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sierrav\Downloads\"/>
    </mc:Choice>
  </mc:AlternateContent>
  <xr:revisionPtr revIDLastSave="0" documentId="13_ncr:1_{2D9F4C5E-FD8F-4C9D-80EA-60F41A769386}" xr6:coauthVersionLast="46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NALISIS DE PRECIOS " sheetId="2" r:id="rId1"/>
    <sheet name="FORMATO OFERTA ECONOMICA" sheetId="3" r:id="rId2"/>
  </sheets>
  <definedNames>
    <definedName name="_xlnm._FilterDatabase" localSheetId="0" hidden="1">'ANALISIS DE PRECIOS '!$A$4:$G$65</definedName>
    <definedName name="_xlnm._FilterDatabase" localSheetId="1" hidden="1">'FORMATO OFERTA ECONOMICA'!$A$4:$R$64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0" i="3" l="1"/>
  <c r="L60" i="3" s="1"/>
  <c r="I60" i="3"/>
  <c r="G60" i="3"/>
  <c r="F60" i="3"/>
  <c r="K59" i="3"/>
  <c r="N59" i="3" s="1"/>
  <c r="P59" i="3" s="1"/>
  <c r="J59" i="3"/>
  <c r="G59" i="3"/>
  <c r="N57" i="3"/>
  <c r="K56" i="3"/>
  <c r="N56" i="3" s="1"/>
  <c r="O56" i="3" s="1"/>
  <c r="J56" i="3"/>
  <c r="G56" i="3"/>
  <c r="K55" i="3"/>
  <c r="N55" i="3" s="1"/>
  <c r="O55" i="3" s="1"/>
  <c r="J55" i="3"/>
  <c r="G55" i="3"/>
  <c r="P54" i="3"/>
  <c r="K54" i="3"/>
  <c r="J54" i="3"/>
  <c r="G54" i="3"/>
  <c r="P53" i="3"/>
  <c r="K53" i="3"/>
  <c r="J53" i="3"/>
  <c r="P52" i="3"/>
  <c r="K52" i="3"/>
  <c r="K51" i="3"/>
  <c r="N51" i="3" s="1"/>
  <c r="P51" i="3" s="1"/>
  <c r="P50" i="3"/>
  <c r="K50" i="3"/>
  <c r="J50" i="3"/>
  <c r="K49" i="3"/>
  <c r="N49" i="3" s="1"/>
  <c r="P49" i="3" s="1"/>
  <c r="J49" i="3"/>
  <c r="K48" i="3"/>
  <c r="N48" i="3" s="1"/>
  <c r="P48" i="3" s="1"/>
  <c r="N47" i="3"/>
  <c r="O47" i="3" s="1"/>
  <c r="K47" i="3"/>
  <c r="I47" i="3"/>
  <c r="G47" i="3"/>
  <c r="K46" i="3"/>
  <c r="N46" i="3" s="1"/>
  <c r="P46" i="3" s="1"/>
  <c r="P45" i="3"/>
  <c r="N45" i="3"/>
  <c r="K44" i="3"/>
  <c r="L44" i="3" s="1"/>
  <c r="K43" i="3"/>
  <c r="N43" i="3" s="1"/>
  <c r="P43" i="3" s="1"/>
  <c r="J43" i="3"/>
  <c r="K42" i="3"/>
  <c r="N42" i="3" s="1"/>
  <c r="P42" i="3" s="1"/>
  <c r="J42" i="3"/>
  <c r="K41" i="3"/>
  <c r="L41" i="3" s="1"/>
  <c r="K39" i="3"/>
  <c r="N39" i="3" s="1"/>
  <c r="O39" i="3" s="1"/>
  <c r="I39" i="3"/>
  <c r="F39" i="3"/>
  <c r="K38" i="3"/>
  <c r="N38" i="3" s="1"/>
  <c r="O38" i="3" s="1"/>
  <c r="J38" i="3"/>
  <c r="G38" i="3"/>
  <c r="K37" i="3"/>
  <c r="L37" i="3" s="1"/>
  <c r="N37" i="3" s="1"/>
  <c r="O37" i="3" s="1"/>
  <c r="K36" i="3"/>
  <c r="M36" i="3" s="1"/>
  <c r="N36" i="3" s="1"/>
  <c r="P36" i="3" s="1"/>
  <c r="K35" i="3"/>
  <c r="M35" i="3" s="1"/>
  <c r="G35" i="3"/>
  <c r="M34" i="3"/>
  <c r="N34" i="3" s="1"/>
  <c r="P34" i="3" s="1"/>
  <c r="G34" i="3"/>
  <c r="K33" i="3"/>
  <c r="N33" i="3" s="1"/>
  <c r="P33" i="3" s="1"/>
  <c r="J33" i="3"/>
  <c r="G33" i="3"/>
  <c r="K32" i="3"/>
  <c r="M32" i="3" s="1"/>
  <c r="J32" i="3"/>
  <c r="G32" i="3"/>
  <c r="K31" i="3"/>
  <c r="M31" i="3" s="1"/>
  <c r="N31" i="3" s="1"/>
  <c r="P31" i="3" s="1"/>
  <c r="G31" i="3"/>
  <c r="K30" i="3"/>
  <c r="M30" i="3" s="1"/>
  <c r="N30" i="3" s="1"/>
  <c r="P30" i="3" s="1"/>
  <c r="K29" i="3"/>
  <c r="L29" i="3" s="1"/>
  <c r="N29" i="3" s="1"/>
  <c r="O29" i="3" s="1"/>
  <c r="I29" i="3"/>
  <c r="F29" i="3"/>
  <c r="K28" i="3"/>
  <c r="L28" i="3" s="1"/>
  <c r="N28" i="3" s="1"/>
  <c r="O28" i="3" s="1"/>
  <c r="I28" i="3"/>
  <c r="F28" i="3"/>
  <c r="K27" i="3"/>
  <c r="M27" i="3" s="1"/>
  <c r="N27" i="3" s="1"/>
  <c r="P27" i="3" s="1"/>
  <c r="G27" i="3"/>
  <c r="K26" i="3"/>
  <c r="M26" i="3" s="1"/>
  <c r="N26" i="3" s="1"/>
  <c r="P26" i="3" s="1"/>
  <c r="G26" i="3"/>
  <c r="K25" i="3"/>
  <c r="L25" i="3" s="1"/>
  <c r="N25" i="3" s="1"/>
  <c r="O25" i="3" s="1"/>
  <c r="K24" i="3"/>
  <c r="M24" i="3" s="1"/>
  <c r="N24" i="3" s="1"/>
  <c r="P24" i="3" s="1"/>
  <c r="K23" i="3"/>
  <c r="L23" i="3" s="1"/>
  <c r="N23" i="3" s="1"/>
  <c r="O23" i="3" s="1"/>
  <c r="I23" i="3"/>
  <c r="K22" i="3"/>
  <c r="L22" i="3" s="1"/>
  <c r="N22" i="3" s="1"/>
  <c r="O22" i="3" s="1"/>
  <c r="I22" i="3"/>
  <c r="F22" i="3"/>
  <c r="K21" i="3"/>
  <c r="L21" i="3" s="1"/>
  <c r="N21" i="3" s="1"/>
  <c r="O21" i="3" s="1"/>
  <c r="I21" i="3"/>
  <c r="F21" i="3"/>
  <c r="K20" i="3"/>
  <c r="L20" i="3" s="1"/>
  <c r="N20" i="3" s="1"/>
  <c r="O20" i="3" s="1"/>
  <c r="N19" i="3"/>
  <c r="K19" i="3"/>
  <c r="O19" i="3" s="1"/>
  <c r="J19" i="3"/>
  <c r="K18" i="3"/>
  <c r="N18" i="3" s="1"/>
  <c r="P18" i="3" s="1"/>
  <c r="J18" i="3"/>
  <c r="G18" i="3"/>
  <c r="N17" i="3"/>
  <c r="P17" i="3" s="1"/>
  <c r="G17" i="3"/>
  <c r="P16" i="3"/>
  <c r="N16" i="3"/>
  <c r="K15" i="3"/>
  <c r="M15" i="3" s="1"/>
  <c r="J15" i="3"/>
  <c r="K14" i="3"/>
  <c r="L14" i="3" s="1"/>
  <c r="I14" i="3"/>
  <c r="F14" i="3"/>
  <c r="K13" i="3"/>
  <c r="N13" i="3" s="1"/>
  <c r="O13" i="3" s="1"/>
  <c r="I13" i="3"/>
  <c r="K12" i="3"/>
  <c r="J12" i="3"/>
  <c r="G12" i="3"/>
  <c r="N12" i="3" s="1"/>
  <c r="P12" i="3" s="1"/>
  <c r="K11" i="3"/>
  <c r="N11" i="3" s="1"/>
  <c r="P11" i="3" s="1"/>
  <c r="J11" i="3"/>
  <c r="G11" i="3"/>
  <c r="K10" i="3"/>
  <c r="N10" i="3" s="1"/>
  <c r="O10" i="3" s="1"/>
  <c r="I10" i="3"/>
  <c r="F10" i="3"/>
  <c r="K9" i="3"/>
  <c r="L9" i="3" s="1"/>
  <c r="I9" i="3"/>
  <c r="F9" i="3"/>
  <c r="K8" i="3"/>
  <c r="N8" i="3" s="1"/>
  <c r="O8" i="3" s="1"/>
  <c r="I8" i="3"/>
  <c r="F8" i="3"/>
  <c r="K7" i="3"/>
  <c r="N7" i="3" s="1"/>
  <c r="O7" i="3" s="1"/>
  <c r="I7" i="3"/>
  <c r="F7" i="3"/>
  <c r="K6" i="3"/>
  <c r="N6" i="3" s="1"/>
  <c r="O6" i="3" s="1"/>
  <c r="I6" i="3"/>
  <c r="K5" i="3"/>
  <c r="N5" i="3" s="1"/>
  <c r="O5" i="3" s="1"/>
  <c r="F5" i="3"/>
  <c r="P54" i="2"/>
  <c r="P53" i="2"/>
  <c r="P52" i="2"/>
  <c r="K50" i="2"/>
  <c r="K49" i="2"/>
  <c r="N49" i="2" s="1"/>
  <c r="P49" i="2" s="1"/>
  <c r="N47" i="2"/>
  <c r="O47" i="2" s="1"/>
  <c r="K47" i="2"/>
  <c r="N45" i="2"/>
  <c r="P45" i="2"/>
  <c r="N40" i="2"/>
  <c r="K41" i="2"/>
  <c r="N41" i="2" s="1"/>
  <c r="O41" i="2" s="1"/>
  <c r="K39" i="2"/>
  <c r="N39" i="2" s="1"/>
  <c r="O39" i="2" s="1"/>
  <c r="K38" i="2"/>
  <c r="N38" i="2" s="1"/>
  <c r="O38" i="2" s="1"/>
  <c r="J12" i="2"/>
  <c r="K36" i="2"/>
  <c r="K35" i="2"/>
  <c r="N35" i="2" s="1"/>
  <c r="N17" i="2"/>
  <c r="P17" i="2" s="1"/>
  <c r="N16" i="2"/>
  <c r="P16" i="2"/>
  <c r="F60" i="2"/>
  <c r="K60" i="2"/>
  <c r="L60" i="2" s="1"/>
  <c r="K59" i="2"/>
  <c r="N59" i="2" s="1"/>
  <c r="P59" i="2" s="1"/>
  <c r="K55" i="2"/>
  <c r="N55" i="2" s="1"/>
  <c r="O55" i="2" s="1"/>
  <c r="K56" i="2"/>
  <c r="N56" i="2" s="1"/>
  <c r="O56" i="2" s="1"/>
  <c r="K52" i="2"/>
  <c r="K53" i="2"/>
  <c r="K54" i="2"/>
  <c r="K51" i="2"/>
  <c r="N51" i="2" s="1"/>
  <c r="P51" i="2" s="1"/>
  <c r="K48" i="2"/>
  <c r="N48" i="2" s="1"/>
  <c r="P48" i="2" s="1"/>
  <c r="K46" i="2"/>
  <c r="N46" i="2" s="1"/>
  <c r="P46" i="2" s="1"/>
  <c r="K44" i="2"/>
  <c r="L44" i="2" s="1"/>
  <c r="K43" i="2"/>
  <c r="N43" i="2" s="1"/>
  <c r="P43" i="2" s="1"/>
  <c r="K42" i="2"/>
  <c r="N42" i="2" s="1"/>
  <c r="P42" i="2" s="1"/>
  <c r="K37" i="2"/>
  <c r="K11" i="2"/>
  <c r="N11" i="2" s="1"/>
  <c r="P11" i="2" s="1"/>
  <c r="K26" i="2"/>
  <c r="K15" i="2"/>
  <c r="J53" i="2"/>
  <c r="I47" i="2"/>
  <c r="N15" i="3" l="1"/>
  <c r="P15" i="3" s="1"/>
  <c r="N32" i="3"/>
  <c r="P32" i="3" s="1"/>
  <c r="N9" i="3"/>
  <c r="O9" i="3" s="1"/>
  <c r="L47" i="3"/>
  <c r="L13" i="3"/>
  <c r="L7" i="3"/>
  <c r="L5" i="3"/>
  <c r="F61" i="3"/>
  <c r="G61" i="3"/>
  <c r="J61" i="3"/>
  <c r="I61" i="3"/>
  <c r="N14" i="3"/>
  <c r="O14" i="3" s="1"/>
  <c r="N35" i="3"/>
  <c r="P35" i="3" s="1"/>
  <c r="P63" i="3" s="1"/>
  <c r="N41" i="3"/>
  <c r="O41" i="3" s="1"/>
  <c r="N44" i="3"/>
  <c r="O44" i="3" s="1"/>
  <c r="N60" i="3"/>
  <c r="O60" i="3" s="1"/>
  <c r="L8" i="3"/>
  <c r="L10" i="3"/>
  <c r="L39" i="3"/>
  <c r="L6" i="3"/>
  <c r="M33" i="3"/>
  <c r="N60" i="2"/>
  <c r="O60" i="2" s="1"/>
  <c r="N44" i="2"/>
  <c r="O44" i="2" s="1"/>
  <c r="N15" i="2"/>
  <c r="P15" i="2" s="1"/>
  <c r="M26" i="2"/>
  <c r="M34" i="2"/>
  <c r="N34" i="2" s="1"/>
  <c r="P34" i="2" s="1"/>
  <c r="L37" i="2"/>
  <c r="K19" i="2"/>
  <c r="O19" i="2" s="1"/>
  <c r="K20" i="2"/>
  <c r="L20" i="2" s="1"/>
  <c r="K21" i="2"/>
  <c r="L21" i="2" s="1"/>
  <c r="K22" i="2"/>
  <c r="L22" i="2" s="1"/>
  <c r="K23" i="2"/>
  <c r="L23" i="2" s="1"/>
  <c r="K24" i="2"/>
  <c r="M24" i="2" s="1"/>
  <c r="K25" i="2"/>
  <c r="L25" i="2" s="1"/>
  <c r="K27" i="2"/>
  <c r="M27" i="2" s="1"/>
  <c r="K28" i="2"/>
  <c r="L28" i="2" s="1"/>
  <c r="K29" i="2"/>
  <c r="L29" i="2" s="1"/>
  <c r="K30" i="2"/>
  <c r="M30" i="2" s="1"/>
  <c r="K31" i="2"/>
  <c r="M31" i="2" s="1"/>
  <c r="K32" i="2"/>
  <c r="N32" i="2" s="1"/>
  <c r="P32" i="2" s="1"/>
  <c r="K33" i="2"/>
  <c r="K18" i="2"/>
  <c r="N18" i="2" s="1"/>
  <c r="P18" i="2" s="1"/>
  <c r="M15" i="2"/>
  <c r="K6" i="2"/>
  <c r="N6" i="2" s="1"/>
  <c r="O6" i="2" s="1"/>
  <c r="K7" i="2"/>
  <c r="K8" i="2"/>
  <c r="K9" i="2"/>
  <c r="N9" i="2" s="1"/>
  <c r="O9" i="2" s="1"/>
  <c r="K10" i="2"/>
  <c r="K12" i="2"/>
  <c r="K13" i="2"/>
  <c r="N13" i="2" s="1"/>
  <c r="O13" i="2" s="1"/>
  <c r="K14" i="2"/>
  <c r="N14" i="2" s="1"/>
  <c r="O14" i="2" s="1"/>
  <c r="M36" i="2"/>
  <c r="K5" i="2"/>
  <c r="N5" i="2" s="1"/>
  <c r="O5" i="2" s="1"/>
  <c r="N57" i="2"/>
  <c r="I6" i="2"/>
  <c r="I7" i="2"/>
  <c r="I8" i="2"/>
  <c r="I9" i="2"/>
  <c r="I10" i="2"/>
  <c r="J11" i="2"/>
  <c r="I13" i="2"/>
  <c r="I14" i="2"/>
  <c r="J15" i="2"/>
  <c r="J18" i="2"/>
  <c r="J19" i="2"/>
  <c r="I21" i="2"/>
  <c r="I22" i="2"/>
  <c r="I23" i="2"/>
  <c r="I28" i="2"/>
  <c r="I29" i="2"/>
  <c r="J32" i="2"/>
  <c r="J33" i="2"/>
  <c r="J38" i="2"/>
  <c r="I39" i="2"/>
  <c r="L39" i="2" s="1"/>
  <c r="J42" i="2"/>
  <c r="J43" i="2"/>
  <c r="J49" i="2"/>
  <c r="J50" i="2"/>
  <c r="J54" i="2"/>
  <c r="J55" i="2"/>
  <c r="J56" i="2"/>
  <c r="J59" i="2"/>
  <c r="I60" i="2"/>
  <c r="G55" i="2"/>
  <c r="N63" i="3" l="1"/>
  <c r="O63" i="3"/>
  <c r="O64" i="3" s="1"/>
  <c r="F63" i="3"/>
  <c r="I63" i="3"/>
  <c r="M32" i="2"/>
  <c r="L8" i="2"/>
  <c r="N8" i="2"/>
  <c r="O8" i="2" s="1"/>
  <c r="L7" i="2"/>
  <c r="N7" i="2"/>
  <c r="O7" i="2" s="1"/>
  <c r="M33" i="2"/>
  <c r="N33" i="2"/>
  <c r="P33" i="2" s="1"/>
  <c r="L10" i="2"/>
  <c r="N10" i="2"/>
  <c r="O10" i="2" s="1"/>
  <c r="I61" i="2"/>
  <c r="L5" i="2"/>
  <c r="L14" i="2"/>
  <c r="L6" i="2"/>
  <c r="L13" i="2"/>
  <c r="L9" i="2"/>
  <c r="J61" i="2"/>
  <c r="G59" i="2"/>
  <c r="G38" i="2"/>
  <c r="I63" i="2" l="1"/>
  <c r="L41" i="2"/>
  <c r="N29" i="2"/>
  <c r="O29" i="2" s="1"/>
  <c r="G27" i="2"/>
  <c r="N19" i="2"/>
  <c r="M35" i="2" l="1"/>
  <c r="P35" i="2" s="1"/>
  <c r="N24" i="2"/>
  <c r="P24" i="2" s="1"/>
  <c r="N36" i="2"/>
  <c r="P36" i="2" s="1"/>
  <c r="N25" i="2"/>
  <c r="O25" i="2" s="1"/>
  <c r="N37" i="2"/>
  <c r="O37" i="2" s="1"/>
  <c r="N20" i="2"/>
  <c r="O20" i="2" s="1"/>
  <c r="N27" i="2"/>
  <c r="P27" i="2" s="1"/>
  <c r="L47" i="2"/>
  <c r="N26" i="2"/>
  <c r="P26" i="2" s="1"/>
  <c r="N31" i="2"/>
  <c r="P31" i="2" s="1"/>
  <c r="P50" i="2"/>
  <c r="N30" i="2" l="1"/>
  <c r="P30" i="2" s="1"/>
  <c r="N28" i="2" l="1"/>
  <c r="O28" i="2" s="1"/>
  <c r="N21" i="2"/>
  <c r="O21" i="2" s="1"/>
  <c r="N22" i="2"/>
  <c r="O22" i="2" s="1"/>
  <c r="G60" i="2"/>
  <c r="F5" i="2"/>
  <c r="F10" i="2"/>
  <c r="G26" i="2"/>
  <c r="G18" i="2"/>
  <c r="G17" i="2"/>
  <c r="G12" i="2"/>
  <c r="N12" i="2" s="1"/>
  <c r="P12" i="2" s="1"/>
  <c r="P63" i="2" s="1"/>
  <c r="G54" i="2"/>
  <c r="G34" i="2"/>
  <c r="F14" i="2"/>
  <c r="G31" i="2"/>
  <c r="F7" i="2"/>
  <c r="G47" i="2"/>
  <c r="G32" i="2"/>
  <c r="G33" i="2"/>
  <c r="G11" i="2"/>
  <c r="G56" i="2"/>
  <c r="G35" i="2"/>
  <c r="F39" i="2"/>
  <c r="F29" i="2"/>
  <c r="F8" i="2"/>
  <c r="F9" i="2"/>
  <c r="F22" i="2"/>
  <c r="F21" i="2"/>
  <c r="F28" i="2"/>
  <c r="N23" i="2" l="1"/>
  <c r="O23" i="2" s="1"/>
  <c r="G61" i="2"/>
  <c r="F61" i="2"/>
  <c r="O63" i="2" l="1"/>
  <c r="O64" i="2" s="1"/>
  <c r="F63" i="2"/>
  <c r="N63" i="2" l="1"/>
</calcChain>
</file>

<file path=xl/sharedStrings.xml><?xml version="1.0" encoding="utf-8"?>
<sst xmlns="http://schemas.openxmlformats.org/spreadsheetml/2006/main" count="274" uniqueCount="125">
  <si>
    <t>RESINA (nanorelleno, restauración en  el sector posterior, contracción volumetrica de 1.8, alta radiopacidad,alta resitencia al desgaste,fza compresiva 350 mpa)</t>
  </si>
  <si>
    <t>CEMENTO IONOMERO DE VIDRIO (protector,fotocurable,radiopaco,jeringa x 0.33gr,liberacion de fluor,propiedades antibacterianas)</t>
  </si>
  <si>
    <t>MATERIAL DE IMPRESIÓN DE SILICONA POR ADICIÓN(vinil polisiloxano,masilla tipo o,base y catalizador)</t>
  </si>
  <si>
    <t>MATERIAL DE IMPRESION(hidrofilico vinyl polisiloxano, tipo 3, cartucho de automezcla, tixotropico,alta elasticidad y resistencia al desgarro,alta estabilidad dimensional)</t>
  </si>
  <si>
    <t>CEMENTO TEMPORAL PARA PROVISIONALES(oxido de zinc sin eugenol, monodosis 2.4gr,)</t>
  </si>
  <si>
    <t>ANESTESIA SIN VASO CONSTRTICTOR (solucion inyectable, carpules de 1.8ml)</t>
  </si>
  <si>
    <t>ANESTESIA CON VASOCONSTRICTOR (solucion inyectable,carpules de 1.8ml)</t>
  </si>
  <si>
    <t>ACIDO FOSFORICO (agente grabador de esmalte dental, 37%)</t>
  </si>
  <si>
    <t>METIL-METACRILATO (liquido autopolimerizable)</t>
  </si>
  <si>
    <t>ANESTESIA TOPICA (atomizador,uso topico)</t>
  </si>
  <si>
    <t>MATERIAL DE IMPRESIÓN-ALGINATO( pólvo)</t>
  </si>
  <si>
    <t>ADHESIVO DENTAL (monocomponente,fotopolimerizable,autograbador)</t>
  </si>
  <si>
    <t>FRESAS DIAMANTE GRANO GRUESO PARA OPERATORIA (colores negro,verde,azul)</t>
  </si>
  <si>
    <t>CUBETAS PARA IMPRESIÓN ( metalicas,perforadas, superior e inferior, tallas ,S,M,L)</t>
  </si>
  <si>
    <t>CEMENTO TEMPORAL (sin eugenol,autopolimerizable,restauraciones provisionales)</t>
  </si>
  <si>
    <t>HIDROXIDO CALCIO (polvo)</t>
  </si>
  <si>
    <t>AGUJAS PARA JERINGA ODONTOLOGIA (calibre 27,0.4x30mm,esteriles,un solo uso)</t>
  </si>
  <si>
    <t>AGUJAS PARA JERINGA ODONTOLOGia (calibre 30,0.3x25mm,esteriles,un solo uso)</t>
  </si>
  <si>
    <t>GASAS PRE CORTADAS( esponjas 4 pliegos, 5x5cm, no esteriles)</t>
  </si>
  <si>
    <t>HILO RETRACTOR (100%algodon,trenzado, calibre 00,0,1)</t>
  </si>
  <si>
    <t>ESPATULAS RESINA(titanio,esterillizables)</t>
  </si>
  <si>
    <t>YESO TIPO III (piedra, modelos preliminares)</t>
  </si>
  <si>
    <t>COMPRAVENTA INSUMOS Y DISPOSITIVOS PARA LA SALUD</t>
  </si>
  <si>
    <t>ÍTEM</t>
  </si>
  <si>
    <t>DENOMINACIÓN DEL PRODUCTO</t>
  </si>
  <si>
    <t xml:space="preserve">UNIDAD DE MEDIDA </t>
  </si>
  <si>
    <t>CANTIDAD</t>
  </si>
  <si>
    <t xml:space="preserve">VALOR UNITARIO </t>
  </si>
  <si>
    <t>frasco x 25 unidades</t>
  </si>
  <si>
    <t>Tirilla rectiva ONETOUCH select</t>
  </si>
  <si>
    <t>unidad</t>
  </si>
  <si>
    <t xml:space="preserve">LIMPIADOR Y DESCONTAMINANTE ENZIMATICO, HIDROSOLUBLE. </t>
  </si>
  <si>
    <t>PAQ. 12 BOLSASX 20GRS C/U</t>
  </si>
  <si>
    <t>GLUTARALDEHIDO AL 2%( desinfectante de alto nivel,desinfección por inmersion,ph alcalino,biodegradable,bactericida,fungicida,virucida,tuberculicida,esporicida)</t>
  </si>
  <si>
    <t xml:space="preserve"> BOLSA PARA ESTERILIZAR PEQUEÑA (5.7x12.4cm, autosellante)</t>
  </si>
  <si>
    <t xml:space="preserve"> BOLSA PARA ESTERILIZAR MEDIANA (9X26 cm,autosellante)</t>
  </si>
  <si>
    <t>RESINA (nanohibrida,baja comprension,fza compresiva de 462 mpa,radiopacidad 250%,relleno x peso 78%,contraccion de polimerizacion 2.7%,resistencia al desgaste menor de 1.5% anual,translucidez,tixotropía)</t>
  </si>
  <si>
    <t>EYECTORES DE SALIVA (plasticos, desechables,no esteril,no invasivo)</t>
  </si>
  <si>
    <t>paquete x 100unidades</t>
  </si>
  <si>
    <t xml:space="preserve">LUNAS ESPEJO DE BOCA No.5( acero inoxidable, esterilizables) </t>
  </si>
  <si>
    <t>caja x 20 jeringas</t>
  </si>
  <si>
    <t>INDICADOR BIOLOGICO VAPOR (dispositivo de autocontenido,lectura rapida,3ra generación)</t>
  </si>
  <si>
    <t>cajax50 unidades</t>
  </si>
  <si>
    <t>MATERIAL DE IMPRESIÓN (polisulfuro elastomerico, tipo 2, consistencia media,alta resistencia a la compresion, base-catalizador)</t>
  </si>
  <si>
    <t>caja x50 sobres</t>
  </si>
  <si>
    <t>caja x 50 carpules</t>
  </si>
  <si>
    <t>jeringax 5ml</t>
  </si>
  <si>
    <t>fco x250ml</t>
  </si>
  <si>
    <t>fco x 83ml</t>
  </si>
  <si>
    <t>bolsax453grs aprox.</t>
  </si>
  <si>
    <t>MICRO APLICADORES (plasticos,desechables)</t>
  </si>
  <si>
    <t xml:space="preserve">INTEGRADORES CONTROL QUIMICO ESTERILIZACION </t>
  </si>
  <si>
    <t>caja x 250 unidades</t>
  </si>
  <si>
    <t>GUARDIAN(0.5lt, polipropileno de alto impacto,esterilizable e incinerable)</t>
  </si>
  <si>
    <t>recipiente 0.5lt</t>
  </si>
  <si>
    <t xml:space="preserve"> FRESAS DIAMANTE GRANO FINO (colores rojo, amarillo,blanco)</t>
  </si>
  <si>
    <t>JUEGO FRESA PISO 18090</t>
  </si>
  <si>
    <t>kit</t>
  </si>
  <si>
    <t>kit x 6 unidades</t>
  </si>
  <si>
    <t>SEDA DENTAL(400 mts)</t>
  </si>
  <si>
    <t>CINTA PARA AUTOCLAVE (rollo,18mmx50mt,1 solo uso)</t>
  </si>
  <si>
    <t xml:space="preserve">REPUESTO MICRO ZEGUETA </t>
  </si>
  <si>
    <t>caja x 100 unidades</t>
  </si>
  <si>
    <t>caja x 100unidades</t>
  </si>
  <si>
    <t>CEMENTO IONOMERO DE VIDRIO (cementación definitiva,autocurable,radiopaco,polvo-liquido)</t>
  </si>
  <si>
    <t>pack</t>
  </si>
  <si>
    <t>FLUOR GEL(uso topico,anticaries,accion remineralizadora)</t>
  </si>
  <si>
    <t>fco x 500ml</t>
  </si>
  <si>
    <t>DISCOS PULIDO RESINA ( mini kit, 12.6mm,translucidos,flexibles,x120)</t>
  </si>
  <si>
    <t>caja</t>
  </si>
  <si>
    <t>paquete x 200unidades</t>
  </si>
  <si>
    <t xml:space="preserve">CEPILLOS PROFILAXIS </t>
  </si>
  <si>
    <t>TIJERAS SUTURA</t>
  </si>
  <si>
    <t>JERINGA CARPULE ASPIRACION (acero quirurgico, estrilizable)</t>
  </si>
  <si>
    <t>JERINGA ANESTESIA INTRALIGAMENTARIA (acero quirurgico, estrilizable)</t>
  </si>
  <si>
    <t xml:space="preserve">PIN PLASTICO PARA PATRON DE NUCLEO </t>
  </si>
  <si>
    <t>caja x 50</t>
  </si>
  <si>
    <t>ESPATULAS YESO (metalica., mango plastico)</t>
  </si>
  <si>
    <t>LIJAS METALICAS PARA PULIDO INTERPROXIMAL</t>
  </si>
  <si>
    <t>paq x 12</t>
  </si>
  <si>
    <t>PIMPOLLOS PARA PULIR ACRILICO</t>
  </si>
  <si>
    <t xml:space="preserve">bulto </t>
  </si>
  <si>
    <t>BANDAS MILLAR</t>
  </si>
  <si>
    <t>VALOR TOTAL PRODUCTO SIN IVA</t>
  </si>
  <si>
    <t>VALOR TOTAL PRODUCTO CON IVA</t>
  </si>
  <si>
    <t xml:space="preserve">SUBTOTAL </t>
  </si>
  <si>
    <t>VALOR I.V.A</t>
  </si>
  <si>
    <t>TOTAL PROPUESTA ECONOMICA</t>
  </si>
  <si>
    <t>GALON  x3.8 litros</t>
  </si>
  <si>
    <t>CAJA x 200 unidades</t>
  </si>
  <si>
    <t>JERINGA * 4 GRS</t>
  </si>
  <si>
    <t>CAJA  x 2 BASE  130 GRS CATALIZADOR 130grs.</t>
  </si>
  <si>
    <t xml:space="preserve">CAJA x 500 UNIDADES </t>
  </si>
  <si>
    <t xml:space="preserve">FCO  x 6 ML </t>
  </si>
  <si>
    <t>CEMENTO RESINOSO (cementación definitiva de coronas,puentes,incrustaciones,uso universal,cartucho de automezcla,liberacion de fluor)</t>
  </si>
  <si>
    <t xml:space="preserve">JERINGA DE AUTOMEZCLA  5 ML </t>
  </si>
  <si>
    <t xml:space="preserve">ROLLO * 400 MTS </t>
  </si>
  <si>
    <t xml:space="preserve">ROLLO  50 MTS </t>
  </si>
  <si>
    <t>BOLSA  x 5 UNIDADES</t>
  </si>
  <si>
    <t>FCO  x 40grs aprox.</t>
  </si>
  <si>
    <t xml:space="preserve">5 GRS </t>
  </si>
  <si>
    <t>caja x 144 unidades</t>
  </si>
  <si>
    <t xml:space="preserve">RECIPIENTE  DE 400  GRS </t>
  </si>
  <si>
    <t xml:space="preserve">RECIPIENTE  DE  450 GRS </t>
  </si>
  <si>
    <t>CAJA  x 2 CARTUCHOS  64  ML</t>
  </si>
  <si>
    <t>CAJA  x 2 CARTUCHOS  50  ML</t>
  </si>
  <si>
    <t xml:space="preserve"> VALOR UNITARIO CON INCREMENTO 4,96% (2020)</t>
  </si>
  <si>
    <t>VALOR TOTAL INCREMENTO SIN IVA</t>
  </si>
  <si>
    <t>HISTORICOS 2019 PRECIOS CONTRATADOS MÁS INCREMENTO IPC 2020 (4,96%)</t>
  </si>
  <si>
    <t>HISTÓRICOS 2019 CONTRATADOS</t>
  </si>
  <si>
    <t>PROMEDIO HISTÓRICOS INCREMENTO 2020 Y COTIZACIÓN VALOR UNITARIO</t>
  </si>
  <si>
    <t>PRECIOS TECHO</t>
  </si>
  <si>
    <t>15 GRS</t>
  </si>
  <si>
    <t xml:space="preserve">COTIZACION ULTRADENTAL S.A.S. </t>
  </si>
  <si>
    <t>VALOR TOTAL OFERTADO PRODUCTO SIN IVA</t>
  </si>
  <si>
    <t>VALOR TOTAL OFERTADO PRODUCTO CON IVA</t>
  </si>
  <si>
    <t xml:space="preserve">FCO  X 100 UNIDADES </t>
  </si>
  <si>
    <t xml:space="preserve">UNIDAD </t>
  </si>
  <si>
    <t xml:space="preserve">CAJA  x 2 CARTUCHOS   48 a 50 ml </t>
  </si>
  <si>
    <t>CAJA  x 2 CARTUCHOS  48 s 64  ML</t>
  </si>
  <si>
    <t xml:space="preserve">10 GRS </t>
  </si>
  <si>
    <t>10 GRS</t>
  </si>
  <si>
    <t>Discos Para acabado y pulido de resinas, Codificado por colores, con orificio metálico para fijación a mandril de ajuste rápido. en dos diámetros de 3/8" y 1/2</t>
  </si>
  <si>
    <t xml:space="preserve">kit * 6 unidades </t>
  </si>
  <si>
    <t>CAJA  x 2 BASE   90 a 130 GRS CATALIZADOR 90 a  130grs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</si>
</sst>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#,##0_ ;\-#,##0\ 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sz val="10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0" fillId="0" borderId="0" xfId="0" applyFont="1" applyAlignment="1">
      <alignment horizontal="justify" vertical="center" wrapText="1"/>
    </xf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2" fontId="1" fillId="0" borderId="1" xfId="0" applyNumberFormat="1" applyFont="1" applyFill="1" applyBorder="1" applyAlignment="1">
      <alignment horizontal="right" vertical="center" wrapText="1"/>
    </xf>
    <xf numFmtId="42" fontId="0" fillId="0" borderId="1" xfId="0" applyNumberFormat="1" applyFill="1" applyBorder="1"/>
    <xf numFmtId="0" fontId="0" fillId="0" borderId="0" xfId="0" applyFill="1"/>
    <xf numFmtId="0" fontId="0" fillId="4" borderId="0" xfId="0" applyFill="1" applyAlignment="1">
      <alignment horizontal="right"/>
    </xf>
    <xf numFmtId="0" fontId="0" fillId="4" borderId="0" xfId="0" applyFill="1"/>
    <xf numFmtId="0" fontId="0" fillId="0" borderId="1" xfId="0" applyFill="1" applyBorder="1"/>
    <xf numFmtId="42" fontId="0" fillId="0" borderId="0" xfId="0" applyNumberFormat="1" applyFill="1"/>
    <xf numFmtId="0" fontId="8" fillId="0" borderId="0" xfId="1" applyFill="1"/>
    <xf numFmtId="0" fontId="7" fillId="0" borderId="1" xfId="0" applyFont="1" applyFill="1" applyBorder="1"/>
    <xf numFmtId="42" fontId="6" fillId="0" borderId="1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justify" vertical="center" wrapText="1"/>
    </xf>
    <xf numFmtId="0" fontId="0" fillId="0" borderId="0" xfId="0" applyFill="1" applyAlignment="1">
      <alignment horizontal="right"/>
    </xf>
    <xf numFmtId="42" fontId="0" fillId="0" borderId="0" xfId="0" applyNumberFormat="1" applyFill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255" wrapText="1"/>
    </xf>
    <xf numFmtId="0" fontId="0" fillId="0" borderId="0" xfId="0" applyFill="1" applyAlignment="1"/>
    <xf numFmtId="42" fontId="1" fillId="3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8" fillId="3" borderId="1" xfId="1" applyFill="1" applyBorder="1"/>
    <xf numFmtId="0" fontId="2" fillId="2" borderId="1" xfId="0" applyFont="1" applyFill="1" applyBorder="1" applyAlignment="1">
      <alignment horizontal="center" vertical="center" wrapText="1"/>
    </xf>
    <xf numFmtId="42" fontId="1" fillId="0" borderId="2" xfId="0" applyNumberFormat="1" applyFont="1" applyFill="1" applyBorder="1" applyAlignment="1">
      <alignment horizontal="center" vertical="center" wrapText="1"/>
    </xf>
    <xf numFmtId="42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justify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42" fontId="1" fillId="5" borderId="1" xfId="0" applyNumberFormat="1" applyFont="1" applyFill="1" applyBorder="1" applyAlignment="1">
      <alignment horizontal="right" vertical="center" wrapText="1"/>
    </xf>
    <xf numFmtId="0" fontId="0" fillId="5" borderId="1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6A527-04F2-4748-B08B-D6AAF3292D71}">
  <dimension ref="A1:R341"/>
  <sheetViews>
    <sheetView topLeftCell="A25" zoomScale="68" zoomScaleNormal="68" workbookViewId="0">
      <selection activeCell="G40" sqref="G40:M40"/>
    </sheetView>
  </sheetViews>
  <sheetFormatPr baseColWidth="10" defaultRowHeight="36" customHeight="1" x14ac:dyDescent="0.25"/>
  <cols>
    <col min="1" max="1" width="10.28515625" style="1" customWidth="1"/>
    <col min="2" max="2" width="62.140625" style="5" customWidth="1"/>
    <col min="3" max="3" width="26" customWidth="1"/>
    <col min="4" max="4" width="12.28515625" style="1" customWidth="1"/>
    <col min="5" max="5" width="15.7109375" style="2" customWidth="1"/>
    <col min="6" max="6" width="18.42578125" style="12" customWidth="1"/>
    <col min="7" max="7" width="15.85546875" style="2" customWidth="1"/>
    <col min="8" max="8" width="16" style="6" customWidth="1"/>
    <col min="9" max="9" width="17.28515625" style="13" customWidth="1"/>
    <col min="10" max="10" width="16.28515625" style="6" customWidth="1"/>
    <col min="11" max="11" width="17.42578125" customWidth="1"/>
    <col min="12" max="12" width="15.42578125" style="13" customWidth="1"/>
    <col min="13" max="13" width="13.5703125" customWidth="1"/>
    <col min="14" max="14" width="18.7109375" customWidth="1"/>
    <col min="15" max="15" width="18.7109375" style="13" customWidth="1"/>
    <col min="16" max="16" width="16.140625" customWidth="1"/>
    <col min="18" max="18" width="13.85546875" bestFit="1" customWidth="1"/>
  </cols>
  <sheetData>
    <row r="1" spans="1:16" ht="36" customHeight="1" x14ac:dyDescent="0.25">
      <c r="A1" s="33" t="s">
        <v>22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36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ht="36" customHeight="1" x14ac:dyDescent="0.25">
      <c r="A3" s="7"/>
      <c r="B3" s="28"/>
      <c r="C3" s="7"/>
      <c r="D3" s="7"/>
      <c r="E3" s="33" t="s">
        <v>113</v>
      </c>
      <c r="F3" s="33"/>
      <c r="G3" s="33"/>
      <c r="H3" s="33" t="s">
        <v>109</v>
      </c>
      <c r="I3" s="33"/>
      <c r="J3" s="33"/>
      <c r="K3" s="33" t="s">
        <v>108</v>
      </c>
      <c r="L3" s="33"/>
      <c r="M3" s="33"/>
      <c r="N3" s="33" t="s">
        <v>111</v>
      </c>
      <c r="O3" s="33"/>
      <c r="P3" s="33"/>
    </row>
    <row r="4" spans="1:16" ht="36" customHeight="1" x14ac:dyDescent="0.25">
      <c r="A4" s="25" t="s">
        <v>23</v>
      </c>
      <c r="B4" s="29" t="s">
        <v>24</v>
      </c>
      <c r="C4" s="7" t="s">
        <v>25</v>
      </c>
      <c r="D4" s="7" t="s">
        <v>26</v>
      </c>
      <c r="E4" s="7" t="s">
        <v>27</v>
      </c>
      <c r="F4" s="7" t="s">
        <v>83</v>
      </c>
      <c r="G4" s="7" t="s">
        <v>84</v>
      </c>
      <c r="H4" s="7" t="s">
        <v>27</v>
      </c>
      <c r="I4" s="7" t="s">
        <v>83</v>
      </c>
      <c r="J4" s="7" t="s">
        <v>84</v>
      </c>
      <c r="K4" s="7" t="s">
        <v>106</v>
      </c>
      <c r="L4" s="7" t="s">
        <v>107</v>
      </c>
      <c r="M4" s="7" t="s">
        <v>84</v>
      </c>
      <c r="N4" s="7" t="s">
        <v>110</v>
      </c>
      <c r="O4" s="7" t="s">
        <v>83</v>
      </c>
      <c r="P4" s="7" t="s">
        <v>84</v>
      </c>
    </row>
    <row r="5" spans="1:16" s="11" customFormat="1" ht="36" customHeight="1" x14ac:dyDescent="0.25">
      <c r="A5" s="23">
        <v>1</v>
      </c>
      <c r="B5" s="4" t="s">
        <v>0</v>
      </c>
      <c r="C5" s="3" t="s">
        <v>90</v>
      </c>
      <c r="D5" s="8">
        <v>2</v>
      </c>
      <c r="E5" s="9">
        <v>155000</v>
      </c>
      <c r="F5" s="9">
        <f>E5*D5</f>
        <v>310000</v>
      </c>
      <c r="G5" s="9"/>
      <c r="H5" s="9">
        <v>63700</v>
      </c>
      <c r="I5" s="9">
        <v>254800</v>
      </c>
      <c r="J5" s="9"/>
      <c r="K5" s="9">
        <f>(H5*4.96%)+H5</f>
        <v>66859.520000000004</v>
      </c>
      <c r="L5" s="9">
        <f>K5*D5</f>
        <v>133719.04000000001</v>
      </c>
      <c r="M5" s="9"/>
      <c r="N5" s="9">
        <f>(E5+K5)/2</f>
        <v>110929.76000000001</v>
      </c>
      <c r="O5" s="9">
        <f t="shared" ref="O5:O10" si="0">N5*D5</f>
        <v>221859.52000000002</v>
      </c>
      <c r="P5" s="9"/>
    </row>
    <row r="6" spans="1:16" s="11" customFormat="1" ht="36" customHeight="1" x14ac:dyDescent="0.25">
      <c r="A6" s="23">
        <v>2</v>
      </c>
      <c r="B6" s="4" t="s">
        <v>31</v>
      </c>
      <c r="C6" s="3" t="s">
        <v>32</v>
      </c>
      <c r="D6" s="8">
        <v>4</v>
      </c>
      <c r="E6" s="9">
        <v>65000</v>
      </c>
      <c r="F6" s="9">
        <v>260000</v>
      </c>
      <c r="G6" s="9"/>
      <c r="H6" s="9">
        <v>42600</v>
      </c>
      <c r="I6" s="9">
        <f>H6*D6</f>
        <v>170400</v>
      </c>
      <c r="J6" s="9"/>
      <c r="K6" s="9">
        <f t="shared" ref="K6:K15" si="1">(H6*4.96%)+H6</f>
        <v>44712.959999999999</v>
      </c>
      <c r="L6" s="9">
        <f t="shared" ref="L6:L14" si="2">K6*D6</f>
        <v>178851.84</v>
      </c>
      <c r="M6" s="9"/>
      <c r="N6" s="9">
        <f t="shared" ref="N6:N9" si="3">(E6+K6)/2</f>
        <v>54856.479999999996</v>
      </c>
      <c r="O6" s="9">
        <f t="shared" si="0"/>
        <v>219425.91999999998</v>
      </c>
      <c r="P6" s="9"/>
    </row>
    <row r="7" spans="1:16" s="11" customFormat="1" ht="36" customHeight="1" x14ac:dyDescent="0.25">
      <c r="A7" s="23">
        <v>3</v>
      </c>
      <c r="B7" s="4" t="s">
        <v>33</v>
      </c>
      <c r="C7" s="3" t="s">
        <v>88</v>
      </c>
      <c r="D7" s="8">
        <v>5</v>
      </c>
      <c r="E7" s="9">
        <v>77000</v>
      </c>
      <c r="F7" s="9">
        <f>E7*D7</f>
        <v>385000</v>
      </c>
      <c r="G7" s="9"/>
      <c r="H7" s="9">
        <v>20800</v>
      </c>
      <c r="I7" s="9">
        <f>H7*D7</f>
        <v>104000</v>
      </c>
      <c r="J7" s="9"/>
      <c r="K7" s="9">
        <f t="shared" si="1"/>
        <v>21831.68</v>
      </c>
      <c r="L7" s="9">
        <f t="shared" si="2"/>
        <v>109158.39999999999</v>
      </c>
      <c r="M7" s="9"/>
      <c r="N7" s="9">
        <f t="shared" si="3"/>
        <v>49415.839999999997</v>
      </c>
      <c r="O7" s="9">
        <f t="shared" si="0"/>
        <v>247079.19999999998</v>
      </c>
      <c r="P7" s="9"/>
    </row>
    <row r="8" spans="1:16" s="11" customFormat="1" ht="36" customHeight="1" x14ac:dyDescent="0.25">
      <c r="A8" s="23">
        <v>4</v>
      </c>
      <c r="B8" s="4" t="s">
        <v>34</v>
      </c>
      <c r="C8" s="3" t="s">
        <v>89</v>
      </c>
      <c r="D8" s="8">
        <v>2</v>
      </c>
      <c r="E8" s="9">
        <v>19500</v>
      </c>
      <c r="F8" s="9">
        <f>E8*D8</f>
        <v>39000</v>
      </c>
      <c r="G8" s="9"/>
      <c r="H8" s="9">
        <v>5700</v>
      </c>
      <c r="I8" s="9">
        <f>H8*D8</f>
        <v>11400</v>
      </c>
      <c r="J8" s="9"/>
      <c r="K8" s="9">
        <f t="shared" si="1"/>
        <v>5982.72</v>
      </c>
      <c r="L8" s="9">
        <f t="shared" si="2"/>
        <v>11965.44</v>
      </c>
      <c r="M8" s="9"/>
      <c r="N8" s="9">
        <f t="shared" si="3"/>
        <v>12741.36</v>
      </c>
      <c r="O8" s="9">
        <f t="shared" si="0"/>
        <v>25482.720000000001</v>
      </c>
      <c r="P8" s="9"/>
    </row>
    <row r="9" spans="1:16" s="11" customFormat="1" ht="36" customHeight="1" x14ac:dyDescent="0.25">
      <c r="A9" s="23">
        <v>5</v>
      </c>
      <c r="B9" s="4" t="s">
        <v>35</v>
      </c>
      <c r="C9" s="3" t="s">
        <v>89</v>
      </c>
      <c r="D9" s="8">
        <v>15</v>
      </c>
      <c r="E9" s="9">
        <v>37000</v>
      </c>
      <c r="F9" s="9">
        <f>E9*15</f>
        <v>555000</v>
      </c>
      <c r="G9" s="9"/>
      <c r="H9" s="9">
        <v>13750</v>
      </c>
      <c r="I9" s="9">
        <f>H9*D9</f>
        <v>206250</v>
      </c>
      <c r="J9" s="9"/>
      <c r="K9" s="9">
        <f t="shared" si="1"/>
        <v>14432</v>
      </c>
      <c r="L9" s="9">
        <f t="shared" si="2"/>
        <v>216480</v>
      </c>
      <c r="M9" s="9"/>
      <c r="N9" s="9">
        <f t="shared" si="3"/>
        <v>25716</v>
      </c>
      <c r="O9" s="9">
        <f t="shared" si="0"/>
        <v>385740</v>
      </c>
      <c r="P9" s="9"/>
    </row>
    <row r="10" spans="1:16" s="11" customFormat="1" ht="36" customHeight="1" x14ac:dyDescent="0.25">
      <c r="A10" s="23">
        <v>6</v>
      </c>
      <c r="B10" s="4" t="s">
        <v>36</v>
      </c>
      <c r="C10" s="3" t="s">
        <v>90</v>
      </c>
      <c r="D10" s="8">
        <v>7</v>
      </c>
      <c r="E10" s="9">
        <v>155000</v>
      </c>
      <c r="F10" s="9">
        <f>E10*D10</f>
        <v>1085000</v>
      </c>
      <c r="G10" s="9"/>
      <c r="H10" s="9">
        <v>124400</v>
      </c>
      <c r="I10" s="9">
        <f>H10*D10</f>
        <v>870800</v>
      </c>
      <c r="J10" s="9"/>
      <c r="K10" s="9">
        <f t="shared" si="1"/>
        <v>130570.24000000001</v>
      </c>
      <c r="L10" s="9">
        <f>K10</f>
        <v>130570.24000000001</v>
      </c>
      <c r="M10" s="9"/>
      <c r="N10" s="9">
        <f>(E10+K10)/2</f>
        <v>142785.12</v>
      </c>
      <c r="O10" s="9">
        <f t="shared" si="0"/>
        <v>999495.84</v>
      </c>
      <c r="P10" s="9"/>
    </row>
    <row r="11" spans="1:16" s="11" customFormat="1" ht="36" customHeight="1" x14ac:dyDescent="0.25">
      <c r="A11" s="23">
        <v>7</v>
      </c>
      <c r="B11" s="4" t="s">
        <v>37</v>
      </c>
      <c r="C11" s="3" t="s">
        <v>38</v>
      </c>
      <c r="D11" s="8">
        <v>10</v>
      </c>
      <c r="E11" s="9">
        <v>22015</v>
      </c>
      <c r="F11" s="9"/>
      <c r="G11" s="9">
        <f>E11*10</f>
        <v>220150</v>
      </c>
      <c r="H11" s="9">
        <v>6800</v>
      </c>
      <c r="I11" s="9"/>
      <c r="J11" s="9">
        <f>H11*D11</f>
        <v>68000</v>
      </c>
      <c r="K11" s="9">
        <f t="shared" si="1"/>
        <v>7137.28</v>
      </c>
      <c r="L11" s="10"/>
      <c r="M11" s="9">
        <v>7137</v>
      </c>
      <c r="N11" s="9">
        <f>(H11+K11)/2</f>
        <v>6968.6399999999994</v>
      </c>
      <c r="O11" s="9"/>
      <c r="P11" s="9">
        <f>N11*D11</f>
        <v>69686.399999999994</v>
      </c>
    </row>
    <row r="12" spans="1:16" s="11" customFormat="1" ht="36" customHeight="1" x14ac:dyDescent="0.25">
      <c r="A12" s="23">
        <v>8</v>
      </c>
      <c r="B12" s="4" t="s">
        <v>39</v>
      </c>
      <c r="C12" s="3" t="s">
        <v>30</v>
      </c>
      <c r="D12" s="8">
        <v>15</v>
      </c>
      <c r="E12" s="9">
        <v>7973</v>
      </c>
      <c r="F12" s="9"/>
      <c r="G12" s="9">
        <f>E12*D12</f>
        <v>119595</v>
      </c>
      <c r="H12" s="9">
        <v>1600</v>
      </c>
      <c r="I12" s="9"/>
      <c r="J12" s="9">
        <f>H12*D12</f>
        <v>24000</v>
      </c>
      <c r="K12" s="9">
        <f t="shared" si="1"/>
        <v>1679.36</v>
      </c>
      <c r="L12" s="10"/>
      <c r="M12" s="9">
        <v>1679</v>
      </c>
      <c r="N12" s="9">
        <f>(G12+M12)/2</f>
        <v>60637</v>
      </c>
      <c r="O12" s="9"/>
      <c r="P12" s="9">
        <f>N12*D12</f>
        <v>909555</v>
      </c>
    </row>
    <row r="13" spans="1:16" s="11" customFormat="1" ht="48" customHeight="1" x14ac:dyDescent="0.25">
      <c r="A13" s="23">
        <v>9</v>
      </c>
      <c r="B13" s="4" t="s">
        <v>1</v>
      </c>
      <c r="C13" s="3" t="s">
        <v>40</v>
      </c>
      <c r="D13" s="8">
        <v>1</v>
      </c>
      <c r="E13" s="9">
        <v>450000</v>
      </c>
      <c r="F13" s="9">
        <v>450000</v>
      </c>
      <c r="G13" s="9"/>
      <c r="H13" s="9">
        <v>90200</v>
      </c>
      <c r="I13" s="9">
        <f>H13*D13</f>
        <v>90200</v>
      </c>
      <c r="J13" s="9"/>
      <c r="K13" s="9">
        <f t="shared" si="1"/>
        <v>94673.919999999998</v>
      </c>
      <c r="L13" s="9">
        <f t="shared" si="2"/>
        <v>94673.919999999998</v>
      </c>
      <c r="M13" s="9"/>
      <c r="N13" s="9">
        <f t="shared" ref="N13:N18" si="4">(K13+E13)/2</f>
        <v>272336.96000000002</v>
      </c>
      <c r="O13" s="9">
        <f>(N13*1)</f>
        <v>272336.96000000002</v>
      </c>
      <c r="P13" s="9"/>
    </row>
    <row r="14" spans="1:16" s="11" customFormat="1" ht="47.25" customHeight="1" x14ac:dyDescent="0.25">
      <c r="A14" s="23">
        <v>10</v>
      </c>
      <c r="B14" s="37" t="s">
        <v>41</v>
      </c>
      <c r="C14" s="38" t="s">
        <v>42</v>
      </c>
      <c r="D14" s="39">
        <v>10</v>
      </c>
      <c r="E14" s="27">
        <v>19142</v>
      </c>
      <c r="F14" s="27">
        <f>E14*D14</f>
        <v>191420</v>
      </c>
      <c r="G14" s="27"/>
      <c r="H14" s="27">
        <v>6300</v>
      </c>
      <c r="I14" s="27">
        <f>H14*D14</f>
        <v>63000</v>
      </c>
      <c r="J14" s="27"/>
      <c r="K14" s="27">
        <f t="shared" si="1"/>
        <v>6612.48</v>
      </c>
      <c r="L14" s="27">
        <f t="shared" si="2"/>
        <v>66124.799999999988</v>
      </c>
      <c r="M14" s="27"/>
      <c r="N14" s="27">
        <f t="shared" si="4"/>
        <v>12877.24</v>
      </c>
      <c r="O14" s="27">
        <f>(N14*10)</f>
        <v>128772.4</v>
      </c>
      <c r="P14" s="27"/>
    </row>
    <row r="15" spans="1:16" s="11" customFormat="1" ht="36" customHeight="1" x14ac:dyDescent="0.25">
      <c r="A15" s="23">
        <v>11</v>
      </c>
      <c r="B15" s="4" t="s">
        <v>2</v>
      </c>
      <c r="C15" s="3" t="s">
        <v>102</v>
      </c>
      <c r="D15" s="8">
        <v>1</v>
      </c>
      <c r="E15" s="9">
        <v>292182</v>
      </c>
      <c r="F15" s="9"/>
      <c r="G15" s="9">
        <v>292182</v>
      </c>
      <c r="H15" s="9">
        <v>156000</v>
      </c>
      <c r="I15" s="9"/>
      <c r="J15" s="9">
        <f>H15*D15</f>
        <v>156000</v>
      </c>
      <c r="K15" s="9">
        <f t="shared" si="1"/>
        <v>163737.60000000001</v>
      </c>
      <c r="L15" s="9"/>
      <c r="M15" s="9">
        <f>K15*D15</f>
        <v>163737.60000000001</v>
      </c>
      <c r="N15" s="9">
        <f t="shared" si="4"/>
        <v>227959.8</v>
      </c>
      <c r="O15" s="9"/>
      <c r="P15" s="9">
        <f>N15*D15</f>
        <v>227959.8</v>
      </c>
    </row>
    <row r="16" spans="1:16" s="11" customFormat="1" ht="36" customHeight="1" x14ac:dyDescent="0.25">
      <c r="A16" s="23">
        <v>12</v>
      </c>
      <c r="B16" s="4" t="s">
        <v>2</v>
      </c>
      <c r="C16" s="3" t="s">
        <v>103</v>
      </c>
      <c r="D16" s="8">
        <v>1</v>
      </c>
      <c r="E16" s="9">
        <v>292182</v>
      </c>
      <c r="F16" s="9"/>
      <c r="G16" s="9">
        <v>292182</v>
      </c>
      <c r="H16" s="9"/>
      <c r="I16" s="9"/>
      <c r="J16" s="9"/>
      <c r="K16" s="9"/>
      <c r="L16" s="9"/>
      <c r="M16" s="9"/>
      <c r="N16" s="9">
        <f>(K16+E16)/1</f>
        <v>292182</v>
      </c>
      <c r="O16" s="9"/>
      <c r="P16" s="9">
        <f>G16*D16</f>
        <v>292182</v>
      </c>
    </row>
    <row r="17" spans="1:16" s="11" customFormat="1" ht="36" customHeight="1" x14ac:dyDescent="0.25">
      <c r="A17" s="23">
        <v>13</v>
      </c>
      <c r="B17" s="4" t="s">
        <v>3</v>
      </c>
      <c r="C17" s="3" t="s">
        <v>105</v>
      </c>
      <c r="D17" s="8">
        <v>2</v>
      </c>
      <c r="E17" s="9">
        <v>215677</v>
      </c>
      <c r="F17" s="9"/>
      <c r="G17" s="9">
        <f>E17*D17</f>
        <v>431354</v>
      </c>
      <c r="H17" s="9"/>
      <c r="I17" s="9"/>
      <c r="J17" s="9"/>
      <c r="K17" s="9"/>
      <c r="L17" s="9"/>
      <c r="M17" s="9"/>
      <c r="N17" s="9">
        <f>(K17+E17)/1</f>
        <v>215677</v>
      </c>
      <c r="O17" s="9"/>
      <c r="P17" s="9">
        <f>N17*D17</f>
        <v>431354</v>
      </c>
    </row>
    <row r="18" spans="1:16" s="11" customFormat="1" ht="36" customHeight="1" x14ac:dyDescent="0.25">
      <c r="A18" s="23">
        <v>14</v>
      </c>
      <c r="B18" s="4" t="s">
        <v>3</v>
      </c>
      <c r="C18" s="3" t="s">
        <v>104</v>
      </c>
      <c r="D18" s="8">
        <v>2</v>
      </c>
      <c r="E18" s="9">
        <v>215677</v>
      </c>
      <c r="F18" s="9"/>
      <c r="G18" s="9">
        <f>E18*D18</f>
        <v>431354</v>
      </c>
      <c r="H18" s="9">
        <v>122000</v>
      </c>
      <c r="I18" s="9"/>
      <c r="J18" s="9">
        <f>H18*D18</f>
        <v>244000</v>
      </c>
      <c r="K18" s="9">
        <f t="shared" ref="K18:K33" si="5">(H18*4.96%)+H18</f>
        <v>128051.2</v>
      </c>
      <c r="L18" s="9"/>
      <c r="M18" s="9"/>
      <c r="N18" s="9">
        <f t="shared" si="4"/>
        <v>171864.1</v>
      </c>
      <c r="O18" s="9"/>
      <c r="P18" s="9">
        <f t="shared" ref="P18" si="6">N18*D18</f>
        <v>343728.2</v>
      </c>
    </row>
    <row r="19" spans="1:16" s="11" customFormat="1" ht="36" customHeight="1" x14ac:dyDescent="0.25">
      <c r="A19" s="23">
        <v>15</v>
      </c>
      <c r="B19" s="4" t="s">
        <v>43</v>
      </c>
      <c r="C19" s="3" t="s">
        <v>91</v>
      </c>
      <c r="D19" s="8">
        <v>2</v>
      </c>
      <c r="E19" s="27"/>
      <c r="F19" s="9"/>
      <c r="G19" s="9"/>
      <c r="H19" s="9">
        <v>170000</v>
      </c>
      <c r="I19" s="9"/>
      <c r="J19" s="9">
        <f>H19*D19</f>
        <v>340000</v>
      </c>
      <c r="K19" s="9">
        <f t="shared" si="5"/>
        <v>178432</v>
      </c>
      <c r="L19" s="9"/>
      <c r="M19" s="9">
        <v>178432</v>
      </c>
      <c r="N19" s="9">
        <f t="shared" ref="N19:N57" si="7">(E19+L19)/2</f>
        <v>0</v>
      </c>
      <c r="O19" s="9">
        <f>K19*2</f>
        <v>356864</v>
      </c>
      <c r="P19" s="9"/>
    </row>
    <row r="20" spans="1:16" s="11" customFormat="1" ht="36" customHeight="1" x14ac:dyDescent="0.25">
      <c r="A20" s="23">
        <v>16</v>
      </c>
      <c r="B20" s="4" t="s">
        <v>4</v>
      </c>
      <c r="C20" s="3" t="s">
        <v>44</v>
      </c>
      <c r="D20" s="8">
        <v>1</v>
      </c>
      <c r="E20" s="9">
        <v>297817</v>
      </c>
      <c r="F20" s="9">
        <v>297817</v>
      </c>
      <c r="G20" s="9"/>
      <c r="H20" s="9">
        <v>101500</v>
      </c>
      <c r="I20" s="9">
        <v>101500</v>
      </c>
      <c r="J20" s="9"/>
      <c r="K20" s="9">
        <f t="shared" si="5"/>
        <v>106534.39999999999</v>
      </c>
      <c r="L20" s="9">
        <f t="shared" ref="L20:L39" si="8">K20*D20</f>
        <v>106534.39999999999</v>
      </c>
      <c r="M20" s="9"/>
      <c r="N20" s="9">
        <f t="shared" si="7"/>
        <v>202175.7</v>
      </c>
      <c r="O20" s="9">
        <f>N20*D20</f>
        <v>202175.7</v>
      </c>
      <c r="P20" s="9"/>
    </row>
    <row r="21" spans="1:16" s="11" customFormat="1" ht="36" customHeight="1" x14ac:dyDescent="0.25">
      <c r="A21" s="23">
        <v>17</v>
      </c>
      <c r="B21" s="4" t="s">
        <v>6</v>
      </c>
      <c r="C21" s="3" t="s">
        <v>45</v>
      </c>
      <c r="D21" s="8">
        <v>3</v>
      </c>
      <c r="E21" s="9">
        <v>67000</v>
      </c>
      <c r="F21" s="9">
        <f>E21*D21</f>
        <v>201000</v>
      </c>
      <c r="G21" s="9"/>
      <c r="H21" s="9">
        <v>28024</v>
      </c>
      <c r="I21" s="9">
        <f>H21*D21</f>
        <v>84072</v>
      </c>
      <c r="J21" s="9"/>
      <c r="K21" s="9">
        <f t="shared" si="5"/>
        <v>29413.990399999999</v>
      </c>
      <c r="L21" s="9">
        <f t="shared" si="8"/>
        <v>88241.9712</v>
      </c>
      <c r="M21" s="9"/>
      <c r="N21" s="9">
        <f t="shared" si="7"/>
        <v>77620.9856</v>
      </c>
      <c r="O21" s="9">
        <f t="shared" ref="O21:O23" si="9">N21*D21</f>
        <v>232862.95679999999</v>
      </c>
      <c r="P21" s="9"/>
    </row>
    <row r="22" spans="1:16" s="11" customFormat="1" ht="36" customHeight="1" x14ac:dyDescent="0.25">
      <c r="A22" s="23">
        <v>18</v>
      </c>
      <c r="B22" s="4" t="s">
        <v>5</v>
      </c>
      <c r="C22" s="3" t="s">
        <v>45</v>
      </c>
      <c r="D22" s="8">
        <v>2</v>
      </c>
      <c r="E22" s="9">
        <v>67000</v>
      </c>
      <c r="F22" s="9">
        <f>E22*2</f>
        <v>134000</v>
      </c>
      <c r="G22" s="9"/>
      <c r="H22" s="9">
        <v>28024</v>
      </c>
      <c r="I22" s="9">
        <f>H22*D22</f>
        <v>56048</v>
      </c>
      <c r="J22" s="9"/>
      <c r="K22" s="9">
        <f t="shared" si="5"/>
        <v>29413.990399999999</v>
      </c>
      <c r="L22" s="9">
        <f t="shared" si="8"/>
        <v>58827.980799999998</v>
      </c>
      <c r="M22" s="9"/>
      <c r="N22" s="9">
        <f t="shared" si="7"/>
        <v>62913.990399999995</v>
      </c>
      <c r="O22" s="9">
        <f t="shared" si="9"/>
        <v>125827.98079999999</v>
      </c>
      <c r="P22" s="9"/>
    </row>
    <row r="23" spans="1:16" s="11" customFormat="1" ht="36" customHeight="1" x14ac:dyDescent="0.25">
      <c r="A23" s="23">
        <v>19</v>
      </c>
      <c r="B23" s="4" t="s">
        <v>7</v>
      </c>
      <c r="C23" s="3" t="s">
        <v>46</v>
      </c>
      <c r="D23" s="8">
        <v>2</v>
      </c>
      <c r="E23" s="9">
        <v>22000</v>
      </c>
      <c r="F23" s="9">
        <v>44000</v>
      </c>
      <c r="G23" s="9"/>
      <c r="H23" s="9">
        <v>6088</v>
      </c>
      <c r="I23" s="9">
        <f>H23*D23</f>
        <v>12176</v>
      </c>
      <c r="J23" s="9"/>
      <c r="K23" s="9">
        <f t="shared" si="5"/>
        <v>6389.9647999999997</v>
      </c>
      <c r="L23" s="9">
        <f t="shared" si="8"/>
        <v>12779.929599999999</v>
      </c>
      <c r="M23" s="9"/>
      <c r="N23" s="9">
        <f t="shared" si="7"/>
        <v>17389.964800000002</v>
      </c>
      <c r="O23" s="9">
        <f t="shared" si="9"/>
        <v>34779.929600000003</v>
      </c>
      <c r="P23" s="9"/>
    </row>
    <row r="24" spans="1:16" s="11" customFormat="1" ht="36" customHeight="1" x14ac:dyDescent="0.25">
      <c r="A24" s="23">
        <v>20</v>
      </c>
      <c r="B24" s="4" t="s">
        <v>8</v>
      </c>
      <c r="C24" s="3" t="s">
        <v>47</v>
      </c>
      <c r="D24" s="8">
        <v>1</v>
      </c>
      <c r="E24" s="9">
        <v>18564</v>
      </c>
      <c r="F24" s="9"/>
      <c r="G24" s="9">
        <v>18564</v>
      </c>
      <c r="H24" s="9">
        <v>8900</v>
      </c>
      <c r="I24" s="9"/>
      <c r="J24" s="9">
        <v>8900</v>
      </c>
      <c r="K24" s="9">
        <f t="shared" si="5"/>
        <v>9341.44</v>
      </c>
      <c r="L24" s="14"/>
      <c r="M24" s="9">
        <f>K24*D24</f>
        <v>9341.44</v>
      </c>
      <c r="N24" s="9">
        <f>(E24+M24)/2</f>
        <v>13952.720000000001</v>
      </c>
      <c r="O24" s="9"/>
      <c r="P24" s="9">
        <f>N24*D24</f>
        <v>13952.720000000001</v>
      </c>
    </row>
    <row r="25" spans="1:16" s="11" customFormat="1" ht="36" customHeight="1" x14ac:dyDescent="0.25">
      <c r="A25" s="23">
        <v>21</v>
      </c>
      <c r="B25" s="4" t="s">
        <v>9</v>
      </c>
      <c r="C25" s="3" t="s">
        <v>48</v>
      </c>
      <c r="D25" s="8">
        <v>1</v>
      </c>
      <c r="E25" s="9">
        <v>85000</v>
      </c>
      <c r="F25" s="9">
        <v>85000</v>
      </c>
      <c r="G25" s="9"/>
      <c r="H25" s="9">
        <v>47600</v>
      </c>
      <c r="I25" s="9">
        <v>47600</v>
      </c>
      <c r="J25" s="9"/>
      <c r="K25" s="9">
        <f t="shared" si="5"/>
        <v>49960.959999999999</v>
      </c>
      <c r="L25" s="9">
        <f t="shared" si="8"/>
        <v>49960.959999999999</v>
      </c>
      <c r="M25" s="9"/>
      <c r="N25" s="9">
        <f t="shared" si="7"/>
        <v>67480.479999999996</v>
      </c>
      <c r="O25" s="9">
        <f>N25*1</f>
        <v>67480.479999999996</v>
      </c>
      <c r="P25" s="9"/>
    </row>
    <row r="26" spans="1:16" s="11" customFormat="1" ht="36" customHeight="1" x14ac:dyDescent="0.25">
      <c r="A26" s="23">
        <v>22</v>
      </c>
      <c r="B26" s="4" t="s">
        <v>10</v>
      </c>
      <c r="C26" s="3" t="s">
        <v>49</v>
      </c>
      <c r="D26" s="8">
        <v>5</v>
      </c>
      <c r="E26" s="9">
        <v>53550</v>
      </c>
      <c r="F26" s="9"/>
      <c r="G26" s="9">
        <f>E26*D26</f>
        <v>267750</v>
      </c>
      <c r="H26" s="9">
        <v>16300</v>
      </c>
      <c r="I26" s="9"/>
      <c r="J26" s="9"/>
      <c r="K26" s="9">
        <f>(H26*4.96%)+H26</f>
        <v>17108.48</v>
      </c>
      <c r="L26" s="14"/>
      <c r="M26" s="9">
        <f>K26*D26</f>
        <v>85542.399999999994</v>
      </c>
      <c r="N26" s="9">
        <f>(E26+M26)/2</f>
        <v>69546.2</v>
      </c>
      <c r="O26" s="9"/>
      <c r="P26" s="9">
        <f>N26*D26</f>
        <v>347731</v>
      </c>
    </row>
    <row r="27" spans="1:16" s="11" customFormat="1" ht="36" customHeight="1" x14ac:dyDescent="0.25">
      <c r="A27" s="23">
        <v>23</v>
      </c>
      <c r="B27" s="4" t="s">
        <v>50</v>
      </c>
      <c r="C27" s="3" t="s">
        <v>92</v>
      </c>
      <c r="D27" s="8">
        <v>5</v>
      </c>
      <c r="E27" s="9">
        <v>14875</v>
      </c>
      <c r="F27" s="9"/>
      <c r="G27" s="9">
        <f>E27*D27</f>
        <v>74375</v>
      </c>
      <c r="H27" s="9">
        <v>5400</v>
      </c>
      <c r="I27" s="9"/>
      <c r="J27" s="9"/>
      <c r="K27" s="9">
        <f t="shared" si="5"/>
        <v>5667.84</v>
      </c>
      <c r="L27" s="14"/>
      <c r="M27" s="9">
        <f>K27*D27</f>
        <v>28339.200000000001</v>
      </c>
      <c r="N27" s="9">
        <f>(E27+M27)/2</f>
        <v>21607.1</v>
      </c>
      <c r="O27" s="9"/>
      <c r="P27" s="9">
        <f>N27*D27</f>
        <v>108035.5</v>
      </c>
    </row>
    <row r="28" spans="1:16" s="11" customFormat="1" ht="36" customHeight="1" x14ac:dyDescent="0.25">
      <c r="A28" s="23">
        <v>24</v>
      </c>
      <c r="B28" s="4" t="s">
        <v>11</v>
      </c>
      <c r="C28" s="3" t="s">
        <v>93</v>
      </c>
      <c r="D28" s="8">
        <v>2</v>
      </c>
      <c r="E28" s="9">
        <v>185000</v>
      </c>
      <c r="F28" s="9">
        <f>E28*D28</f>
        <v>370000</v>
      </c>
      <c r="G28" s="9"/>
      <c r="H28" s="9">
        <v>188700</v>
      </c>
      <c r="I28" s="9">
        <f>H28*D28</f>
        <v>377400</v>
      </c>
      <c r="J28" s="9"/>
      <c r="K28" s="9">
        <f t="shared" si="5"/>
        <v>198059.51999999999</v>
      </c>
      <c r="L28" s="9">
        <f t="shared" si="8"/>
        <v>396119.03999999998</v>
      </c>
      <c r="M28" s="9"/>
      <c r="N28" s="9">
        <f t="shared" si="7"/>
        <v>290559.52</v>
      </c>
      <c r="O28" s="9">
        <f>N28*2</f>
        <v>581119.04</v>
      </c>
      <c r="P28" s="9"/>
    </row>
    <row r="29" spans="1:16" s="11" customFormat="1" ht="36" customHeight="1" x14ac:dyDescent="0.25">
      <c r="A29" s="23">
        <v>25</v>
      </c>
      <c r="B29" s="4" t="s">
        <v>94</v>
      </c>
      <c r="C29" s="3" t="s">
        <v>95</v>
      </c>
      <c r="D29" s="8">
        <v>2</v>
      </c>
      <c r="E29" s="9">
        <v>298000</v>
      </c>
      <c r="F29" s="9">
        <f>E29*D29</f>
        <v>596000</v>
      </c>
      <c r="G29" s="9"/>
      <c r="H29" s="9">
        <v>112000</v>
      </c>
      <c r="I29" s="9">
        <f>H29*D29</f>
        <v>224000</v>
      </c>
      <c r="J29" s="9"/>
      <c r="K29" s="9">
        <f t="shared" si="5"/>
        <v>117555.2</v>
      </c>
      <c r="L29" s="9">
        <f t="shared" si="8"/>
        <v>235110.39999999999</v>
      </c>
      <c r="M29" s="9"/>
      <c r="N29" s="9">
        <f t="shared" si="7"/>
        <v>266555.2</v>
      </c>
      <c r="O29" s="9">
        <f>N29*2</f>
        <v>533110.4</v>
      </c>
      <c r="P29" s="9"/>
    </row>
    <row r="30" spans="1:16" s="11" customFormat="1" ht="36" customHeight="1" x14ac:dyDescent="0.25">
      <c r="A30" s="23">
        <v>26</v>
      </c>
      <c r="B30" s="4" t="s">
        <v>51</v>
      </c>
      <c r="C30" s="3" t="s">
        <v>52</v>
      </c>
      <c r="D30" s="8">
        <v>1</v>
      </c>
      <c r="E30" s="9">
        <v>110000</v>
      </c>
      <c r="F30" s="9"/>
      <c r="G30" s="9">
        <v>110000</v>
      </c>
      <c r="H30" s="9">
        <v>47400</v>
      </c>
      <c r="I30" s="9"/>
      <c r="J30" s="9">
        <v>47400</v>
      </c>
      <c r="K30" s="9">
        <f t="shared" si="5"/>
        <v>49751.040000000001</v>
      </c>
      <c r="L30" s="14"/>
      <c r="M30" s="9">
        <f t="shared" ref="M30:M36" si="10">K30*D30</f>
        <v>49751.040000000001</v>
      </c>
      <c r="N30" s="9">
        <f t="shared" ref="N30:N36" si="11">(E30+M30)/2</f>
        <v>79875.520000000004</v>
      </c>
      <c r="O30" s="9"/>
      <c r="P30" s="9">
        <f>N30*D30</f>
        <v>79875.520000000004</v>
      </c>
    </row>
    <row r="31" spans="1:16" s="11" customFormat="1" ht="36" customHeight="1" x14ac:dyDescent="0.25">
      <c r="A31" s="23">
        <v>27</v>
      </c>
      <c r="B31" s="4" t="s">
        <v>53</v>
      </c>
      <c r="C31" s="3" t="s">
        <v>54</v>
      </c>
      <c r="D31" s="8">
        <v>5</v>
      </c>
      <c r="E31" s="9">
        <v>14756</v>
      </c>
      <c r="F31" s="9"/>
      <c r="G31" s="9">
        <f>E31*D31</f>
        <v>73780</v>
      </c>
      <c r="H31" s="9">
        <v>1500</v>
      </c>
      <c r="I31" s="9"/>
      <c r="J31" s="9"/>
      <c r="K31" s="9">
        <f t="shared" si="5"/>
        <v>1574.4</v>
      </c>
      <c r="L31" s="14"/>
      <c r="M31" s="9">
        <f t="shared" si="10"/>
        <v>7872</v>
      </c>
      <c r="N31" s="9">
        <f t="shared" si="11"/>
        <v>11314</v>
      </c>
      <c r="O31" s="9"/>
      <c r="P31" s="9">
        <f t="shared" ref="P31:P36" si="12">N31*D31</f>
        <v>56570</v>
      </c>
    </row>
    <row r="32" spans="1:16" s="11" customFormat="1" ht="36" customHeight="1" x14ac:dyDescent="0.25">
      <c r="A32" s="23">
        <v>28</v>
      </c>
      <c r="B32" s="4" t="s">
        <v>12</v>
      </c>
      <c r="C32" s="3" t="s">
        <v>30</v>
      </c>
      <c r="D32" s="8">
        <v>30</v>
      </c>
      <c r="E32" s="9">
        <v>19040</v>
      </c>
      <c r="F32" s="9"/>
      <c r="G32" s="9">
        <f>E32*D32</f>
        <v>571200</v>
      </c>
      <c r="H32" s="9">
        <v>4300</v>
      </c>
      <c r="I32" s="9"/>
      <c r="J32" s="9">
        <f>H32*D32</f>
        <v>129000</v>
      </c>
      <c r="K32" s="9">
        <f t="shared" si="5"/>
        <v>4513.28</v>
      </c>
      <c r="L32" s="14"/>
      <c r="M32" s="9">
        <f t="shared" si="10"/>
        <v>135398.39999999999</v>
      </c>
      <c r="N32" s="9">
        <f>(E32+K32)/2</f>
        <v>11776.64</v>
      </c>
      <c r="O32" s="9"/>
      <c r="P32" s="9">
        <f>N32*D32</f>
        <v>353299.19999999995</v>
      </c>
    </row>
    <row r="33" spans="1:16" s="11" customFormat="1" ht="36" customHeight="1" x14ac:dyDescent="0.25">
      <c r="A33" s="23">
        <v>29</v>
      </c>
      <c r="B33" s="4" t="s">
        <v>55</v>
      </c>
      <c r="C33" s="3" t="s">
        <v>30</v>
      </c>
      <c r="D33" s="8">
        <v>30</v>
      </c>
      <c r="E33" s="9">
        <v>19040</v>
      </c>
      <c r="F33" s="9"/>
      <c r="G33" s="9">
        <f>E33*D33</f>
        <v>571200</v>
      </c>
      <c r="H33" s="9">
        <v>4300</v>
      </c>
      <c r="I33" s="9"/>
      <c r="J33" s="9">
        <f>H33*50</f>
        <v>215000</v>
      </c>
      <c r="K33" s="9">
        <f t="shared" si="5"/>
        <v>4513.28</v>
      </c>
      <c r="L33" s="14"/>
      <c r="M33" s="9">
        <f t="shared" si="10"/>
        <v>135398.39999999999</v>
      </c>
      <c r="N33" s="9">
        <f>(E33+K33)/2</f>
        <v>11776.64</v>
      </c>
      <c r="O33" s="9"/>
      <c r="P33" s="9">
        <f>N33*D33</f>
        <v>353299.19999999995</v>
      </c>
    </row>
    <row r="34" spans="1:16" s="11" customFormat="1" ht="36" customHeight="1" x14ac:dyDescent="0.25">
      <c r="A34" s="23">
        <v>30</v>
      </c>
      <c r="B34" s="4" t="s">
        <v>56</v>
      </c>
      <c r="C34" s="3" t="s">
        <v>57</v>
      </c>
      <c r="D34" s="8">
        <v>2</v>
      </c>
      <c r="E34" s="9">
        <v>101150</v>
      </c>
      <c r="F34" s="9"/>
      <c r="G34" s="9">
        <f>E34*2</f>
        <v>202300</v>
      </c>
      <c r="H34" s="9"/>
      <c r="I34" s="9"/>
      <c r="J34" s="9"/>
      <c r="K34" s="9"/>
      <c r="L34" s="14"/>
      <c r="M34" s="9">
        <f t="shared" si="10"/>
        <v>0</v>
      </c>
      <c r="N34" s="9">
        <f>(E34+M34)/1</f>
        <v>101150</v>
      </c>
      <c r="O34" s="9"/>
      <c r="P34" s="9">
        <f t="shared" si="12"/>
        <v>202300</v>
      </c>
    </row>
    <row r="35" spans="1:16" s="11" customFormat="1" ht="36" customHeight="1" x14ac:dyDescent="0.25">
      <c r="A35" s="23">
        <v>31</v>
      </c>
      <c r="B35" s="4" t="s">
        <v>13</v>
      </c>
      <c r="C35" s="3" t="s">
        <v>58</v>
      </c>
      <c r="D35" s="8">
        <v>2</v>
      </c>
      <c r="E35" s="9">
        <v>89250</v>
      </c>
      <c r="F35" s="9"/>
      <c r="G35" s="9">
        <f>E35*D35</f>
        <v>178500</v>
      </c>
      <c r="H35" s="9">
        <v>51000</v>
      </c>
      <c r="I35" s="9"/>
      <c r="J35" s="9">
        <v>102000</v>
      </c>
      <c r="K35" s="9">
        <f>(J35*4.96%)+H35</f>
        <v>56059.199999999997</v>
      </c>
      <c r="L35" s="14"/>
      <c r="M35" s="9">
        <f t="shared" si="10"/>
        <v>112118.39999999999</v>
      </c>
      <c r="N35" s="9">
        <f>(E35+K35)/2</f>
        <v>72654.600000000006</v>
      </c>
      <c r="O35" s="9"/>
      <c r="P35" s="9">
        <f t="shared" si="12"/>
        <v>145309.20000000001</v>
      </c>
    </row>
    <row r="36" spans="1:16" s="11" customFormat="1" ht="36" customHeight="1" x14ac:dyDescent="0.25">
      <c r="A36" s="23">
        <v>32</v>
      </c>
      <c r="B36" s="4" t="s">
        <v>59</v>
      </c>
      <c r="C36" s="3" t="s">
        <v>96</v>
      </c>
      <c r="D36" s="8">
        <v>1</v>
      </c>
      <c r="E36" s="9">
        <v>16065</v>
      </c>
      <c r="F36" s="9"/>
      <c r="G36" s="9">
        <v>16065</v>
      </c>
      <c r="H36" s="9">
        <v>6400</v>
      </c>
      <c r="I36" s="9"/>
      <c r="J36" s="9">
        <v>6400</v>
      </c>
      <c r="K36" s="9">
        <f>(J36*4.96%)+H36</f>
        <v>6717.44</v>
      </c>
      <c r="L36" s="14"/>
      <c r="M36" s="9">
        <f t="shared" si="10"/>
        <v>6717.44</v>
      </c>
      <c r="N36" s="9">
        <f t="shared" si="11"/>
        <v>11391.22</v>
      </c>
      <c r="O36" s="9"/>
      <c r="P36" s="9">
        <f t="shared" si="12"/>
        <v>11391.22</v>
      </c>
    </row>
    <row r="37" spans="1:16" s="11" customFormat="1" ht="36" customHeight="1" x14ac:dyDescent="0.25">
      <c r="A37" s="23">
        <v>33</v>
      </c>
      <c r="B37" s="4" t="s">
        <v>60</v>
      </c>
      <c r="C37" s="3" t="s">
        <v>97</v>
      </c>
      <c r="D37" s="8">
        <v>1</v>
      </c>
      <c r="E37" s="9">
        <v>18000</v>
      </c>
      <c r="F37" s="9">
        <v>18000</v>
      </c>
      <c r="G37" s="9"/>
      <c r="H37" s="9">
        <v>18300</v>
      </c>
      <c r="I37" s="9">
        <v>18300</v>
      </c>
      <c r="J37" s="9"/>
      <c r="K37" s="9">
        <f t="shared" ref="K37" si="13">(H37*4.96%)+H37</f>
        <v>19207.68</v>
      </c>
      <c r="L37" s="9">
        <f t="shared" si="8"/>
        <v>19207.68</v>
      </c>
      <c r="M37" s="9"/>
      <c r="N37" s="9">
        <f t="shared" si="7"/>
        <v>18603.84</v>
      </c>
      <c r="O37" s="9">
        <f>N37+D37</f>
        <v>18604.84</v>
      </c>
      <c r="P37" s="9"/>
    </row>
    <row r="38" spans="1:16" s="11" customFormat="1" ht="36" customHeight="1" x14ac:dyDescent="0.25">
      <c r="A38" s="23">
        <v>34</v>
      </c>
      <c r="B38" s="4" t="s">
        <v>61</v>
      </c>
      <c r="C38" s="3" t="s">
        <v>98</v>
      </c>
      <c r="D38" s="8">
        <v>5</v>
      </c>
      <c r="E38" s="9">
        <v>155000</v>
      </c>
      <c r="F38" s="9"/>
      <c r="G38" s="9">
        <f>E38*D38</f>
        <v>775000</v>
      </c>
      <c r="H38" s="9">
        <v>38500</v>
      </c>
      <c r="I38" s="9"/>
      <c r="J38" s="9">
        <f>H38*D38</f>
        <v>192500</v>
      </c>
      <c r="K38" s="9">
        <f>(H38*4.96%)+H38</f>
        <v>40409.599999999999</v>
      </c>
      <c r="L38" s="9"/>
      <c r="M38" s="9"/>
      <c r="N38" s="9">
        <f>(E38+K38)/2</f>
        <v>97704.8</v>
      </c>
      <c r="O38" s="9">
        <f>N38*5</f>
        <v>488524</v>
      </c>
      <c r="P38" s="9"/>
    </row>
    <row r="39" spans="1:16" s="11" customFormat="1" ht="36" customHeight="1" x14ac:dyDescent="0.25">
      <c r="A39" s="23">
        <v>35</v>
      </c>
      <c r="B39" s="4" t="s">
        <v>14</v>
      </c>
      <c r="C39" s="3" t="s">
        <v>99</v>
      </c>
      <c r="D39" s="8">
        <v>2</v>
      </c>
      <c r="E39" s="9">
        <v>78000</v>
      </c>
      <c r="F39" s="9">
        <f>E39*D39</f>
        <v>156000</v>
      </c>
      <c r="G39" s="9"/>
      <c r="H39" s="9">
        <v>58400</v>
      </c>
      <c r="I39" s="9">
        <f>H39*D39</f>
        <v>116800</v>
      </c>
      <c r="J39" s="9"/>
      <c r="K39" s="9">
        <f>(H39*4.96%)+H39</f>
        <v>61296.639999999999</v>
      </c>
      <c r="L39" s="9">
        <f t="shared" si="8"/>
        <v>122593.28</v>
      </c>
      <c r="M39" s="9"/>
      <c r="N39" s="9">
        <f>(E39+K39)/2</f>
        <v>69648.320000000007</v>
      </c>
      <c r="O39" s="9">
        <f>N39*D39</f>
        <v>139296.64000000001</v>
      </c>
      <c r="P39" s="9"/>
    </row>
    <row r="40" spans="1:16" s="11" customFormat="1" ht="36" customHeight="1" x14ac:dyDescent="0.25">
      <c r="A40" s="23">
        <v>36</v>
      </c>
      <c r="B40" s="4" t="s">
        <v>15</v>
      </c>
      <c r="C40" s="3" t="s">
        <v>100</v>
      </c>
      <c r="D40" s="8">
        <v>1</v>
      </c>
      <c r="E40" s="9">
        <v>19000</v>
      </c>
      <c r="F40" s="9">
        <v>19000</v>
      </c>
      <c r="G40" s="9"/>
      <c r="H40" s="9"/>
      <c r="I40" s="9"/>
      <c r="J40" s="9"/>
      <c r="K40" s="9"/>
      <c r="L40" s="9"/>
      <c r="M40" s="9"/>
      <c r="N40" s="9">
        <f>(E40+L40)/1</f>
        <v>19000</v>
      </c>
      <c r="O40" s="9"/>
      <c r="P40" s="9">
        <v>19000</v>
      </c>
    </row>
    <row r="41" spans="1:16" s="11" customFormat="1" ht="36" customHeight="1" x14ac:dyDescent="0.25">
      <c r="A41" s="23">
        <v>37</v>
      </c>
      <c r="B41" s="4" t="s">
        <v>15</v>
      </c>
      <c r="C41" s="3" t="s">
        <v>112</v>
      </c>
      <c r="D41" s="8">
        <v>1</v>
      </c>
      <c r="E41" s="9">
        <v>8900</v>
      </c>
      <c r="F41" s="9">
        <v>8900</v>
      </c>
      <c r="G41" s="9"/>
      <c r="H41" s="9">
        <v>6000</v>
      </c>
      <c r="I41" s="9">
        <v>6000</v>
      </c>
      <c r="J41" s="9"/>
      <c r="K41" s="9">
        <f>(H41*4.96%)+H41</f>
        <v>6297.6</v>
      </c>
      <c r="L41" s="9">
        <f>I41+K41</f>
        <v>12297.6</v>
      </c>
      <c r="M41" s="9"/>
      <c r="N41" s="9">
        <f>(K41+E41)/1</f>
        <v>15197.6</v>
      </c>
      <c r="O41" s="9">
        <f>N41*D41</f>
        <v>15197.6</v>
      </c>
      <c r="P41" s="9"/>
    </row>
    <row r="42" spans="1:16" s="11" customFormat="1" ht="36" customHeight="1" x14ac:dyDescent="0.25">
      <c r="A42" s="23">
        <v>38</v>
      </c>
      <c r="B42" s="4" t="s">
        <v>16</v>
      </c>
      <c r="C42" s="3" t="s">
        <v>62</v>
      </c>
      <c r="D42" s="8">
        <v>1</v>
      </c>
      <c r="E42" s="9">
        <v>41650</v>
      </c>
      <c r="F42" s="9"/>
      <c r="G42" s="9">
        <v>41650</v>
      </c>
      <c r="H42" s="9">
        <v>13700</v>
      </c>
      <c r="I42" s="9"/>
      <c r="J42" s="9">
        <f>H42*D42</f>
        <v>13700</v>
      </c>
      <c r="K42" s="9">
        <f t="shared" ref="K42:K56" si="14">(H42*4.96%)+H42</f>
        <v>14379.52</v>
      </c>
      <c r="L42" s="9"/>
      <c r="M42" s="9"/>
      <c r="N42" s="9">
        <f>(K42+E42)/2</f>
        <v>28014.760000000002</v>
      </c>
      <c r="O42" s="9"/>
      <c r="P42" s="9">
        <f>N42*D42</f>
        <v>28014.760000000002</v>
      </c>
    </row>
    <row r="43" spans="1:16" s="11" customFormat="1" ht="36" customHeight="1" x14ac:dyDescent="0.25">
      <c r="A43" s="23">
        <v>39</v>
      </c>
      <c r="B43" s="4" t="s">
        <v>17</v>
      </c>
      <c r="C43" s="3" t="s">
        <v>63</v>
      </c>
      <c r="D43" s="8">
        <v>1</v>
      </c>
      <c r="E43" s="9">
        <v>41650</v>
      </c>
      <c r="F43" s="9"/>
      <c r="G43" s="9">
        <v>41650</v>
      </c>
      <c r="H43" s="9">
        <v>9400</v>
      </c>
      <c r="I43" s="9"/>
      <c r="J43" s="9">
        <f>H43*D43</f>
        <v>9400</v>
      </c>
      <c r="K43" s="9">
        <f t="shared" si="14"/>
        <v>9866.24</v>
      </c>
      <c r="L43" s="9"/>
      <c r="M43" s="9"/>
      <c r="N43" s="9">
        <f>(K43+E43)/2</f>
        <v>25758.12</v>
      </c>
      <c r="O43" s="9"/>
      <c r="P43" s="9">
        <f>N43*D43</f>
        <v>25758.12</v>
      </c>
    </row>
    <row r="44" spans="1:16" s="11" customFormat="1" ht="36" customHeight="1" x14ac:dyDescent="0.25">
      <c r="A44" s="23">
        <v>40</v>
      </c>
      <c r="B44" s="4" t="s">
        <v>64</v>
      </c>
      <c r="C44" s="3" t="s">
        <v>65</v>
      </c>
      <c r="D44" s="8">
        <v>1</v>
      </c>
      <c r="E44" s="9">
        <v>65000</v>
      </c>
      <c r="F44" s="9">
        <v>65000</v>
      </c>
      <c r="G44" s="9"/>
      <c r="H44" s="9">
        <v>112699</v>
      </c>
      <c r="I44" s="9">
        <v>112600</v>
      </c>
      <c r="J44" s="9"/>
      <c r="K44" s="9">
        <f t="shared" si="14"/>
        <v>118288.8704</v>
      </c>
      <c r="L44" s="9">
        <f>K44*1</f>
        <v>118288.8704</v>
      </c>
      <c r="M44" s="9"/>
      <c r="N44" s="9">
        <f>(K44+E44)/2</f>
        <v>91644.435200000007</v>
      </c>
      <c r="O44" s="9">
        <f>N44*D44</f>
        <v>91644.435200000007</v>
      </c>
      <c r="P44" s="9"/>
    </row>
    <row r="45" spans="1:16" s="11" customFormat="1" ht="36" customHeight="1" x14ac:dyDescent="0.25">
      <c r="A45" s="23">
        <v>41</v>
      </c>
      <c r="B45" s="4" t="s">
        <v>66</v>
      </c>
      <c r="C45" s="3" t="s">
        <v>67</v>
      </c>
      <c r="D45" s="8">
        <v>1</v>
      </c>
      <c r="E45" s="9">
        <v>29750</v>
      </c>
      <c r="F45" s="9"/>
      <c r="G45" s="9">
        <v>29750</v>
      </c>
      <c r="H45" s="9"/>
      <c r="I45" s="9"/>
      <c r="J45" s="9"/>
      <c r="K45" s="9"/>
      <c r="L45" s="9"/>
      <c r="M45" s="9"/>
      <c r="N45" s="9">
        <f>(E45+L45)/1</f>
        <v>29750</v>
      </c>
      <c r="O45" s="9"/>
      <c r="P45" s="9">
        <f>E45+D45</f>
        <v>29751</v>
      </c>
    </row>
    <row r="46" spans="1:16" s="11" customFormat="1" ht="36" customHeight="1" x14ac:dyDescent="0.25">
      <c r="A46" s="23">
        <v>42</v>
      </c>
      <c r="B46" s="4" t="s">
        <v>68</v>
      </c>
      <c r="C46" s="3" t="s">
        <v>69</v>
      </c>
      <c r="D46" s="8">
        <v>1</v>
      </c>
      <c r="E46" s="9">
        <v>220150</v>
      </c>
      <c r="F46" s="9"/>
      <c r="G46" s="9">
        <v>220150</v>
      </c>
      <c r="H46" s="9">
        <v>235600</v>
      </c>
      <c r="I46" s="9"/>
      <c r="J46" s="9">
        <v>235600</v>
      </c>
      <c r="K46" s="9">
        <f t="shared" si="14"/>
        <v>247285.76000000001</v>
      </c>
      <c r="L46" s="9"/>
      <c r="M46" s="9"/>
      <c r="N46" s="9">
        <f>(K46+E46)/2</f>
        <v>233717.88</v>
      </c>
      <c r="O46" s="9"/>
      <c r="P46" s="9">
        <f>N46*D46</f>
        <v>233717.88</v>
      </c>
    </row>
    <row r="47" spans="1:16" s="11" customFormat="1" ht="36" customHeight="1" x14ac:dyDescent="0.25">
      <c r="A47" s="23">
        <v>43</v>
      </c>
      <c r="B47" s="4" t="s">
        <v>18</v>
      </c>
      <c r="C47" s="3" t="s">
        <v>70</v>
      </c>
      <c r="D47" s="8">
        <v>12</v>
      </c>
      <c r="E47" s="9">
        <v>7500</v>
      </c>
      <c r="F47" s="9"/>
      <c r="G47" s="9">
        <f>D47*E47</f>
        <v>90000</v>
      </c>
      <c r="H47" s="9">
        <v>2100</v>
      </c>
      <c r="I47" s="9">
        <f>H47*12</f>
        <v>25200</v>
      </c>
      <c r="J47" s="9"/>
      <c r="K47" s="9">
        <f t="shared" si="14"/>
        <v>2204.16</v>
      </c>
      <c r="L47" s="9">
        <f>I47+K47</f>
        <v>27404.16</v>
      </c>
      <c r="M47" s="9"/>
      <c r="N47" s="9">
        <f>(47+E47)/2</f>
        <v>3773.5</v>
      </c>
      <c r="O47" s="9">
        <f>N47*D47</f>
        <v>45282</v>
      </c>
      <c r="P47" s="9"/>
    </row>
    <row r="48" spans="1:16" s="11" customFormat="1" ht="36" customHeight="1" x14ac:dyDescent="0.25">
      <c r="A48" s="23">
        <v>44</v>
      </c>
      <c r="B48" s="4" t="s">
        <v>71</v>
      </c>
      <c r="C48" s="3" t="s">
        <v>101</v>
      </c>
      <c r="D48" s="8">
        <v>1</v>
      </c>
      <c r="E48" s="9">
        <v>77350</v>
      </c>
      <c r="F48" s="9"/>
      <c r="G48" s="9">
        <v>77350</v>
      </c>
      <c r="H48" s="9">
        <v>23200</v>
      </c>
      <c r="I48" s="9"/>
      <c r="J48" s="9">
        <v>23200</v>
      </c>
      <c r="K48" s="9">
        <f t="shared" si="14"/>
        <v>24350.720000000001</v>
      </c>
      <c r="L48" s="9"/>
      <c r="M48" s="9"/>
      <c r="N48" s="9">
        <f t="shared" ref="N48" si="15">(K48+E48)/2</f>
        <v>50850.36</v>
      </c>
      <c r="O48" s="9"/>
      <c r="P48" s="9">
        <f t="shared" ref="P48:P54" si="16">N48*D48</f>
        <v>50850.36</v>
      </c>
    </row>
    <row r="49" spans="1:18" s="11" customFormat="1" ht="36" customHeight="1" x14ac:dyDescent="0.25">
      <c r="A49" s="23">
        <v>45</v>
      </c>
      <c r="B49" s="4" t="s">
        <v>72</v>
      </c>
      <c r="C49" s="3" t="s">
        <v>30</v>
      </c>
      <c r="D49" s="8">
        <v>2</v>
      </c>
      <c r="E49" s="27"/>
      <c r="F49" s="9"/>
      <c r="G49" s="9"/>
      <c r="H49" s="9">
        <v>5400</v>
      </c>
      <c r="I49" s="9"/>
      <c r="J49" s="9">
        <f>H49*D49</f>
        <v>10800</v>
      </c>
      <c r="K49" s="9">
        <f t="shared" si="14"/>
        <v>5667.84</v>
      </c>
      <c r="L49" s="9"/>
      <c r="M49" s="9"/>
      <c r="N49" s="9">
        <f>(K49+E49)/1</f>
        <v>5667.84</v>
      </c>
      <c r="O49" s="9"/>
      <c r="P49" s="9">
        <f t="shared" si="16"/>
        <v>11335.68</v>
      </c>
    </row>
    <row r="50" spans="1:18" s="11" customFormat="1" ht="36" customHeight="1" x14ac:dyDescent="0.25">
      <c r="A50" s="23">
        <v>47</v>
      </c>
      <c r="B50" s="4" t="s">
        <v>73</v>
      </c>
      <c r="C50" s="3" t="s">
        <v>30</v>
      </c>
      <c r="D50" s="8">
        <v>5</v>
      </c>
      <c r="E50" s="27"/>
      <c r="F50" s="9"/>
      <c r="G50" s="9"/>
      <c r="H50" s="9">
        <v>16000</v>
      </c>
      <c r="I50" s="9"/>
      <c r="J50" s="9">
        <f>H50*D50</f>
        <v>80000</v>
      </c>
      <c r="K50" s="9">
        <f t="shared" si="14"/>
        <v>16793.599999999999</v>
      </c>
      <c r="L50" s="9"/>
      <c r="M50" s="9"/>
      <c r="N50" s="9">
        <v>16794</v>
      </c>
      <c r="O50" s="9"/>
      <c r="P50" s="9">
        <f t="shared" si="16"/>
        <v>83970</v>
      </c>
    </row>
    <row r="51" spans="1:18" s="11" customFormat="1" ht="36" customHeight="1" x14ac:dyDescent="0.25">
      <c r="A51" s="23">
        <v>48</v>
      </c>
      <c r="B51" s="4" t="s">
        <v>74</v>
      </c>
      <c r="C51" s="3" t="s">
        <v>30</v>
      </c>
      <c r="D51" s="8">
        <v>1</v>
      </c>
      <c r="E51" s="9">
        <v>398122</v>
      </c>
      <c r="F51" s="9"/>
      <c r="G51" s="9">
        <v>398122</v>
      </c>
      <c r="H51" s="9">
        <v>515900</v>
      </c>
      <c r="I51" s="9"/>
      <c r="J51" s="9">
        <v>515900</v>
      </c>
      <c r="K51" s="9">
        <f t="shared" si="14"/>
        <v>541488.64000000001</v>
      </c>
      <c r="L51" s="9"/>
      <c r="M51" s="9"/>
      <c r="N51" s="9">
        <f>(K51+E51)/2</f>
        <v>469805.32</v>
      </c>
      <c r="O51" s="9"/>
      <c r="P51" s="9">
        <f t="shared" si="16"/>
        <v>469805.32</v>
      </c>
    </row>
    <row r="52" spans="1:18" s="11" customFormat="1" ht="36" customHeight="1" x14ac:dyDescent="0.25">
      <c r="A52" s="23">
        <v>49</v>
      </c>
      <c r="B52" s="4" t="s">
        <v>75</v>
      </c>
      <c r="C52" s="3" t="s">
        <v>76</v>
      </c>
      <c r="D52" s="8">
        <v>1</v>
      </c>
      <c r="E52" s="27"/>
      <c r="F52" s="9"/>
      <c r="G52" s="9"/>
      <c r="H52" s="9">
        <v>15400</v>
      </c>
      <c r="I52" s="9"/>
      <c r="J52" s="9">
        <v>15400</v>
      </c>
      <c r="K52" s="9">
        <f t="shared" si="14"/>
        <v>16163.84</v>
      </c>
      <c r="L52" s="9"/>
      <c r="M52" s="9"/>
      <c r="N52" s="9">
        <v>16154</v>
      </c>
      <c r="O52" s="9"/>
      <c r="P52" s="9">
        <f t="shared" si="16"/>
        <v>16154</v>
      </c>
    </row>
    <row r="53" spans="1:18" s="11" customFormat="1" ht="36" customHeight="1" x14ac:dyDescent="0.25">
      <c r="A53" s="23">
        <v>50</v>
      </c>
      <c r="B53" s="4" t="s">
        <v>77</v>
      </c>
      <c r="C53" s="3" t="s">
        <v>30</v>
      </c>
      <c r="D53" s="8">
        <v>2</v>
      </c>
      <c r="E53" s="27"/>
      <c r="F53" s="9"/>
      <c r="G53" s="9"/>
      <c r="H53" s="9">
        <v>9800</v>
      </c>
      <c r="I53" s="9"/>
      <c r="J53" s="9">
        <f>H53*2</f>
        <v>19600</v>
      </c>
      <c r="K53" s="9">
        <f t="shared" si="14"/>
        <v>10286.08</v>
      </c>
      <c r="L53" s="9"/>
      <c r="M53" s="9"/>
      <c r="N53" s="9">
        <v>10286</v>
      </c>
      <c r="O53" s="9"/>
      <c r="P53" s="9">
        <f t="shared" si="16"/>
        <v>20572</v>
      </c>
    </row>
    <row r="54" spans="1:18" s="11" customFormat="1" ht="36" customHeight="1" x14ac:dyDescent="0.25">
      <c r="A54" s="23">
        <v>51</v>
      </c>
      <c r="B54" s="4" t="s">
        <v>78</v>
      </c>
      <c r="C54" s="3" t="s">
        <v>79</v>
      </c>
      <c r="D54" s="8">
        <v>10</v>
      </c>
      <c r="E54" s="27"/>
      <c r="F54" s="9"/>
      <c r="G54" s="9">
        <f>E54*D54</f>
        <v>0</v>
      </c>
      <c r="H54" s="9">
        <v>6500</v>
      </c>
      <c r="I54" s="9"/>
      <c r="J54" s="9">
        <f>H54*D54</f>
        <v>65000</v>
      </c>
      <c r="K54" s="9">
        <f t="shared" si="14"/>
        <v>6822.4</v>
      </c>
      <c r="L54" s="9"/>
      <c r="M54" s="9"/>
      <c r="N54" s="9">
        <v>6822</v>
      </c>
      <c r="O54" s="9"/>
      <c r="P54" s="9">
        <f t="shared" si="16"/>
        <v>68220</v>
      </c>
    </row>
    <row r="55" spans="1:18" s="11" customFormat="1" ht="36" customHeight="1" x14ac:dyDescent="0.25">
      <c r="A55" s="23">
        <v>52</v>
      </c>
      <c r="B55" s="4" t="s">
        <v>80</v>
      </c>
      <c r="C55" s="3" t="s">
        <v>30</v>
      </c>
      <c r="D55" s="8">
        <v>5</v>
      </c>
      <c r="E55" s="9">
        <v>28560</v>
      </c>
      <c r="F55" s="9"/>
      <c r="G55" s="9">
        <f>E55*5</f>
        <v>142800</v>
      </c>
      <c r="H55" s="9">
        <v>15300</v>
      </c>
      <c r="I55" s="9"/>
      <c r="J55" s="9">
        <f>H55*D55</f>
        <v>76500</v>
      </c>
      <c r="K55" s="9">
        <f t="shared" si="14"/>
        <v>16058.88</v>
      </c>
      <c r="L55" s="9"/>
      <c r="M55" s="9"/>
      <c r="N55" s="9">
        <f>(K55+E55)/2</f>
        <v>22309.439999999999</v>
      </c>
      <c r="O55" s="9">
        <f>N55*D55</f>
        <v>111547.2</v>
      </c>
      <c r="P55" s="9"/>
    </row>
    <row r="56" spans="1:18" s="11" customFormat="1" ht="36" customHeight="1" x14ac:dyDescent="0.25">
      <c r="A56" s="23">
        <v>53</v>
      </c>
      <c r="B56" s="4" t="s">
        <v>20</v>
      </c>
      <c r="C56" s="3" t="s">
        <v>30</v>
      </c>
      <c r="D56" s="8">
        <v>10</v>
      </c>
      <c r="E56" s="9">
        <v>12495</v>
      </c>
      <c r="F56" s="9"/>
      <c r="G56" s="9">
        <f>E56*10</f>
        <v>124950</v>
      </c>
      <c r="H56" s="9">
        <v>65900</v>
      </c>
      <c r="I56" s="9"/>
      <c r="J56" s="9">
        <f>H56*D56</f>
        <v>659000</v>
      </c>
      <c r="K56" s="9">
        <f t="shared" si="14"/>
        <v>69168.639999999999</v>
      </c>
      <c r="L56" s="9"/>
      <c r="M56" s="9"/>
      <c r="N56" s="9">
        <f>(K56+E56)/2</f>
        <v>40831.82</v>
      </c>
      <c r="O56" s="9">
        <f>N56*D56</f>
        <v>408318.2</v>
      </c>
      <c r="P56" s="9"/>
    </row>
    <row r="57" spans="1:18" s="11" customFormat="1" ht="36" customHeight="1" x14ac:dyDescent="0.25">
      <c r="A57" s="23">
        <v>56</v>
      </c>
      <c r="B57" s="4" t="s">
        <v>19</v>
      </c>
      <c r="C57" s="3" t="s">
        <v>30</v>
      </c>
      <c r="D57" s="8">
        <v>3</v>
      </c>
      <c r="E57" s="27"/>
      <c r="F57" s="9"/>
      <c r="G57" s="9"/>
      <c r="H57" s="9"/>
      <c r="I57" s="9"/>
      <c r="J57" s="9"/>
      <c r="K57" s="9"/>
      <c r="L57" s="9"/>
      <c r="M57" s="9"/>
      <c r="N57" s="9">
        <f t="shared" si="7"/>
        <v>0</v>
      </c>
      <c r="O57" s="9"/>
      <c r="P57" s="9">
        <v>201930</v>
      </c>
      <c r="Q57" s="16"/>
    </row>
    <row r="58" spans="1:18" s="11" customFormat="1" ht="36" customHeight="1" x14ac:dyDescent="0.25">
      <c r="A58" s="23">
        <v>57</v>
      </c>
      <c r="B58" s="4" t="s">
        <v>21</v>
      </c>
      <c r="C58" s="3" t="s">
        <v>81</v>
      </c>
      <c r="D58" s="8">
        <v>1</v>
      </c>
      <c r="E58" s="9">
        <v>178500</v>
      </c>
      <c r="F58" s="9"/>
      <c r="G58" s="9">
        <v>178500</v>
      </c>
      <c r="H58" s="9"/>
      <c r="I58" s="9"/>
      <c r="J58" s="9"/>
      <c r="K58" s="9"/>
      <c r="L58" s="9"/>
      <c r="M58" s="9"/>
      <c r="N58" s="9"/>
      <c r="O58" s="9"/>
      <c r="P58" s="9">
        <v>178500</v>
      </c>
    </row>
    <row r="59" spans="1:18" s="11" customFormat="1" ht="36" customHeight="1" x14ac:dyDescent="0.25">
      <c r="A59" s="23">
        <v>58</v>
      </c>
      <c r="B59" s="4" t="s">
        <v>82</v>
      </c>
      <c r="C59" s="3" t="s">
        <v>69</v>
      </c>
      <c r="D59" s="8">
        <v>2</v>
      </c>
      <c r="E59" s="9">
        <v>6545</v>
      </c>
      <c r="F59" s="9"/>
      <c r="G59" s="9">
        <f>E59*2</f>
        <v>13090</v>
      </c>
      <c r="H59" s="9">
        <v>4800</v>
      </c>
      <c r="I59" s="9"/>
      <c r="J59" s="9">
        <f>H59*D59</f>
        <v>9600</v>
      </c>
      <c r="K59" s="9">
        <f t="shared" ref="K59:K60" si="17">(H59*4.96%)+H59</f>
        <v>5038.08</v>
      </c>
      <c r="L59" s="9"/>
      <c r="M59" s="9"/>
      <c r="N59" s="9">
        <f>(K59+E59)/2</f>
        <v>5791.54</v>
      </c>
      <c r="O59" s="9"/>
      <c r="P59" s="9">
        <f>N59*2</f>
        <v>11583.08</v>
      </c>
    </row>
    <row r="60" spans="1:18" s="11" customFormat="1" ht="36" customHeight="1" x14ac:dyDescent="0.25">
      <c r="A60" s="23">
        <v>59</v>
      </c>
      <c r="B60" s="4" t="s">
        <v>29</v>
      </c>
      <c r="C60" s="3" t="s">
        <v>28</v>
      </c>
      <c r="D60" s="8">
        <v>2</v>
      </c>
      <c r="E60" s="9">
        <v>156000</v>
      </c>
      <c r="F60" s="9">
        <f>E60*D60</f>
        <v>312000</v>
      </c>
      <c r="G60" s="9">
        <f>E60*D60</f>
        <v>312000</v>
      </c>
      <c r="H60" s="9">
        <v>104500</v>
      </c>
      <c r="I60" s="9">
        <f>H60*D60</f>
        <v>209000</v>
      </c>
      <c r="J60" s="9"/>
      <c r="K60" s="9">
        <f t="shared" si="17"/>
        <v>109683.2</v>
      </c>
      <c r="L60" s="9">
        <f>K60*2</f>
        <v>219366.39999999999</v>
      </c>
      <c r="M60" s="9"/>
      <c r="N60" s="9">
        <f>(K60+E60)/2</f>
        <v>132841.60000000001</v>
      </c>
      <c r="O60" s="9">
        <f>N60*D60</f>
        <v>265683.20000000001</v>
      </c>
      <c r="P60" s="9"/>
    </row>
    <row r="61" spans="1:18" s="11" customFormat="1" ht="36" customHeight="1" x14ac:dyDescent="0.25">
      <c r="A61" s="24"/>
      <c r="B61" s="36" t="s">
        <v>85</v>
      </c>
      <c r="C61" s="36"/>
      <c r="D61" s="36"/>
      <c r="E61" s="9"/>
      <c r="F61" s="9">
        <f>SUM(F5:F60)</f>
        <v>5582137</v>
      </c>
      <c r="G61" s="9">
        <f>SUM(G5:G60)</f>
        <v>6315563</v>
      </c>
      <c r="H61" s="10"/>
      <c r="I61" s="9">
        <f>SUM(I5:I60)</f>
        <v>3161546</v>
      </c>
      <c r="J61" s="9">
        <f>SUM(J5:J60)</f>
        <v>3266900</v>
      </c>
      <c r="K61" s="9"/>
      <c r="L61" s="9"/>
      <c r="M61" s="9"/>
      <c r="N61" s="9"/>
      <c r="O61" s="9"/>
      <c r="P61" s="9"/>
    </row>
    <row r="62" spans="1:18" s="11" customFormat="1" ht="36" customHeight="1" x14ac:dyDescent="0.25">
      <c r="A62" s="24"/>
      <c r="B62" s="36" t="s">
        <v>86</v>
      </c>
      <c r="C62" s="36"/>
      <c r="D62" s="36"/>
      <c r="E62" s="9"/>
      <c r="F62" s="9"/>
      <c r="G62" s="9"/>
      <c r="H62" s="14"/>
      <c r="I62" s="14"/>
      <c r="J62" s="14"/>
      <c r="K62" s="9"/>
      <c r="L62" s="9"/>
      <c r="M62" s="9"/>
      <c r="N62" s="9"/>
      <c r="O62" s="9"/>
      <c r="P62" s="9"/>
    </row>
    <row r="63" spans="1:18" s="11" customFormat="1" ht="36" customHeight="1" x14ac:dyDescent="0.25">
      <c r="A63" s="24"/>
      <c r="B63" s="36" t="s">
        <v>87</v>
      </c>
      <c r="C63" s="36"/>
      <c r="D63" s="36"/>
      <c r="E63" s="9"/>
      <c r="F63" s="18">
        <f>F61+G61</f>
        <v>11897700</v>
      </c>
      <c r="G63" s="18"/>
      <c r="H63" s="17"/>
      <c r="I63" s="18">
        <f>I61+J61</f>
        <v>6428446</v>
      </c>
      <c r="J63" s="17"/>
      <c r="K63" s="18"/>
      <c r="L63" s="18"/>
      <c r="M63" s="18"/>
      <c r="N63" s="9">
        <f>SUM(N5:N62)</f>
        <v>4457654.9560000012</v>
      </c>
      <c r="O63" s="9">
        <f>SUM(O5:O62)</f>
        <v>6218511.1623999998</v>
      </c>
      <c r="P63" s="9">
        <f>SUM(P11:P62)</f>
        <v>5395391.1600000011</v>
      </c>
    </row>
    <row r="64" spans="1:18" s="11" customFormat="1" ht="36" customHeight="1" x14ac:dyDescent="0.25">
      <c r="A64" s="19"/>
      <c r="B64" s="20"/>
      <c r="D64" s="19"/>
      <c r="E64" s="21"/>
      <c r="F64" s="22"/>
      <c r="G64" s="22"/>
      <c r="O64" s="34">
        <f>O63+P63</f>
        <v>11613902.3224</v>
      </c>
      <c r="P64" s="35"/>
      <c r="R64" s="15"/>
    </row>
    <row r="65" spans="1:15" s="11" customFormat="1" ht="36" customHeight="1" x14ac:dyDescent="0.25">
      <c r="A65" s="19"/>
      <c r="B65" s="20"/>
      <c r="D65" s="19"/>
      <c r="E65" s="21"/>
      <c r="F65" s="21"/>
      <c r="G65" s="21"/>
      <c r="I65" s="15"/>
    </row>
    <row r="66" spans="1:15" s="11" customFormat="1" ht="36" customHeight="1" x14ac:dyDescent="0.25">
      <c r="A66" s="19"/>
      <c r="B66" s="20"/>
      <c r="D66" s="19"/>
      <c r="E66" s="21"/>
      <c r="F66" s="21"/>
      <c r="G66" s="21"/>
    </row>
    <row r="67" spans="1:15" s="11" customFormat="1" ht="36" customHeight="1" x14ac:dyDescent="0.25">
      <c r="A67" s="19"/>
      <c r="B67" s="20"/>
      <c r="D67" s="19"/>
      <c r="E67" s="21"/>
      <c r="F67" s="21"/>
      <c r="G67" s="21"/>
    </row>
    <row r="68" spans="1:15" s="11" customFormat="1" ht="36" customHeight="1" x14ac:dyDescent="0.25">
      <c r="A68" s="19"/>
      <c r="B68" s="20"/>
      <c r="D68" s="19"/>
      <c r="E68" s="21"/>
      <c r="F68" s="21"/>
      <c r="G68" s="21"/>
    </row>
    <row r="69" spans="1:15" s="11" customFormat="1" ht="36" customHeight="1" x14ac:dyDescent="0.25">
      <c r="A69" s="19"/>
      <c r="B69" s="20"/>
      <c r="D69" s="19"/>
      <c r="E69" s="21"/>
      <c r="F69" s="21"/>
      <c r="G69" s="21"/>
    </row>
    <row r="70" spans="1:15" s="11" customFormat="1" ht="36" customHeight="1" x14ac:dyDescent="0.25">
      <c r="A70" s="19"/>
      <c r="B70" s="20"/>
      <c r="D70" s="19"/>
      <c r="E70" s="21"/>
      <c r="F70" s="21"/>
      <c r="G70" s="21"/>
    </row>
    <row r="71" spans="1:15" s="11" customFormat="1" ht="36" customHeight="1" x14ac:dyDescent="0.25">
      <c r="A71" s="19"/>
      <c r="B71" s="20"/>
      <c r="D71" s="19"/>
      <c r="E71" s="21"/>
      <c r="F71" s="21"/>
      <c r="G71" s="21"/>
      <c r="O71" s="26"/>
    </row>
    <row r="72" spans="1:15" s="11" customFormat="1" ht="36" customHeight="1" x14ac:dyDescent="0.25">
      <c r="A72" s="19"/>
      <c r="B72" s="20"/>
      <c r="D72" s="19"/>
      <c r="E72" s="21"/>
      <c r="F72" s="21"/>
      <c r="G72" s="21"/>
    </row>
    <row r="73" spans="1:15" s="11" customFormat="1" ht="36" customHeight="1" x14ac:dyDescent="0.25">
      <c r="A73" s="19"/>
      <c r="B73" s="20"/>
      <c r="D73" s="19"/>
      <c r="E73" s="21"/>
      <c r="F73" s="21"/>
      <c r="G73" s="21"/>
    </row>
    <row r="74" spans="1:15" s="11" customFormat="1" ht="36" customHeight="1" x14ac:dyDescent="0.25">
      <c r="A74" s="19"/>
      <c r="B74" s="20"/>
      <c r="D74" s="19"/>
      <c r="E74" s="21"/>
      <c r="F74" s="21"/>
      <c r="G74" s="21"/>
    </row>
    <row r="75" spans="1:15" s="11" customFormat="1" ht="36" customHeight="1" x14ac:dyDescent="0.25">
      <c r="A75" s="19"/>
      <c r="B75" s="20"/>
      <c r="D75" s="19"/>
      <c r="E75" s="21"/>
      <c r="F75" s="21"/>
      <c r="G75" s="21"/>
    </row>
    <row r="76" spans="1:15" s="11" customFormat="1" ht="36" customHeight="1" x14ac:dyDescent="0.25">
      <c r="A76" s="19"/>
      <c r="B76" s="20"/>
      <c r="D76" s="19"/>
      <c r="E76" s="21"/>
      <c r="F76" s="21"/>
      <c r="G76" s="21"/>
    </row>
    <row r="77" spans="1:15" s="11" customFormat="1" ht="36" customHeight="1" x14ac:dyDescent="0.25">
      <c r="A77" s="19"/>
      <c r="B77" s="20"/>
      <c r="D77" s="19"/>
      <c r="E77" s="21"/>
      <c r="F77" s="21"/>
      <c r="G77" s="21"/>
    </row>
    <row r="78" spans="1:15" s="11" customFormat="1" ht="36" customHeight="1" x14ac:dyDescent="0.25">
      <c r="A78" s="19"/>
      <c r="B78" s="20"/>
      <c r="D78" s="19"/>
      <c r="E78" s="21"/>
      <c r="F78" s="21"/>
      <c r="G78" s="21"/>
    </row>
    <row r="79" spans="1:15" s="11" customFormat="1" ht="36" customHeight="1" x14ac:dyDescent="0.25">
      <c r="A79" s="19"/>
      <c r="B79" s="20"/>
      <c r="D79" s="19"/>
      <c r="E79" s="21"/>
      <c r="F79" s="21"/>
      <c r="G79" s="21"/>
    </row>
    <row r="80" spans="1:15" s="11" customFormat="1" ht="36" customHeight="1" x14ac:dyDescent="0.25">
      <c r="A80" s="19"/>
      <c r="B80" s="20"/>
      <c r="D80" s="19"/>
      <c r="E80" s="21"/>
      <c r="F80" s="21"/>
      <c r="G80" s="21"/>
    </row>
    <row r="81" spans="1:7" s="11" customFormat="1" ht="36" customHeight="1" x14ac:dyDescent="0.25">
      <c r="A81" s="19"/>
      <c r="B81" s="20"/>
      <c r="D81" s="19"/>
      <c r="E81" s="21"/>
      <c r="F81" s="21"/>
      <c r="G81" s="21"/>
    </row>
    <row r="82" spans="1:7" s="11" customFormat="1" ht="36" customHeight="1" x14ac:dyDescent="0.25">
      <c r="A82" s="19"/>
      <c r="B82" s="20"/>
      <c r="D82" s="19"/>
      <c r="E82" s="21"/>
      <c r="F82" s="21"/>
      <c r="G82" s="21"/>
    </row>
    <row r="83" spans="1:7" s="11" customFormat="1" ht="36" customHeight="1" x14ac:dyDescent="0.25">
      <c r="A83" s="19"/>
      <c r="B83" s="20"/>
      <c r="D83" s="19"/>
      <c r="E83" s="21"/>
      <c r="F83" s="21"/>
      <c r="G83" s="21"/>
    </row>
    <row r="84" spans="1:7" s="11" customFormat="1" ht="36" customHeight="1" x14ac:dyDescent="0.25">
      <c r="A84" s="19"/>
      <c r="B84" s="20"/>
      <c r="D84" s="19"/>
      <c r="E84" s="21"/>
      <c r="F84" s="21"/>
      <c r="G84" s="21"/>
    </row>
    <row r="85" spans="1:7" s="11" customFormat="1" ht="36" customHeight="1" x14ac:dyDescent="0.25">
      <c r="A85" s="19"/>
      <c r="B85" s="20"/>
      <c r="D85" s="19"/>
      <c r="E85" s="21"/>
      <c r="F85" s="21"/>
      <c r="G85" s="21"/>
    </row>
    <row r="86" spans="1:7" s="11" customFormat="1" ht="36" customHeight="1" x14ac:dyDescent="0.25">
      <c r="A86" s="19"/>
      <c r="B86" s="20"/>
      <c r="D86" s="19"/>
      <c r="E86" s="21"/>
      <c r="F86" s="21"/>
      <c r="G86" s="21"/>
    </row>
    <row r="87" spans="1:7" s="11" customFormat="1" ht="36" customHeight="1" x14ac:dyDescent="0.25">
      <c r="A87" s="19"/>
      <c r="B87" s="20"/>
      <c r="D87" s="19"/>
      <c r="E87" s="21"/>
      <c r="F87" s="21"/>
      <c r="G87" s="21"/>
    </row>
    <row r="88" spans="1:7" s="11" customFormat="1" ht="36" customHeight="1" x14ac:dyDescent="0.25">
      <c r="A88" s="19"/>
      <c r="B88" s="20"/>
      <c r="D88" s="19"/>
      <c r="E88" s="21"/>
      <c r="F88" s="21"/>
      <c r="G88" s="21"/>
    </row>
    <row r="89" spans="1:7" s="11" customFormat="1" ht="36" customHeight="1" x14ac:dyDescent="0.25">
      <c r="A89" s="19"/>
      <c r="B89" s="20"/>
      <c r="D89" s="19"/>
      <c r="E89" s="21"/>
      <c r="F89" s="21"/>
      <c r="G89" s="21"/>
    </row>
    <row r="90" spans="1:7" s="11" customFormat="1" ht="36" customHeight="1" x14ac:dyDescent="0.25">
      <c r="A90" s="19"/>
      <c r="B90" s="20"/>
      <c r="D90" s="19"/>
      <c r="E90" s="21"/>
      <c r="F90" s="21"/>
      <c r="G90" s="21"/>
    </row>
    <row r="91" spans="1:7" s="11" customFormat="1" ht="36" customHeight="1" x14ac:dyDescent="0.25">
      <c r="A91" s="19"/>
      <c r="B91" s="20"/>
      <c r="D91" s="19"/>
      <c r="E91" s="21"/>
      <c r="F91" s="21"/>
      <c r="G91" s="21"/>
    </row>
    <row r="92" spans="1:7" s="11" customFormat="1" ht="36" customHeight="1" x14ac:dyDescent="0.25">
      <c r="A92" s="19"/>
      <c r="B92" s="20"/>
      <c r="D92" s="19"/>
      <c r="E92" s="21"/>
      <c r="F92" s="21"/>
      <c r="G92" s="21"/>
    </row>
    <row r="93" spans="1:7" s="11" customFormat="1" ht="36" customHeight="1" x14ac:dyDescent="0.25">
      <c r="A93" s="19"/>
      <c r="B93" s="20"/>
      <c r="D93" s="19"/>
      <c r="E93" s="21"/>
      <c r="F93" s="21"/>
      <c r="G93" s="21"/>
    </row>
    <row r="94" spans="1:7" s="11" customFormat="1" ht="36" customHeight="1" x14ac:dyDescent="0.25">
      <c r="A94" s="19"/>
      <c r="B94" s="20"/>
      <c r="D94" s="19"/>
      <c r="E94" s="21"/>
      <c r="F94" s="21"/>
      <c r="G94" s="21"/>
    </row>
    <row r="95" spans="1:7" s="11" customFormat="1" ht="36" customHeight="1" x14ac:dyDescent="0.25">
      <c r="A95" s="19"/>
      <c r="B95" s="20"/>
      <c r="D95" s="19"/>
      <c r="E95" s="21"/>
      <c r="F95" s="21"/>
      <c r="G95" s="21"/>
    </row>
    <row r="96" spans="1:7" s="11" customFormat="1" ht="36" customHeight="1" x14ac:dyDescent="0.25">
      <c r="A96" s="19"/>
      <c r="B96" s="20"/>
      <c r="D96" s="19"/>
      <c r="E96" s="21"/>
      <c r="F96" s="21"/>
      <c r="G96" s="21"/>
    </row>
    <row r="97" spans="1:7" s="11" customFormat="1" ht="36" customHeight="1" x14ac:dyDescent="0.25">
      <c r="A97" s="19"/>
      <c r="B97" s="20"/>
      <c r="D97" s="19"/>
      <c r="E97" s="21"/>
      <c r="F97" s="21"/>
      <c r="G97" s="21"/>
    </row>
    <row r="98" spans="1:7" s="11" customFormat="1" ht="36" customHeight="1" x14ac:dyDescent="0.25">
      <c r="A98" s="19"/>
      <c r="B98" s="20"/>
      <c r="D98" s="19"/>
      <c r="E98" s="21"/>
      <c r="F98" s="21"/>
      <c r="G98" s="21"/>
    </row>
    <row r="99" spans="1:7" s="11" customFormat="1" ht="36" customHeight="1" x14ac:dyDescent="0.25">
      <c r="A99" s="19"/>
      <c r="B99" s="20"/>
      <c r="D99" s="19"/>
      <c r="E99" s="21"/>
      <c r="F99" s="21"/>
      <c r="G99" s="21"/>
    </row>
    <row r="100" spans="1:7" s="11" customFormat="1" ht="36" customHeight="1" x14ac:dyDescent="0.25">
      <c r="A100" s="19"/>
      <c r="B100" s="20"/>
      <c r="D100" s="19"/>
      <c r="E100" s="21"/>
      <c r="F100" s="21"/>
      <c r="G100" s="21"/>
    </row>
    <row r="101" spans="1:7" s="11" customFormat="1" ht="36" customHeight="1" x14ac:dyDescent="0.25">
      <c r="A101" s="19"/>
      <c r="B101" s="20"/>
      <c r="D101" s="19"/>
      <c r="E101" s="21"/>
      <c r="F101" s="21"/>
      <c r="G101" s="21"/>
    </row>
    <row r="102" spans="1:7" s="11" customFormat="1" ht="36" customHeight="1" x14ac:dyDescent="0.25">
      <c r="A102" s="19"/>
      <c r="B102" s="20"/>
      <c r="D102" s="19"/>
      <c r="E102" s="21"/>
      <c r="F102" s="21"/>
      <c r="G102" s="21"/>
    </row>
    <row r="103" spans="1:7" s="11" customFormat="1" ht="36" customHeight="1" x14ac:dyDescent="0.25">
      <c r="A103" s="19"/>
      <c r="B103" s="20"/>
      <c r="D103" s="19"/>
      <c r="E103" s="21"/>
      <c r="F103" s="21"/>
      <c r="G103" s="21"/>
    </row>
    <row r="104" spans="1:7" s="11" customFormat="1" ht="36" customHeight="1" x14ac:dyDescent="0.25">
      <c r="A104" s="19"/>
      <c r="B104" s="20"/>
      <c r="D104" s="19"/>
      <c r="E104" s="21"/>
      <c r="F104" s="21"/>
      <c r="G104" s="21"/>
    </row>
    <row r="105" spans="1:7" s="11" customFormat="1" ht="36" customHeight="1" x14ac:dyDescent="0.25">
      <c r="A105" s="19"/>
      <c r="B105" s="20"/>
      <c r="D105" s="19"/>
      <c r="E105" s="21"/>
      <c r="F105" s="21"/>
      <c r="G105" s="21"/>
    </row>
    <row r="106" spans="1:7" s="11" customFormat="1" ht="36" customHeight="1" x14ac:dyDescent="0.25">
      <c r="A106" s="19"/>
      <c r="B106" s="20"/>
      <c r="D106" s="19"/>
      <c r="E106" s="21"/>
      <c r="F106" s="21"/>
      <c r="G106" s="21"/>
    </row>
    <row r="107" spans="1:7" s="11" customFormat="1" ht="36" customHeight="1" x14ac:dyDescent="0.25">
      <c r="A107" s="19"/>
      <c r="B107" s="20"/>
      <c r="D107" s="19"/>
      <c r="E107" s="21"/>
      <c r="F107" s="21"/>
      <c r="G107" s="21"/>
    </row>
    <row r="108" spans="1:7" s="11" customFormat="1" ht="36" customHeight="1" x14ac:dyDescent="0.25">
      <c r="A108" s="19"/>
      <c r="B108" s="20"/>
      <c r="D108" s="19"/>
      <c r="E108" s="21"/>
      <c r="F108" s="21"/>
      <c r="G108" s="21"/>
    </row>
    <row r="109" spans="1:7" s="11" customFormat="1" ht="36" customHeight="1" x14ac:dyDescent="0.25">
      <c r="A109" s="19"/>
      <c r="B109" s="20"/>
      <c r="D109" s="19"/>
      <c r="E109" s="21"/>
      <c r="F109" s="21"/>
      <c r="G109" s="21"/>
    </row>
    <row r="110" spans="1:7" s="11" customFormat="1" ht="36" customHeight="1" x14ac:dyDescent="0.25">
      <c r="A110" s="19"/>
      <c r="B110" s="20"/>
      <c r="D110" s="19"/>
      <c r="E110" s="21"/>
      <c r="F110" s="21"/>
      <c r="G110" s="21"/>
    </row>
    <row r="111" spans="1:7" s="11" customFormat="1" ht="36" customHeight="1" x14ac:dyDescent="0.25">
      <c r="A111" s="19"/>
      <c r="B111" s="20"/>
      <c r="D111" s="19"/>
      <c r="E111" s="21"/>
      <c r="F111" s="21"/>
      <c r="G111" s="21"/>
    </row>
    <row r="112" spans="1:7" s="11" customFormat="1" ht="36" customHeight="1" x14ac:dyDescent="0.25">
      <c r="A112" s="19"/>
      <c r="B112" s="20"/>
      <c r="D112" s="19"/>
      <c r="E112" s="21"/>
      <c r="F112" s="21"/>
      <c r="G112" s="21"/>
    </row>
    <row r="113" spans="1:7" s="11" customFormat="1" ht="36" customHeight="1" x14ac:dyDescent="0.25">
      <c r="A113" s="19"/>
      <c r="B113" s="20"/>
      <c r="D113" s="19"/>
      <c r="E113" s="21"/>
      <c r="F113" s="21"/>
      <c r="G113" s="21"/>
    </row>
    <row r="114" spans="1:7" s="11" customFormat="1" ht="36" customHeight="1" x14ac:dyDescent="0.25">
      <c r="A114" s="19"/>
      <c r="B114" s="20"/>
      <c r="D114" s="19"/>
      <c r="E114" s="21"/>
      <c r="F114" s="21"/>
      <c r="G114" s="21"/>
    </row>
    <row r="115" spans="1:7" s="11" customFormat="1" ht="36" customHeight="1" x14ac:dyDescent="0.25">
      <c r="A115" s="19"/>
      <c r="B115" s="20"/>
      <c r="D115" s="19"/>
      <c r="E115" s="21"/>
      <c r="F115" s="21"/>
      <c r="G115" s="21"/>
    </row>
    <row r="116" spans="1:7" s="11" customFormat="1" ht="36" customHeight="1" x14ac:dyDescent="0.25">
      <c r="A116" s="19"/>
      <c r="B116" s="20"/>
      <c r="D116" s="19"/>
      <c r="E116" s="21"/>
      <c r="F116" s="21"/>
      <c r="G116" s="21"/>
    </row>
    <row r="117" spans="1:7" s="11" customFormat="1" ht="36" customHeight="1" x14ac:dyDescent="0.25">
      <c r="A117" s="19"/>
      <c r="B117" s="20"/>
      <c r="D117" s="19"/>
      <c r="E117" s="21"/>
      <c r="F117" s="21"/>
      <c r="G117" s="21"/>
    </row>
    <row r="118" spans="1:7" s="11" customFormat="1" ht="36" customHeight="1" x14ac:dyDescent="0.25">
      <c r="A118" s="19"/>
      <c r="B118" s="20"/>
      <c r="D118" s="19"/>
      <c r="E118" s="21"/>
      <c r="F118" s="21"/>
      <c r="G118" s="21"/>
    </row>
    <row r="119" spans="1:7" s="11" customFormat="1" ht="36" customHeight="1" x14ac:dyDescent="0.25">
      <c r="A119" s="19"/>
      <c r="B119" s="20"/>
      <c r="D119" s="19"/>
      <c r="E119" s="21"/>
      <c r="F119" s="21"/>
      <c r="G119" s="21"/>
    </row>
    <row r="120" spans="1:7" s="11" customFormat="1" ht="36" customHeight="1" x14ac:dyDescent="0.25">
      <c r="A120" s="19"/>
      <c r="B120" s="20"/>
      <c r="D120" s="19"/>
      <c r="E120" s="21"/>
      <c r="F120" s="21"/>
      <c r="G120" s="21"/>
    </row>
    <row r="121" spans="1:7" s="11" customFormat="1" ht="36" customHeight="1" x14ac:dyDescent="0.25">
      <c r="A121" s="19"/>
      <c r="B121" s="20"/>
      <c r="D121" s="19"/>
      <c r="E121" s="21"/>
      <c r="F121" s="21"/>
      <c r="G121" s="21"/>
    </row>
    <row r="122" spans="1:7" s="11" customFormat="1" ht="36" customHeight="1" x14ac:dyDescent="0.25">
      <c r="A122" s="19"/>
      <c r="B122" s="20"/>
      <c r="D122" s="19"/>
      <c r="E122" s="21"/>
      <c r="F122" s="21"/>
      <c r="G122" s="21"/>
    </row>
    <row r="123" spans="1:7" s="11" customFormat="1" ht="36" customHeight="1" x14ac:dyDescent="0.25">
      <c r="A123" s="19"/>
      <c r="B123" s="20"/>
      <c r="D123" s="19"/>
      <c r="E123" s="21"/>
      <c r="F123" s="21"/>
      <c r="G123" s="21"/>
    </row>
    <row r="124" spans="1:7" s="11" customFormat="1" ht="36" customHeight="1" x14ac:dyDescent="0.25">
      <c r="A124" s="19"/>
      <c r="B124" s="20"/>
      <c r="D124" s="19"/>
      <c r="E124" s="21"/>
      <c r="F124" s="21"/>
      <c r="G124" s="21"/>
    </row>
    <row r="125" spans="1:7" s="11" customFormat="1" ht="36" customHeight="1" x14ac:dyDescent="0.25">
      <c r="A125" s="19"/>
      <c r="B125" s="20"/>
      <c r="D125" s="19"/>
      <c r="E125" s="21"/>
      <c r="F125" s="21"/>
      <c r="G125" s="21"/>
    </row>
    <row r="126" spans="1:7" s="11" customFormat="1" ht="36" customHeight="1" x14ac:dyDescent="0.25">
      <c r="A126" s="19"/>
      <c r="B126" s="20"/>
      <c r="D126" s="19"/>
      <c r="E126" s="21"/>
      <c r="F126" s="21"/>
      <c r="G126" s="21"/>
    </row>
    <row r="127" spans="1:7" s="11" customFormat="1" ht="36" customHeight="1" x14ac:dyDescent="0.25">
      <c r="A127" s="19"/>
      <c r="B127" s="20"/>
      <c r="D127" s="19"/>
      <c r="E127" s="21"/>
      <c r="F127" s="21"/>
      <c r="G127" s="21"/>
    </row>
    <row r="128" spans="1:7" s="11" customFormat="1" ht="36" customHeight="1" x14ac:dyDescent="0.25">
      <c r="A128" s="19"/>
      <c r="B128" s="20"/>
      <c r="D128" s="19"/>
      <c r="E128" s="21"/>
      <c r="F128" s="21"/>
      <c r="G128" s="21"/>
    </row>
    <row r="129" spans="1:7" s="11" customFormat="1" ht="36" customHeight="1" x14ac:dyDescent="0.25">
      <c r="A129" s="19"/>
      <c r="B129" s="20"/>
      <c r="D129" s="19"/>
      <c r="E129" s="21"/>
      <c r="F129" s="21"/>
      <c r="G129" s="21"/>
    </row>
    <row r="130" spans="1:7" s="11" customFormat="1" ht="36" customHeight="1" x14ac:dyDescent="0.25">
      <c r="A130" s="19"/>
      <c r="B130" s="20"/>
      <c r="D130" s="19"/>
      <c r="E130" s="21"/>
      <c r="F130" s="21"/>
      <c r="G130" s="21"/>
    </row>
    <row r="131" spans="1:7" s="11" customFormat="1" ht="36" customHeight="1" x14ac:dyDescent="0.25">
      <c r="A131" s="19"/>
      <c r="B131" s="20"/>
      <c r="D131" s="19"/>
      <c r="E131" s="21"/>
      <c r="F131" s="21"/>
      <c r="G131" s="21"/>
    </row>
    <row r="132" spans="1:7" s="11" customFormat="1" ht="36" customHeight="1" x14ac:dyDescent="0.25">
      <c r="A132" s="19"/>
      <c r="B132" s="20"/>
      <c r="D132" s="19"/>
      <c r="E132" s="21"/>
      <c r="F132" s="21"/>
      <c r="G132" s="21"/>
    </row>
    <row r="133" spans="1:7" s="11" customFormat="1" ht="36" customHeight="1" x14ac:dyDescent="0.25">
      <c r="A133" s="19"/>
      <c r="B133" s="20"/>
      <c r="D133" s="19"/>
      <c r="E133" s="21"/>
      <c r="F133" s="21"/>
      <c r="G133" s="21"/>
    </row>
    <row r="134" spans="1:7" s="11" customFormat="1" ht="36" customHeight="1" x14ac:dyDescent="0.25">
      <c r="A134" s="19"/>
      <c r="B134" s="20"/>
      <c r="D134" s="19"/>
      <c r="E134" s="21"/>
      <c r="F134" s="21"/>
      <c r="G134" s="21"/>
    </row>
    <row r="135" spans="1:7" s="11" customFormat="1" ht="36" customHeight="1" x14ac:dyDescent="0.25">
      <c r="A135" s="19"/>
      <c r="B135" s="20"/>
      <c r="D135" s="19"/>
      <c r="E135" s="21"/>
      <c r="F135" s="21"/>
      <c r="G135" s="21"/>
    </row>
    <row r="136" spans="1:7" s="11" customFormat="1" ht="36" customHeight="1" x14ac:dyDescent="0.25">
      <c r="A136" s="19"/>
      <c r="B136" s="20"/>
      <c r="D136" s="19"/>
      <c r="E136" s="21"/>
      <c r="F136" s="21"/>
      <c r="G136" s="21"/>
    </row>
    <row r="137" spans="1:7" s="11" customFormat="1" ht="36" customHeight="1" x14ac:dyDescent="0.25">
      <c r="A137" s="19"/>
      <c r="B137" s="20"/>
      <c r="D137" s="19"/>
      <c r="E137" s="21"/>
      <c r="F137" s="21"/>
      <c r="G137" s="21"/>
    </row>
    <row r="138" spans="1:7" s="11" customFormat="1" ht="36" customHeight="1" x14ac:dyDescent="0.25">
      <c r="A138" s="19"/>
      <c r="B138" s="20"/>
      <c r="D138" s="19"/>
      <c r="E138" s="21"/>
      <c r="F138" s="21"/>
      <c r="G138" s="21"/>
    </row>
    <row r="139" spans="1:7" s="11" customFormat="1" ht="36" customHeight="1" x14ac:dyDescent="0.25">
      <c r="A139" s="19"/>
      <c r="B139" s="20"/>
      <c r="D139" s="19"/>
      <c r="E139" s="21"/>
      <c r="F139" s="21"/>
      <c r="G139" s="21"/>
    </row>
    <row r="140" spans="1:7" s="11" customFormat="1" ht="36" customHeight="1" x14ac:dyDescent="0.25">
      <c r="A140" s="19"/>
      <c r="B140" s="20"/>
      <c r="D140" s="19"/>
      <c r="E140" s="21"/>
      <c r="F140" s="21"/>
      <c r="G140" s="21"/>
    </row>
    <row r="141" spans="1:7" s="11" customFormat="1" ht="36" customHeight="1" x14ac:dyDescent="0.25">
      <c r="A141" s="19"/>
      <c r="B141" s="20"/>
      <c r="D141" s="19"/>
      <c r="E141" s="21"/>
      <c r="F141" s="21"/>
      <c r="G141" s="21"/>
    </row>
    <row r="142" spans="1:7" s="11" customFormat="1" ht="36" customHeight="1" x14ac:dyDescent="0.25">
      <c r="A142" s="19"/>
      <c r="B142" s="20"/>
      <c r="D142" s="19"/>
      <c r="E142" s="21"/>
      <c r="F142" s="21"/>
      <c r="G142" s="21"/>
    </row>
    <row r="143" spans="1:7" s="11" customFormat="1" ht="36" customHeight="1" x14ac:dyDescent="0.25">
      <c r="A143" s="19"/>
      <c r="B143" s="20"/>
      <c r="D143" s="19"/>
      <c r="E143" s="21"/>
      <c r="F143" s="21"/>
      <c r="G143" s="21"/>
    </row>
    <row r="144" spans="1:7" s="11" customFormat="1" ht="36" customHeight="1" x14ac:dyDescent="0.25">
      <c r="A144" s="19"/>
      <c r="B144" s="20"/>
      <c r="D144" s="19"/>
      <c r="E144" s="21"/>
      <c r="F144" s="21"/>
      <c r="G144" s="21"/>
    </row>
    <row r="145" spans="1:7" s="11" customFormat="1" ht="36" customHeight="1" x14ac:dyDescent="0.25">
      <c r="A145" s="19"/>
      <c r="B145" s="20"/>
      <c r="D145" s="19"/>
      <c r="E145" s="21"/>
      <c r="F145" s="21"/>
      <c r="G145" s="21"/>
    </row>
    <row r="146" spans="1:7" s="11" customFormat="1" ht="36" customHeight="1" x14ac:dyDescent="0.25">
      <c r="A146" s="19"/>
      <c r="B146" s="20"/>
      <c r="D146" s="19"/>
      <c r="E146" s="21"/>
      <c r="F146" s="21"/>
      <c r="G146" s="21"/>
    </row>
    <row r="147" spans="1:7" s="11" customFormat="1" ht="36" customHeight="1" x14ac:dyDescent="0.25">
      <c r="A147" s="19"/>
      <c r="B147" s="20"/>
      <c r="D147" s="19"/>
      <c r="E147" s="21"/>
      <c r="F147" s="21"/>
      <c r="G147" s="21"/>
    </row>
    <row r="148" spans="1:7" s="11" customFormat="1" ht="36" customHeight="1" x14ac:dyDescent="0.25">
      <c r="A148" s="19"/>
      <c r="B148" s="20"/>
      <c r="D148" s="19"/>
      <c r="E148" s="21"/>
      <c r="F148" s="21"/>
      <c r="G148" s="21"/>
    </row>
    <row r="149" spans="1:7" s="11" customFormat="1" ht="36" customHeight="1" x14ac:dyDescent="0.25">
      <c r="A149" s="19"/>
      <c r="B149" s="20"/>
      <c r="D149" s="19"/>
      <c r="E149" s="21"/>
      <c r="F149" s="21"/>
      <c r="G149" s="21"/>
    </row>
    <row r="150" spans="1:7" s="11" customFormat="1" ht="36" customHeight="1" x14ac:dyDescent="0.25">
      <c r="A150" s="19"/>
      <c r="B150" s="20"/>
      <c r="D150" s="19"/>
      <c r="E150" s="21"/>
      <c r="F150" s="21"/>
      <c r="G150" s="21"/>
    </row>
    <row r="151" spans="1:7" s="11" customFormat="1" ht="36" customHeight="1" x14ac:dyDescent="0.25">
      <c r="A151" s="19"/>
      <c r="B151" s="20"/>
      <c r="D151" s="19"/>
      <c r="E151" s="21"/>
      <c r="F151" s="21"/>
      <c r="G151" s="21"/>
    </row>
    <row r="152" spans="1:7" s="11" customFormat="1" ht="36" customHeight="1" x14ac:dyDescent="0.25">
      <c r="A152" s="19"/>
      <c r="B152" s="20"/>
      <c r="D152" s="19"/>
      <c r="E152" s="21"/>
      <c r="F152" s="21"/>
      <c r="G152" s="21"/>
    </row>
    <row r="153" spans="1:7" s="11" customFormat="1" ht="36" customHeight="1" x14ac:dyDescent="0.25">
      <c r="A153" s="19"/>
      <c r="B153" s="20"/>
      <c r="D153" s="19"/>
      <c r="E153" s="21"/>
      <c r="F153" s="21"/>
      <c r="G153" s="21"/>
    </row>
    <row r="154" spans="1:7" s="11" customFormat="1" ht="36" customHeight="1" x14ac:dyDescent="0.25">
      <c r="A154" s="19"/>
      <c r="B154" s="20"/>
      <c r="D154" s="19"/>
      <c r="E154" s="21"/>
      <c r="F154" s="21"/>
      <c r="G154" s="21"/>
    </row>
    <row r="155" spans="1:7" s="11" customFormat="1" ht="36" customHeight="1" x14ac:dyDescent="0.25">
      <c r="A155" s="19"/>
      <c r="B155" s="20"/>
      <c r="D155" s="19"/>
      <c r="E155" s="21"/>
      <c r="F155" s="21"/>
      <c r="G155" s="21"/>
    </row>
    <row r="156" spans="1:7" s="11" customFormat="1" ht="36" customHeight="1" x14ac:dyDescent="0.25">
      <c r="A156" s="19"/>
      <c r="B156" s="20"/>
      <c r="D156" s="19"/>
      <c r="E156" s="21"/>
      <c r="F156" s="21"/>
      <c r="G156" s="21"/>
    </row>
    <row r="157" spans="1:7" s="11" customFormat="1" ht="36" customHeight="1" x14ac:dyDescent="0.25">
      <c r="A157" s="19"/>
      <c r="B157" s="20"/>
      <c r="D157" s="19"/>
      <c r="E157" s="21"/>
      <c r="F157" s="21"/>
      <c r="G157" s="21"/>
    </row>
    <row r="158" spans="1:7" s="11" customFormat="1" ht="36" customHeight="1" x14ac:dyDescent="0.25">
      <c r="A158" s="19"/>
      <c r="B158" s="20"/>
      <c r="D158" s="19"/>
      <c r="E158" s="21"/>
      <c r="F158" s="21"/>
      <c r="G158" s="21"/>
    </row>
    <row r="159" spans="1:7" s="11" customFormat="1" ht="36" customHeight="1" x14ac:dyDescent="0.25">
      <c r="A159" s="19"/>
      <c r="B159" s="20"/>
      <c r="D159" s="19"/>
      <c r="E159" s="21"/>
      <c r="F159" s="21"/>
      <c r="G159" s="21"/>
    </row>
    <row r="160" spans="1:7" s="11" customFormat="1" ht="36" customHeight="1" x14ac:dyDescent="0.25">
      <c r="A160" s="19"/>
      <c r="B160" s="20"/>
      <c r="D160" s="19"/>
      <c r="E160" s="21"/>
      <c r="F160" s="21"/>
      <c r="G160" s="21"/>
    </row>
    <row r="161" spans="1:7" s="11" customFormat="1" ht="36" customHeight="1" x14ac:dyDescent="0.25">
      <c r="A161" s="19"/>
      <c r="B161" s="20"/>
      <c r="D161" s="19"/>
      <c r="E161" s="21"/>
      <c r="F161" s="21"/>
      <c r="G161" s="21"/>
    </row>
    <row r="162" spans="1:7" s="11" customFormat="1" ht="36" customHeight="1" x14ac:dyDescent="0.25">
      <c r="A162" s="19"/>
      <c r="B162" s="20"/>
      <c r="D162" s="19"/>
      <c r="E162" s="21"/>
      <c r="F162" s="21"/>
      <c r="G162" s="21"/>
    </row>
    <row r="163" spans="1:7" s="11" customFormat="1" ht="36" customHeight="1" x14ac:dyDescent="0.25">
      <c r="A163" s="19"/>
      <c r="B163" s="20"/>
      <c r="D163" s="19"/>
      <c r="E163" s="21"/>
      <c r="F163" s="21"/>
      <c r="G163" s="21"/>
    </row>
    <row r="164" spans="1:7" s="11" customFormat="1" ht="36" customHeight="1" x14ac:dyDescent="0.25">
      <c r="A164" s="19"/>
      <c r="B164" s="20"/>
      <c r="D164" s="19"/>
      <c r="E164" s="21"/>
      <c r="F164" s="21"/>
      <c r="G164" s="21"/>
    </row>
    <row r="165" spans="1:7" s="11" customFormat="1" ht="36" customHeight="1" x14ac:dyDescent="0.25">
      <c r="A165" s="19"/>
      <c r="B165" s="20"/>
      <c r="D165" s="19"/>
      <c r="E165" s="21"/>
      <c r="F165" s="21"/>
      <c r="G165" s="21"/>
    </row>
    <row r="166" spans="1:7" s="11" customFormat="1" ht="36" customHeight="1" x14ac:dyDescent="0.25">
      <c r="A166" s="19"/>
      <c r="B166" s="20"/>
      <c r="D166" s="19"/>
      <c r="E166" s="21"/>
      <c r="F166" s="21"/>
      <c r="G166" s="21"/>
    </row>
    <row r="167" spans="1:7" s="11" customFormat="1" ht="36" customHeight="1" x14ac:dyDescent="0.25">
      <c r="A167" s="19"/>
      <c r="B167" s="20"/>
      <c r="D167" s="19"/>
      <c r="E167" s="21"/>
      <c r="F167" s="21"/>
      <c r="G167" s="21"/>
    </row>
    <row r="168" spans="1:7" s="11" customFormat="1" ht="36" customHeight="1" x14ac:dyDescent="0.25">
      <c r="A168" s="19"/>
      <c r="B168" s="20"/>
      <c r="D168" s="19"/>
      <c r="E168" s="21"/>
      <c r="F168" s="21"/>
      <c r="G168" s="21"/>
    </row>
    <row r="169" spans="1:7" s="11" customFormat="1" ht="36" customHeight="1" x14ac:dyDescent="0.25">
      <c r="A169" s="19"/>
      <c r="B169" s="20"/>
      <c r="D169" s="19"/>
      <c r="E169" s="21"/>
      <c r="F169" s="21"/>
      <c r="G169" s="21"/>
    </row>
    <row r="170" spans="1:7" s="11" customFormat="1" ht="36" customHeight="1" x14ac:dyDescent="0.25">
      <c r="A170" s="19"/>
      <c r="B170" s="20"/>
      <c r="D170" s="19"/>
      <c r="E170" s="21"/>
      <c r="F170" s="21"/>
      <c r="G170" s="21"/>
    </row>
    <row r="171" spans="1:7" s="11" customFormat="1" ht="36" customHeight="1" x14ac:dyDescent="0.25">
      <c r="A171" s="19"/>
      <c r="B171" s="20"/>
      <c r="D171" s="19"/>
      <c r="E171" s="21"/>
      <c r="F171" s="21"/>
      <c r="G171" s="21"/>
    </row>
    <row r="172" spans="1:7" s="11" customFormat="1" ht="36" customHeight="1" x14ac:dyDescent="0.25">
      <c r="A172" s="19"/>
      <c r="B172" s="20"/>
      <c r="D172" s="19"/>
      <c r="E172" s="21"/>
      <c r="F172" s="21"/>
      <c r="G172" s="21"/>
    </row>
    <row r="173" spans="1:7" s="11" customFormat="1" ht="36" customHeight="1" x14ac:dyDescent="0.25">
      <c r="A173" s="19"/>
      <c r="B173" s="20"/>
      <c r="D173" s="19"/>
      <c r="E173" s="21"/>
      <c r="F173" s="21"/>
      <c r="G173" s="21"/>
    </row>
    <row r="174" spans="1:7" s="11" customFormat="1" ht="36" customHeight="1" x14ac:dyDescent="0.25">
      <c r="A174" s="19"/>
      <c r="B174" s="20"/>
      <c r="D174" s="19"/>
      <c r="E174" s="21"/>
      <c r="F174" s="21"/>
      <c r="G174" s="21"/>
    </row>
    <row r="175" spans="1:7" s="11" customFormat="1" ht="36" customHeight="1" x14ac:dyDescent="0.25">
      <c r="A175" s="19"/>
      <c r="B175" s="20"/>
      <c r="D175" s="19"/>
      <c r="E175" s="21"/>
      <c r="F175" s="21"/>
      <c r="G175" s="21"/>
    </row>
    <row r="176" spans="1:7" s="11" customFormat="1" ht="36" customHeight="1" x14ac:dyDescent="0.25">
      <c r="A176" s="19"/>
      <c r="B176" s="20"/>
      <c r="D176" s="19"/>
      <c r="E176" s="21"/>
      <c r="F176" s="21"/>
      <c r="G176" s="21"/>
    </row>
    <row r="177" spans="1:7" s="11" customFormat="1" ht="36" customHeight="1" x14ac:dyDescent="0.25">
      <c r="A177" s="19"/>
      <c r="B177" s="20"/>
      <c r="D177" s="19"/>
      <c r="E177" s="21"/>
      <c r="F177" s="21"/>
      <c r="G177" s="21"/>
    </row>
    <row r="178" spans="1:7" s="11" customFormat="1" ht="36" customHeight="1" x14ac:dyDescent="0.25">
      <c r="A178" s="19"/>
      <c r="B178" s="20"/>
      <c r="D178" s="19"/>
      <c r="E178" s="21"/>
      <c r="F178" s="21"/>
      <c r="G178" s="21"/>
    </row>
    <row r="179" spans="1:7" s="11" customFormat="1" ht="36" customHeight="1" x14ac:dyDescent="0.25">
      <c r="A179" s="19"/>
      <c r="B179" s="20"/>
      <c r="D179" s="19"/>
      <c r="E179" s="21"/>
      <c r="F179" s="21"/>
      <c r="G179" s="21"/>
    </row>
    <row r="180" spans="1:7" s="11" customFormat="1" ht="36" customHeight="1" x14ac:dyDescent="0.25">
      <c r="A180" s="19"/>
      <c r="B180" s="20"/>
      <c r="D180" s="19"/>
      <c r="E180" s="21"/>
      <c r="F180" s="21"/>
      <c r="G180" s="21"/>
    </row>
    <row r="181" spans="1:7" s="11" customFormat="1" ht="36" customHeight="1" x14ac:dyDescent="0.25">
      <c r="A181" s="19"/>
      <c r="B181" s="20"/>
      <c r="D181" s="19"/>
      <c r="E181" s="21"/>
      <c r="F181" s="21"/>
      <c r="G181" s="21"/>
    </row>
    <row r="182" spans="1:7" s="11" customFormat="1" ht="36" customHeight="1" x14ac:dyDescent="0.25">
      <c r="A182" s="19"/>
      <c r="B182" s="20"/>
      <c r="D182" s="19"/>
      <c r="E182" s="21"/>
      <c r="F182" s="21"/>
      <c r="G182" s="21"/>
    </row>
    <row r="183" spans="1:7" s="11" customFormat="1" ht="36" customHeight="1" x14ac:dyDescent="0.25">
      <c r="A183" s="19"/>
      <c r="B183" s="20"/>
      <c r="D183" s="19"/>
      <c r="E183" s="21"/>
      <c r="F183" s="21"/>
      <c r="G183" s="21"/>
    </row>
    <row r="184" spans="1:7" s="11" customFormat="1" ht="36" customHeight="1" x14ac:dyDescent="0.25">
      <c r="A184" s="19"/>
      <c r="B184" s="20"/>
      <c r="D184" s="19"/>
      <c r="E184" s="21"/>
      <c r="F184" s="21"/>
      <c r="G184" s="21"/>
    </row>
    <row r="185" spans="1:7" s="11" customFormat="1" ht="36" customHeight="1" x14ac:dyDescent="0.25">
      <c r="A185" s="19"/>
      <c r="B185" s="20"/>
      <c r="D185" s="19"/>
      <c r="E185" s="21"/>
      <c r="F185" s="21"/>
      <c r="G185" s="21"/>
    </row>
    <row r="186" spans="1:7" s="11" customFormat="1" ht="36" customHeight="1" x14ac:dyDescent="0.25">
      <c r="A186" s="19"/>
      <c r="B186" s="20"/>
      <c r="D186" s="19"/>
      <c r="E186" s="21"/>
      <c r="F186" s="21"/>
      <c r="G186" s="21"/>
    </row>
    <row r="187" spans="1:7" s="11" customFormat="1" ht="36" customHeight="1" x14ac:dyDescent="0.25">
      <c r="A187" s="19"/>
      <c r="B187" s="20"/>
      <c r="D187" s="19"/>
      <c r="E187" s="21"/>
      <c r="F187" s="21"/>
      <c r="G187" s="21"/>
    </row>
    <row r="188" spans="1:7" s="11" customFormat="1" ht="36" customHeight="1" x14ac:dyDescent="0.25">
      <c r="A188" s="19"/>
      <c r="B188" s="20"/>
      <c r="D188" s="19"/>
      <c r="E188" s="21"/>
      <c r="F188" s="21"/>
      <c r="G188" s="21"/>
    </row>
    <row r="189" spans="1:7" s="11" customFormat="1" ht="36" customHeight="1" x14ac:dyDescent="0.25">
      <c r="A189" s="19"/>
      <c r="B189" s="20"/>
      <c r="D189" s="19"/>
      <c r="E189" s="21"/>
      <c r="F189" s="21"/>
      <c r="G189" s="21"/>
    </row>
    <row r="190" spans="1:7" s="11" customFormat="1" ht="36" customHeight="1" x14ac:dyDescent="0.25">
      <c r="A190" s="19"/>
      <c r="B190" s="20"/>
      <c r="D190" s="19"/>
      <c r="E190" s="21"/>
      <c r="F190" s="21"/>
      <c r="G190" s="21"/>
    </row>
    <row r="191" spans="1:7" s="11" customFormat="1" ht="36" customHeight="1" x14ac:dyDescent="0.25">
      <c r="A191" s="19"/>
      <c r="B191" s="20"/>
      <c r="D191" s="19"/>
      <c r="E191" s="21"/>
      <c r="F191" s="21"/>
      <c r="G191" s="21"/>
    </row>
    <row r="192" spans="1:7" s="11" customFormat="1" ht="36" customHeight="1" x14ac:dyDescent="0.25">
      <c r="A192" s="19"/>
      <c r="B192" s="20"/>
      <c r="D192" s="19"/>
      <c r="E192" s="21"/>
      <c r="F192" s="21"/>
      <c r="G192" s="21"/>
    </row>
    <row r="193" spans="1:7" s="11" customFormat="1" ht="36" customHeight="1" x14ac:dyDescent="0.25">
      <c r="A193" s="19"/>
      <c r="B193" s="20"/>
      <c r="D193" s="19"/>
      <c r="E193" s="21"/>
      <c r="F193" s="21"/>
      <c r="G193" s="21"/>
    </row>
    <row r="194" spans="1:7" s="11" customFormat="1" ht="36" customHeight="1" x14ac:dyDescent="0.25">
      <c r="A194" s="19"/>
      <c r="B194" s="20"/>
      <c r="D194" s="19"/>
      <c r="E194" s="21"/>
      <c r="F194" s="21"/>
      <c r="G194" s="21"/>
    </row>
    <row r="195" spans="1:7" s="11" customFormat="1" ht="36" customHeight="1" x14ac:dyDescent="0.25">
      <c r="A195" s="19"/>
      <c r="B195" s="20"/>
      <c r="D195" s="19"/>
      <c r="E195" s="21"/>
      <c r="F195" s="21"/>
      <c r="G195" s="21"/>
    </row>
    <row r="196" spans="1:7" s="11" customFormat="1" ht="36" customHeight="1" x14ac:dyDescent="0.25">
      <c r="A196" s="19"/>
      <c r="B196" s="20"/>
      <c r="D196" s="19"/>
      <c r="E196" s="21"/>
      <c r="F196" s="21"/>
      <c r="G196" s="21"/>
    </row>
    <row r="197" spans="1:7" s="11" customFormat="1" ht="36" customHeight="1" x14ac:dyDescent="0.25">
      <c r="A197" s="19"/>
      <c r="B197" s="20"/>
      <c r="D197" s="19"/>
      <c r="E197" s="21"/>
      <c r="F197" s="21"/>
      <c r="G197" s="21"/>
    </row>
    <row r="198" spans="1:7" s="11" customFormat="1" ht="36" customHeight="1" x14ac:dyDescent="0.25">
      <c r="A198" s="19"/>
      <c r="B198" s="20"/>
      <c r="D198" s="19"/>
      <c r="E198" s="21"/>
      <c r="F198" s="21"/>
      <c r="G198" s="21"/>
    </row>
    <row r="199" spans="1:7" s="11" customFormat="1" ht="36" customHeight="1" x14ac:dyDescent="0.25">
      <c r="A199" s="19"/>
      <c r="B199" s="20"/>
      <c r="D199" s="19"/>
      <c r="E199" s="21"/>
      <c r="F199" s="21"/>
      <c r="G199" s="21"/>
    </row>
    <row r="200" spans="1:7" s="11" customFormat="1" ht="36" customHeight="1" x14ac:dyDescent="0.25">
      <c r="A200" s="19"/>
      <c r="B200" s="20"/>
      <c r="D200" s="19"/>
      <c r="E200" s="21"/>
      <c r="F200" s="21"/>
      <c r="G200" s="21"/>
    </row>
    <row r="201" spans="1:7" s="11" customFormat="1" ht="36" customHeight="1" x14ac:dyDescent="0.25">
      <c r="A201" s="19"/>
      <c r="B201" s="20"/>
      <c r="D201" s="19"/>
      <c r="E201" s="21"/>
      <c r="F201" s="21"/>
      <c r="G201" s="21"/>
    </row>
    <row r="202" spans="1:7" s="11" customFormat="1" ht="36" customHeight="1" x14ac:dyDescent="0.25">
      <c r="A202" s="19"/>
      <c r="B202" s="20"/>
      <c r="D202" s="19"/>
      <c r="E202" s="21"/>
      <c r="F202" s="21"/>
      <c r="G202" s="21"/>
    </row>
    <row r="203" spans="1:7" s="11" customFormat="1" ht="36" customHeight="1" x14ac:dyDescent="0.25">
      <c r="A203" s="19"/>
      <c r="B203" s="20"/>
      <c r="D203" s="19"/>
      <c r="E203" s="21"/>
      <c r="F203" s="21"/>
      <c r="G203" s="21"/>
    </row>
    <row r="204" spans="1:7" s="11" customFormat="1" ht="36" customHeight="1" x14ac:dyDescent="0.25">
      <c r="A204" s="19"/>
      <c r="B204" s="20"/>
      <c r="D204" s="19"/>
      <c r="E204" s="21"/>
      <c r="F204" s="21"/>
      <c r="G204" s="21"/>
    </row>
    <row r="205" spans="1:7" s="11" customFormat="1" ht="36" customHeight="1" x14ac:dyDescent="0.25">
      <c r="A205" s="19"/>
      <c r="B205" s="20"/>
      <c r="D205" s="19"/>
      <c r="E205" s="21"/>
      <c r="F205" s="21"/>
      <c r="G205" s="21"/>
    </row>
    <row r="206" spans="1:7" s="11" customFormat="1" ht="36" customHeight="1" x14ac:dyDescent="0.25">
      <c r="A206" s="19"/>
      <c r="B206" s="20"/>
      <c r="D206" s="19"/>
      <c r="E206" s="21"/>
      <c r="F206" s="21"/>
      <c r="G206" s="21"/>
    </row>
    <row r="207" spans="1:7" s="11" customFormat="1" ht="36" customHeight="1" x14ac:dyDescent="0.25">
      <c r="A207" s="19"/>
      <c r="B207" s="20"/>
      <c r="D207" s="19"/>
      <c r="E207" s="21"/>
      <c r="F207" s="21"/>
      <c r="G207" s="21"/>
    </row>
    <row r="208" spans="1:7" s="11" customFormat="1" ht="36" customHeight="1" x14ac:dyDescent="0.25">
      <c r="A208" s="19"/>
      <c r="B208" s="20"/>
      <c r="D208" s="19"/>
      <c r="E208" s="21"/>
      <c r="F208" s="21"/>
      <c r="G208" s="21"/>
    </row>
    <row r="209" spans="1:7" s="11" customFormat="1" ht="36" customHeight="1" x14ac:dyDescent="0.25">
      <c r="A209" s="19"/>
      <c r="B209" s="20"/>
      <c r="D209" s="19"/>
      <c r="E209" s="21"/>
      <c r="F209" s="21"/>
      <c r="G209" s="21"/>
    </row>
    <row r="210" spans="1:7" s="11" customFormat="1" ht="36" customHeight="1" x14ac:dyDescent="0.25">
      <c r="A210" s="19"/>
      <c r="B210" s="20"/>
      <c r="D210" s="19"/>
      <c r="E210" s="21"/>
      <c r="F210" s="21"/>
      <c r="G210" s="21"/>
    </row>
    <row r="211" spans="1:7" s="11" customFormat="1" ht="36" customHeight="1" x14ac:dyDescent="0.25">
      <c r="A211" s="19"/>
      <c r="B211" s="20"/>
      <c r="D211" s="19"/>
      <c r="E211" s="21"/>
      <c r="F211" s="21"/>
      <c r="G211" s="21"/>
    </row>
    <row r="212" spans="1:7" s="11" customFormat="1" ht="36" customHeight="1" x14ac:dyDescent="0.25">
      <c r="A212" s="19"/>
      <c r="B212" s="20"/>
      <c r="D212" s="19"/>
      <c r="E212" s="21"/>
      <c r="F212" s="21"/>
      <c r="G212" s="21"/>
    </row>
    <row r="213" spans="1:7" s="11" customFormat="1" ht="36" customHeight="1" x14ac:dyDescent="0.25">
      <c r="A213" s="19"/>
      <c r="B213" s="20"/>
      <c r="D213" s="19"/>
      <c r="E213" s="21"/>
      <c r="F213" s="21"/>
      <c r="G213" s="21"/>
    </row>
    <row r="214" spans="1:7" s="11" customFormat="1" ht="36" customHeight="1" x14ac:dyDescent="0.25">
      <c r="A214" s="19"/>
      <c r="B214" s="20"/>
      <c r="D214" s="19"/>
      <c r="E214" s="21"/>
      <c r="F214" s="21"/>
      <c r="G214" s="21"/>
    </row>
    <row r="215" spans="1:7" s="11" customFormat="1" ht="36" customHeight="1" x14ac:dyDescent="0.25">
      <c r="A215" s="19"/>
      <c r="B215" s="20"/>
      <c r="D215" s="19"/>
      <c r="E215" s="21"/>
      <c r="F215" s="21"/>
      <c r="G215" s="21"/>
    </row>
    <row r="216" spans="1:7" s="11" customFormat="1" ht="36" customHeight="1" x14ac:dyDescent="0.25">
      <c r="A216" s="19"/>
      <c r="B216" s="20"/>
      <c r="D216" s="19"/>
      <c r="E216" s="21"/>
      <c r="F216" s="21"/>
      <c r="G216" s="21"/>
    </row>
    <row r="217" spans="1:7" s="11" customFormat="1" ht="36" customHeight="1" x14ac:dyDescent="0.25">
      <c r="A217" s="19"/>
      <c r="B217" s="20"/>
      <c r="D217" s="19"/>
      <c r="E217" s="21"/>
      <c r="F217" s="21"/>
      <c r="G217" s="21"/>
    </row>
    <row r="218" spans="1:7" s="11" customFormat="1" ht="36" customHeight="1" x14ac:dyDescent="0.25">
      <c r="A218" s="19"/>
      <c r="B218" s="20"/>
      <c r="D218" s="19"/>
      <c r="E218" s="21"/>
      <c r="F218" s="21"/>
      <c r="G218" s="21"/>
    </row>
    <row r="219" spans="1:7" s="11" customFormat="1" ht="36" customHeight="1" x14ac:dyDescent="0.25">
      <c r="A219" s="19"/>
      <c r="B219" s="20"/>
      <c r="D219" s="19"/>
      <c r="E219" s="21"/>
      <c r="F219" s="21"/>
      <c r="G219" s="21"/>
    </row>
    <row r="220" spans="1:7" s="11" customFormat="1" ht="36" customHeight="1" x14ac:dyDescent="0.25">
      <c r="A220" s="19"/>
      <c r="B220" s="20"/>
      <c r="D220" s="19"/>
      <c r="E220" s="21"/>
      <c r="F220" s="21"/>
      <c r="G220" s="21"/>
    </row>
    <row r="221" spans="1:7" s="11" customFormat="1" ht="36" customHeight="1" x14ac:dyDescent="0.25">
      <c r="A221" s="19"/>
      <c r="B221" s="20"/>
      <c r="D221" s="19"/>
      <c r="E221" s="21"/>
      <c r="F221" s="21"/>
      <c r="G221" s="21"/>
    </row>
    <row r="222" spans="1:7" s="11" customFormat="1" ht="36" customHeight="1" x14ac:dyDescent="0.25">
      <c r="A222" s="19"/>
      <c r="B222" s="20"/>
      <c r="D222" s="19"/>
      <c r="E222" s="21"/>
      <c r="F222" s="21"/>
      <c r="G222" s="21"/>
    </row>
    <row r="223" spans="1:7" s="11" customFormat="1" ht="36" customHeight="1" x14ac:dyDescent="0.25">
      <c r="A223" s="19"/>
      <c r="B223" s="20"/>
      <c r="D223" s="19"/>
      <c r="E223" s="21"/>
      <c r="F223" s="21"/>
      <c r="G223" s="21"/>
    </row>
    <row r="224" spans="1:7" s="11" customFormat="1" ht="36" customHeight="1" x14ac:dyDescent="0.25">
      <c r="A224" s="19"/>
      <c r="B224" s="20"/>
      <c r="D224" s="19"/>
      <c r="E224" s="21"/>
      <c r="F224" s="21"/>
      <c r="G224" s="21"/>
    </row>
    <row r="225" spans="1:7" s="11" customFormat="1" ht="36" customHeight="1" x14ac:dyDescent="0.25">
      <c r="A225" s="19"/>
      <c r="B225" s="20"/>
      <c r="D225" s="19"/>
      <c r="E225" s="21"/>
      <c r="F225" s="21"/>
      <c r="G225" s="21"/>
    </row>
    <row r="226" spans="1:7" s="11" customFormat="1" ht="36" customHeight="1" x14ac:dyDescent="0.25">
      <c r="A226" s="19"/>
      <c r="B226" s="20"/>
      <c r="D226" s="19"/>
      <c r="E226" s="21"/>
      <c r="F226" s="21"/>
      <c r="G226" s="21"/>
    </row>
    <row r="227" spans="1:7" s="11" customFormat="1" ht="36" customHeight="1" x14ac:dyDescent="0.25">
      <c r="A227" s="19"/>
      <c r="B227" s="20"/>
      <c r="D227" s="19"/>
      <c r="E227" s="21"/>
      <c r="F227" s="21"/>
      <c r="G227" s="21"/>
    </row>
    <row r="228" spans="1:7" s="11" customFormat="1" ht="36" customHeight="1" x14ac:dyDescent="0.25">
      <c r="A228" s="19"/>
      <c r="B228" s="20"/>
      <c r="D228" s="19"/>
      <c r="E228" s="21"/>
      <c r="F228" s="21"/>
      <c r="G228" s="21"/>
    </row>
    <row r="229" spans="1:7" s="11" customFormat="1" ht="36" customHeight="1" x14ac:dyDescent="0.25">
      <c r="A229" s="19"/>
      <c r="B229" s="20"/>
      <c r="D229" s="19"/>
      <c r="E229" s="21"/>
      <c r="F229" s="21"/>
      <c r="G229" s="21"/>
    </row>
    <row r="230" spans="1:7" s="11" customFormat="1" ht="36" customHeight="1" x14ac:dyDescent="0.25">
      <c r="A230" s="19"/>
      <c r="B230" s="20"/>
      <c r="D230" s="19"/>
      <c r="E230" s="21"/>
      <c r="F230" s="21"/>
      <c r="G230" s="21"/>
    </row>
    <row r="231" spans="1:7" s="11" customFormat="1" ht="36" customHeight="1" x14ac:dyDescent="0.25">
      <c r="A231" s="19"/>
      <c r="B231" s="20"/>
      <c r="D231" s="19"/>
      <c r="E231" s="21"/>
      <c r="F231" s="21"/>
      <c r="G231" s="21"/>
    </row>
    <row r="232" spans="1:7" s="11" customFormat="1" ht="36" customHeight="1" x14ac:dyDescent="0.25">
      <c r="A232" s="19"/>
      <c r="B232" s="20"/>
      <c r="D232" s="19"/>
      <c r="E232" s="21"/>
      <c r="F232" s="21"/>
      <c r="G232" s="21"/>
    </row>
    <row r="233" spans="1:7" s="11" customFormat="1" ht="36" customHeight="1" x14ac:dyDescent="0.25">
      <c r="A233" s="19"/>
      <c r="B233" s="20"/>
      <c r="D233" s="19"/>
      <c r="E233" s="21"/>
      <c r="F233" s="21"/>
      <c r="G233" s="21"/>
    </row>
    <row r="234" spans="1:7" s="11" customFormat="1" ht="36" customHeight="1" x14ac:dyDescent="0.25">
      <c r="A234" s="19"/>
      <c r="B234" s="20"/>
      <c r="D234" s="19"/>
      <c r="E234" s="21"/>
      <c r="F234" s="21"/>
      <c r="G234" s="21"/>
    </row>
    <row r="235" spans="1:7" s="11" customFormat="1" ht="36" customHeight="1" x14ac:dyDescent="0.25">
      <c r="A235" s="19"/>
      <c r="B235" s="20"/>
      <c r="D235" s="19"/>
      <c r="E235" s="21"/>
      <c r="F235" s="21"/>
      <c r="G235" s="21"/>
    </row>
    <row r="236" spans="1:7" s="11" customFormat="1" ht="36" customHeight="1" x14ac:dyDescent="0.25">
      <c r="A236" s="19"/>
      <c r="B236" s="20"/>
      <c r="D236" s="19"/>
      <c r="E236" s="21"/>
      <c r="F236" s="21"/>
      <c r="G236" s="21"/>
    </row>
    <row r="237" spans="1:7" s="11" customFormat="1" ht="36" customHeight="1" x14ac:dyDescent="0.25">
      <c r="A237" s="19"/>
      <c r="B237" s="20"/>
      <c r="D237" s="19"/>
      <c r="E237" s="21"/>
      <c r="F237" s="21"/>
      <c r="G237" s="21"/>
    </row>
    <row r="238" spans="1:7" s="11" customFormat="1" ht="36" customHeight="1" x14ac:dyDescent="0.25">
      <c r="A238" s="19"/>
      <c r="B238" s="20"/>
      <c r="D238" s="19"/>
      <c r="E238" s="21"/>
      <c r="F238" s="21"/>
      <c r="G238" s="21"/>
    </row>
    <row r="239" spans="1:7" s="11" customFormat="1" ht="36" customHeight="1" x14ac:dyDescent="0.25">
      <c r="A239" s="19"/>
      <c r="B239" s="20"/>
      <c r="D239" s="19"/>
      <c r="E239" s="21"/>
      <c r="F239" s="21"/>
      <c r="G239" s="21"/>
    </row>
    <row r="240" spans="1:7" s="11" customFormat="1" ht="36" customHeight="1" x14ac:dyDescent="0.25">
      <c r="A240" s="19"/>
      <c r="B240" s="20"/>
      <c r="D240" s="19"/>
      <c r="E240" s="21"/>
      <c r="F240" s="21"/>
      <c r="G240" s="21"/>
    </row>
    <row r="241" spans="1:7" s="11" customFormat="1" ht="36" customHeight="1" x14ac:dyDescent="0.25">
      <c r="A241" s="19"/>
      <c r="B241" s="20"/>
      <c r="D241" s="19"/>
      <c r="E241" s="21"/>
      <c r="F241" s="21"/>
      <c r="G241" s="21"/>
    </row>
    <row r="242" spans="1:7" s="11" customFormat="1" ht="36" customHeight="1" x14ac:dyDescent="0.25">
      <c r="A242" s="19"/>
      <c r="B242" s="20"/>
      <c r="D242" s="19"/>
      <c r="E242" s="21"/>
      <c r="F242" s="21"/>
      <c r="G242" s="21"/>
    </row>
    <row r="243" spans="1:7" s="11" customFormat="1" ht="36" customHeight="1" x14ac:dyDescent="0.25">
      <c r="A243" s="19"/>
      <c r="B243" s="20"/>
      <c r="D243" s="19"/>
      <c r="E243" s="21"/>
      <c r="F243" s="21"/>
      <c r="G243" s="21"/>
    </row>
    <row r="244" spans="1:7" s="11" customFormat="1" ht="36" customHeight="1" x14ac:dyDescent="0.25">
      <c r="A244" s="19"/>
      <c r="B244" s="20"/>
      <c r="D244" s="19"/>
      <c r="E244" s="21"/>
      <c r="F244" s="21"/>
      <c r="G244" s="21"/>
    </row>
    <row r="245" spans="1:7" s="11" customFormat="1" ht="36" customHeight="1" x14ac:dyDescent="0.25">
      <c r="A245" s="19"/>
      <c r="B245" s="20"/>
      <c r="D245" s="19"/>
      <c r="E245" s="21"/>
      <c r="F245" s="21"/>
      <c r="G245" s="21"/>
    </row>
    <row r="246" spans="1:7" s="11" customFormat="1" ht="36" customHeight="1" x14ac:dyDescent="0.25">
      <c r="A246" s="19"/>
      <c r="B246" s="20"/>
      <c r="D246" s="19"/>
      <c r="E246" s="21"/>
      <c r="F246" s="21"/>
      <c r="G246" s="21"/>
    </row>
    <row r="247" spans="1:7" s="11" customFormat="1" ht="36" customHeight="1" x14ac:dyDescent="0.25">
      <c r="A247" s="19"/>
      <c r="B247" s="20"/>
      <c r="D247" s="19"/>
      <c r="E247" s="21"/>
      <c r="F247" s="21"/>
      <c r="G247" s="21"/>
    </row>
    <row r="248" spans="1:7" s="11" customFormat="1" ht="36" customHeight="1" x14ac:dyDescent="0.25">
      <c r="A248" s="19"/>
      <c r="B248" s="20"/>
      <c r="D248" s="19"/>
      <c r="E248" s="21"/>
      <c r="F248" s="21"/>
      <c r="G248" s="21"/>
    </row>
    <row r="249" spans="1:7" s="11" customFormat="1" ht="36" customHeight="1" x14ac:dyDescent="0.25">
      <c r="A249" s="19"/>
      <c r="B249" s="20"/>
      <c r="D249" s="19"/>
      <c r="E249" s="21"/>
      <c r="F249" s="21"/>
      <c r="G249" s="21"/>
    </row>
    <row r="250" spans="1:7" s="11" customFormat="1" ht="36" customHeight="1" x14ac:dyDescent="0.25">
      <c r="A250" s="19"/>
      <c r="B250" s="20"/>
      <c r="D250" s="19"/>
      <c r="E250" s="21"/>
      <c r="F250" s="21"/>
      <c r="G250" s="21"/>
    </row>
    <row r="251" spans="1:7" s="11" customFormat="1" ht="36" customHeight="1" x14ac:dyDescent="0.25">
      <c r="A251" s="19"/>
      <c r="B251" s="20"/>
      <c r="D251" s="19"/>
      <c r="E251" s="21"/>
      <c r="F251" s="21"/>
      <c r="G251" s="21"/>
    </row>
    <row r="252" spans="1:7" s="11" customFormat="1" ht="36" customHeight="1" x14ac:dyDescent="0.25">
      <c r="A252" s="19"/>
      <c r="B252" s="20"/>
      <c r="D252" s="19"/>
      <c r="E252" s="21"/>
      <c r="F252" s="21"/>
      <c r="G252" s="21"/>
    </row>
    <row r="253" spans="1:7" s="11" customFormat="1" ht="36" customHeight="1" x14ac:dyDescent="0.25">
      <c r="A253" s="19"/>
      <c r="B253" s="20"/>
      <c r="D253" s="19"/>
      <c r="E253" s="21"/>
      <c r="F253" s="21"/>
      <c r="G253" s="21"/>
    </row>
    <row r="254" spans="1:7" s="11" customFormat="1" ht="36" customHeight="1" x14ac:dyDescent="0.25">
      <c r="A254" s="19"/>
      <c r="B254" s="20"/>
      <c r="D254" s="19"/>
      <c r="E254" s="21"/>
      <c r="F254" s="21"/>
      <c r="G254" s="21"/>
    </row>
    <row r="255" spans="1:7" s="11" customFormat="1" ht="36" customHeight="1" x14ac:dyDescent="0.25">
      <c r="A255" s="19"/>
      <c r="B255" s="20"/>
      <c r="D255" s="19"/>
      <c r="E255" s="21"/>
      <c r="F255" s="21"/>
      <c r="G255" s="21"/>
    </row>
    <row r="256" spans="1:7" s="11" customFormat="1" ht="36" customHeight="1" x14ac:dyDescent="0.25">
      <c r="A256" s="19"/>
      <c r="B256" s="20"/>
      <c r="D256" s="19"/>
      <c r="E256" s="21"/>
      <c r="F256" s="21"/>
      <c r="G256" s="21"/>
    </row>
    <row r="257" spans="1:7" s="11" customFormat="1" ht="36" customHeight="1" x14ac:dyDescent="0.25">
      <c r="A257" s="19"/>
      <c r="B257" s="20"/>
      <c r="D257" s="19"/>
      <c r="E257" s="21"/>
      <c r="F257" s="21"/>
      <c r="G257" s="21"/>
    </row>
    <row r="258" spans="1:7" s="11" customFormat="1" ht="36" customHeight="1" x14ac:dyDescent="0.25">
      <c r="A258" s="19"/>
      <c r="B258" s="20"/>
      <c r="D258" s="19"/>
      <c r="E258" s="21"/>
      <c r="F258" s="21"/>
      <c r="G258" s="21"/>
    </row>
    <row r="259" spans="1:7" s="11" customFormat="1" ht="36" customHeight="1" x14ac:dyDescent="0.25">
      <c r="A259" s="19"/>
      <c r="B259" s="20"/>
      <c r="D259" s="19"/>
      <c r="E259" s="21"/>
      <c r="F259" s="21"/>
      <c r="G259" s="21"/>
    </row>
    <row r="260" spans="1:7" s="11" customFormat="1" ht="36" customHeight="1" x14ac:dyDescent="0.25">
      <c r="A260" s="19"/>
      <c r="B260" s="20"/>
      <c r="D260" s="19"/>
      <c r="E260" s="21"/>
      <c r="F260" s="21"/>
      <c r="G260" s="21"/>
    </row>
    <row r="261" spans="1:7" s="11" customFormat="1" ht="36" customHeight="1" x14ac:dyDescent="0.25">
      <c r="A261" s="19"/>
      <c r="B261" s="20"/>
      <c r="D261" s="19"/>
      <c r="E261" s="21"/>
      <c r="F261" s="21"/>
      <c r="G261" s="21"/>
    </row>
    <row r="262" spans="1:7" s="11" customFormat="1" ht="36" customHeight="1" x14ac:dyDescent="0.25">
      <c r="A262" s="19"/>
      <c r="B262" s="20"/>
      <c r="D262" s="19"/>
      <c r="E262" s="21"/>
      <c r="F262" s="21"/>
      <c r="G262" s="21"/>
    </row>
    <row r="263" spans="1:7" s="11" customFormat="1" ht="36" customHeight="1" x14ac:dyDescent="0.25">
      <c r="A263" s="19"/>
      <c r="B263" s="20"/>
      <c r="D263" s="19"/>
      <c r="E263" s="21"/>
      <c r="F263" s="21"/>
      <c r="G263" s="21"/>
    </row>
    <row r="264" spans="1:7" s="11" customFormat="1" ht="36" customHeight="1" x14ac:dyDescent="0.25">
      <c r="A264" s="19"/>
      <c r="B264" s="20"/>
      <c r="D264" s="19"/>
      <c r="E264" s="21"/>
      <c r="F264" s="21"/>
      <c r="G264" s="21"/>
    </row>
    <row r="265" spans="1:7" s="11" customFormat="1" ht="36" customHeight="1" x14ac:dyDescent="0.25">
      <c r="A265" s="19"/>
      <c r="B265" s="20"/>
      <c r="D265" s="19"/>
      <c r="E265" s="21"/>
      <c r="F265" s="21"/>
      <c r="G265" s="21"/>
    </row>
    <row r="266" spans="1:7" s="11" customFormat="1" ht="36" customHeight="1" x14ac:dyDescent="0.25">
      <c r="A266" s="19"/>
      <c r="B266" s="20"/>
      <c r="D266" s="19"/>
      <c r="E266" s="21"/>
      <c r="F266" s="21"/>
      <c r="G266" s="21"/>
    </row>
    <row r="267" spans="1:7" s="11" customFormat="1" ht="36" customHeight="1" x14ac:dyDescent="0.25">
      <c r="A267" s="19"/>
      <c r="B267" s="20"/>
      <c r="D267" s="19"/>
      <c r="E267" s="21"/>
      <c r="F267" s="21"/>
      <c r="G267" s="21"/>
    </row>
    <row r="268" spans="1:7" s="11" customFormat="1" ht="36" customHeight="1" x14ac:dyDescent="0.25">
      <c r="A268" s="19"/>
      <c r="B268" s="20"/>
      <c r="D268" s="19"/>
      <c r="E268" s="21"/>
      <c r="F268" s="21"/>
      <c r="G268" s="21"/>
    </row>
    <row r="269" spans="1:7" s="11" customFormat="1" ht="36" customHeight="1" x14ac:dyDescent="0.25">
      <c r="A269" s="19"/>
      <c r="B269" s="20"/>
      <c r="D269" s="19"/>
      <c r="E269" s="21"/>
      <c r="F269" s="21"/>
      <c r="G269" s="21"/>
    </row>
    <row r="270" spans="1:7" s="11" customFormat="1" ht="36" customHeight="1" x14ac:dyDescent="0.25">
      <c r="A270" s="19"/>
      <c r="B270" s="20"/>
      <c r="D270" s="19"/>
      <c r="E270" s="21"/>
      <c r="F270" s="21"/>
      <c r="G270" s="21"/>
    </row>
    <row r="271" spans="1:7" s="11" customFormat="1" ht="36" customHeight="1" x14ac:dyDescent="0.25">
      <c r="A271" s="19"/>
      <c r="B271" s="20"/>
      <c r="D271" s="19"/>
      <c r="E271" s="21"/>
      <c r="F271" s="21"/>
      <c r="G271" s="21"/>
    </row>
    <row r="272" spans="1:7" s="11" customFormat="1" ht="36" customHeight="1" x14ac:dyDescent="0.25">
      <c r="A272" s="19"/>
      <c r="B272" s="20"/>
      <c r="D272" s="19"/>
      <c r="E272" s="21"/>
      <c r="F272" s="21"/>
      <c r="G272" s="21"/>
    </row>
    <row r="273" spans="1:7" s="11" customFormat="1" ht="36" customHeight="1" x14ac:dyDescent="0.25">
      <c r="A273" s="19"/>
      <c r="B273" s="20"/>
      <c r="D273" s="19"/>
      <c r="E273" s="21"/>
      <c r="F273" s="21"/>
      <c r="G273" s="21"/>
    </row>
    <row r="274" spans="1:7" s="11" customFormat="1" ht="36" customHeight="1" x14ac:dyDescent="0.25">
      <c r="A274" s="19"/>
      <c r="B274" s="20"/>
      <c r="D274" s="19"/>
      <c r="E274" s="21"/>
      <c r="F274" s="21"/>
      <c r="G274" s="21"/>
    </row>
    <row r="275" spans="1:7" s="11" customFormat="1" ht="36" customHeight="1" x14ac:dyDescent="0.25">
      <c r="A275" s="19"/>
      <c r="B275" s="20"/>
      <c r="D275" s="19"/>
      <c r="E275" s="21"/>
      <c r="F275" s="21"/>
      <c r="G275" s="21"/>
    </row>
    <row r="276" spans="1:7" s="11" customFormat="1" ht="36" customHeight="1" x14ac:dyDescent="0.25">
      <c r="A276" s="19"/>
      <c r="B276" s="20"/>
      <c r="D276" s="19"/>
      <c r="E276" s="21"/>
      <c r="F276" s="21"/>
      <c r="G276" s="21"/>
    </row>
    <row r="277" spans="1:7" s="11" customFormat="1" ht="36" customHeight="1" x14ac:dyDescent="0.25">
      <c r="A277" s="19"/>
      <c r="B277" s="20"/>
      <c r="D277" s="19"/>
      <c r="E277" s="21"/>
      <c r="F277" s="21"/>
      <c r="G277" s="21"/>
    </row>
    <row r="278" spans="1:7" s="11" customFormat="1" ht="36" customHeight="1" x14ac:dyDescent="0.25">
      <c r="A278" s="19"/>
      <c r="B278" s="20"/>
      <c r="D278" s="19"/>
      <c r="E278" s="21"/>
      <c r="F278" s="21"/>
      <c r="G278" s="21"/>
    </row>
    <row r="279" spans="1:7" s="11" customFormat="1" ht="36" customHeight="1" x14ac:dyDescent="0.25">
      <c r="A279" s="19"/>
      <c r="B279" s="20"/>
      <c r="D279" s="19"/>
      <c r="E279" s="21"/>
      <c r="F279" s="21"/>
      <c r="G279" s="21"/>
    </row>
    <row r="280" spans="1:7" s="11" customFormat="1" ht="36" customHeight="1" x14ac:dyDescent="0.25">
      <c r="A280" s="19"/>
      <c r="B280" s="20"/>
      <c r="D280" s="19"/>
      <c r="E280" s="21"/>
      <c r="F280" s="21"/>
      <c r="G280" s="21"/>
    </row>
    <row r="281" spans="1:7" s="11" customFormat="1" ht="36" customHeight="1" x14ac:dyDescent="0.25">
      <c r="A281" s="19"/>
      <c r="B281" s="20"/>
      <c r="D281" s="19"/>
      <c r="E281" s="21"/>
      <c r="F281" s="21"/>
      <c r="G281" s="21"/>
    </row>
    <row r="282" spans="1:7" s="11" customFormat="1" ht="36" customHeight="1" x14ac:dyDescent="0.25">
      <c r="A282" s="19"/>
      <c r="B282" s="20"/>
      <c r="D282" s="19"/>
      <c r="E282" s="21"/>
      <c r="F282" s="21"/>
      <c r="G282" s="21"/>
    </row>
    <row r="283" spans="1:7" s="11" customFormat="1" ht="36" customHeight="1" x14ac:dyDescent="0.25">
      <c r="A283" s="19"/>
      <c r="B283" s="20"/>
      <c r="D283" s="19"/>
      <c r="E283" s="21"/>
      <c r="F283" s="21"/>
      <c r="G283" s="21"/>
    </row>
    <row r="284" spans="1:7" s="11" customFormat="1" ht="36" customHeight="1" x14ac:dyDescent="0.25">
      <c r="A284" s="19"/>
      <c r="B284" s="20"/>
      <c r="D284" s="19"/>
      <c r="E284" s="21"/>
      <c r="F284" s="21"/>
      <c r="G284" s="21"/>
    </row>
    <row r="285" spans="1:7" s="11" customFormat="1" ht="36" customHeight="1" x14ac:dyDescent="0.25">
      <c r="A285" s="19"/>
      <c r="B285" s="20"/>
      <c r="D285" s="19"/>
      <c r="E285" s="21"/>
      <c r="F285" s="21"/>
      <c r="G285" s="21"/>
    </row>
    <row r="286" spans="1:7" s="11" customFormat="1" ht="36" customHeight="1" x14ac:dyDescent="0.25">
      <c r="A286" s="19"/>
      <c r="B286" s="20"/>
      <c r="D286" s="19"/>
      <c r="E286" s="21"/>
      <c r="F286" s="21"/>
      <c r="G286" s="21"/>
    </row>
    <row r="287" spans="1:7" s="11" customFormat="1" ht="36" customHeight="1" x14ac:dyDescent="0.25">
      <c r="A287" s="19"/>
      <c r="B287" s="20"/>
      <c r="D287" s="19"/>
      <c r="E287" s="21"/>
      <c r="F287" s="21"/>
      <c r="G287" s="21"/>
    </row>
    <row r="288" spans="1:7" s="11" customFormat="1" ht="36" customHeight="1" x14ac:dyDescent="0.25">
      <c r="A288" s="19"/>
      <c r="B288" s="20"/>
      <c r="D288" s="19"/>
      <c r="E288" s="21"/>
      <c r="F288" s="21"/>
      <c r="G288" s="21"/>
    </row>
    <row r="289" spans="1:7" s="11" customFormat="1" ht="36" customHeight="1" x14ac:dyDescent="0.25">
      <c r="A289" s="19"/>
      <c r="B289" s="20"/>
      <c r="D289" s="19"/>
      <c r="E289" s="21"/>
      <c r="F289" s="21"/>
      <c r="G289" s="21"/>
    </row>
    <row r="290" spans="1:7" s="11" customFormat="1" ht="36" customHeight="1" x14ac:dyDescent="0.25">
      <c r="A290" s="19"/>
      <c r="B290" s="20"/>
      <c r="D290" s="19"/>
      <c r="E290" s="21"/>
      <c r="F290" s="21"/>
      <c r="G290" s="21"/>
    </row>
    <row r="291" spans="1:7" s="11" customFormat="1" ht="36" customHeight="1" x14ac:dyDescent="0.25">
      <c r="A291" s="19"/>
      <c r="B291" s="20"/>
      <c r="D291" s="19"/>
      <c r="E291" s="21"/>
      <c r="F291" s="21"/>
      <c r="G291" s="21"/>
    </row>
    <row r="292" spans="1:7" s="11" customFormat="1" ht="36" customHeight="1" x14ac:dyDescent="0.25">
      <c r="A292" s="19"/>
      <c r="B292" s="20"/>
      <c r="D292" s="19"/>
      <c r="E292" s="21"/>
      <c r="F292" s="21"/>
      <c r="G292" s="21"/>
    </row>
    <row r="293" spans="1:7" s="11" customFormat="1" ht="36" customHeight="1" x14ac:dyDescent="0.25">
      <c r="A293" s="19"/>
      <c r="B293" s="20"/>
      <c r="D293" s="19"/>
      <c r="E293" s="21"/>
      <c r="F293" s="21"/>
      <c r="G293" s="21"/>
    </row>
    <row r="294" spans="1:7" s="11" customFormat="1" ht="36" customHeight="1" x14ac:dyDescent="0.25">
      <c r="A294" s="19"/>
      <c r="B294" s="20"/>
      <c r="D294" s="19"/>
      <c r="E294" s="21"/>
      <c r="F294" s="21"/>
      <c r="G294" s="21"/>
    </row>
    <row r="295" spans="1:7" s="11" customFormat="1" ht="36" customHeight="1" x14ac:dyDescent="0.25">
      <c r="A295" s="19"/>
      <c r="B295" s="20"/>
      <c r="D295" s="19"/>
      <c r="E295" s="21"/>
      <c r="F295" s="21"/>
      <c r="G295" s="21"/>
    </row>
    <row r="296" spans="1:7" s="11" customFormat="1" ht="36" customHeight="1" x14ac:dyDescent="0.25">
      <c r="A296" s="19"/>
      <c r="B296" s="20"/>
      <c r="D296" s="19"/>
      <c r="E296" s="21"/>
      <c r="F296" s="21"/>
      <c r="G296" s="21"/>
    </row>
    <row r="297" spans="1:7" s="11" customFormat="1" ht="36" customHeight="1" x14ac:dyDescent="0.25">
      <c r="A297" s="19"/>
      <c r="B297" s="20"/>
      <c r="D297" s="19"/>
      <c r="E297" s="21"/>
      <c r="F297" s="21"/>
      <c r="G297" s="21"/>
    </row>
    <row r="298" spans="1:7" s="11" customFormat="1" ht="36" customHeight="1" x14ac:dyDescent="0.25">
      <c r="A298" s="19"/>
      <c r="B298" s="20"/>
      <c r="D298" s="19"/>
      <c r="E298" s="21"/>
      <c r="F298" s="21"/>
      <c r="G298" s="21"/>
    </row>
    <row r="299" spans="1:7" s="11" customFormat="1" ht="36" customHeight="1" x14ac:dyDescent="0.25">
      <c r="A299" s="19"/>
      <c r="B299" s="20"/>
      <c r="D299" s="19"/>
      <c r="E299" s="21"/>
      <c r="F299" s="21"/>
      <c r="G299" s="21"/>
    </row>
    <row r="300" spans="1:7" s="11" customFormat="1" ht="36" customHeight="1" x14ac:dyDescent="0.25">
      <c r="A300" s="19"/>
      <c r="B300" s="20"/>
      <c r="D300" s="19"/>
      <c r="E300" s="21"/>
      <c r="F300" s="21"/>
      <c r="G300" s="21"/>
    </row>
    <row r="301" spans="1:7" s="11" customFormat="1" ht="36" customHeight="1" x14ac:dyDescent="0.25">
      <c r="A301" s="19"/>
      <c r="B301" s="20"/>
      <c r="D301" s="19"/>
      <c r="E301" s="21"/>
      <c r="F301" s="21"/>
      <c r="G301" s="21"/>
    </row>
    <row r="302" spans="1:7" s="11" customFormat="1" ht="36" customHeight="1" x14ac:dyDescent="0.25">
      <c r="A302" s="19"/>
      <c r="B302" s="20"/>
      <c r="D302" s="19"/>
      <c r="E302" s="21"/>
      <c r="F302" s="21"/>
      <c r="G302" s="21"/>
    </row>
    <row r="303" spans="1:7" s="11" customFormat="1" ht="36" customHeight="1" x14ac:dyDescent="0.25">
      <c r="A303" s="19"/>
      <c r="B303" s="20"/>
      <c r="D303" s="19"/>
      <c r="E303" s="21"/>
      <c r="F303" s="21"/>
      <c r="G303" s="21"/>
    </row>
    <row r="304" spans="1:7" s="11" customFormat="1" ht="36" customHeight="1" x14ac:dyDescent="0.25">
      <c r="A304" s="19"/>
      <c r="B304" s="20"/>
      <c r="D304" s="19"/>
      <c r="E304" s="21"/>
      <c r="F304" s="21"/>
      <c r="G304" s="21"/>
    </row>
    <row r="305" spans="1:7" s="11" customFormat="1" ht="36" customHeight="1" x14ac:dyDescent="0.25">
      <c r="A305" s="19"/>
      <c r="B305" s="20"/>
      <c r="D305" s="19"/>
      <c r="E305" s="21"/>
      <c r="F305" s="21"/>
      <c r="G305" s="21"/>
    </row>
    <row r="306" spans="1:7" s="11" customFormat="1" ht="36" customHeight="1" x14ac:dyDescent="0.25">
      <c r="A306" s="19"/>
      <c r="B306" s="20"/>
      <c r="D306" s="19"/>
      <c r="E306" s="21"/>
      <c r="F306" s="21"/>
      <c r="G306" s="21"/>
    </row>
    <row r="307" spans="1:7" s="11" customFormat="1" ht="36" customHeight="1" x14ac:dyDescent="0.25">
      <c r="A307" s="19"/>
      <c r="B307" s="20"/>
      <c r="D307" s="19"/>
      <c r="E307" s="21"/>
      <c r="F307" s="21"/>
      <c r="G307" s="21"/>
    </row>
    <row r="308" spans="1:7" s="11" customFormat="1" ht="36" customHeight="1" x14ac:dyDescent="0.25">
      <c r="A308" s="19"/>
      <c r="B308" s="20"/>
      <c r="D308" s="19"/>
      <c r="E308" s="21"/>
      <c r="F308" s="21"/>
      <c r="G308" s="21"/>
    </row>
    <row r="309" spans="1:7" s="11" customFormat="1" ht="36" customHeight="1" x14ac:dyDescent="0.25">
      <c r="A309" s="19"/>
      <c r="B309" s="20"/>
      <c r="D309" s="19"/>
      <c r="E309" s="21"/>
      <c r="F309" s="21"/>
      <c r="G309" s="21"/>
    </row>
    <row r="310" spans="1:7" s="11" customFormat="1" ht="36" customHeight="1" x14ac:dyDescent="0.25">
      <c r="A310" s="19"/>
      <c r="B310" s="20"/>
      <c r="D310" s="19"/>
      <c r="E310" s="21"/>
      <c r="F310" s="21"/>
      <c r="G310" s="21"/>
    </row>
    <row r="311" spans="1:7" s="11" customFormat="1" ht="36" customHeight="1" x14ac:dyDescent="0.25">
      <c r="A311" s="19"/>
      <c r="B311" s="20"/>
      <c r="D311" s="19"/>
      <c r="E311" s="21"/>
      <c r="F311" s="21"/>
      <c r="G311" s="21"/>
    </row>
    <row r="312" spans="1:7" s="11" customFormat="1" ht="36" customHeight="1" x14ac:dyDescent="0.25">
      <c r="A312" s="19"/>
      <c r="B312" s="20"/>
      <c r="D312" s="19"/>
      <c r="E312" s="21"/>
      <c r="F312" s="21"/>
      <c r="G312" s="21"/>
    </row>
    <row r="313" spans="1:7" s="11" customFormat="1" ht="36" customHeight="1" x14ac:dyDescent="0.25">
      <c r="A313" s="19"/>
      <c r="B313" s="20"/>
      <c r="D313" s="19"/>
      <c r="E313" s="21"/>
      <c r="F313" s="21"/>
      <c r="G313" s="21"/>
    </row>
    <row r="314" spans="1:7" s="11" customFormat="1" ht="36" customHeight="1" x14ac:dyDescent="0.25">
      <c r="A314" s="19"/>
      <c r="B314" s="20"/>
      <c r="D314" s="19"/>
      <c r="E314" s="21"/>
      <c r="F314" s="21"/>
      <c r="G314" s="21"/>
    </row>
    <row r="315" spans="1:7" s="11" customFormat="1" ht="36" customHeight="1" x14ac:dyDescent="0.25">
      <c r="A315" s="19"/>
      <c r="B315" s="20"/>
      <c r="D315" s="19"/>
      <c r="E315" s="21"/>
      <c r="F315" s="21"/>
      <c r="G315" s="21"/>
    </row>
    <row r="316" spans="1:7" s="11" customFormat="1" ht="36" customHeight="1" x14ac:dyDescent="0.25">
      <c r="A316" s="19"/>
      <c r="B316" s="20"/>
      <c r="D316" s="19"/>
      <c r="E316" s="21"/>
      <c r="F316" s="21"/>
      <c r="G316" s="21"/>
    </row>
    <row r="317" spans="1:7" s="11" customFormat="1" ht="36" customHeight="1" x14ac:dyDescent="0.25">
      <c r="A317" s="19"/>
      <c r="B317" s="20"/>
      <c r="D317" s="19"/>
      <c r="E317" s="21"/>
      <c r="F317" s="21"/>
      <c r="G317" s="21"/>
    </row>
    <row r="318" spans="1:7" s="11" customFormat="1" ht="36" customHeight="1" x14ac:dyDescent="0.25">
      <c r="A318" s="19"/>
      <c r="B318" s="20"/>
      <c r="D318" s="19"/>
      <c r="E318" s="21"/>
      <c r="F318" s="21"/>
      <c r="G318" s="21"/>
    </row>
    <row r="319" spans="1:7" s="11" customFormat="1" ht="36" customHeight="1" x14ac:dyDescent="0.25">
      <c r="A319" s="19"/>
      <c r="B319" s="20"/>
      <c r="D319" s="19"/>
      <c r="E319" s="21"/>
      <c r="F319" s="21"/>
      <c r="G319" s="21"/>
    </row>
    <row r="320" spans="1:7" s="11" customFormat="1" ht="36" customHeight="1" x14ac:dyDescent="0.25">
      <c r="A320" s="19"/>
      <c r="B320" s="20"/>
      <c r="D320" s="19"/>
      <c r="E320" s="21"/>
      <c r="F320" s="21"/>
      <c r="G320" s="21"/>
    </row>
    <row r="321" spans="1:7" s="11" customFormat="1" ht="36" customHeight="1" x14ac:dyDescent="0.25">
      <c r="A321" s="19"/>
      <c r="B321" s="20"/>
      <c r="D321" s="19"/>
      <c r="E321" s="21"/>
      <c r="F321" s="21"/>
      <c r="G321" s="21"/>
    </row>
    <row r="322" spans="1:7" s="11" customFormat="1" ht="36" customHeight="1" x14ac:dyDescent="0.25">
      <c r="A322" s="19"/>
      <c r="B322" s="20"/>
      <c r="D322" s="19"/>
      <c r="E322" s="21"/>
      <c r="F322" s="21"/>
      <c r="G322" s="21"/>
    </row>
    <row r="323" spans="1:7" s="11" customFormat="1" ht="36" customHeight="1" x14ac:dyDescent="0.25">
      <c r="A323" s="19"/>
      <c r="B323" s="20"/>
      <c r="D323" s="19"/>
      <c r="E323" s="21"/>
      <c r="F323" s="21"/>
      <c r="G323" s="21"/>
    </row>
    <row r="324" spans="1:7" s="11" customFormat="1" ht="36" customHeight="1" x14ac:dyDescent="0.25">
      <c r="A324" s="19"/>
      <c r="B324" s="20"/>
      <c r="D324" s="19"/>
      <c r="E324" s="21"/>
      <c r="F324" s="21"/>
      <c r="G324" s="21"/>
    </row>
    <row r="325" spans="1:7" s="11" customFormat="1" ht="36" customHeight="1" x14ac:dyDescent="0.25">
      <c r="A325" s="19"/>
      <c r="B325" s="20"/>
      <c r="D325" s="19"/>
      <c r="E325" s="21"/>
      <c r="F325" s="21"/>
      <c r="G325" s="21"/>
    </row>
    <row r="326" spans="1:7" s="11" customFormat="1" ht="36" customHeight="1" x14ac:dyDescent="0.25">
      <c r="A326" s="19"/>
      <c r="B326" s="20"/>
      <c r="D326" s="19"/>
      <c r="E326" s="21"/>
      <c r="F326" s="21"/>
      <c r="G326" s="21"/>
    </row>
    <row r="327" spans="1:7" s="11" customFormat="1" ht="36" customHeight="1" x14ac:dyDescent="0.25">
      <c r="A327" s="19"/>
      <c r="B327" s="20"/>
      <c r="D327" s="19"/>
      <c r="E327" s="21"/>
      <c r="F327" s="21"/>
      <c r="G327" s="21"/>
    </row>
    <row r="328" spans="1:7" s="11" customFormat="1" ht="36" customHeight="1" x14ac:dyDescent="0.25">
      <c r="A328" s="19"/>
      <c r="B328" s="20"/>
      <c r="D328" s="19"/>
      <c r="E328" s="21"/>
      <c r="F328" s="21"/>
      <c r="G328" s="21"/>
    </row>
    <row r="329" spans="1:7" s="11" customFormat="1" ht="36" customHeight="1" x14ac:dyDescent="0.25">
      <c r="A329" s="19"/>
      <c r="B329" s="20"/>
      <c r="D329" s="19"/>
      <c r="E329" s="21"/>
      <c r="F329" s="21"/>
      <c r="G329" s="21"/>
    </row>
    <row r="330" spans="1:7" s="11" customFormat="1" ht="36" customHeight="1" x14ac:dyDescent="0.25">
      <c r="A330" s="19"/>
      <c r="B330" s="20"/>
      <c r="D330" s="19"/>
      <c r="E330" s="21"/>
      <c r="F330" s="21"/>
      <c r="G330" s="21"/>
    </row>
    <row r="331" spans="1:7" s="11" customFormat="1" ht="36" customHeight="1" x14ac:dyDescent="0.25">
      <c r="A331" s="19"/>
      <c r="B331" s="20"/>
      <c r="D331" s="19"/>
      <c r="E331" s="21"/>
      <c r="F331" s="21"/>
      <c r="G331" s="21"/>
    </row>
    <row r="332" spans="1:7" s="11" customFormat="1" ht="36" customHeight="1" x14ac:dyDescent="0.25">
      <c r="A332" s="19"/>
      <c r="B332" s="20"/>
      <c r="D332" s="19"/>
      <c r="E332" s="21"/>
      <c r="F332" s="21"/>
      <c r="G332" s="21"/>
    </row>
    <row r="333" spans="1:7" s="11" customFormat="1" ht="36" customHeight="1" x14ac:dyDescent="0.25">
      <c r="A333" s="19"/>
      <c r="B333" s="20"/>
      <c r="D333" s="19"/>
      <c r="E333" s="21"/>
      <c r="F333" s="21"/>
      <c r="G333" s="21"/>
    </row>
    <row r="334" spans="1:7" s="11" customFormat="1" ht="36" customHeight="1" x14ac:dyDescent="0.25">
      <c r="A334" s="19"/>
      <c r="B334" s="20"/>
      <c r="D334" s="19"/>
      <c r="E334" s="21"/>
      <c r="F334" s="21"/>
      <c r="G334" s="21"/>
    </row>
    <row r="335" spans="1:7" s="11" customFormat="1" ht="36" customHeight="1" x14ac:dyDescent="0.25">
      <c r="A335" s="19"/>
      <c r="B335" s="20"/>
      <c r="D335" s="19"/>
      <c r="E335" s="21"/>
      <c r="F335" s="21"/>
      <c r="G335" s="21"/>
    </row>
    <row r="336" spans="1:7" s="11" customFormat="1" ht="36" customHeight="1" x14ac:dyDescent="0.25">
      <c r="A336" s="19"/>
      <c r="B336" s="20"/>
      <c r="D336" s="19"/>
      <c r="E336" s="21"/>
      <c r="F336" s="21"/>
      <c r="G336" s="21"/>
    </row>
    <row r="337" spans="1:7" s="11" customFormat="1" ht="36" customHeight="1" x14ac:dyDescent="0.25">
      <c r="A337" s="19"/>
      <c r="B337" s="20"/>
      <c r="D337" s="19"/>
      <c r="E337" s="21"/>
      <c r="F337" s="21"/>
      <c r="G337" s="21"/>
    </row>
    <row r="338" spans="1:7" s="11" customFormat="1" ht="36" customHeight="1" x14ac:dyDescent="0.25">
      <c r="A338" s="19"/>
      <c r="B338" s="20"/>
      <c r="D338" s="19"/>
      <c r="E338" s="21"/>
      <c r="F338" s="21"/>
      <c r="G338" s="21"/>
    </row>
    <row r="339" spans="1:7" s="11" customFormat="1" ht="36" customHeight="1" x14ac:dyDescent="0.25">
      <c r="A339" s="19"/>
      <c r="B339" s="20"/>
      <c r="D339" s="19"/>
      <c r="E339" s="21"/>
      <c r="F339" s="21"/>
      <c r="G339" s="21"/>
    </row>
    <row r="340" spans="1:7" s="11" customFormat="1" ht="36" customHeight="1" x14ac:dyDescent="0.25">
      <c r="A340" s="19"/>
      <c r="B340" s="20"/>
      <c r="D340" s="19"/>
      <c r="E340" s="21"/>
      <c r="F340" s="21"/>
      <c r="G340" s="21"/>
    </row>
    <row r="341" spans="1:7" s="11" customFormat="1" ht="36" customHeight="1" x14ac:dyDescent="0.25">
      <c r="A341" s="19"/>
      <c r="B341" s="20"/>
      <c r="D341" s="19"/>
      <c r="E341" s="21"/>
      <c r="F341" s="21"/>
      <c r="G341" s="21"/>
    </row>
  </sheetData>
  <autoFilter ref="A4:G65" xr:uid="{7B968A95-B07F-4B8A-92D9-B84DDE1CC086}"/>
  <mergeCells count="9">
    <mergeCell ref="A1:P2"/>
    <mergeCell ref="K3:M3"/>
    <mergeCell ref="N3:P3"/>
    <mergeCell ref="O64:P64"/>
    <mergeCell ref="B62:D62"/>
    <mergeCell ref="B63:D63"/>
    <mergeCell ref="B61:D61"/>
    <mergeCell ref="E3:G3"/>
    <mergeCell ref="H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1500-1A71-44F9-BB00-F3CEAB5D4813}">
  <dimension ref="A1:R341"/>
  <sheetViews>
    <sheetView tabSelected="1" workbookViewId="0">
      <selection activeCell="C46" sqref="C46"/>
    </sheetView>
  </sheetViews>
  <sheetFormatPr baseColWidth="10" defaultRowHeight="51" customHeight="1" x14ac:dyDescent="0.25"/>
  <cols>
    <col min="1" max="1" width="5.28515625" style="1" customWidth="1"/>
    <col min="2" max="2" width="50.85546875" style="5" customWidth="1"/>
    <col min="3" max="3" width="26" customWidth="1"/>
    <col min="4" max="4" width="12.28515625" style="1" customWidth="1"/>
    <col min="5" max="5" width="11.5703125" style="2" hidden="1" customWidth="1"/>
    <col min="6" max="6" width="18.42578125" style="12" hidden="1" customWidth="1"/>
    <col min="7" max="7" width="15.85546875" style="2" hidden="1" customWidth="1"/>
    <col min="8" max="8" width="16" style="6" hidden="1" customWidth="1"/>
    <col min="9" max="9" width="17.28515625" style="13" hidden="1" customWidth="1"/>
    <col min="10" max="10" width="14" style="6" hidden="1" customWidth="1"/>
    <col min="11" max="11" width="17.42578125" hidden="1" customWidth="1"/>
    <col min="12" max="12" width="15.42578125" style="13" hidden="1" customWidth="1"/>
    <col min="13" max="13" width="13.5703125" hidden="1" customWidth="1"/>
    <col min="14" max="14" width="18.7109375" customWidth="1"/>
    <col min="15" max="15" width="18.7109375" style="13" customWidth="1"/>
    <col min="16" max="16" width="16.140625" customWidth="1"/>
    <col min="18" max="18" width="13.85546875" bestFit="1" customWidth="1"/>
  </cols>
  <sheetData>
    <row r="1" spans="1:18" ht="36" customHeight="1" x14ac:dyDescent="0.25">
      <c r="A1" s="33" t="s">
        <v>22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8" ht="36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8" ht="36" customHeight="1" x14ac:dyDescent="0.25">
      <c r="A3" s="7"/>
      <c r="B3" s="28"/>
      <c r="C3" s="7"/>
      <c r="D3" s="7"/>
      <c r="E3" s="33" t="s">
        <v>113</v>
      </c>
      <c r="F3" s="33"/>
      <c r="G3" s="33"/>
      <c r="H3" s="33" t="s">
        <v>109</v>
      </c>
      <c r="I3" s="33"/>
      <c r="J3" s="33"/>
      <c r="K3" s="33" t="s">
        <v>108</v>
      </c>
      <c r="L3" s="33"/>
      <c r="M3" s="33"/>
      <c r="N3" s="33" t="s">
        <v>111</v>
      </c>
      <c r="O3" s="33"/>
      <c r="P3" s="33"/>
    </row>
    <row r="4" spans="1:18" ht="36" customHeight="1" x14ac:dyDescent="0.25">
      <c r="A4" s="25" t="s">
        <v>23</v>
      </c>
      <c r="B4" s="29" t="s">
        <v>24</v>
      </c>
      <c r="C4" s="7" t="s">
        <v>25</v>
      </c>
      <c r="D4" s="7" t="s">
        <v>26</v>
      </c>
      <c r="E4" s="7" t="s">
        <v>27</v>
      </c>
      <c r="F4" s="7" t="s">
        <v>83</v>
      </c>
      <c r="G4" s="7" t="s">
        <v>84</v>
      </c>
      <c r="H4" s="7" t="s">
        <v>27</v>
      </c>
      <c r="I4" s="7" t="s">
        <v>83</v>
      </c>
      <c r="J4" s="7" t="s">
        <v>84</v>
      </c>
      <c r="K4" s="7" t="s">
        <v>106</v>
      </c>
      <c r="L4" s="7" t="s">
        <v>107</v>
      </c>
      <c r="M4" s="7" t="s">
        <v>84</v>
      </c>
      <c r="N4" s="7" t="s">
        <v>110</v>
      </c>
      <c r="O4" s="7" t="s">
        <v>83</v>
      </c>
      <c r="P4" s="7" t="s">
        <v>84</v>
      </c>
      <c r="Q4" s="30" t="s">
        <v>114</v>
      </c>
      <c r="R4" s="30" t="s">
        <v>115</v>
      </c>
    </row>
    <row r="5" spans="1:18" s="11" customFormat="1" ht="36" customHeight="1" x14ac:dyDescent="0.25">
      <c r="A5" s="23">
        <v>1</v>
      </c>
      <c r="B5" s="4" t="s">
        <v>0</v>
      </c>
      <c r="C5" s="3" t="s">
        <v>90</v>
      </c>
      <c r="D5" s="8">
        <v>2</v>
      </c>
      <c r="E5" s="9">
        <v>155000</v>
      </c>
      <c r="F5" s="9">
        <f>E5*D5</f>
        <v>310000</v>
      </c>
      <c r="G5" s="9"/>
      <c r="H5" s="9">
        <v>63700</v>
      </c>
      <c r="I5" s="9">
        <v>254800</v>
      </c>
      <c r="J5" s="9"/>
      <c r="K5" s="9">
        <f>(H5*4.96%)+H5</f>
        <v>66859.520000000004</v>
      </c>
      <c r="L5" s="9">
        <f>K5*D5</f>
        <v>133719.04000000001</v>
      </c>
      <c r="M5" s="9"/>
      <c r="N5" s="9">
        <f>(E5+K5)/2</f>
        <v>110929.76000000001</v>
      </c>
      <c r="O5" s="9">
        <f t="shared" ref="O5:O10" si="0">N5*D5</f>
        <v>221859.52000000002</v>
      </c>
      <c r="P5" s="9"/>
      <c r="Q5" s="31"/>
      <c r="R5" s="31"/>
    </row>
    <row r="6" spans="1:18" s="11" customFormat="1" ht="36" customHeight="1" x14ac:dyDescent="0.25">
      <c r="A6" s="23">
        <v>2</v>
      </c>
      <c r="B6" s="4" t="s">
        <v>31</v>
      </c>
      <c r="C6" s="3" t="s">
        <v>32</v>
      </c>
      <c r="D6" s="8">
        <v>4</v>
      </c>
      <c r="E6" s="9">
        <v>65000</v>
      </c>
      <c r="F6" s="9">
        <v>260000</v>
      </c>
      <c r="G6" s="9"/>
      <c r="H6" s="9">
        <v>42600</v>
      </c>
      <c r="I6" s="9">
        <f>H6*D6</f>
        <v>170400</v>
      </c>
      <c r="J6" s="9"/>
      <c r="K6" s="9">
        <f t="shared" ref="K6:K15" si="1">(H6*4.96%)+H6</f>
        <v>44712.959999999999</v>
      </c>
      <c r="L6" s="9">
        <f t="shared" ref="L6:L14" si="2">K6*D6</f>
        <v>178851.84</v>
      </c>
      <c r="M6" s="9"/>
      <c r="N6" s="9">
        <f t="shared" ref="N6:N9" si="3">(E6+K6)/2</f>
        <v>54856.479999999996</v>
      </c>
      <c r="O6" s="9">
        <f t="shared" si="0"/>
        <v>219425.91999999998</v>
      </c>
      <c r="P6" s="9"/>
      <c r="Q6" s="31"/>
      <c r="R6" s="31"/>
    </row>
    <row r="7" spans="1:18" s="11" customFormat="1" ht="36" customHeight="1" x14ac:dyDescent="0.25">
      <c r="A7" s="23">
        <v>3</v>
      </c>
      <c r="B7" s="4" t="s">
        <v>33</v>
      </c>
      <c r="C7" s="3" t="s">
        <v>88</v>
      </c>
      <c r="D7" s="8">
        <v>5</v>
      </c>
      <c r="E7" s="9">
        <v>77000</v>
      </c>
      <c r="F7" s="9">
        <f>E7*D7</f>
        <v>385000</v>
      </c>
      <c r="G7" s="9"/>
      <c r="H7" s="9">
        <v>20800</v>
      </c>
      <c r="I7" s="9">
        <f>H7*D7</f>
        <v>104000</v>
      </c>
      <c r="J7" s="9"/>
      <c r="K7" s="9">
        <f t="shared" si="1"/>
        <v>21831.68</v>
      </c>
      <c r="L7" s="9">
        <f t="shared" si="2"/>
        <v>109158.39999999999</v>
      </c>
      <c r="M7" s="9"/>
      <c r="N7" s="9">
        <f t="shared" si="3"/>
        <v>49415.839999999997</v>
      </c>
      <c r="O7" s="9">
        <f t="shared" si="0"/>
        <v>247079.19999999998</v>
      </c>
      <c r="P7" s="9"/>
      <c r="Q7" s="31"/>
      <c r="R7" s="31"/>
    </row>
    <row r="8" spans="1:18" s="11" customFormat="1" ht="36" customHeight="1" x14ac:dyDescent="0.25">
      <c r="A8" s="23">
        <v>4</v>
      </c>
      <c r="B8" s="4" t="s">
        <v>34</v>
      </c>
      <c r="C8" s="3" t="s">
        <v>89</v>
      </c>
      <c r="D8" s="8">
        <v>2</v>
      </c>
      <c r="E8" s="9">
        <v>19500</v>
      </c>
      <c r="F8" s="9">
        <f>E8*D8</f>
        <v>39000</v>
      </c>
      <c r="G8" s="9"/>
      <c r="H8" s="9">
        <v>5700</v>
      </c>
      <c r="I8" s="9">
        <f>H8*D8</f>
        <v>11400</v>
      </c>
      <c r="J8" s="9"/>
      <c r="K8" s="9">
        <f t="shared" si="1"/>
        <v>5982.72</v>
      </c>
      <c r="L8" s="9">
        <f t="shared" si="2"/>
        <v>11965.44</v>
      </c>
      <c r="M8" s="9"/>
      <c r="N8" s="9">
        <f t="shared" si="3"/>
        <v>12741.36</v>
      </c>
      <c r="O8" s="9">
        <f t="shared" si="0"/>
        <v>25482.720000000001</v>
      </c>
      <c r="P8" s="9"/>
      <c r="Q8" s="31"/>
      <c r="R8" s="31"/>
    </row>
    <row r="9" spans="1:18" s="11" customFormat="1" ht="36" customHeight="1" x14ac:dyDescent="0.25">
      <c r="A9" s="23">
        <v>5</v>
      </c>
      <c r="B9" s="4" t="s">
        <v>35</v>
      </c>
      <c r="C9" s="3" t="s">
        <v>89</v>
      </c>
      <c r="D9" s="8">
        <v>15</v>
      </c>
      <c r="E9" s="9">
        <v>37000</v>
      </c>
      <c r="F9" s="9">
        <f>E9*15</f>
        <v>555000</v>
      </c>
      <c r="G9" s="9"/>
      <c r="H9" s="9">
        <v>13750</v>
      </c>
      <c r="I9" s="9">
        <f>H9*D9</f>
        <v>206250</v>
      </c>
      <c r="J9" s="9"/>
      <c r="K9" s="9">
        <f t="shared" si="1"/>
        <v>14432</v>
      </c>
      <c r="L9" s="9">
        <f t="shared" si="2"/>
        <v>216480</v>
      </c>
      <c r="M9" s="9"/>
      <c r="N9" s="9">
        <f t="shared" si="3"/>
        <v>25716</v>
      </c>
      <c r="O9" s="9">
        <f t="shared" si="0"/>
        <v>385740</v>
      </c>
      <c r="P9" s="9"/>
      <c r="Q9" s="31"/>
      <c r="R9" s="31"/>
    </row>
    <row r="10" spans="1:18" s="11" customFormat="1" ht="36" customHeight="1" x14ac:dyDescent="0.25">
      <c r="A10" s="23">
        <v>6</v>
      </c>
      <c r="B10" s="4" t="s">
        <v>36</v>
      </c>
      <c r="C10" s="3" t="s">
        <v>90</v>
      </c>
      <c r="D10" s="8">
        <v>7</v>
      </c>
      <c r="E10" s="9">
        <v>155000</v>
      </c>
      <c r="F10" s="9">
        <f>E10*D10</f>
        <v>1085000</v>
      </c>
      <c r="G10" s="9"/>
      <c r="H10" s="9">
        <v>124400</v>
      </c>
      <c r="I10" s="9">
        <f>H10*D10</f>
        <v>870800</v>
      </c>
      <c r="J10" s="9"/>
      <c r="K10" s="9">
        <f t="shared" si="1"/>
        <v>130570.24000000001</v>
      </c>
      <c r="L10" s="9">
        <f>K10</f>
        <v>130570.24000000001</v>
      </c>
      <c r="M10" s="9"/>
      <c r="N10" s="9">
        <f>(E10+K10)/2</f>
        <v>142785.12</v>
      </c>
      <c r="O10" s="9">
        <f t="shared" si="0"/>
        <v>999495.84</v>
      </c>
      <c r="P10" s="9"/>
      <c r="Q10" s="31"/>
      <c r="R10" s="31"/>
    </row>
    <row r="11" spans="1:18" s="11" customFormat="1" ht="36" customHeight="1" x14ac:dyDescent="0.25">
      <c r="A11" s="23">
        <v>7</v>
      </c>
      <c r="B11" s="4" t="s">
        <v>37</v>
      </c>
      <c r="C11" s="3" t="s">
        <v>38</v>
      </c>
      <c r="D11" s="8">
        <v>10</v>
      </c>
      <c r="E11" s="9">
        <v>22015</v>
      </c>
      <c r="F11" s="9"/>
      <c r="G11" s="9">
        <f>E11*10</f>
        <v>220150</v>
      </c>
      <c r="H11" s="9">
        <v>6800</v>
      </c>
      <c r="I11" s="9"/>
      <c r="J11" s="9">
        <f>H11*D11</f>
        <v>68000</v>
      </c>
      <c r="K11" s="9">
        <f t="shared" si="1"/>
        <v>7137.28</v>
      </c>
      <c r="L11" s="10"/>
      <c r="M11" s="9">
        <v>7137</v>
      </c>
      <c r="N11" s="9">
        <f>(H11+K11)/2</f>
        <v>6968.6399999999994</v>
      </c>
      <c r="O11" s="9"/>
      <c r="P11" s="9">
        <f>N11*D11</f>
        <v>69686.399999999994</v>
      </c>
      <c r="Q11" s="31"/>
      <c r="R11" s="31"/>
    </row>
    <row r="12" spans="1:18" s="11" customFormat="1" ht="36" customHeight="1" x14ac:dyDescent="0.25">
      <c r="A12" s="23">
        <v>8</v>
      </c>
      <c r="B12" s="4" t="s">
        <v>39</v>
      </c>
      <c r="C12" s="3" t="s">
        <v>30</v>
      </c>
      <c r="D12" s="8">
        <v>15</v>
      </c>
      <c r="E12" s="9">
        <v>7973</v>
      </c>
      <c r="F12" s="9"/>
      <c r="G12" s="9">
        <f>E12*D12</f>
        <v>119595</v>
      </c>
      <c r="H12" s="9">
        <v>1600</v>
      </c>
      <c r="I12" s="9"/>
      <c r="J12" s="9">
        <f>H12*D12</f>
        <v>24000</v>
      </c>
      <c r="K12" s="9">
        <f t="shared" si="1"/>
        <v>1679.36</v>
      </c>
      <c r="L12" s="10"/>
      <c r="M12" s="9">
        <v>1679</v>
      </c>
      <c r="N12" s="9">
        <f>(G12+M12)/2</f>
        <v>60637</v>
      </c>
      <c r="O12" s="9"/>
      <c r="P12" s="9">
        <f>N12*D12</f>
        <v>909555</v>
      </c>
      <c r="Q12" s="31"/>
      <c r="R12" s="31"/>
    </row>
    <row r="13" spans="1:18" s="11" customFormat="1" ht="36" customHeight="1" x14ac:dyDescent="0.25">
      <c r="A13" s="23">
        <v>9</v>
      </c>
      <c r="B13" s="4" t="s">
        <v>1</v>
      </c>
      <c r="C13" s="3" t="s">
        <v>40</v>
      </c>
      <c r="D13" s="8">
        <v>1</v>
      </c>
      <c r="E13" s="9">
        <v>450000</v>
      </c>
      <c r="F13" s="9">
        <v>450000</v>
      </c>
      <c r="G13" s="9"/>
      <c r="H13" s="9">
        <v>90200</v>
      </c>
      <c r="I13" s="9">
        <f>H13*D13</f>
        <v>90200</v>
      </c>
      <c r="J13" s="9"/>
      <c r="K13" s="9">
        <f t="shared" si="1"/>
        <v>94673.919999999998</v>
      </c>
      <c r="L13" s="9">
        <f t="shared" si="2"/>
        <v>94673.919999999998</v>
      </c>
      <c r="M13" s="9"/>
      <c r="N13" s="9">
        <f t="shared" ref="N13:N18" si="4">(K13+E13)/2</f>
        <v>272336.96000000002</v>
      </c>
      <c r="O13" s="9">
        <f>(N13*1)</f>
        <v>272336.96000000002</v>
      </c>
      <c r="P13" s="9"/>
      <c r="Q13" s="31"/>
      <c r="R13" s="31"/>
    </row>
    <row r="14" spans="1:18" s="11" customFormat="1" ht="36" customHeight="1" x14ac:dyDescent="0.25">
      <c r="A14" s="40">
        <v>10</v>
      </c>
      <c r="B14" s="41" t="s">
        <v>41</v>
      </c>
      <c r="C14" s="42" t="s">
        <v>117</v>
      </c>
      <c r="D14" s="43">
        <v>10</v>
      </c>
      <c r="E14" s="9">
        <v>19142</v>
      </c>
      <c r="F14" s="9">
        <f>E14*D14</f>
        <v>191420</v>
      </c>
      <c r="G14" s="9"/>
      <c r="H14" s="9">
        <v>6300</v>
      </c>
      <c r="I14" s="9">
        <f>H14*D14</f>
        <v>63000</v>
      </c>
      <c r="J14" s="9"/>
      <c r="K14" s="9">
        <f t="shared" si="1"/>
        <v>6612.48</v>
      </c>
      <c r="L14" s="9">
        <f t="shared" si="2"/>
        <v>66124.799999999988</v>
      </c>
      <c r="M14" s="9"/>
      <c r="N14" s="44">
        <f t="shared" si="4"/>
        <v>12877.24</v>
      </c>
      <c r="O14" s="44">
        <f>N14*D14</f>
        <v>128772.4</v>
      </c>
      <c r="P14" s="44"/>
      <c r="Q14" s="31"/>
      <c r="R14" s="31"/>
    </row>
    <row r="15" spans="1:18" s="11" customFormat="1" ht="36" customHeight="1" x14ac:dyDescent="0.25">
      <c r="A15" s="23">
        <v>11</v>
      </c>
      <c r="B15" s="4" t="s">
        <v>2</v>
      </c>
      <c r="C15" s="3" t="s">
        <v>102</v>
      </c>
      <c r="D15" s="8">
        <v>1</v>
      </c>
      <c r="E15" s="9">
        <v>292182</v>
      </c>
      <c r="F15" s="9"/>
      <c r="G15" s="9">
        <v>292182</v>
      </c>
      <c r="H15" s="9">
        <v>156000</v>
      </c>
      <c r="I15" s="9"/>
      <c r="J15" s="9">
        <f>H15*D15</f>
        <v>156000</v>
      </c>
      <c r="K15" s="9">
        <f t="shared" si="1"/>
        <v>163737.60000000001</v>
      </c>
      <c r="L15" s="9"/>
      <c r="M15" s="9">
        <f>K15*D15</f>
        <v>163737.60000000001</v>
      </c>
      <c r="N15" s="9">
        <f t="shared" si="4"/>
        <v>227959.8</v>
      </c>
      <c r="O15" s="9"/>
      <c r="P15" s="9">
        <f>N15*D15</f>
        <v>227959.8</v>
      </c>
      <c r="Q15" s="31"/>
      <c r="R15" s="31"/>
    </row>
    <row r="16" spans="1:18" s="11" customFormat="1" ht="36" customHeight="1" x14ac:dyDescent="0.25">
      <c r="A16" s="23">
        <v>12</v>
      </c>
      <c r="B16" s="4" t="s">
        <v>2</v>
      </c>
      <c r="C16" s="3" t="s">
        <v>103</v>
      </c>
      <c r="D16" s="8">
        <v>1</v>
      </c>
      <c r="E16" s="9">
        <v>292182</v>
      </c>
      <c r="F16" s="9"/>
      <c r="G16" s="9">
        <v>292182</v>
      </c>
      <c r="H16" s="9"/>
      <c r="I16" s="9"/>
      <c r="J16" s="9"/>
      <c r="K16" s="9"/>
      <c r="L16" s="9"/>
      <c r="M16" s="9"/>
      <c r="N16" s="9">
        <f>(K16+E16)/1</f>
        <v>292182</v>
      </c>
      <c r="O16" s="9"/>
      <c r="P16" s="9">
        <f>G16*D16</f>
        <v>292182</v>
      </c>
      <c r="Q16" s="31"/>
      <c r="R16" s="31"/>
    </row>
    <row r="17" spans="1:18" s="11" customFormat="1" ht="56.25" customHeight="1" x14ac:dyDescent="0.25">
      <c r="A17" s="40">
        <v>13</v>
      </c>
      <c r="B17" s="41" t="s">
        <v>3</v>
      </c>
      <c r="C17" s="42" t="s">
        <v>118</v>
      </c>
      <c r="D17" s="43">
        <v>2</v>
      </c>
      <c r="E17" s="44">
        <v>215677</v>
      </c>
      <c r="F17" s="44"/>
      <c r="G17" s="44">
        <f>E17*D17</f>
        <v>431354</v>
      </c>
      <c r="H17" s="44"/>
      <c r="I17" s="44"/>
      <c r="J17" s="44"/>
      <c r="K17" s="44"/>
      <c r="L17" s="44"/>
      <c r="M17" s="44"/>
      <c r="N17" s="44">
        <f>(K17+E17)/1</f>
        <v>215677</v>
      </c>
      <c r="O17" s="44"/>
      <c r="P17" s="44">
        <f>N17*D17</f>
        <v>431354</v>
      </c>
      <c r="Q17" s="31"/>
      <c r="R17" s="31"/>
    </row>
    <row r="18" spans="1:18" s="11" customFormat="1" ht="49.5" customHeight="1" x14ac:dyDescent="0.25">
      <c r="A18" s="40">
        <v>14</v>
      </c>
      <c r="B18" s="41" t="s">
        <v>3</v>
      </c>
      <c r="C18" s="42" t="s">
        <v>119</v>
      </c>
      <c r="D18" s="43">
        <v>2</v>
      </c>
      <c r="E18" s="44">
        <v>215677</v>
      </c>
      <c r="F18" s="44"/>
      <c r="G18" s="44">
        <f>E18*D18</f>
        <v>431354</v>
      </c>
      <c r="H18" s="44">
        <v>122000</v>
      </c>
      <c r="I18" s="44"/>
      <c r="J18" s="44">
        <f>H18*D18</f>
        <v>244000</v>
      </c>
      <c r="K18" s="44">
        <f t="shared" ref="K18:K33" si="5">(H18*4.96%)+H18</f>
        <v>128051.2</v>
      </c>
      <c r="L18" s="44"/>
      <c r="M18" s="44"/>
      <c r="N18" s="44">
        <f t="shared" si="4"/>
        <v>171864.1</v>
      </c>
      <c r="O18" s="44"/>
      <c r="P18" s="44">
        <f t="shared" ref="P18" si="6">N18*D18</f>
        <v>343728.2</v>
      </c>
      <c r="Q18" s="31"/>
      <c r="R18" s="31"/>
    </row>
    <row r="19" spans="1:18" s="11" customFormat="1" ht="36" customHeight="1" x14ac:dyDescent="0.25">
      <c r="A19" s="40">
        <v>15</v>
      </c>
      <c r="B19" s="41" t="s">
        <v>43</v>
      </c>
      <c r="C19" s="42" t="s">
        <v>124</v>
      </c>
      <c r="D19" s="43">
        <v>2</v>
      </c>
      <c r="E19" s="44"/>
      <c r="F19" s="44"/>
      <c r="G19" s="44"/>
      <c r="H19" s="44">
        <v>170000</v>
      </c>
      <c r="I19" s="44"/>
      <c r="J19" s="44">
        <f>H19*D19</f>
        <v>340000</v>
      </c>
      <c r="K19" s="44">
        <f t="shared" si="5"/>
        <v>178432</v>
      </c>
      <c r="L19" s="44"/>
      <c r="M19" s="44">
        <v>178432</v>
      </c>
      <c r="N19" s="44">
        <f t="shared" ref="N19:N57" si="7">(E19+L19)/2</f>
        <v>0</v>
      </c>
      <c r="O19" s="44">
        <f>K19*2</f>
        <v>356864</v>
      </c>
      <c r="P19" s="44"/>
      <c r="Q19" s="31"/>
      <c r="R19" s="31"/>
    </row>
    <row r="20" spans="1:18" s="11" customFormat="1" ht="36" customHeight="1" x14ac:dyDescent="0.25">
      <c r="A20" s="23">
        <v>16</v>
      </c>
      <c r="B20" s="4" t="s">
        <v>4</v>
      </c>
      <c r="C20" s="3" t="s">
        <v>44</v>
      </c>
      <c r="D20" s="8">
        <v>1</v>
      </c>
      <c r="E20" s="9">
        <v>297817</v>
      </c>
      <c r="F20" s="9">
        <v>297817</v>
      </c>
      <c r="G20" s="9"/>
      <c r="H20" s="9">
        <v>101500</v>
      </c>
      <c r="I20" s="9">
        <v>101500</v>
      </c>
      <c r="J20" s="9"/>
      <c r="K20" s="9">
        <f t="shared" si="5"/>
        <v>106534.39999999999</v>
      </c>
      <c r="L20" s="9">
        <f t="shared" ref="L20:L39" si="8">K20*D20</f>
        <v>106534.39999999999</v>
      </c>
      <c r="M20" s="9"/>
      <c r="N20" s="9">
        <f t="shared" si="7"/>
        <v>202175.7</v>
      </c>
      <c r="O20" s="9">
        <f>N20*D20</f>
        <v>202175.7</v>
      </c>
      <c r="P20" s="9"/>
      <c r="Q20" s="31"/>
      <c r="R20" s="31"/>
    </row>
    <row r="21" spans="1:18" s="11" customFormat="1" ht="36" customHeight="1" x14ac:dyDescent="0.25">
      <c r="A21" s="23">
        <v>17</v>
      </c>
      <c r="B21" s="4" t="s">
        <v>6</v>
      </c>
      <c r="C21" s="3" t="s">
        <v>45</v>
      </c>
      <c r="D21" s="8">
        <v>3</v>
      </c>
      <c r="E21" s="9">
        <v>67000</v>
      </c>
      <c r="F21" s="9">
        <f>E21*D21</f>
        <v>201000</v>
      </c>
      <c r="G21" s="9"/>
      <c r="H21" s="9">
        <v>28024</v>
      </c>
      <c r="I21" s="9">
        <f>H21*D21</f>
        <v>84072</v>
      </c>
      <c r="J21" s="9"/>
      <c r="K21" s="9">
        <f t="shared" si="5"/>
        <v>29413.990399999999</v>
      </c>
      <c r="L21" s="9">
        <f t="shared" si="8"/>
        <v>88241.9712</v>
      </c>
      <c r="M21" s="9"/>
      <c r="N21" s="9">
        <f t="shared" si="7"/>
        <v>77620.9856</v>
      </c>
      <c r="O21" s="9">
        <f t="shared" ref="O21:O23" si="9">N21*D21</f>
        <v>232862.95679999999</v>
      </c>
      <c r="P21" s="9"/>
      <c r="Q21" s="31"/>
      <c r="R21" s="31"/>
    </row>
    <row r="22" spans="1:18" s="11" customFormat="1" ht="36" customHeight="1" x14ac:dyDescent="0.25">
      <c r="A22" s="23">
        <v>18</v>
      </c>
      <c r="B22" s="4" t="s">
        <v>5</v>
      </c>
      <c r="C22" s="3" t="s">
        <v>45</v>
      </c>
      <c r="D22" s="8">
        <v>2</v>
      </c>
      <c r="E22" s="9">
        <v>67000</v>
      </c>
      <c r="F22" s="9">
        <f>E22*2</f>
        <v>134000</v>
      </c>
      <c r="G22" s="9"/>
      <c r="H22" s="9">
        <v>28024</v>
      </c>
      <c r="I22" s="9">
        <f>H22*D22</f>
        <v>56048</v>
      </c>
      <c r="J22" s="9"/>
      <c r="K22" s="9">
        <f t="shared" si="5"/>
        <v>29413.990399999999</v>
      </c>
      <c r="L22" s="9">
        <f t="shared" si="8"/>
        <v>58827.980799999998</v>
      </c>
      <c r="M22" s="9"/>
      <c r="N22" s="9">
        <f t="shared" si="7"/>
        <v>62913.990399999995</v>
      </c>
      <c r="O22" s="9">
        <f t="shared" si="9"/>
        <v>125827.98079999999</v>
      </c>
      <c r="P22" s="9"/>
      <c r="Q22" s="31"/>
      <c r="R22" s="31"/>
    </row>
    <row r="23" spans="1:18" s="11" customFormat="1" ht="36" customHeight="1" x14ac:dyDescent="0.25">
      <c r="A23" s="23">
        <v>19</v>
      </c>
      <c r="B23" s="4" t="s">
        <v>7</v>
      </c>
      <c r="C23" s="3" t="s">
        <v>46</v>
      </c>
      <c r="D23" s="8">
        <v>2</v>
      </c>
      <c r="E23" s="9">
        <v>22000</v>
      </c>
      <c r="F23" s="9">
        <v>44000</v>
      </c>
      <c r="G23" s="9"/>
      <c r="H23" s="9">
        <v>6088</v>
      </c>
      <c r="I23" s="9">
        <f>H23*D23</f>
        <v>12176</v>
      </c>
      <c r="J23" s="9"/>
      <c r="K23" s="9">
        <f t="shared" si="5"/>
        <v>6389.9647999999997</v>
      </c>
      <c r="L23" s="9">
        <f t="shared" si="8"/>
        <v>12779.929599999999</v>
      </c>
      <c r="M23" s="9"/>
      <c r="N23" s="9">
        <f t="shared" si="7"/>
        <v>17389.964800000002</v>
      </c>
      <c r="O23" s="9">
        <f t="shared" si="9"/>
        <v>34779.929600000003</v>
      </c>
      <c r="P23" s="9"/>
      <c r="Q23" s="31"/>
      <c r="R23" s="31"/>
    </row>
    <row r="24" spans="1:18" s="11" customFormat="1" ht="36" customHeight="1" x14ac:dyDescent="0.25">
      <c r="A24" s="23">
        <v>20</v>
      </c>
      <c r="B24" s="4" t="s">
        <v>8</v>
      </c>
      <c r="C24" s="3" t="s">
        <v>47</v>
      </c>
      <c r="D24" s="8">
        <v>1</v>
      </c>
      <c r="E24" s="9">
        <v>18564</v>
      </c>
      <c r="F24" s="9"/>
      <c r="G24" s="9">
        <v>18564</v>
      </c>
      <c r="H24" s="9">
        <v>8900</v>
      </c>
      <c r="I24" s="9"/>
      <c r="J24" s="9">
        <v>8900</v>
      </c>
      <c r="K24" s="9">
        <f t="shared" si="5"/>
        <v>9341.44</v>
      </c>
      <c r="L24" s="14"/>
      <c r="M24" s="9">
        <f>K24*D24</f>
        <v>9341.44</v>
      </c>
      <c r="N24" s="9">
        <f>(E24+M24)/2</f>
        <v>13952.720000000001</v>
      </c>
      <c r="O24" s="9"/>
      <c r="P24" s="9">
        <f>N24*D24</f>
        <v>13952.720000000001</v>
      </c>
      <c r="Q24" s="31"/>
      <c r="R24" s="31"/>
    </row>
    <row r="25" spans="1:18" s="11" customFormat="1" ht="36" customHeight="1" x14ac:dyDescent="0.25">
      <c r="A25" s="23">
        <v>21</v>
      </c>
      <c r="B25" s="4" t="s">
        <v>9</v>
      </c>
      <c r="C25" s="3" t="s">
        <v>48</v>
      </c>
      <c r="D25" s="8">
        <v>1</v>
      </c>
      <c r="E25" s="9">
        <v>85000</v>
      </c>
      <c r="F25" s="9">
        <v>85000</v>
      </c>
      <c r="G25" s="9"/>
      <c r="H25" s="9">
        <v>47600</v>
      </c>
      <c r="I25" s="9">
        <v>47600</v>
      </c>
      <c r="J25" s="9"/>
      <c r="K25" s="9">
        <f t="shared" si="5"/>
        <v>49960.959999999999</v>
      </c>
      <c r="L25" s="9">
        <f t="shared" si="8"/>
        <v>49960.959999999999</v>
      </c>
      <c r="M25" s="9"/>
      <c r="N25" s="9">
        <f t="shared" si="7"/>
        <v>67480.479999999996</v>
      </c>
      <c r="O25" s="9">
        <f>N25*1</f>
        <v>67480.479999999996</v>
      </c>
      <c r="P25" s="9"/>
      <c r="Q25" s="31"/>
      <c r="R25" s="31"/>
    </row>
    <row r="26" spans="1:18" s="11" customFormat="1" ht="36" customHeight="1" x14ac:dyDescent="0.25">
      <c r="A26" s="23">
        <v>22</v>
      </c>
      <c r="B26" s="4" t="s">
        <v>10</v>
      </c>
      <c r="C26" s="3" t="s">
        <v>49</v>
      </c>
      <c r="D26" s="8">
        <v>5</v>
      </c>
      <c r="E26" s="9">
        <v>53550</v>
      </c>
      <c r="F26" s="9"/>
      <c r="G26" s="9">
        <f>E26*D26</f>
        <v>267750</v>
      </c>
      <c r="H26" s="9">
        <v>16300</v>
      </c>
      <c r="I26" s="9"/>
      <c r="J26" s="9"/>
      <c r="K26" s="9">
        <f>(H26*4.96%)+H26</f>
        <v>17108.48</v>
      </c>
      <c r="L26" s="14"/>
      <c r="M26" s="9">
        <f>K26*D26</f>
        <v>85542.399999999994</v>
      </c>
      <c r="N26" s="9">
        <f>(E26+M26)/2</f>
        <v>69546.2</v>
      </c>
      <c r="O26" s="9"/>
      <c r="P26" s="9">
        <f>N26*D26</f>
        <v>347731</v>
      </c>
      <c r="Q26" s="31"/>
      <c r="R26" s="31"/>
    </row>
    <row r="27" spans="1:18" s="11" customFormat="1" ht="36" customHeight="1" x14ac:dyDescent="0.25">
      <c r="A27" s="40">
        <v>23</v>
      </c>
      <c r="B27" s="41" t="s">
        <v>50</v>
      </c>
      <c r="C27" s="42" t="s">
        <v>116</v>
      </c>
      <c r="D27" s="43">
        <v>5</v>
      </c>
      <c r="E27" s="9">
        <v>14875</v>
      </c>
      <c r="F27" s="9"/>
      <c r="G27" s="9">
        <f>E27*D27</f>
        <v>74375</v>
      </c>
      <c r="H27" s="9">
        <v>5400</v>
      </c>
      <c r="I27" s="9"/>
      <c r="J27" s="9"/>
      <c r="K27" s="9">
        <f t="shared" si="5"/>
        <v>5667.84</v>
      </c>
      <c r="L27" s="14"/>
      <c r="M27" s="9">
        <f>K27*D27</f>
        <v>28339.200000000001</v>
      </c>
      <c r="N27" s="44">
        <f>(E27+M27)/2</f>
        <v>21607.1</v>
      </c>
      <c r="O27" s="44"/>
      <c r="P27" s="44">
        <f>N27*D27</f>
        <v>108035.5</v>
      </c>
      <c r="Q27" s="31"/>
      <c r="R27" s="31"/>
    </row>
    <row r="28" spans="1:18" s="11" customFormat="1" ht="36" customHeight="1" x14ac:dyDescent="0.25">
      <c r="A28" s="23">
        <v>24</v>
      </c>
      <c r="B28" s="4" t="s">
        <v>11</v>
      </c>
      <c r="C28" s="3" t="s">
        <v>93</v>
      </c>
      <c r="D28" s="8">
        <v>2</v>
      </c>
      <c r="E28" s="9">
        <v>185000</v>
      </c>
      <c r="F28" s="9">
        <f>E28*D28</f>
        <v>370000</v>
      </c>
      <c r="G28" s="9"/>
      <c r="H28" s="9">
        <v>188700</v>
      </c>
      <c r="I28" s="9">
        <f>H28*D28</f>
        <v>377400</v>
      </c>
      <c r="J28" s="9"/>
      <c r="K28" s="9">
        <f t="shared" si="5"/>
        <v>198059.51999999999</v>
      </c>
      <c r="L28" s="9">
        <f t="shared" si="8"/>
        <v>396119.03999999998</v>
      </c>
      <c r="M28" s="9"/>
      <c r="N28" s="9">
        <f t="shared" si="7"/>
        <v>290559.52</v>
      </c>
      <c r="O28" s="9">
        <f>N28*2</f>
        <v>581119.04</v>
      </c>
      <c r="P28" s="9"/>
      <c r="Q28" s="31"/>
      <c r="R28" s="31"/>
    </row>
    <row r="29" spans="1:18" s="11" customFormat="1" ht="36" customHeight="1" x14ac:dyDescent="0.25">
      <c r="A29" s="23">
        <v>25</v>
      </c>
      <c r="B29" s="4" t="s">
        <v>94</v>
      </c>
      <c r="C29" s="3" t="s">
        <v>95</v>
      </c>
      <c r="D29" s="8">
        <v>2</v>
      </c>
      <c r="E29" s="9">
        <v>298000</v>
      </c>
      <c r="F29" s="9">
        <f>E29*D29</f>
        <v>596000</v>
      </c>
      <c r="G29" s="9"/>
      <c r="H29" s="9">
        <v>112000</v>
      </c>
      <c r="I29" s="9">
        <f>H29*D29</f>
        <v>224000</v>
      </c>
      <c r="J29" s="9"/>
      <c r="K29" s="9">
        <f t="shared" si="5"/>
        <v>117555.2</v>
      </c>
      <c r="L29" s="9">
        <f t="shared" si="8"/>
        <v>235110.39999999999</v>
      </c>
      <c r="M29" s="9"/>
      <c r="N29" s="9">
        <f t="shared" si="7"/>
        <v>266555.2</v>
      </c>
      <c r="O29" s="9">
        <f>N29*2</f>
        <v>533110.4</v>
      </c>
      <c r="P29" s="9"/>
      <c r="Q29" s="31"/>
      <c r="R29" s="31"/>
    </row>
    <row r="30" spans="1:18" s="11" customFormat="1" ht="36" customHeight="1" x14ac:dyDescent="0.25">
      <c r="A30" s="23">
        <v>26</v>
      </c>
      <c r="B30" s="4" t="s">
        <v>51</v>
      </c>
      <c r="C30" s="3" t="s">
        <v>52</v>
      </c>
      <c r="D30" s="8">
        <v>1</v>
      </c>
      <c r="E30" s="9">
        <v>110000</v>
      </c>
      <c r="F30" s="9"/>
      <c r="G30" s="9">
        <v>110000</v>
      </c>
      <c r="H30" s="9">
        <v>47400</v>
      </c>
      <c r="I30" s="9"/>
      <c r="J30" s="9">
        <v>47400</v>
      </c>
      <c r="K30" s="9">
        <f t="shared" si="5"/>
        <v>49751.040000000001</v>
      </c>
      <c r="L30" s="14"/>
      <c r="M30" s="9">
        <f t="shared" ref="M30:M36" si="10">K30*D30</f>
        <v>49751.040000000001</v>
      </c>
      <c r="N30" s="9">
        <f t="shared" ref="N30:N36" si="11">(E30+M30)/2</f>
        <v>79875.520000000004</v>
      </c>
      <c r="O30" s="9"/>
      <c r="P30" s="9">
        <f>N30*D30</f>
        <v>79875.520000000004</v>
      </c>
      <c r="Q30" s="31"/>
      <c r="R30" s="31"/>
    </row>
    <row r="31" spans="1:18" s="11" customFormat="1" ht="36" customHeight="1" x14ac:dyDescent="0.25">
      <c r="A31" s="23">
        <v>27</v>
      </c>
      <c r="B31" s="4" t="s">
        <v>53</v>
      </c>
      <c r="C31" s="3" t="s">
        <v>54</v>
      </c>
      <c r="D31" s="8">
        <v>5</v>
      </c>
      <c r="E31" s="9">
        <v>14756</v>
      </c>
      <c r="F31" s="9"/>
      <c r="G31" s="9">
        <f>E31*D31</f>
        <v>73780</v>
      </c>
      <c r="H31" s="9">
        <v>1500</v>
      </c>
      <c r="I31" s="9"/>
      <c r="J31" s="9"/>
      <c r="K31" s="9">
        <f t="shared" si="5"/>
        <v>1574.4</v>
      </c>
      <c r="L31" s="14"/>
      <c r="M31" s="9">
        <f t="shared" si="10"/>
        <v>7872</v>
      </c>
      <c r="N31" s="9">
        <f t="shared" si="11"/>
        <v>11314</v>
      </c>
      <c r="O31" s="9"/>
      <c r="P31" s="9">
        <f t="shared" ref="P31:P36" si="12">N31*D31</f>
        <v>56570</v>
      </c>
      <c r="Q31" s="31"/>
      <c r="R31" s="31"/>
    </row>
    <row r="32" spans="1:18" s="11" customFormat="1" ht="36" customHeight="1" x14ac:dyDescent="0.25">
      <c r="A32" s="23">
        <v>28</v>
      </c>
      <c r="B32" s="4" t="s">
        <v>12</v>
      </c>
      <c r="C32" s="3" t="s">
        <v>30</v>
      </c>
      <c r="D32" s="8">
        <v>30</v>
      </c>
      <c r="E32" s="9">
        <v>19040</v>
      </c>
      <c r="F32" s="9"/>
      <c r="G32" s="9">
        <f>E32*D32</f>
        <v>571200</v>
      </c>
      <c r="H32" s="9">
        <v>4300</v>
      </c>
      <c r="I32" s="9"/>
      <c r="J32" s="9">
        <f>H32*D32</f>
        <v>129000</v>
      </c>
      <c r="K32" s="9">
        <f t="shared" si="5"/>
        <v>4513.28</v>
      </c>
      <c r="L32" s="14"/>
      <c r="M32" s="9">
        <f t="shared" si="10"/>
        <v>135398.39999999999</v>
      </c>
      <c r="N32" s="9">
        <f>(E32+K32)/2</f>
        <v>11776.64</v>
      </c>
      <c r="O32" s="9"/>
      <c r="P32" s="9">
        <f>N32*D32</f>
        <v>353299.19999999995</v>
      </c>
      <c r="Q32" s="31"/>
      <c r="R32" s="31"/>
    </row>
    <row r="33" spans="1:18" s="11" customFormat="1" ht="36" customHeight="1" x14ac:dyDescent="0.25">
      <c r="A33" s="23">
        <v>29</v>
      </c>
      <c r="B33" s="4" t="s">
        <v>55</v>
      </c>
      <c r="C33" s="3" t="s">
        <v>30</v>
      </c>
      <c r="D33" s="8">
        <v>30</v>
      </c>
      <c r="E33" s="9">
        <v>19040</v>
      </c>
      <c r="F33" s="9"/>
      <c r="G33" s="9">
        <f>E33*D33</f>
        <v>571200</v>
      </c>
      <c r="H33" s="9">
        <v>4300</v>
      </c>
      <c r="I33" s="9"/>
      <c r="J33" s="9">
        <f>H33*50</f>
        <v>215000</v>
      </c>
      <c r="K33" s="9">
        <f t="shared" si="5"/>
        <v>4513.28</v>
      </c>
      <c r="L33" s="14"/>
      <c r="M33" s="9">
        <f t="shared" si="10"/>
        <v>135398.39999999999</v>
      </c>
      <c r="N33" s="9">
        <f>(E33+K33)/2</f>
        <v>11776.64</v>
      </c>
      <c r="O33" s="9"/>
      <c r="P33" s="9">
        <f>N33*D33</f>
        <v>353299.19999999995</v>
      </c>
      <c r="Q33" s="31"/>
      <c r="R33" s="31"/>
    </row>
    <row r="34" spans="1:18" s="11" customFormat="1" ht="36" customHeight="1" x14ac:dyDescent="0.25">
      <c r="A34" s="40">
        <v>30</v>
      </c>
      <c r="B34" s="41" t="s">
        <v>56</v>
      </c>
      <c r="C34" s="42" t="s">
        <v>123</v>
      </c>
      <c r="D34" s="43">
        <v>2</v>
      </c>
      <c r="E34" s="44">
        <v>101150</v>
      </c>
      <c r="F34" s="44"/>
      <c r="G34" s="44">
        <f>E34*2</f>
        <v>202300</v>
      </c>
      <c r="H34" s="44"/>
      <c r="I34" s="44"/>
      <c r="J34" s="44"/>
      <c r="K34" s="44"/>
      <c r="L34" s="45"/>
      <c r="M34" s="44">
        <f t="shared" si="10"/>
        <v>0</v>
      </c>
      <c r="N34" s="44">
        <f>(E34+M34)/1</f>
        <v>101150</v>
      </c>
      <c r="O34" s="44"/>
      <c r="P34" s="44">
        <f t="shared" si="12"/>
        <v>202300</v>
      </c>
      <c r="Q34" s="31"/>
      <c r="R34" s="31"/>
    </row>
    <row r="35" spans="1:18" s="11" customFormat="1" ht="36" customHeight="1" x14ac:dyDescent="0.25">
      <c r="A35" s="23">
        <v>31</v>
      </c>
      <c r="B35" s="4" t="s">
        <v>13</v>
      </c>
      <c r="C35" s="3" t="s">
        <v>58</v>
      </c>
      <c r="D35" s="8">
        <v>2</v>
      </c>
      <c r="E35" s="9">
        <v>89250</v>
      </c>
      <c r="F35" s="9"/>
      <c r="G35" s="9">
        <f>E35*D35</f>
        <v>178500</v>
      </c>
      <c r="H35" s="9">
        <v>51000</v>
      </c>
      <c r="I35" s="9"/>
      <c r="J35" s="9">
        <v>102000</v>
      </c>
      <c r="K35" s="9">
        <f>(J35*4.96%)+H35</f>
        <v>56059.199999999997</v>
      </c>
      <c r="L35" s="14"/>
      <c r="M35" s="9">
        <f t="shared" si="10"/>
        <v>112118.39999999999</v>
      </c>
      <c r="N35" s="9">
        <f>(E35+K35)/2</f>
        <v>72654.600000000006</v>
      </c>
      <c r="O35" s="9"/>
      <c r="P35" s="9">
        <f t="shared" si="12"/>
        <v>145309.20000000001</v>
      </c>
      <c r="Q35" s="31"/>
      <c r="R35" s="31"/>
    </row>
    <row r="36" spans="1:18" s="11" customFormat="1" ht="36" customHeight="1" x14ac:dyDescent="0.25">
      <c r="A36" s="23">
        <v>32</v>
      </c>
      <c r="B36" s="4" t="s">
        <v>59</v>
      </c>
      <c r="C36" s="3" t="s">
        <v>96</v>
      </c>
      <c r="D36" s="8">
        <v>1</v>
      </c>
      <c r="E36" s="9">
        <v>16065</v>
      </c>
      <c r="F36" s="9"/>
      <c r="G36" s="9">
        <v>16065</v>
      </c>
      <c r="H36" s="9">
        <v>6400</v>
      </c>
      <c r="I36" s="9"/>
      <c r="J36" s="9">
        <v>6400</v>
      </c>
      <c r="K36" s="9">
        <f>(J36*4.96%)+H36</f>
        <v>6717.44</v>
      </c>
      <c r="L36" s="14"/>
      <c r="M36" s="9">
        <f t="shared" si="10"/>
        <v>6717.44</v>
      </c>
      <c r="N36" s="9">
        <f t="shared" si="11"/>
        <v>11391.22</v>
      </c>
      <c r="O36" s="9"/>
      <c r="P36" s="9">
        <f t="shared" si="12"/>
        <v>11391.22</v>
      </c>
      <c r="Q36" s="31"/>
      <c r="R36" s="31"/>
    </row>
    <row r="37" spans="1:18" s="11" customFormat="1" ht="36" customHeight="1" x14ac:dyDescent="0.25">
      <c r="A37" s="23">
        <v>33</v>
      </c>
      <c r="B37" s="4" t="s">
        <v>60</v>
      </c>
      <c r="C37" s="3" t="s">
        <v>97</v>
      </c>
      <c r="D37" s="8">
        <v>1</v>
      </c>
      <c r="E37" s="9">
        <v>18000</v>
      </c>
      <c r="F37" s="9">
        <v>18000</v>
      </c>
      <c r="G37" s="9"/>
      <c r="H37" s="9">
        <v>18300</v>
      </c>
      <c r="I37" s="9">
        <v>18300</v>
      </c>
      <c r="J37" s="9"/>
      <c r="K37" s="9">
        <f t="shared" ref="K37" si="13">(H37*4.96%)+H37</f>
        <v>19207.68</v>
      </c>
      <c r="L37" s="9">
        <f t="shared" si="8"/>
        <v>19207.68</v>
      </c>
      <c r="M37" s="9"/>
      <c r="N37" s="9">
        <f t="shared" si="7"/>
        <v>18603.84</v>
      </c>
      <c r="O37" s="9">
        <f>N37+D37</f>
        <v>18604.84</v>
      </c>
      <c r="P37" s="9"/>
      <c r="Q37" s="31"/>
      <c r="R37" s="31"/>
    </row>
    <row r="38" spans="1:18" s="11" customFormat="1" ht="36" customHeight="1" x14ac:dyDescent="0.25">
      <c r="A38" s="23">
        <v>34</v>
      </c>
      <c r="B38" s="4" t="s">
        <v>61</v>
      </c>
      <c r="C38" s="3" t="s">
        <v>98</v>
      </c>
      <c r="D38" s="8">
        <v>5</v>
      </c>
      <c r="E38" s="9">
        <v>155000</v>
      </c>
      <c r="F38" s="9"/>
      <c r="G38" s="9">
        <f>E38*D38</f>
        <v>775000</v>
      </c>
      <c r="H38" s="9">
        <v>38500</v>
      </c>
      <c r="I38" s="9"/>
      <c r="J38" s="9">
        <f>H38*D38</f>
        <v>192500</v>
      </c>
      <c r="K38" s="9">
        <f>(H38*4.96%)+H38</f>
        <v>40409.599999999999</v>
      </c>
      <c r="L38" s="9"/>
      <c r="M38" s="9"/>
      <c r="N38" s="9">
        <f>(E38+K38)/2</f>
        <v>97704.8</v>
      </c>
      <c r="O38" s="9">
        <f>N38*5</f>
        <v>488524</v>
      </c>
      <c r="P38" s="9"/>
      <c r="Q38" s="31"/>
      <c r="R38" s="31"/>
    </row>
    <row r="39" spans="1:18" s="11" customFormat="1" ht="36" customHeight="1" x14ac:dyDescent="0.25">
      <c r="A39" s="23">
        <v>35</v>
      </c>
      <c r="B39" s="4" t="s">
        <v>14</v>
      </c>
      <c r="C39" s="3" t="s">
        <v>99</v>
      </c>
      <c r="D39" s="8">
        <v>2</v>
      </c>
      <c r="E39" s="9">
        <v>78000</v>
      </c>
      <c r="F39" s="9">
        <f>E39*D39</f>
        <v>156000</v>
      </c>
      <c r="G39" s="9"/>
      <c r="H39" s="9">
        <v>58400</v>
      </c>
      <c r="I39" s="9">
        <f>H39*D39</f>
        <v>116800</v>
      </c>
      <c r="J39" s="9"/>
      <c r="K39" s="9">
        <f>(H39*4.96%)+H39</f>
        <v>61296.639999999999</v>
      </c>
      <c r="L39" s="9">
        <f t="shared" si="8"/>
        <v>122593.28</v>
      </c>
      <c r="M39" s="9"/>
      <c r="N39" s="9">
        <f>(E39+K39)/2</f>
        <v>69648.320000000007</v>
      </c>
      <c r="O39" s="9">
        <f>N39*D39</f>
        <v>139296.64000000001</v>
      </c>
      <c r="P39" s="9"/>
      <c r="Q39" s="31"/>
      <c r="R39" s="31"/>
    </row>
    <row r="40" spans="1:18" s="11" customFormat="1" ht="26.25" customHeight="1" x14ac:dyDescent="0.25">
      <c r="A40" s="40">
        <v>36</v>
      </c>
      <c r="B40" s="41" t="s">
        <v>15</v>
      </c>
      <c r="C40" s="42" t="s">
        <v>120</v>
      </c>
      <c r="D40" s="43">
        <v>1</v>
      </c>
      <c r="E40" s="44">
        <v>19000</v>
      </c>
      <c r="F40" s="44">
        <v>19000</v>
      </c>
      <c r="G40" s="44"/>
      <c r="H40" s="44"/>
      <c r="I40" s="44"/>
      <c r="J40" s="44"/>
      <c r="K40" s="44"/>
      <c r="L40" s="44"/>
      <c r="M40" s="44"/>
      <c r="N40" s="44">
        <v>15198</v>
      </c>
      <c r="O40" s="44"/>
      <c r="P40" s="44">
        <v>15198</v>
      </c>
      <c r="Q40" s="31"/>
      <c r="R40" s="31"/>
    </row>
    <row r="41" spans="1:18" s="11" customFormat="1" ht="26.25" customHeight="1" x14ac:dyDescent="0.25">
      <c r="A41" s="40">
        <v>37</v>
      </c>
      <c r="B41" s="41" t="s">
        <v>15</v>
      </c>
      <c r="C41" s="42" t="s">
        <v>121</v>
      </c>
      <c r="D41" s="43">
        <v>1</v>
      </c>
      <c r="E41" s="44">
        <v>8900</v>
      </c>
      <c r="F41" s="44">
        <v>8900</v>
      </c>
      <c r="G41" s="44"/>
      <c r="H41" s="44">
        <v>6000</v>
      </c>
      <c r="I41" s="44">
        <v>6000</v>
      </c>
      <c r="J41" s="44"/>
      <c r="K41" s="44">
        <f>(H41*4.96%)+H41</f>
        <v>6297.6</v>
      </c>
      <c r="L41" s="44">
        <f>I41+K41</f>
        <v>12297.6</v>
      </c>
      <c r="M41" s="44"/>
      <c r="N41" s="44">
        <f>(K41+E41)/1</f>
        <v>15197.6</v>
      </c>
      <c r="O41" s="44">
        <f>N41*D41</f>
        <v>15197.6</v>
      </c>
      <c r="P41" s="44">
        <v>15198</v>
      </c>
      <c r="Q41" s="31"/>
      <c r="R41" s="31"/>
    </row>
    <row r="42" spans="1:18" s="11" customFormat="1" ht="36" customHeight="1" x14ac:dyDescent="0.25">
      <c r="A42" s="23">
        <v>38</v>
      </c>
      <c r="B42" s="4" t="s">
        <v>16</v>
      </c>
      <c r="C42" s="3" t="s">
        <v>62</v>
      </c>
      <c r="D42" s="8">
        <v>1</v>
      </c>
      <c r="E42" s="9">
        <v>41650</v>
      </c>
      <c r="F42" s="9"/>
      <c r="G42" s="9">
        <v>41650</v>
      </c>
      <c r="H42" s="9">
        <v>13700</v>
      </c>
      <c r="I42" s="9"/>
      <c r="J42" s="9">
        <f>H42*D42</f>
        <v>13700</v>
      </c>
      <c r="K42" s="9">
        <f t="shared" ref="K42:K56" si="14">(H42*4.96%)+H42</f>
        <v>14379.52</v>
      </c>
      <c r="L42" s="9"/>
      <c r="M42" s="9"/>
      <c r="N42" s="9">
        <f>(K42+E42)/2</f>
        <v>28014.760000000002</v>
      </c>
      <c r="O42" s="9"/>
      <c r="P42" s="9">
        <f>N42*D42</f>
        <v>28014.760000000002</v>
      </c>
      <c r="Q42" s="31"/>
      <c r="R42" s="31"/>
    </row>
    <row r="43" spans="1:18" s="11" customFormat="1" ht="36" customHeight="1" x14ac:dyDescent="0.25">
      <c r="A43" s="23">
        <v>39</v>
      </c>
      <c r="B43" s="4" t="s">
        <v>17</v>
      </c>
      <c r="C43" s="3" t="s">
        <v>63</v>
      </c>
      <c r="D43" s="8">
        <v>1</v>
      </c>
      <c r="E43" s="9">
        <v>41650</v>
      </c>
      <c r="F43" s="9"/>
      <c r="G43" s="9">
        <v>41650</v>
      </c>
      <c r="H43" s="9">
        <v>9400</v>
      </c>
      <c r="I43" s="9"/>
      <c r="J43" s="9">
        <f>H43*D43</f>
        <v>9400</v>
      </c>
      <c r="K43" s="9">
        <f t="shared" si="14"/>
        <v>9866.24</v>
      </c>
      <c r="L43" s="9"/>
      <c r="M43" s="9"/>
      <c r="N43" s="9">
        <f>(K43+E43)/2</f>
        <v>25758.12</v>
      </c>
      <c r="O43" s="9"/>
      <c r="P43" s="9">
        <f>N43*D43</f>
        <v>25758.12</v>
      </c>
      <c r="Q43" s="31"/>
      <c r="R43" s="31"/>
    </row>
    <row r="44" spans="1:18" s="11" customFormat="1" ht="36" customHeight="1" x14ac:dyDescent="0.25">
      <c r="A44" s="23">
        <v>40</v>
      </c>
      <c r="B44" s="4" t="s">
        <v>64</v>
      </c>
      <c r="C44" s="3" t="s">
        <v>65</v>
      </c>
      <c r="D44" s="8">
        <v>1</v>
      </c>
      <c r="E44" s="9">
        <v>65000</v>
      </c>
      <c r="F44" s="9">
        <v>65000</v>
      </c>
      <c r="G44" s="9"/>
      <c r="H44" s="9">
        <v>112699</v>
      </c>
      <c r="I44" s="9">
        <v>112600</v>
      </c>
      <c r="J44" s="9"/>
      <c r="K44" s="9">
        <f t="shared" si="14"/>
        <v>118288.8704</v>
      </c>
      <c r="L44" s="9">
        <f>K44*1</f>
        <v>118288.8704</v>
      </c>
      <c r="M44" s="9"/>
      <c r="N44" s="9">
        <f>(K44+E44)/2</f>
        <v>91644.435200000007</v>
      </c>
      <c r="O44" s="9">
        <f>N44*D44</f>
        <v>91644.435200000007</v>
      </c>
      <c r="P44" s="9"/>
      <c r="Q44" s="31"/>
      <c r="R44" s="31"/>
    </row>
    <row r="45" spans="1:18" s="11" customFormat="1" ht="36" customHeight="1" x14ac:dyDescent="0.25">
      <c r="A45" s="23">
        <v>41</v>
      </c>
      <c r="B45" s="4" t="s">
        <v>66</v>
      </c>
      <c r="C45" s="3" t="s">
        <v>67</v>
      </c>
      <c r="D45" s="8">
        <v>1</v>
      </c>
      <c r="E45" s="9">
        <v>29750</v>
      </c>
      <c r="F45" s="9"/>
      <c r="G45" s="9">
        <v>29750</v>
      </c>
      <c r="H45" s="9"/>
      <c r="I45" s="9"/>
      <c r="J45" s="9"/>
      <c r="K45" s="9"/>
      <c r="L45" s="9"/>
      <c r="M45" s="9"/>
      <c r="N45" s="9">
        <f>(E45+L45)/1</f>
        <v>29750</v>
      </c>
      <c r="O45" s="9"/>
      <c r="P45" s="9">
        <f>E45+D45</f>
        <v>29751</v>
      </c>
      <c r="Q45" s="31"/>
      <c r="R45" s="31"/>
    </row>
    <row r="46" spans="1:18" s="11" customFormat="1" ht="49.5" customHeight="1" x14ac:dyDescent="0.25">
      <c r="A46" s="40">
        <v>42</v>
      </c>
      <c r="B46" s="41" t="s">
        <v>122</v>
      </c>
      <c r="C46" s="42" t="s">
        <v>69</v>
      </c>
      <c r="D46" s="43">
        <v>1</v>
      </c>
      <c r="E46" s="44">
        <v>220150</v>
      </c>
      <c r="F46" s="44"/>
      <c r="G46" s="44">
        <v>220150</v>
      </c>
      <c r="H46" s="44">
        <v>235600</v>
      </c>
      <c r="I46" s="44"/>
      <c r="J46" s="44">
        <v>235600</v>
      </c>
      <c r="K46" s="44">
        <f t="shared" si="14"/>
        <v>247285.76000000001</v>
      </c>
      <c r="L46" s="44"/>
      <c r="M46" s="44"/>
      <c r="N46" s="44">
        <f>(K46+E46)/2</f>
        <v>233717.88</v>
      </c>
      <c r="O46" s="44"/>
      <c r="P46" s="44">
        <f>N46*D46</f>
        <v>233717.88</v>
      </c>
      <c r="Q46" s="31"/>
      <c r="R46" s="31"/>
    </row>
    <row r="47" spans="1:18" s="11" customFormat="1" ht="36" customHeight="1" x14ac:dyDescent="0.25">
      <c r="A47" s="23">
        <v>43</v>
      </c>
      <c r="B47" s="4" t="s">
        <v>18</v>
      </c>
      <c r="C47" s="3" t="s">
        <v>70</v>
      </c>
      <c r="D47" s="8">
        <v>12</v>
      </c>
      <c r="E47" s="9">
        <v>7500</v>
      </c>
      <c r="F47" s="9"/>
      <c r="G47" s="9">
        <f>D47*E47</f>
        <v>90000</v>
      </c>
      <c r="H47" s="9">
        <v>2100</v>
      </c>
      <c r="I47" s="9">
        <f>H47*12</f>
        <v>25200</v>
      </c>
      <c r="J47" s="9"/>
      <c r="K47" s="9">
        <f t="shared" si="14"/>
        <v>2204.16</v>
      </c>
      <c r="L47" s="9">
        <f>I47+K47</f>
        <v>27404.16</v>
      </c>
      <c r="M47" s="9"/>
      <c r="N47" s="9">
        <f>(47+E47)/2</f>
        <v>3773.5</v>
      </c>
      <c r="O47" s="9">
        <f>N47*D47</f>
        <v>45282</v>
      </c>
      <c r="P47" s="9"/>
      <c r="Q47" s="31"/>
      <c r="R47" s="31"/>
    </row>
    <row r="48" spans="1:18" s="11" customFormat="1" ht="36" customHeight="1" x14ac:dyDescent="0.25">
      <c r="A48" s="23">
        <v>44</v>
      </c>
      <c r="B48" s="4" t="s">
        <v>71</v>
      </c>
      <c r="C48" s="3" t="s">
        <v>101</v>
      </c>
      <c r="D48" s="8">
        <v>1</v>
      </c>
      <c r="E48" s="9">
        <v>77350</v>
      </c>
      <c r="F48" s="9"/>
      <c r="G48" s="9">
        <v>77350</v>
      </c>
      <c r="H48" s="9">
        <v>23200</v>
      </c>
      <c r="I48" s="9"/>
      <c r="J48" s="9">
        <v>23200</v>
      </c>
      <c r="K48" s="9">
        <f t="shared" si="14"/>
        <v>24350.720000000001</v>
      </c>
      <c r="L48" s="9"/>
      <c r="M48" s="9"/>
      <c r="N48" s="9">
        <f t="shared" ref="N48" si="15">(K48+E48)/2</f>
        <v>50850.36</v>
      </c>
      <c r="O48" s="9"/>
      <c r="P48" s="9">
        <f t="shared" ref="P48:P54" si="16">N48*D48</f>
        <v>50850.36</v>
      </c>
      <c r="Q48" s="31"/>
      <c r="R48" s="31"/>
    </row>
    <row r="49" spans="1:18" s="11" customFormat="1" ht="36" customHeight="1" x14ac:dyDescent="0.25">
      <c r="A49" s="23">
        <v>45</v>
      </c>
      <c r="B49" s="4" t="s">
        <v>72</v>
      </c>
      <c r="C49" s="3" t="s">
        <v>30</v>
      </c>
      <c r="D49" s="8">
        <v>2</v>
      </c>
      <c r="E49" s="27"/>
      <c r="F49" s="9"/>
      <c r="G49" s="9"/>
      <c r="H49" s="9">
        <v>5400</v>
      </c>
      <c r="I49" s="9"/>
      <c r="J49" s="9">
        <f>H49*D49</f>
        <v>10800</v>
      </c>
      <c r="K49" s="9">
        <f t="shared" si="14"/>
        <v>5667.84</v>
      </c>
      <c r="L49" s="9"/>
      <c r="M49" s="9"/>
      <c r="N49" s="9">
        <f>(K49+E49)/1</f>
        <v>5667.84</v>
      </c>
      <c r="O49" s="9"/>
      <c r="P49" s="9">
        <f t="shared" si="16"/>
        <v>11335.68</v>
      </c>
      <c r="Q49" s="31"/>
      <c r="R49" s="31"/>
    </row>
    <row r="50" spans="1:18" s="11" customFormat="1" ht="36" customHeight="1" x14ac:dyDescent="0.25">
      <c r="A50" s="23">
        <v>47</v>
      </c>
      <c r="B50" s="4" t="s">
        <v>73</v>
      </c>
      <c r="C50" s="3" t="s">
        <v>30</v>
      </c>
      <c r="D50" s="8">
        <v>5</v>
      </c>
      <c r="E50" s="27"/>
      <c r="F50" s="9"/>
      <c r="G50" s="9"/>
      <c r="H50" s="9">
        <v>16000</v>
      </c>
      <c r="I50" s="9"/>
      <c r="J50" s="9">
        <f>H50*D50</f>
        <v>80000</v>
      </c>
      <c r="K50" s="9">
        <f t="shared" si="14"/>
        <v>16793.599999999999</v>
      </c>
      <c r="L50" s="9"/>
      <c r="M50" s="9"/>
      <c r="N50" s="9">
        <v>16794</v>
      </c>
      <c r="O50" s="9"/>
      <c r="P50" s="9">
        <f t="shared" si="16"/>
        <v>83970</v>
      </c>
      <c r="Q50" s="31"/>
      <c r="R50" s="31"/>
    </row>
    <row r="51" spans="1:18" s="11" customFormat="1" ht="36" customHeight="1" x14ac:dyDescent="0.25">
      <c r="A51" s="23">
        <v>48</v>
      </c>
      <c r="B51" s="4" t="s">
        <v>74</v>
      </c>
      <c r="C51" s="3" t="s">
        <v>30</v>
      </c>
      <c r="D51" s="8">
        <v>1</v>
      </c>
      <c r="E51" s="9">
        <v>398122</v>
      </c>
      <c r="F51" s="9"/>
      <c r="G51" s="9">
        <v>398122</v>
      </c>
      <c r="H51" s="9">
        <v>515900</v>
      </c>
      <c r="I51" s="9"/>
      <c r="J51" s="9">
        <v>515900</v>
      </c>
      <c r="K51" s="9">
        <f t="shared" si="14"/>
        <v>541488.64000000001</v>
      </c>
      <c r="L51" s="9"/>
      <c r="M51" s="9"/>
      <c r="N51" s="9">
        <f>(K51+E51)/2</f>
        <v>469805.32</v>
      </c>
      <c r="O51" s="9"/>
      <c r="P51" s="9">
        <f t="shared" si="16"/>
        <v>469805.32</v>
      </c>
      <c r="Q51" s="31"/>
      <c r="R51" s="31"/>
    </row>
    <row r="52" spans="1:18" s="11" customFormat="1" ht="36" customHeight="1" x14ac:dyDescent="0.25">
      <c r="A52" s="23">
        <v>49</v>
      </c>
      <c r="B52" s="4" t="s">
        <v>75</v>
      </c>
      <c r="C52" s="3" t="s">
        <v>76</v>
      </c>
      <c r="D52" s="8">
        <v>1</v>
      </c>
      <c r="E52" s="27"/>
      <c r="F52" s="9"/>
      <c r="G52" s="9"/>
      <c r="H52" s="9">
        <v>15400</v>
      </c>
      <c r="I52" s="9"/>
      <c r="J52" s="9">
        <v>15400</v>
      </c>
      <c r="K52" s="9">
        <f t="shared" si="14"/>
        <v>16163.84</v>
      </c>
      <c r="L52" s="9"/>
      <c r="M52" s="9"/>
      <c r="N52" s="9">
        <v>16154</v>
      </c>
      <c r="O52" s="9"/>
      <c r="P52" s="9">
        <f t="shared" si="16"/>
        <v>16154</v>
      </c>
      <c r="Q52" s="31"/>
      <c r="R52" s="31"/>
    </row>
    <row r="53" spans="1:18" s="11" customFormat="1" ht="36" customHeight="1" x14ac:dyDescent="0.25">
      <c r="A53" s="23">
        <v>50</v>
      </c>
      <c r="B53" s="4" t="s">
        <v>77</v>
      </c>
      <c r="C53" s="3" t="s">
        <v>30</v>
      </c>
      <c r="D53" s="8">
        <v>2</v>
      </c>
      <c r="E53" s="27"/>
      <c r="F53" s="9"/>
      <c r="G53" s="9"/>
      <c r="H53" s="9">
        <v>9800</v>
      </c>
      <c r="I53" s="9"/>
      <c r="J53" s="9">
        <f>H53*2</f>
        <v>19600</v>
      </c>
      <c r="K53" s="9">
        <f t="shared" si="14"/>
        <v>10286.08</v>
      </c>
      <c r="L53" s="9"/>
      <c r="M53" s="9"/>
      <c r="N53" s="9">
        <v>10286</v>
      </c>
      <c r="O53" s="9"/>
      <c r="P53" s="9">
        <f t="shared" si="16"/>
        <v>20572</v>
      </c>
      <c r="Q53" s="31"/>
      <c r="R53" s="31"/>
    </row>
    <row r="54" spans="1:18" s="11" customFormat="1" ht="36" customHeight="1" x14ac:dyDescent="0.25">
      <c r="A54" s="23">
        <v>51</v>
      </c>
      <c r="B54" s="4" t="s">
        <v>78</v>
      </c>
      <c r="C54" s="3" t="s">
        <v>79</v>
      </c>
      <c r="D54" s="8">
        <v>10</v>
      </c>
      <c r="E54" s="27"/>
      <c r="F54" s="9"/>
      <c r="G54" s="9">
        <f>E54*D54</f>
        <v>0</v>
      </c>
      <c r="H54" s="9">
        <v>6500</v>
      </c>
      <c r="I54" s="9"/>
      <c r="J54" s="9">
        <f>H54*D54</f>
        <v>65000</v>
      </c>
      <c r="K54" s="9">
        <f t="shared" si="14"/>
        <v>6822.4</v>
      </c>
      <c r="L54" s="9"/>
      <c r="M54" s="9"/>
      <c r="N54" s="9">
        <v>6822</v>
      </c>
      <c r="O54" s="9"/>
      <c r="P54" s="9">
        <f t="shared" si="16"/>
        <v>68220</v>
      </c>
      <c r="Q54" s="31"/>
      <c r="R54" s="31"/>
    </row>
    <row r="55" spans="1:18" s="11" customFormat="1" ht="36" customHeight="1" x14ac:dyDescent="0.25">
      <c r="A55" s="23">
        <v>52</v>
      </c>
      <c r="B55" s="4" t="s">
        <v>80</v>
      </c>
      <c r="C55" s="3" t="s">
        <v>30</v>
      </c>
      <c r="D55" s="8">
        <v>5</v>
      </c>
      <c r="E55" s="9">
        <v>28560</v>
      </c>
      <c r="F55" s="9"/>
      <c r="G55" s="9">
        <f>E55*5</f>
        <v>142800</v>
      </c>
      <c r="H55" s="9">
        <v>15300</v>
      </c>
      <c r="I55" s="9"/>
      <c r="J55" s="9">
        <f>H55*D55</f>
        <v>76500</v>
      </c>
      <c r="K55" s="9">
        <f t="shared" si="14"/>
        <v>16058.88</v>
      </c>
      <c r="L55" s="9"/>
      <c r="M55" s="9"/>
      <c r="N55" s="9">
        <f>(K55+E55)/2</f>
        <v>22309.439999999999</v>
      </c>
      <c r="O55" s="9">
        <f>N55*D55</f>
        <v>111547.2</v>
      </c>
      <c r="P55" s="9"/>
      <c r="Q55" s="31"/>
      <c r="R55" s="31"/>
    </row>
    <row r="56" spans="1:18" s="11" customFormat="1" ht="36" customHeight="1" x14ac:dyDescent="0.25">
      <c r="A56" s="23">
        <v>53</v>
      </c>
      <c r="B56" s="4" t="s">
        <v>20</v>
      </c>
      <c r="C56" s="3" t="s">
        <v>30</v>
      </c>
      <c r="D56" s="8">
        <v>10</v>
      </c>
      <c r="E56" s="9">
        <v>12495</v>
      </c>
      <c r="F56" s="9"/>
      <c r="G56" s="9">
        <f>E56*10</f>
        <v>124950</v>
      </c>
      <c r="H56" s="9">
        <v>65900</v>
      </c>
      <c r="I56" s="9"/>
      <c r="J56" s="9">
        <f>H56*D56</f>
        <v>659000</v>
      </c>
      <c r="K56" s="9">
        <f t="shared" si="14"/>
        <v>69168.639999999999</v>
      </c>
      <c r="L56" s="9"/>
      <c r="M56" s="9"/>
      <c r="N56" s="9">
        <f>(K56+E56)/2</f>
        <v>40831.82</v>
      </c>
      <c r="O56" s="9">
        <f>N56*D56</f>
        <v>408318.2</v>
      </c>
      <c r="P56" s="9"/>
      <c r="Q56" s="31"/>
      <c r="R56" s="31"/>
    </row>
    <row r="57" spans="1:18" s="11" customFormat="1" ht="36" customHeight="1" x14ac:dyDescent="0.25">
      <c r="A57" s="23">
        <v>56</v>
      </c>
      <c r="B57" s="4" t="s">
        <v>19</v>
      </c>
      <c r="C57" s="3" t="s">
        <v>30</v>
      </c>
      <c r="D57" s="8">
        <v>3</v>
      </c>
      <c r="E57" s="27"/>
      <c r="F57" s="9"/>
      <c r="G57" s="9"/>
      <c r="H57" s="9"/>
      <c r="I57" s="9"/>
      <c r="J57" s="9"/>
      <c r="K57" s="9"/>
      <c r="L57" s="9"/>
      <c r="M57" s="9"/>
      <c r="N57" s="9">
        <f t="shared" si="7"/>
        <v>0</v>
      </c>
      <c r="O57" s="9"/>
      <c r="P57" s="9">
        <v>201930</v>
      </c>
      <c r="Q57" s="32"/>
      <c r="R57" s="31"/>
    </row>
    <row r="58" spans="1:18" s="11" customFormat="1" ht="36" customHeight="1" x14ac:dyDescent="0.25">
      <c r="A58" s="23">
        <v>57</v>
      </c>
      <c r="B58" s="4" t="s">
        <v>21</v>
      </c>
      <c r="C58" s="3" t="s">
        <v>81</v>
      </c>
      <c r="D58" s="8">
        <v>1</v>
      </c>
      <c r="E58" s="9">
        <v>178500</v>
      </c>
      <c r="F58" s="9"/>
      <c r="G58" s="9">
        <v>178500</v>
      </c>
      <c r="H58" s="9"/>
      <c r="I58" s="9"/>
      <c r="J58" s="9"/>
      <c r="K58" s="9"/>
      <c r="L58" s="9"/>
      <c r="M58" s="9"/>
      <c r="N58" s="9"/>
      <c r="O58" s="9"/>
      <c r="P58" s="9">
        <v>178500</v>
      </c>
      <c r="Q58" s="31"/>
      <c r="R58" s="31"/>
    </row>
    <row r="59" spans="1:18" s="11" customFormat="1" ht="36" customHeight="1" x14ac:dyDescent="0.25">
      <c r="A59" s="23">
        <v>58</v>
      </c>
      <c r="B59" s="4" t="s">
        <v>82</v>
      </c>
      <c r="C59" s="3" t="s">
        <v>69</v>
      </c>
      <c r="D59" s="8">
        <v>2</v>
      </c>
      <c r="E59" s="9">
        <v>6545</v>
      </c>
      <c r="F59" s="9"/>
      <c r="G59" s="9">
        <f>E59*2</f>
        <v>13090</v>
      </c>
      <c r="H59" s="9">
        <v>4800</v>
      </c>
      <c r="I59" s="9"/>
      <c r="J59" s="9">
        <f>H59*D59</f>
        <v>9600</v>
      </c>
      <c r="K59" s="9">
        <f t="shared" ref="K59:K60" si="17">(H59*4.96%)+H59</f>
        <v>5038.08</v>
      </c>
      <c r="L59" s="9"/>
      <c r="M59" s="9"/>
      <c r="N59" s="9">
        <f>(K59+E59)/2</f>
        <v>5791.54</v>
      </c>
      <c r="O59" s="9"/>
      <c r="P59" s="9">
        <f>N59*2</f>
        <v>11583.08</v>
      </c>
      <c r="Q59" s="31"/>
      <c r="R59" s="31"/>
    </row>
    <row r="60" spans="1:18" s="11" customFormat="1" ht="36" customHeight="1" x14ac:dyDescent="0.25">
      <c r="A60" s="23">
        <v>59</v>
      </c>
      <c r="B60" s="4" t="s">
        <v>29</v>
      </c>
      <c r="C60" s="3" t="s">
        <v>28</v>
      </c>
      <c r="D60" s="8">
        <v>2</v>
      </c>
      <c r="E60" s="9">
        <v>156000</v>
      </c>
      <c r="F60" s="9">
        <f>E60*D60</f>
        <v>312000</v>
      </c>
      <c r="G60" s="9">
        <f>E60*D60</f>
        <v>312000</v>
      </c>
      <c r="H60" s="9">
        <v>104500</v>
      </c>
      <c r="I60" s="9">
        <f>H60*D60</f>
        <v>209000</v>
      </c>
      <c r="J60" s="9"/>
      <c r="K60" s="9">
        <f t="shared" si="17"/>
        <v>109683.2</v>
      </c>
      <c r="L60" s="9">
        <f>K60*2</f>
        <v>219366.39999999999</v>
      </c>
      <c r="M60" s="9"/>
      <c r="N60" s="9">
        <f>(K60+E60)/2</f>
        <v>132841.60000000001</v>
      </c>
      <c r="O60" s="9">
        <f>N60*D60</f>
        <v>265683.20000000001</v>
      </c>
      <c r="P60" s="9"/>
      <c r="Q60" s="31"/>
      <c r="R60" s="31"/>
    </row>
    <row r="61" spans="1:18" s="11" customFormat="1" ht="36" customHeight="1" x14ac:dyDescent="0.25">
      <c r="A61" s="24"/>
      <c r="B61" s="36" t="s">
        <v>85</v>
      </c>
      <c r="C61" s="36"/>
      <c r="D61" s="36"/>
      <c r="E61" s="9"/>
      <c r="F61" s="9">
        <f>SUM(F5:F60)</f>
        <v>5582137</v>
      </c>
      <c r="G61" s="9">
        <f>SUM(G5:G60)</f>
        <v>6315563</v>
      </c>
      <c r="H61" s="10"/>
      <c r="I61" s="9">
        <f>SUM(I5:I60)</f>
        <v>3161546</v>
      </c>
      <c r="J61" s="9">
        <f>SUM(J5:J60)</f>
        <v>3266900</v>
      </c>
      <c r="K61" s="9"/>
      <c r="L61" s="9"/>
      <c r="M61" s="9"/>
      <c r="N61" s="9"/>
      <c r="O61" s="9"/>
      <c r="P61" s="9"/>
      <c r="Q61" s="31"/>
      <c r="R61" s="31"/>
    </row>
    <row r="62" spans="1:18" s="11" customFormat="1" ht="36" customHeight="1" x14ac:dyDescent="0.25">
      <c r="A62" s="24"/>
      <c r="B62" s="36" t="s">
        <v>86</v>
      </c>
      <c r="C62" s="36"/>
      <c r="D62" s="36"/>
      <c r="E62" s="9"/>
      <c r="F62" s="9"/>
      <c r="G62" s="9"/>
      <c r="H62" s="14"/>
      <c r="I62" s="14"/>
      <c r="J62" s="14"/>
      <c r="K62" s="9"/>
      <c r="L62" s="9"/>
      <c r="M62" s="9"/>
      <c r="N62" s="9"/>
      <c r="O62" s="9"/>
      <c r="P62" s="9"/>
      <c r="Q62" s="31"/>
      <c r="R62" s="31"/>
    </row>
    <row r="63" spans="1:18" s="11" customFormat="1" ht="36" customHeight="1" x14ac:dyDescent="0.25">
      <c r="A63" s="24"/>
      <c r="B63" s="36" t="s">
        <v>87</v>
      </c>
      <c r="C63" s="36"/>
      <c r="D63" s="36"/>
      <c r="E63" s="9"/>
      <c r="F63" s="18">
        <f>F61+G61</f>
        <v>11897700</v>
      </c>
      <c r="G63" s="18"/>
      <c r="H63" s="17"/>
      <c r="I63" s="18">
        <f>I61+J61</f>
        <v>6428446</v>
      </c>
      <c r="J63" s="17"/>
      <c r="K63" s="18"/>
      <c r="L63" s="18"/>
      <c r="M63" s="18"/>
      <c r="N63" s="9">
        <f>SUM(N5:N62)</f>
        <v>4453852.9560000012</v>
      </c>
      <c r="O63" s="9">
        <f>SUM(O5:O62)</f>
        <v>6218511.1623999998</v>
      </c>
      <c r="P63" s="9">
        <f>SUM(P11:P62)</f>
        <v>5406787.1600000011</v>
      </c>
      <c r="Q63" s="31"/>
      <c r="R63" s="31"/>
    </row>
    <row r="64" spans="1:18" s="11" customFormat="1" ht="36" customHeight="1" x14ac:dyDescent="0.25">
      <c r="A64" s="19"/>
      <c r="B64" s="20"/>
      <c r="D64" s="19"/>
      <c r="E64" s="21"/>
      <c r="F64" s="22"/>
      <c r="G64" s="22"/>
      <c r="O64" s="34">
        <f>O63+P63</f>
        <v>11625298.3224</v>
      </c>
      <c r="P64" s="35"/>
      <c r="R64" s="15"/>
    </row>
    <row r="65" spans="1:15" s="11" customFormat="1" ht="36" customHeight="1" x14ac:dyDescent="0.25">
      <c r="A65" s="19"/>
      <c r="B65" s="20"/>
      <c r="D65" s="19"/>
      <c r="E65" s="21"/>
      <c r="F65" s="21"/>
      <c r="G65" s="21"/>
      <c r="I65" s="15"/>
    </row>
    <row r="66" spans="1:15" s="11" customFormat="1" ht="36" customHeight="1" x14ac:dyDescent="0.25">
      <c r="A66" s="19"/>
      <c r="B66" s="20"/>
      <c r="D66" s="19"/>
      <c r="E66" s="21"/>
      <c r="F66" s="21"/>
      <c r="G66" s="21"/>
    </row>
    <row r="67" spans="1:15" s="11" customFormat="1" ht="36" customHeight="1" x14ac:dyDescent="0.25">
      <c r="A67" s="19"/>
      <c r="B67" s="20"/>
      <c r="D67" s="19"/>
      <c r="E67" s="21"/>
      <c r="F67" s="21"/>
      <c r="G67" s="21"/>
    </row>
    <row r="68" spans="1:15" s="11" customFormat="1" ht="36" customHeight="1" x14ac:dyDescent="0.25">
      <c r="A68" s="19"/>
      <c r="B68" s="20"/>
      <c r="D68" s="19"/>
      <c r="E68" s="21"/>
      <c r="F68" s="21"/>
      <c r="G68" s="21"/>
    </row>
    <row r="69" spans="1:15" s="11" customFormat="1" ht="36" customHeight="1" x14ac:dyDescent="0.25">
      <c r="A69" s="19"/>
      <c r="B69" s="20"/>
      <c r="D69" s="19"/>
      <c r="E69" s="21"/>
      <c r="F69" s="21"/>
      <c r="G69" s="21"/>
    </row>
    <row r="70" spans="1:15" s="11" customFormat="1" ht="36" customHeight="1" x14ac:dyDescent="0.25">
      <c r="A70" s="19"/>
      <c r="B70" s="20"/>
      <c r="D70" s="19"/>
      <c r="E70" s="21"/>
      <c r="F70" s="21"/>
      <c r="G70" s="21"/>
    </row>
    <row r="71" spans="1:15" s="11" customFormat="1" ht="36" customHeight="1" x14ac:dyDescent="0.25">
      <c r="A71" s="19"/>
      <c r="B71" s="20"/>
      <c r="D71" s="19"/>
      <c r="E71" s="21"/>
      <c r="F71" s="21"/>
      <c r="G71" s="21"/>
      <c r="O71" s="26"/>
    </row>
    <row r="72" spans="1:15" s="11" customFormat="1" ht="36" customHeight="1" x14ac:dyDescent="0.25">
      <c r="A72" s="19"/>
      <c r="B72" s="20"/>
      <c r="D72" s="19"/>
      <c r="E72" s="21"/>
      <c r="F72" s="21"/>
      <c r="G72" s="21"/>
    </row>
    <row r="73" spans="1:15" s="11" customFormat="1" ht="36" customHeight="1" x14ac:dyDescent="0.25">
      <c r="A73" s="19"/>
      <c r="B73" s="20"/>
      <c r="D73" s="19"/>
      <c r="E73" s="21"/>
      <c r="F73" s="21"/>
      <c r="G73" s="21"/>
    </row>
    <row r="74" spans="1:15" s="11" customFormat="1" ht="36" customHeight="1" x14ac:dyDescent="0.25">
      <c r="A74" s="19"/>
      <c r="B74" s="20"/>
      <c r="D74" s="19"/>
      <c r="E74" s="21"/>
      <c r="F74" s="21"/>
      <c r="G74" s="21"/>
    </row>
    <row r="75" spans="1:15" s="11" customFormat="1" ht="36" customHeight="1" x14ac:dyDescent="0.25">
      <c r="A75" s="19"/>
      <c r="B75" s="20"/>
      <c r="D75" s="19"/>
      <c r="E75" s="21"/>
      <c r="F75" s="21"/>
      <c r="G75" s="21"/>
    </row>
    <row r="76" spans="1:15" s="11" customFormat="1" ht="36" customHeight="1" x14ac:dyDescent="0.25">
      <c r="A76" s="19"/>
      <c r="B76" s="20"/>
      <c r="D76" s="19"/>
      <c r="E76" s="21"/>
      <c r="F76" s="21"/>
      <c r="G76" s="21"/>
    </row>
    <row r="77" spans="1:15" s="11" customFormat="1" ht="36" customHeight="1" x14ac:dyDescent="0.25">
      <c r="A77" s="19"/>
      <c r="B77" s="20"/>
      <c r="D77" s="19"/>
      <c r="E77" s="21"/>
      <c r="F77" s="21"/>
      <c r="G77" s="21"/>
    </row>
    <row r="78" spans="1:15" s="11" customFormat="1" ht="36" customHeight="1" x14ac:dyDescent="0.25">
      <c r="A78" s="19"/>
      <c r="B78" s="20"/>
      <c r="D78" s="19"/>
      <c r="E78" s="21"/>
      <c r="F78" s="21"/>
      <c r="G78" s="21"/>
    </row>
    <row r="79" spans="1:15" s="11" customFormat="1" ht="36" customHeight="1" x14ac:dyDescent="0.25">
      <c r="A79" s="19"/>
      <c r="B79" s="20"/>
      <c r="D79" s="19"/>
      <c r="E79" s="21"/>
      <c r="F79" s="21"/>
      <c r="G79" s="21"/>
    </row>
    <row r="80" spans="1:15" s="11" customFormat="1" ht="36" customHeight="1" x14ac:dyDescent="0.25">
      <c r="A80" s="19"/>
      <c r="B80" s="20"/>
      <c r="D80" s="19"/>
      <c r="E80" s="21"/>
      <c r="F80" s="21"/>
      <c r="G80" s="21"/>
    </row>
    <row r="81" spans="1:7" s="11" customFormat="1" ht="36" customHeight="1" x14ac:dyDescent="0.25">
      <c r="A81" s="19"/>
      <c r="B81" s="20"/>
      <c r="D81" s="19"/>
      <c r="E81" s="21"/>
      <c r="F81" s="21"/>
      <c r="G81" s="21"/>
    </row>
    <row r="82" spans="1:7" s="11" customFormat="1" ht="36" customHeight="1" x14ac:dyDescent="0.25">
      <c r="A82" s="19"/>
      <c r="B82" s="20"/>
      <c r="D82" s="19"/>
      <c r="E82" s="21"/>
      <c r="F82" s="21"/>
      <c r="G82" s="21"/>
    </row>
    <row r="83" spans="1:7" s="11" customFormat="1" ht="36" customHeight="1" x14ac:dyDescent="0.25">
      <c r="A83" s="19"/>
      <c r="B83" s="20"/>
      <c r="D83" s="19"/>
      <c r="E83" s="21"/>
      <c r="F83" s="21"/>
      <c r="G83" s="21"/>
    </row>
    <row r="84" spans="1:7" s="11" customFormat="1" ht="36" customHeight="1" x14ac:dyDescent="0.25">
      <c r="A84" s="19"/>
      <c r="B84" s="20"/>
      <c r="D84" s="19"/>
      <c r="E84" s="21"/>
      <c r="F84" s="21"/>
      <c r="G84" s="21"/>
    </row>
    <row r="85" spans="1:7" s="11" customFormat="1" ht="36" customHeight="1" x14ac:dyDescent="0.25">
      <c r="A85" s="19"/>
      <c r="B85" s="20"/>
      <c r="D85" s="19"/>
      <c r="E85" s="21"/>
      <c r="F85" s="21"/>
      <c r="G85" s="21"/>
    </row>
    <row r="86" spans="1:7" s="11" customFormat="1" ht="36" customHeight="1" x14ac:dyDescent="0.25">
      <c r="A86" s="19"/>
      <c r="B86" s="20"/>
      <c r="D86" s="19"/>
      <c r="E86" s="21"/>
      <c r="F86" s="21"/>
      <c r="G86" s="21"/>
    </row>
    <row r="87" spans="1:7" s="11" customFormat="1" ht="36" customHeight="1" x14ac:dyDescent="0.25">
      <c r="A87" s="19"/>
      <c r="B87" s="20"/>
      <c r="D87" s="19"/>
      <c r="E87" s="21"/>
      <c r="F87" s="21"/>
      <c r="G87" s="21"/>
    </row>
    <row r="88" spans="1:7" s="11" customFormat="1" ht="36" customHeight="1" x14ac:dyDescent="0.25">
      <c r="A88" s="19"/>
      <c r="B88" s="20"/>
      <c r="D88" s="19"/>
      <c r="E88" s="21"/>
      <c r="F88" s="21"/>
      <c r="G88" s="21"/>
    </row>
    <row r="89" spans="1:7" s="11" customFormat="1" ht="36" customHeight="1" x14ac:dyDescent="0.25">
      <c r="A89" s="19"/>
      <c r="B89" s="20"/>
      <c r="D89" s="19"/>
      <c r="E89" s="21"/>
      <c r="F89" s="21"/>
      <c r="G89" s="21"/>
    </row>
    <row r="90" spans="1:7" s="11" customFormat="1" ht="36" customHeight="1" x14ac:dyDescent="0.25">
      <c r="A90" s="19"/>
      <c r="B90" s="20"/>
      <c r="D90" s="19"/>
      <c r="E90" s="21"/>
      <c r="F90" s="21"/>
      <c r="G90" s="21"/>
    </row>
    <row r="91" spans="1:7" s="11" customFormat="1" ht="36" customHeight="1" x14ac:dyDescent="0.25">
      <c r="A91" s="19"/>
      <c r="B91" s="20"/>
      <c r="D91" s="19"/>
      <c r="E91" s="21"/>
      <c r="F91" s="21"/>
      <c r="G91" s="21"/>
    </row>
    <row r="92" spans="1:7" s="11" customFormat="1" ht="36" customHeight="1" x14ac:dyDescent="0.25">
      <c r="A92" s="19"/>
      <c r="B92" s="20"/>
      <c r="D92" s="19"/>
      <c r="E92" s="21"/>
      <c r="F92" s="21"/>
      <c r="G92" s="21"/>
    </row>
    <row r="93" spans="1:7" s="11" customFormat="1" ht="36" customHeight="1" x14ac:dyDescent="0.25">
      <c r="A93" s="19"/>
      <c r="B93" s="20"/>
      <c r="D93" s="19"/>
      <c r="E93" s="21"/>
      <c r="F93" s="21"/>
      <c r="G93" s="21"/>
    </row>
    <row r="94" spans="1:7" s="11" customFormat="1" ht="36" customHeight="1" x14ac:dyDescent="0.25">
      <c r="A94" s="19"/>
      <c r="B94" s="20"/>
      <c r="D94" s="19"/>
      <c r="E94" s="21"/>
      <c r="F94" s="21"/>
      <c r="G94" s="21"/>
    </row>
    <row r="95" spans="1:7" s="11" customFormat="1" ht="36" customHeight="1" x14ac:dyDescent="0.25">
      <c r="A95" s="19"/>
      <c r="B95" s="20"/>
      <c r="D95" s="19"/>
      <c r="E95" s="21"/>
      <c r="F95" s="21"/>
      <c r="G95" s="21"/>
    </row>
    <row r="96" spans="1:7" s="11" customFormat="1" ht="36" customHeight="1" x14ac:dyDescent="0.25">
      <c r="A96" s="19"/>
      <c r="B96" s="20"/>
      <c r="D96" s="19"/>
      <c r="E96" s="21"/>
      <c r="F96" s="21"/>
      <c r="G96" s="21"/>
    </row>
    <row r="97" spans="1:7" s="11" customFormat="1" ht="36" customHeight="1" x14ac:dyDescent="0.25">
      <c r="A97" s="19"/>
      <c r="B97" s="20"/>
      <c r="D97" s="19"/>
      <c r="E97" s="21"/>
      <c r="F97" s="21"/>
      <c r="G97" s="21"/>
    </row>
    <row r="98" spans="1:7" s="11" customFormat="1" ht="36" customHeight="1" x14ac:dyDescent="0.25">
      <c r="A98" s="19"/>
      <c r="B98" s="20"/>
      <c r="D98" s="19"/>
      <c r="E98" s="21"/>
      <c r="F98" s="21"/>
      <c r="G98" s="21"/>
    </row>
    <row r="99" spans="1:7" s="11" customFormat="1" ht="36" customHeight="1" x14ac:dyDescent="0.25">
      <c r="A99" s="19"/>
      <c r="B99" s="20"/>
      <c r="D99" s="19"/>
      <c r="E99" s="21"/>
      <c r="F99" s="21"/>
      <c r="G99" s="21"/>
    </row>
    <row r="100" spans="1:7" s="11" customFormat="1" ht="36" customHeight="1" x14ac:dyDescent="0.25">
      <c r="A100" s="19"/>
      <c r="B100" s="20"/>
      <c r="D100" s="19"/>
      <c r="E100" s="21"/>
      <c r="F100" s="21"/>
      <c r="G100" s="21"/>
    </row>
    <row r="101" spans="1:7" s="11" customFormat="1" ht="36" customHeight="1" x14ac:dyDescent="0.25">
      <c r="A101" s="19"/>
      <c r="B101" s="20"/>
      <c r="D101" s="19"/>
      <c r="E101" s="21"/>
      <c r="F101" s="21"/>
      <c r="G101" s="21"/>
    </row>
    <row r="102" spans="1:7" s="11" customFormat="1" ht="36" customHeight="1" x14ac:dyDescent="0.25">
      <c r="A102" s="19"/>
      <c r="B102" s="20"/>
      <c r="D102" s="19"/>
      <c r="E102" s="21"/>
      <c r="F102" s="21"/>
      <c r="G102" s="21"/>
    </row>
    <row r="103" spans="1:7" s="11" customFormat="1" ht="36" customHeight="1" x14ac:dyDescent="0.25">
      <c r="A103" s="19"/>
      <c r="B103" s="20"/>
      <c r="D103" s="19"/>
      <c r="E103" s="21"/>
      <c r="F103" s="21"/>
      <c r="G103" s="21"/>
    </row>
    <row r="104" spans="1:7" s="11" customFormat="1" ht="36" customHeight="1" x14ac:dyDescent="0.25">
      <c r="A104" s="19"/>
      <c r="B104" s="20"/>
      <c r="D104" s="19"/>
      <c r="E104" s="21"/>
      <c r="F104" s="21"/>
      <c r="G104" s="21"/>
    </row>
    <row r="105" spans="1:7" s="11" customFormat="1" ht="36" customHeight="1" x14ac:dyDescent="0.25">
      <c r="A105" s="19"/>
      <c r="B105" s="20"/>
      <c r="D105" s="19"/>
      <c r="E105" s="21"/>
      <c r="F105" s="21"/>
      <c r="G105" s="21"/>
    </row>
    <row r="106" spans="1:7" s="11" customFormat="1" ht="36" customHeight="1" x14ac:dyDescent="0.25">
      <c r="A106" s="19"/>
      <c r="B106" s="20"/>
      <c r="D106" s="19"/>
      <c r="E106" s="21"/>
      <c r="F106" s="21"/>
      <c r="G106" s="21"/>
    </row>
    <row r="107" spans="1:7" s="11" customFormat="1" ht="36" customHeight="1" x14ac:dyDescent="0.25">
      <c r="A107" s="19"/>
      <c r="B107" s="20"/>
      <c r="D107" s="19"/>
      <c r="E107" s="21"/>
      <c r="F107" s="21"/>
      <c r="G107" s="21"/>
    </row>
    <row r="108" spans="1:7" s="11" customFormat="1" ht="36" customHeight="1" x14ac:dyDescent="0.25">
      <c r="A108" s="19"/>
      <c r="B108" s="20"/>
      <c r="D108" s="19"/>
      <c r="E108" s="21"/>
      <c r="F108" s="21"/>
      <c r="G108" s="21"/>
    </row>
    <row r="109" spans="1:7" s="11" customFormat="1" ht="36" customHeight="1" x14ac:dyDescent="0.25">
      <c r="A109" s="19"/>
      <c r="B109" s="20"/>
      <c r="D109" s="19"/>
      <c r="E109" s="21"/>
      <c r="F109" s="21"/>
      <c r="G109" s="21"/>
    </row>
    <row r="110" spans="1:7" s="11" customFormat="1" ht="36" customHeight="1" x14ac:dyDescent="0.25">
      <c r="A110" s="19"/>
      <c r="B110" s="20"/>
      <c r="D110" s="19"/>
      <c r="E110" s="21"/>
      <c r="F110" s="21"/>
      <c r="G110" s="21"/>
    </row>
    <row r="111" spans="1:7" s="11" customFormat="1" ht="36" customHeight="1" x14ac:dyDescent="0.25">
      <c r="A111" s="19"/>
      <c r="B111" s="20"/>
      <c r="D111" s="19"/>
      <c r="E111" s="21"/>
      <c r="F111" s="21"/>
      <c r="G111" s="21"/>
    </row>
    <row r="112" spans="1:7" s="11" customFormat="1" ht="36" customHeight="1" x14ac:dyDescent="0.25">
      <c r="A112" s="19"/>
      <c r="B112" s="20"/>
      <c r="D112" s="19"/>
      <c r="E112" s="21"/>
      <c r="F112" s="21"/>
      <c r="G112" s="21"/>
    </row>
    <row r="113" spans="1:7" s="11" customFormat="1" ht="36" customHeight="1" x14ac:dyDescent="0.25">
      <c r="A113" s="19"/>
      <c r="B113" s="20"/>
      <c r="D113" s="19"/>
      <c r="E113" s="21"/>
      <c r="F113" s="21"/>
      <c r="G113" s="21"/>
    </row>
    <row r="114" spans="1:7" s="11" customFormat="1" ht="36" customHeight="1" x14ac:dyDescent="0.25">
      <c r="A114" s="19"/>
      <c r="B114" s="20"/>
      <c r="D114" s="19"/>
      <c r="E114" s="21"/>
      <c r="F114" s="21"/>
      <c r="G114" s="21"/>
    </row>
    <row r="115" spans="1:7" s="11" customFormat="1" ht="36" customHeight="1" x14ac:dyDescent="0.25">
      <c r="A115" s="19"/>
      <c r="B115" s="20"/>
      <c r="D115" s="19"/>
      <c r="E115" s="21"/>
      <c r="F115" s="21"/>
      <c r="G115" s="21"/>
    </row>
    <row r="116" spans="1:7" s="11" customFormat="1" ht="36" customHeight="1" x14ac:dyDescent="0.25">
      <c r="A116" s="19"/>
      <c r="B116" s="20"/>
      <c r="D116" s="19"/>
      <c r="E116" s="21"/>
      <c r="F116" s="21"/>
      <c r="G116" s="21"/>
    </row>
    <row r="117" spans="1:7" s="11" customFormat="1" ht="36" customHeight="1" x14ac:dyDescent="0.25">
      <c r="A117" s="19"/>
      <c r="B117" s="20"/>
      <c r="D117" s="19"/>
      <c r="E117" s="21"/>
      <c r="F117" s="21"/>
      <c r="G117" s="21"/>
    </row>
    <row r="118" spans="1:7" s="11" customFormat="1" ht="36" customHeight="1" x14ac:dyDescent="0.25">
      <c r="A118" s="19"/>
      <c r="B118" s="20"/>
      <c r="D118" s="19"/>
      <c r="E118" s="21"/>
      <c r="F118" s="21"/>
      <c r="G118" s="21"/>
    </row>
    <row r="119" spans="1:7" s="11" customFormat="1" ht="36" customHeight="1" x14ac:dyDescent="0.25">
      <c r="A119" s="19"/>
      <c r="B119" s="20"/>
      <c r="D119" s="19"/>
      <c r="E119" s="21"/>
      <c r="F119" s="21"/>
      <c r="G119" s="21"/>
    </row>
    <row r="120" spans="1:7" s="11" customFormat="1" ht="36" customHeight="1" x14ac:dyDescent="0.25">
      <c r="A120" s="19"/>
      <c r="B120" s="20"/>
      <c r="D120" s="19"/>
      <c r="E120" s="21"/>
      <c r="F120" s="21"/>
      <c r="G120" s="21"/>
    </row>
    <row r="121" spans="1:7" s="11" customFormat="1" ht="36" customHeight="1" x14ac:dyDescent="0.25">
      <c r="A121" s="19"/>
      <c r="B121" s="20"/>
      <c r="D121" s="19"/>
      <c r="E121" s="21"/>
      <c r="F121" s="21"/>
      <c r="G121" s="21"/>
    </row>
    <row r="122" spans="1:7" s="11" customFormat="1" ht="36" customHeight="1" x14ac:dyDescent="0.25">
      <c r="A122" s="19"/>
      <c r="B122" s="20"/>
      <c r="D122" s="19"/>
      <c r="E122" s="21"/>
      <c r="F122" s="21"/>
      <c r="G122" s="21"/>
    </row>
    <row r="123" spans="1:7" s="11" customFormat="1" ht="36" customHeight="1" x14ac:dyDescent="0.25">
      <c r="A123" s="19"/>
      <c r="B123" s="20"/>
      <c r="D123" s="19"/>
      <c r="E123" s="21"/>
      <c r="F123" s="21"/>
      <c r="G123" s="21"/>
    </row>
    <row r="124" spans="1:7" s="11" customFormat="1" ht="36" customHeight="1" x14ac:dyDescent="0.25">
      <c r="A124" s="19"/>
      <c r="B124" s="20"/>
      <c r="D124" s="19"/>
      <c r="E124" s="21"/>
      <c r="F124" s="21"/>
      <c r="G124" s="21"/>
    </row>
    <row r="125" spans="1:7" s="11" customFormat="1" ht="36" customHeight="1" x14ac:dyDescent="0.25">
      <c r="A125" s="19"/>
      <c r="B125" s="20"/>
      <c r="D125" s="19"/>
      <c r="E125" s="21"/>
      <c r="F125" s="21"/>
      <c r="G125" s="21"/>
    </row>
    <row r="126" spans="1:7" s="11" customFormat="1" ht="36" customHeight="1" x14ac:dyDescent="0.25">
      <c r="A126" s="19"/>
      <c r="B126" s="20"/>
      <c r="D126" s="19"/>
      <c r="E126" s="21"/>
      <c r="F126" s="21"/>
      <c r="G126" s="21"/>
    </row>
    <row r="127" spans="1:7" s="11" customFormat="1" ht="36" customHeight="1" x14ac:dyDescent="0.25">
      <c r="A127" s="19"/>
      <c r="B127" s="20"/>
      <c r="D127" s="19"/>
      <c r="E127" s="21"/>
      <c r="F127" s="21"/>
      <c r="G127" s="21"/>
    </row>
    <row r="128" spans="1:7" s="11" customFormat="1" ht="36" customHeight="1" x14ac:dyDescent="0.25">
      <c r="A128" s="19"/>
      <c r="B128" s="20"/>
      <c r="D128" s="19"/>
      <c r="E128" s="21"/>
      <c r="F128" s="21"/>
      <c r="G128" s="21"/>
    </row>
    <row r="129" spans="1:7" s="11" customFormat="1" ht="36" customHeight="1" x14ac:dyDescent="0.25">
      <c r="A129" s="19"/>
      <c r="B129" s="20"/>
      <c r="D129" s="19"/>
      <c r="E129" s="21"/>
      <c r="F129" s="21"/>
      <c r="G129" s="21"/>
    </row>
    <row r="130" spans="1:7" s="11" customFormat="1" ht="36" customHeight="1" x14ac:dyDescent="0.25">
      <c r="A130" s="19"/>
      <c r="B130" s="20"/>
      <c r="D130" s="19"/>
      <c r="E130" s="21"/>
      <c r="F130" s="21"/>
      <c r="G130" s="21"/>
    </row>
    <row r="131" spans="1:7" s="11" customFormat="1" ht="36" customHeight="1" x14ac:dyDescent="0.25">
      <c r="A131" s="19"/>
      <c r="B131" s="20"/>
      <c r="D131" s="19"/>
      <c r="E131" s="21"/>
      <c r="F131" s="21"/>
      <c r="G131" s="21"/>
    </row>
    <row r="132" spans="1:7" s="11" customFormat="1" ht="36" customHeight="1" x14ac:dyDescent="0.25">
      <c r="A132" s="19"/>
      <c r="B132" s="20"/>
      <c r="D132" s="19"/>
      <c r="E132" s="21"/>
      <c r="F132" s="21"/>
      <c r="G132" s="21"/>
    </row>
    <row r="133" spans="1:7" s="11" customFormat="1" ht="36" customHeight="1" x14ac:dyDescent="0.25">
      <c r="A133" s="19"/>
      <c r="B133" s="20"/>
      <c r="D133" s="19"/>
      <c r="E133" s="21"/>
      <c r="F133" s="21"/>
      <c r="G133" s="21"/>
    </row>
    <row r="134" spans="1:7" s="11" customFormat="1" ht="36" customHeight="1" x14ac:dyDescent="0.25">
      <c r="A134" s="19"/>
      <c r="B134" s="20"/>
      <c r="D134" s="19"/>
      <c r="E134" s="21"/>
      <c r="F134" s="21"/>
      <c r="G134" s="21"/>
    </row>
    <row r="135" spans="1:7" s="11" customFormat="1" ht="36" customHeight="1" x14ac:dyDescent="0.25">
      <c r="A135" s="19"/>
      <c r="B135" s="20"/>
      <c r="D135" s="19"/>
      <c r="E135" s="21"/>
      <c r="F135" s="21"/>
      <c r="G135" s="21"/>
    </row>
    <row r="136" spans="1:7" s="11" customFormat="1" ht="36" customHeight="1" x14ac:dyDescent="0.25">
      <c r="A136" s="19"/>
      <c r="B136" s="20"/>
      <c r="D136" s="19"/>
      <c r="E136" s="21"/>
      <c r="F136" s="21"/>
      <c r="G136" s="21"/>
    </row>
    <row r="137" spans="1:7" s="11" customFormat="1" ht="36" customHeight="1" x14ac:dyDescent="0.25">
      <c r="A137" s="19"/>
      <c r="B137" s="20"/>
      <c r="D137" s="19"/>
      <c r="E137" s="21"/>
      <c r="F137" s="21"/>
      <c r="G137" s="21"/>
    </row>
    <row r="138" spans="1:7" s="11" customFormat="1" ht="36" customHeight="1" x14ac:dyDescent="0.25">
      <c r="A138" s="19"/>
      <c r="B138" s="20"/>
      <c r="D138" s="19"/>
      <c r="E138" s="21"/>
      <c r="F138" s="21"/>
      <c r="G138" s="21"/>
    </row>
    <row r="139" spans="1:7" s="11" customFormat="1" ht="36" customHeight="1" x14ac:dyDescent="0.25">
      <c r="A139" s="19"/>
      <c r="B139" s="20"/>
      <c r="D139" s="19"/>
      <c r="E139" s="21"/>
      <c r="F139" s="21"/>
      <c r="G139" s="21"/>
    </row>
    <row r="140" spans="1:7" s="11" customFormat="1" ht="36" customHeight="1" x14ac:dyDescent="0.25">
      <c r="A140" s="19"/>
      <c r="B140" s="20"/>
      <c r="D140" s="19"/>
      <c r="E140" s="21"/>
      <c r="F140" s="21"/>
      <c r="G140" s="21"/>
    </row>
    <row r="141" spans="1:7" s="11" customFormat="1" ht="36" customHeight="1" x14ac:dyDescent="0.25">
      <c r="A141" s="19"/>
      <c r="B141" s="20"/>
      <c r="D141" s="19"/>
      <c r="E141" s="21"/>
      <c r="F141" s="21"/>
      <c r="G141" s="21"/>
    </row>
    <row r="142" spans="1:7" s="11" customFormat="1" ht="36" customHeight="1" x14ac:dyDescent="0.25">
      <c r="A142" s="19"/>
      <c r="B142" s="20"/>
      <c r="D142" s="19"/>
      <c r="E142" s="21"/>
      <c r="F142" s="21"/>
      <c r="G142" s="21"/>
    </row>
    <row r="143" spans="1:7" s="11" customFormat="1" ht="36" customHeight="1" x14ac:dyDescent="0.25">
      <c r="A143" s="19"/>
      <c r="B143" s="20"/>
      <c r="D143" s="19"/>
      <c r="E143" s="21"/>
      <c r="F143" s="21"/>
      <c r="G143" s="21"/>
    </row>
    <row r="144" spans="1:7" s="11" customFormat="1" ht="36" customHeight="1" x14ac:dyDescent="0.25">
      <c r="A144" s="19"/>
      <c r="B144" s="20"/>
      <c r="D144" s="19"/>
      <c r="E144" s="21"/>
      <c r="F144" s="21"/>
      <c r="G144" s="21"/>
    </row>
    <row r="145" spans="1:7" s="11" customFormat="1" ht="36" customHeight="1" x14ac:dyDescent="0.25">
      <c r="A145" s="19"/>
      <c r="B145" s="20"/>
      <c r="D145" s="19"/>
      <c r="E145" s="21"/>
      <c r="F145" s="21"/>
      <c r="G145" s="21"/>
    </row>
    <row r="146" spans="1:7" s="11" customFormat="1" ht="36" customHeight="1" x14ac:dyDescent="0.25">
      <c r="A146" s="19"/>
      <c r="B146" s="20"/>
      <c r="D146" s="19"/>
      <c r="E146" s="21"/>
      <c r="F146" s="21"/>
      <c r="G146" s="21"/>
    </row>
    <row r="147" spans="1:7" s="11" customFormat="1" ht="36" customHeight="1" x14ac:dyDescent="0.25">
      <c r="A147" s="19"/>
      <c r="B147" s="20"/>
      <c r="D147" s="19"/>
      <c r="E147" s="21"/>
      <c r="F147" s="21"/>
      <c r="G147" s="21"/>
    </row>
    <row r="148" spans="1:7" s="11" customFormat="1" ht="36" customHeight="1" x14ac:dyDescent="0.25">
      <c r="A148" s="19"/>
      <c r="B148" s="20"/>
      <c r="D148" s="19"/>
      <c r="E148" s="21"/>
      <c r="F148" s="21"/>
      <c r="G148" s="21"/>
    </row>
    <row r="149" spans="1:7" s="11" customFormat="1" ht="36" customHeight="1" x14ac:dyDescent="0.25">
      <c r="A149" s="19"/>
      <c r="B149" s="20"/>
      <c r="D149" s="19"/>
      <c r="E149" s="21"/>
      <c r="F149" s="21"/>
      <c r="G149" s="21"/>
    </row>
    <row r="150" spans="1:7" s="11" customFormat="1" ht="36" customHeight="1" x14ac:dyDescent="0.25">
      <c r="A150" s="19"/>
      <c r="B150" s="20"/>
      <c r="D150" s="19"/>
      <c r="E150" s="21"/>
      <c r="F150" s="21"/>
      <c r="G150" s="21"/>
    </row>
    <row r="151" spans="1:7" s="11" customFormat="1" ht="36" customHeight="1" x14ac:dyDescent="0.25">
      <c r="A151" s="19"/>
      <c r="B151" s="20"/>
      <c r="D151" s="19"/>
      <c r="E151" s="21"/>
      <c r="F151" s="21"/>
      <c r="G151" s="21"/>
    </row>
    <row r="152" spans="1:7" s="11" customFormat="1" ht="36" customHeight="1" x14ac:dyDescent="0.25">
      <c r="A152" s="19"/>
      <c r="B152" s="20"/>
      <c r="D152" s="19"/>
      <c r="E152" s="21"/>
      <c r="F152" s="21"/>
      <c r="G152" s="21"/>
    </row>
    <row r="153" spans="1:7" s="11" customFormat="1" ht="36" customHeight="1" x14ac:dyDescent="0.25">
      <c r="A153" s="19"/>
      <c r="B153" s="20"/>
      <c r="D153" s="19"/>
      <c r="E153" s="21"/>
      <c r="F153" s="21"/>
      <c r="G153" s="21"/>
    </row>
    <row r="154" spans="1:7" s="11" customFormat="1" ht="36" customHeight="1" x14ac:dyDescent="0.25">
      <c r="A154" s="19"/>
      <c r="B154" s="20"/>
      <c r="D154" s="19"/>
      <c r="E154" s="21"/>
      <c r="F154" s="21"/>
      <c r="G154" s="21"/>
    </row>
    <row r="155" spans="1:7" s="11" customFormat="1" ht="36" customHeight="1" x14ac:dyDescent="0.25">
      <c r="A155" s="19"/>
      <c r="B155" s="20"/>
      <c r="D155" s="19"/>
      <c r="E155" s="21"/>
      <c r="F155" s="21"/>
      <c r="G155" s="21"/>
    </row>
    <row r="156" spans="1:7" s="11" customFormat="1" ht="36" customHeight="1" x14ac:dyDescent="0.25">
      <c r="A156" s="19"/>
      <c r="B156" s="20"/>
      <c r="D156" s="19"/>
      <c r="E156" s="21"/>
      <c r="F156" s="21"/>
      <c r="G156" s="21"/>
    </row>
    <row r="157" spans="1:7" s="11" customFormat="1" ht="36" customHeight="1" x14ac:dyDescent="0.25">
      <c r="A157" s="19"/>
      <c r="B157" s="20"/>
      <c r="D157" s="19"/>
      <c r="E157" s="21"/>
      <c r="F157" s="21"/>
      <c r="G157" s="21"/>
    </row>
    <row r="158" spans="1:7" s="11" customFormat="1" ht="36" customHeight="1" x14ac:dyDescent="0.25">
      <c r="A158" s="19"/>
      <c r="B158" s="20"/>
      <c r="D158" s="19"/>
      <c r="E158" s="21"/>
      <c r="F158" s="21"/>
      <c r="G158" s="21"/>
    </row>
    <row r="159" spans="1:7" s="11" customFormat="1" ht="36" customHeight="1" x14ac:dyDescent="0.25">
      <c r="A159" s="19"/>
      <c r="B159" s="20"/>
      <c r="D159" s="19"/>
      <c r="E159" s="21"/>
      <c r="F159" s="21"/>
      <c r="G159" s="21"/>
    </row>
    <row r="160" spans="1:7" s="11" customFormat="1" ht="36" customHeight="1" x14ac:dyDescent="0.25">
      <c r="A160" s="19"/>
      <c r="B160" s="20"/>
      <c r="D160" s="19"/>
      <c r="E160" s="21"/>
      <c r="F160" s="21"/>
      <c r="G160" s="21"/>
    </row>
    <row r="161" spans="1:7" s="11" customFormat="1" ht="36" customHeight="1" x14ac:dyDescent="0.25">
      <c r="A161" s="19"/>
      <c r="B161" s="20"/>
      <c r="D161" s="19"/>
      <c r="E161" s="21"/>
      <c r="F161" s="21"/>
      <c r="G161" s="21"/>
    </row>
    <row r="162" spans="1:7" s="11" customFormat="1" ht="36" customHeight="1" x14ac:dyDescent="0.25">
      <c r="A162" s="19"/>
      <c r="B162" s="20"/>
      <c r="D162" s="19"/>
      <c r="E162" s="21"/>
      <c r="F162" s="21"/>
      <c r="G162" s="21"/>
    </row>
    <row r="163" spans="1:7" s="11" customFormat="1" ht="36" customHeight="1" x14ac:dyDescent="0.25">
      <c r="A163" s="19"/>
      <c r="B163" s="20"/>
      <c r="D163" s="19"/>
      <c r="E163" s="21"/>
      <c r="F163" s="21"/>
      <c r="G163" s="21"/>
    </row>
    <row r="164" spans="1:7" s="11" customFormat="1" ht="36" customHeight="1" x14ac:dyDescent="0.25">
      <c r="A164" s="19"/>
      <c r="B164" s="20"/>
      <c r="D164" s="19"/>
      <c r="E164" s="21"/>
      <c r="F164" s="21"/>
      <c r="G164" s="21"/>
    </row>
    <row r="165" spans="1:7" s="11" customFormat="1" ht="36" customHeight="1" x14ac:dyDescent="0.25">
      <c r="A165" s="19"/>
      <c r="B165" s="20"/>
      <c r="D165" s="19"/>
      <c r="E165" s="21"/>
      <c r="F165" s="21"/>
      <c r="G165" s="21"/>
    </row>
    <row r="166" spans="1:7" s="11" customFormat="1" ht="36" customHeight="1" x14ac:dyDescent="0.25">
      <c r="A166" s="19"/>
      <c r="B166" s="20"/>
      <c r="D166" s="19"/>
      <c r="E166" s="21"/>
      <c r="F166" s="21"/>
      <c r="G166" s="21"/>
    </row>
    <row r="167" spans="1:7" s="11" customFormat="1" ht="36" customHeight="1" x14ac:dyDescent="0.25">
      <c r="A167" s="19"/>
      <c r="B167" s="20"/>
      <c r="D167" s="19"/>
      <c r="E167" s="21"/>
      <c r="F167" s="21"/>
      <c r="G167" s="21"/>
    </row>
    <row r="168" spans="1:7" s="11" customFormat="1" ht="36" customHeight="1" x14ac:dyDescent="0.25">
      <c r="A168" s="19"/>
      <c r="B168" s="20"/>
      <c r="D168" s="19"/>
      <c r="E168" s="21"/>
      <c r="F168" s="21"/>
      <c r="G168" s="21"/>
    </row>
    <row r="169" spans="1:7" s="11" customFormat="1" ht="36" customHeight="1" x14ac:dyDescent="0.25">
      <c r="A169" s="19"/>
      <c r="B169" s="20"/>
      <c r="D169" s="19"/>
      <c r="E169" s="21"/>
      <c r="F169" s="21"/>
      <c r="G169" s="21"/>
    </row>
    <row r="170" spans="1:7" s="11" customFormat="1" ht="36" customHeight="1" x14ac:dyDescent="0.25">
      <c r="A170" s="19"/>
      <c r="B170" s="20"/>
      <c r="D170" s="19"/>
      <c r="E170" s="21"/>
      <c r="F170" s="21"/>
      <c r="G170" s="21"/>
    </row>
    <row r="171" spans="1:7" s="11" customFormat="1" ht="36" customHeight="1" x14ac:dyDescent="0.25">
      <c r="A171" s="19"/>
      <c r="B171" s="20"/>
      <c r="D171" s="19"/>
      <c r="E171" s="21"/>
      <c r="F171" s="21"/>
      <c r="G171" s="21"/>
    </row>
    <row r="172" spans="1:7" s="11" customFormat="1" ht="36" customHeight="1" x14ac:dyDescent="0.25">
      <c r="A172" s="19"/>
      <c r="B172" s="20"/>
      <c r="D172" s="19"/>
      <c r="E172" s="21"/>
      <c r="F172" s="21"/>
      <c r="G172" s="21"/>
    </row>
    <row r="173" spans="1:7" s="11" customFormat="1" ht="36" customHeight="1" x14ac:dyDescent="0.25">
      <c r="A173" s="19"/>
      <c r="B173" s="20"/>
      <c r="D173" s="19"/>
      <c r="E173" s="21"/>
      <c r="F173" s="21"/>
      <c r="G173" s="21"/>
    </row>
    <row r="174" spans="1:7" s="11" customFormat="1" ht="36" customHeight="1" x14ac:dyDescent="0.25">
      <c r="A174" s="19"/>
      <c r="B174" s="20"/>
      <c r="D174" s="19"/>
      <c r="E174" s="21"/>
      <c r="F174" s="21"/>
      <c r="G174" s="21"/>
    </row>
    <row r="175" spans="1:7" s="11" customFormat="1" ht="36" customHeight="1" x14ac:dyDescent="0.25">
      <c r="A175" s="19"/>
      <c r="B175" s="20"/>
      <c r="D175" s="19"/>
      <c r="E175" s="21"/>
      <c r="F175" s="21"/>
      <c r="G175" s="21"/>
    </row>
    <row r="176" spans="1:7" s="11" customFormat="1" ht="36" customHeight="1" x14ac:dyDescent="0.25">
      <c r="A176" s="19"/>
      <c r="B176" s="20"/>
      <c r="D176" s="19"/>
      <c r="E176" s="21"/>
      <c r="F176" s="21"/>
      <c r="G176" s="21"/>
    </row>
    <row r="177" spans="1:7" s="11" customFormat="1" ht="36" customHeight="1" x14ac:dyDescent="0.25">
      <c r="A177" s="19"/>
      <c r="B177" s="20"/>
      <c r="D177" s="19"/>
      <c r="E177" s="21"/>
      <c r="F177" s="21"/>
      <c r="G177" s="21"/>
    </row>
    <row r="178" spans="1:7" s="11" customFormat="1" ht="36" customHeight="1" x14ac:dyDescent="0.25">
      <c r="A178" s="19"/>
      <c r="B178" s="20"/>
      <c r="D178" s="19"/>
      <c r="E178" s="21"/>
      <c r="F178" s="21"/>
      <c r="G178" s="21"/>
    </row>
    <row r="179" spans="1:7" s="11" customFormat="1" ht="36" customHeight="1" x14ac:dyDescent="0.25">
      <c r="A179" s="19"/>
      <c r="B179" s="20"/>
      <c r="D179" s="19"/>
      <c r="E179" s="21"/>
      <c r="F179" s="21"/>
      <c r="G179" s="21"/>
    </row>
    <row r="180" spans="1:7" s="11" customFormat="1" ht="36" customHeight="1" x14ac:dyDescent="0.25">
      <c r="A180" s="19"/>
      <c r="B180" s="20"/>
      <c r="D180" s="19"/>
      <c r="E180" s="21"/>
      <c r="F180" s="21"/>
      <c r="G180" s="21"/>
    </row>
    <row r="181" spans="1:7" s="11" customFormat="1" ht="36" customHeight="1" x14ac:dyDescent="0.25">
      <c r="A181" s="19"/>
      <c r="B181" s="20"/>
      <c r="D181" s="19"/>
      <c r="E181" s="21"/>
      <c r="F181" s="21"/>
      <c r="G181" s="21"/>
    </row>
    <row r="182" spans="1:7" s="11" customFormat="1" ht="36" customHeight="1" x14ac:dyDescent="0.25">
      <c r="A182" s="19"/>
      <c r="B182" s="20"/>
      <c r="D182" s="19"/>
      <c r="E182" s="21"/>
      <c r="F182" s="21"/>
      <c r="G182" s="21"/>
    </row>
    <row r="183" spans="1:7" s="11" customFormat="1" ht="36" customHeight="1" x14ac:dyDescent="0.25">
      <c r="A183" s="19"/>
      <c r="B183" s="20"/>
      <c r="D183" s="19"/>
      <c r="E183" s="21"/>
      <c r="F183" s="21"/>
      <c r="G183" s="21"/>
    </row>
    <row r="184" spans="1:7" s="11" customFormat="1" ht="36" customHeight="1" x14ac:dyDescent="0.25">
      <c r="A184" s="19"/>
      <c r="B184" s="20"/>
      <c r="D184" s="19"/>
      <c r="E184" s="21"/>
      <c r="F184" s="21"/>
      <c r="G184" s="21"/>
    </row>
    <row r="185" spans="1:7" s="11" customFormat="1" ht="36" customHeight="1" x14ac:dyDescent="0.25">
      <c r="A185" s="19"/>
      <c r="B185" s="20"/>
      <c r="D185" s="19"/>
      <c r="E185" s="21"/>
      <c r="F185" s="21"/>
      <c r="G185" s="21"/>
    </row>
    <row r="186" spans="1:7" s="11" customFormat="1" ht="36" customHeight="1" x14ac:dyDescent="0.25">
      <c r="A186" s="19"/>
      <c r="B186" s="20"/>
      <c r="D186" s="19"/>
      <c r="E186" s="21"/>
      <c r="F186" s="21"/>
      <c r="G186" s="21"/>
    </row>
    <row r="187" spans="1:7" s="11" customFormat="1" ht="36" customHeight="1" x14ac:dyDescent="0.25">
      <c r="A187" s="19"/>
      <c r="B187" s="20"/>
      <c r="D187" s="19"/>
      <c r="E187" s="21"/>
      <c r="F187" s="21"/>
      <c r="G187" s="21"/>
    </row>
    <row r="188" spans="1:7" s="11" customFormat="1" ht="36" customHeight="1" x14ac:dyDescent="0.25">
      <c r="A188" s="19"/>
      <c r="B188" s="20"/>
      <c r="D188" s="19"/>
      <c r="E188" s="21"/>
      <c r="F188" s="21"/>
      <c r="G188" s="21"/>
    </row>
    <row r="189" spans="1:7" s="11" customFormat="1" ht="36" customHeight="1" x14ac:dyDescent="0.25">
      <c r="A189" s="19"/>
      <c r="B189" s="20"/>
      <c r="D189" s="19"/>
      <c r="E189" s="21"/>
      <c r="F189" s="21"/>
      <c r="G189" s="21"/>
    </row>
    <row r="190" spans="1:7" s="11" customFormat="1" ht="36" customHeight="1" x14ac:dyDescent="0.25">
      <c r="A190" s="19"/>
      <c r="B190" s="20"/>
      <c r="D190" s="19"/>
      <c r="E190" s="21"/>
      <c r="F190" s="21"/>
      <c r="G190" s="21"/>
    </row>
    <row r="191" spans="1:7" s="11" customFormat="1" ht="36" customHeight="1" x14ac:dyDescent="0.25">
      <c r="A191" s="19"/>
      <c r="B191" s="20"/>
      <c r="D191" s="19"/>
      <c r="E191" s="21"/>
      <c r="F191" s="21"/>
      <c r="G191" s="21"/>
    </row>
    <row r="192" spans="1:7" s="11" customFormat="1" ht="36" customHeight="1" x14ac:dyDescent="0.25">
      <c r="A192" s="19"/>
      <c r="B192" s="20"/>
      <c r="D192" s="19"/>
      <c r="E192" s="21"/>
      <c r="F192" s="21"/>
      <c r="G192" s="21"/>
    </row>
    <row r="193" spans="1:7" s="11" customFormat="1" ht="36" customHeight="1" x14ac:dyDescent="0.25">
      <c r="A193" s="19"/>
      <c r="B193" s="20"/>
      <c r="D193" s="19"/>
      <c r="E193" s="21"/>
      <c r="F193" s="21"/>
      <c r="G193" s="21"/>
    </row>
    <row r="194" spans="1:7" s="11" customFormat="1" ht="36" customHeight="1" x14ac:dyDescent="0.25">
      <c r="A194" s="19"/>
      <c r="B194" s="20"/>
      <c r="D194" s="19"/>
      <c r="E194" s="21"/>
      <c r="F194" s="21"/>
      <c r="G194" s="21"/>
    </row>
    <row r="195" spans="1:7" s="11" customFormat="1" ht="36" customHeight="1" x14ac:dyDescent="0.25">
      <c r="A195" s="19"/>
      <c r="B195" s="20"/>
      <c r="D195" s="19"/>
      <c r="E195" s="21"/>
      <c r="F195" s="21"/>
      <c r="G195" s="21"/>
    </row>
    <row r="196" spans="1:7" s="11" customFormat="1" ht="36" customHeight="1" x14ac:dyDescent="0.25">
      <c r="A196" s="19"/>
      <c r="B196" s="20"/>
      <c r="D196" s="19"/>
      <c r="E196" s="21"/>
      <c r="F196" s="21"/>
      <c r="G196" s="21"/>
    </row>
    <row r="197" spans="1:7" s="11" customFormat="1" ht="36" customHeight="1" x14ac:dyDescent="0.25">
      <c r="A197" s="19"/>
      <c r="B197" s="20"/>
      <c r="D197" s="19"/>
      <c r="E197" s="21"/>
      <c r="F197" s="21"/>
      <c r="G197" s="21"/>
    </row>
    <row r="198" spans="1:7" s="11" customFormat="1" ht="36" customHeight="1" x14ac:dyDescent="0.25">
      <c r="A198" s="19"/>
      <c r="B198" s="20"/>
      <c r="D198" s="19"/>
      <c r="E198" s="21"/>
      <c r="F198" s="21"/>
      <c r="G198" s="21"/>
    </row>
    <row r="199" spans="1:7" s="11" customFormat="1" ht="36" customHeight="1" x14ac:dyDescent="0.25">
      <c r="A199" s="19"/>
      <c r="B199" s="20"/>
      <c r="D199" s="19"/>
      <c r="E199" s="21"/>
      <c r="F199" s="21"/>
      <c r="G199" s="21"/>
    </row>
    <row r="200" spans="1:7" s="11" customFormat="1" ht="36" customHeight="1" x14ac:dyDescent="0.25">
      <c r="A200" s="19"/>
      <c r="B200" s="20"/>
      <c r="D200" s="19"/>
      <c r="E200" s="21"/>
      <c r="F200" s="21"/>
      <c r="G200" s="21"/>
    </row>
    <row r="201" spans="1:7" s="11" customFormat="1" ht="36" customHeight="1" x14ac:dyDescent="0.25">
      <c r="A201" s="19"/>
      <c r="B201" s="20"/>
      <c r="D201" s="19"/>
      <c r="E201" s="21"/>
      <c r="F201" s="21"/>
      <c r="G201" s="21"/>
    </row>
    <row r="202" spans="1:7" s="11" customFormat="1" ht="36" customHeight="1" x14ac:dyDescent="0.25">
      <c r="A202" s="19"/>
      <c r="B202" s="20"/>
      <c r="D202" s="19"/>
      <c r="E202" s="21"/>
      <c r="F202" s="21"/>
      <c r="G202" s="21"/>
    </row>
    <row r="203" spans="1:7" s="11" customFormat="1" ht="36" customHeight="1" x14ac:dyDescent="0.25">
      <c r="A203" s="19"/>
      <c r="B203" s="20"/>
      <c r="D203" s="19"/>
      <c r="E203" s="21"/>
      <c r="F203" s="21"/>
      <c r="G203" s="21"/>
    </row>
    <row r="204" spans="1:7" s="11" customFormat="1" ht="36" customHeight="1" x14ac:dyDescent="0.25">
      <c r="A204" s="19"/>
      <c r="B204" s="20"/>
      <c r="D204" s="19"/>
      <c r="E204" s="21"/>
      <c r="F204" s="21"/>
      <c r="G204" s="21"/>
    </row>
    <row r="205" spans="1:7" s="11" customFormat="1" ht="36" customHeight="1" x14ac:dyDescent="0.25">
      <c r="A205" s="19"/>
      <c r="B205" s="20"/>
      <c r="D205" s="19"/>
      <c r="E205" s="21"/>
      <c r="F205" s="21"/>
      <c r="G205" s="21"/>
    </row>
    <row r="206" spans="1:7" s="11" customFormat="1" ht="36" customHeight="1" x14ac:dyDescent="0.25">
      <c r="A206" s="19"/>
      <c r="B206" s="20"/>
      <c r="D206" s="19"/>
      <c r="E206" s="21"/>
      <c r="F206" s="21"/>
      <c r="G206" s="21"/>
    </row>
    <row r="207" spans="1:7" s="11" customFormat="1" ht="36" customHeight="1" x14ac:dyDescent="0.25">
      <c r="A207" s="19"/>
      <c r="B207" s="20"/>
      <c r="D207" s="19"/>
      <c r="E207" s="21"/>
      <c r="F207" s="21"/>
      <c r="G207" s="21"/>
    </row>
    <row r="208" spans="1:7" s="11" customFormat="1" ht="36" customHeight="1" x14ac:dyDescent="0.25">
      <c r="A208" s="19"/>
      <c r="B208" s="20"/>
      <c r="D208" s="19"/>
      <c r="E208" s="21"/>
      <c r="F208" s="21"/>
      <c r="G208" s="21"/>
    </row>
    <row r="209" spans="1:7" s="11" customFormat="1" ht="36" customHeight="1" x14ac:dyDescent="0.25">
      <c r="A209" s="19"/>
      <c r="B209" s="20"/>
      <c r="D209" s="19"/>
      <c r="E209" s="21"/>
      <c r="F209" s="21"/>
      <c r="G209" s="21"/>
    </row>
    <row r="210" spans="1:7" s="11" customFormat="1" ht="36" customHeight="1" x14ac:dyDescent="0.25">
      <c r="A210" s="19"/>
      <c r="B210" s="20"/>
      <c r="D210" s="19"/>
      <c r="E210" s="21"/>
      <c r="F210" s="21"/>
      <c r="G210" s="21"/>
    </row>
    <row r="211" spans="1:7" s="11" customFormat="1" ht="36" customHeight="1" x14ac:dyDescent="0.25">
      <c r="A211" s="19"/>
      <c r="B211" s="20"/>
      <c r="D211" s="19"/>
      <c r="E211" s="21"/>
      <c r="F211" s="21"/>
      <c r="G211" s="21"/>
    </row>
    <row r="212" spans="1:7" s="11" customFormat="1" ht="36" customHeight="1" x14ac:dyDescent="0.25">
      <c r="A212" s="19"/>
      <c r="B212" s="20"/>
      <c r="D212" s="19"/>
      <c r="E212" s="21"/>
      <c r="F212" s="21"/>
      <c r="G212" s="21"/>
    </row>
    <row r="213" spans="1:7" s="11" customFormat="1" ht="36" customHeight="1" x14ac:dyDescent="0.25">
      <c r="A213" s="19"/>
      <c r="B213" s="20"/>
      <c r="D213" s="19"/>
      <c r="E213" s="21"/>
      <c r="F213" s="21"/>
      <c r="G213" s="21"/>
    </row>
    <row r="214" spans="1:7" s="11" customFormat="1" ht="36" customHeight="1" x14ac:dyDescent="0.25">
      <c r="A214" s="19"/>
      <c r="B214" s="20"/>
      <c r="D214" s="19"/>
      <c r="E214" s="21"/>
      <c r="F214" s="21"/>
      <c r="G214" s="21"/>
    </row>
    <row r="215" spans="1:7" s="11" customFormat="1" ht="36" customHeight="1" x14ac:dyDescent="0.25">
      <c r="A215" s="19"/>
      <c r="B215" s="20"/>
      <c r="D215" s="19"/>
      <c r="E215" s="21"/>
      <c r="F215" s="21"/>
      <c r="G215" s="21"/>
    </row>
    <row r="216" spans="1:7" s="11" customFormat="1" ht="36" customHeight="1" x14ac:dyDescent="0.25">
      <c r="A216" s="19"/>
      <c r="B216" s="20"/>
      <c r="D216" s="19"/>
      <c r="E216" s="21"/>
      <c r="F216" s="21"/>
      <c r="G216" s="21"/>
    </row>
    <row r="217" spans="1:7" s="11" customFormat="1" ht="36" customHeight="1" x14ac:dyDescent="0.25">
      <c r="A217" s="19"/>
      <c r="B217" s="20"/>
      <c r="D217" s="19"/>
      <c r="E217" s="21"/>
      <c r="F217" s="21"/>
      <c r="G217" s="21"/>
    </row>
    <row r="218" spans="1:7" s="11" customFormat="1" ht="36" customHeight="1" x14ac:dyDescent="0.25">
      <c r="A218" s="19"/>
      <c r="B218" s="20"/>
      <c r="D218" s="19"/>
      <c r="E218" s="21"/>
      <c r="F218" s="21"/>
      <c r="G218" s="21"/>
    </row>
    <row r="219" spans="1:7" s="11" customFormat="1" ht="36" customHeight="1" x14ac:dyDescent="0.25">
      <c r="A219" s="19"/>
      <c r="B219" s="20"/>
      <c r="D219" s="19"/>
      <c r="E219" s="21"/>
      <c r="F219" s="21"/>
      <c r="G219" s="21"/>
    </row>
    <row r="220" spans="1:7" s="11" customFormat="1" ht="36" customHeight="1" x14ac:dyDescent="0.25">
      <c r="A220" s="19"/>
      <c r="B220" s="20"/>
      <c r="D220" s="19"/>
      <c r="E220" s="21"/>
      <c r="F220" s="21"/>
      <c r="G220" s="21"/>
    </row>
    <row r="221" spans="1:7" s="11" customFormat="1" ht="36" customHeight="1" x14ac:dyDescent="0.25">
      <c r="A221" s="19"/>
      <c r="B221" s="20"/>
      <c r="D221" s="19"/>
      <c r="E221" s="21"/>
      <c r="F221" s="21"/>
      <c r="G221" s="21"/>
    </row>
    <row r="222" spans="1:7" s="11" customFormat="1" ht="36" customHeight="1" x14ac:dyDescent="0.25">
      <c r="A222" s="19"/>
      <c r="B222" s="20"/>
      <c r="D222" s="19"/>
      <c r="E222" s="21"/>
      <c r="F222" s="21"/>
      <c r="G222" s="21"/>
    </row>
    <row r="223" spans="1:7" s="11" customFormat="1" ht="36" customHeight="1" x14ac:dyDescent="0.25">
      <c r="A223" s="19"/>
      <c r="B223" s="20"/>
      <c r="D223" s="19"/>
      <c r="E223" s="21"/>
      <c r="F223" s="21"/>
      <c r="G223" s="21"/>
    </row>
    <row r="224" spans="1:7" s="11" customFormat="1" ht="36" customHeight="1" x14ac:dyDescent="0.25">
      <c r="A224" s="19"/>
      <c r="B224" s="20"/>
      <c r="D224" s="19"/>
      <c r="E224" s="21"/>
      <c r="F224" s="21"/>
      <c r="G224" s="21"/>
    </row>
    <row r="225" spans="1:7" s="11" customFormat="1" ht="36" customHeight="1" x14ac:dyDescent="0.25">
      <c r="A225" s="19"/>
      <c r="B225" s="20"/>
      <c r="D225" s="19"/>
      <c r="E225" s="21"/>
      <c r="F225" s="21"/>
      <c r="G225" s="21"/>
    </row>
    <row r="226" spans="1:7" s="11" customFormat="1" ht="36" customHeight="1" x14ac:dyDescent="0.25">
      <c r="A226" s="19"/>
      <c r="B226" s="20"/>
      <c r="D226" s="19"/>
      <c r="E226" s="21"/>
      <c r="F226" s="21"/>
      <c r="G226" s="21"/>
    </row>
    <row r="227" spans="1:7" s="11" customFormat="1" ht="36" customHeight="1" x14ac:dyDescent="0.25">
      <c r="A227" s="19"/>
      <c r="B227" s="20"/>
      <c r="D227" s="19"/>
      <c r="E227" s="21"/>
      <c r="F227" s="21"/>
      <c r="G227" s="21"/>
    </row>
    <row r="228" spans="1:7" s="11" customFormat="1" ht="36" customHeight="1" x14ac:dyDescent="0.25">
      <c r="A228" s="19"/>
      <c r="B228" s="20"/>
      <c r="D228" s="19"/>
      <c r="E228" s="21"/>
      <c r="F228" s="21"/>
      <c r="G228" s="21"/>
    </row>
    <row r="229" spans="1:7" s="11" customFormat="1" ht="36" customHeight="1" x14ac:dyDescent="0.25">
      <c r="A229" s="19"/>
      <c r="B229" s="20"/>
      <c r="D229" s="19"/>
      <c r="E229" s="21"/>
      <c r="F229" s="21"/>
      <c r="G229" s="21"/>
    </row>
    <row r="230" spans="1:7" s="11" customFormat="1" ht="36" customHeight="1" x14ac:dyDescent="0.25">
      <c r="A230" s="19"/>
      <c r="B230" s="20"/>
      <c r="D230" s="19"/>
      <c r="E230" s="21"/>
      <c r="F230" s="21"/>
      <c r="G230" s="21"/>
    </row>
    <row r="231" spans="1:7" s="11" customFormat="1" ht="36" customHeight="1" x14ac:dyDescent="0.25">
      <c r="A231" s="19"/>
      <c r="B231" s="20"/>
      <c r="D231" s="19"/>
      <c r="E231" s="21"/>
      <c r="F231" s="21"/>
      <c r="G231" s="21"/>
    </row>
    <row r="232" spans="1:7" s="11" customFormat="1" ht="36" customHeight="1" x14ac:dyDescent="0.25">
      <c r="A232" s="19"/>
      <c r="B232" s="20"/>
      <c r="D232" s="19"/>
      <c r="E232" s="21"/>
      <c r="F232" s="21"/>
      <c r="G232" s="21"/>
    </row>
    <row r="233" spans="1:7" s="11" customFormat="1" ht="36" customHeight="1" x14ac:dyDescent="0.25">
      <c r="A233" s="19"/>
      <c r="B233" s="20"/>
      <c r="D233" s="19"/>
      <c r="E233" s="21"/>
      <c r="F233" s="21"/>
      <c r="G233" s="21"/>
    </row>
    <row r="234" spans="1:7" s="11" customFormat="1" ht="36" customHeight="1" x14ac:dyDescent="0.25">
      <c r="A234" s="19"/>
      <c r="B234" s="20"/>
      <c r="D234" s="19"/>
      <c r="E234" s="21"/>
      <c r="F234" s="21"/>
      <c r="G234" s="21"/>
    </row>
    <row r="235" spans="1:7" s="11" customFormat="1" ht="36" customHeight="1" x14ac:dyDescent="0.25">
      <c r="A235" s="19"/>
      <c r="B235" s="20"/>
      <c r="D235" s="19"/>
      <c r="E235" s="21"/>
      <c r="F235" s="21"/>
      <c r="G235" s="21"/>
    </row>
    <row r="236" spans="1:7" s="11" customFormat="1" ht="36" customHeight="1" x14ac:dyDescent="0.25">
      <c r="A236" s="19"/>
      <c r="B236" s="20"/>
      <c r="D236" s="19"/>
      <c r="E236" s="21"/>
      <c r="F236" s="21"/>
      <c r="G236" s="21"/>
    </row>
    <row r="237" spans="1:7" s="11" customFormat="1" ht="36" customHeight="1" x14ac:dyDescent="0.25">
      <c r="A237" s="19"/>
      <c r="B237" s="20"/>
      <c r="D237" s="19"/>
      <c r="E237" s="21"/>
      <c r="F237" s="21"/>
      <c r="G237" s="21"/>
    </row>
    <row r="238" spans="1:7" s="11" customFormat="1" ht="36" customHeight="1" x14ac:dyDescent="0.25">
      <c r="A238" s="19"/>
      <c r="B238" s="20"/>
      <c r="D238" s="19"/>
      <c r="E238" s="21"/>
      <c r="F238" s="21"/>
      <c r="G238" s="21"/>
    </row>
    <row r="239" spans="1:7" s="11" customFormat="1" ht="36" customHeight="1" x14ac:dyDescent="0.25">
      <c r="A239" s="19"/>
      <c r="B239" s="20"/>
      <c r="D239" s="19"/>
      <c r="E239" s="21"/>
      <c r="F239" s="21"/>
      <c r="G239" s="21"/>
    </row>
    <row r="240" spans="1:7" s="11" customFormat="1" ht="36" customHeight="1" x14ac:dyDescent="0.25">
      <c r="A240" s="19"/>
      <c r="B240" s="20"/>
      <c r="D240" s="19"/>
      <c r="E240" s="21"/>
      <c r="F240" s="21"/>
      <c r="G240" s="21"/>
    </row>
    <row r="241" spans="1:7" s="11" customFormat="1" ht="36" customHeight="1" x14ac:dyDescent="0.25">
      <c r="A241" s="19"/>
      <c r="B241" s="20"/>
      <c r="D241" s="19"/>
      <c r="E241" s="21"/>
      <c r="F241" s="21"/>
      <c r="G241" s="21"/>
    </row>
    <row r="242" spans="1:7" s="11" customFormat="1" ht="36" customHeight="1" x14ac:dyDescent="0.25">
      <c r="A242" s="19"/>
      <c r="B242" s="20"/>
      <c r="D242" s="19"/>
      <c r="E242" s="21"/>
      <c r="F242" s="21"/>
      <c r="G242" s="21"/>
    </row>
    <row r="243" spans="1:7" s="11" customFormat="1" ht="36" customHeight="1" x14ac:dyDescent="0.25">
      <c r="A243" s="19"/>
      <c r="B243" s="20"/>
      <c r="D243" s="19"/>
      <c r="E243" s="21"/>
      <c r="F243" s="21"/>
      <c r="G243" s="21"/>
    </row>
    <row r="244" spans="1:7" s="11" customFormat="1" ht="36" customHeight="1" x14ac:dyDescent="0.25">
      <c r="A244" s="19"/>
      <c r="B244" s="20"/>
      <c r="D244" s="19"/>
      <c r="E244" s="21"/>
      <c r="F244" s="21"/>
      <c r="G244" s="21"/>
    </row>
    <row r="245" spans="1:7" s="11" customFormat="1" ht="36" customHeight="1" x14ac:dyDescent="0.25">
      <c r="A245" s="19"/>
      <c r="B245" s="20"/>
      <c r="D245" s="19"/>
      <c r="E245" s="21"/>
      <c r="F245" s="21"/>
      <c r="G245" s="21"/>
    </row>
    <row r="246" spans="1:7" s="11" customFormat="1" ht="36" customHeight="1" x14ac:dyDescent="0.25">
      <c r="A246" s="19"/>
      <c r="B246" s="20"/>
      <c r="D246" s="19"/>
      <c r="E246" s="21"/>
      <c r="F246" s="21"/>
      <c r="G246" s="21"/>
    </row>
    <row r="247" spans="1:7" s="11" customFormat="1" ht="36" customHeight="1" x14ac:dyDescent="0.25">
      <c r="A247" s="19"/>
      <c r="B247" s="20"/>
      <c r="D247" s="19"/>
      <c r="E247" s="21"/>
      <c r="F247" s="21"/>
      <c r="G247" s="21"/>
    </row>
    <row r="248" spans="1:7" s="11" customFormat="1" ht="36" customHeight="1" x14ac:dyDescent="0.25">
      <c r="A248" s="19"/>
      <c r="B248" s="20"/>
      <c r="D248" s="19"/>
      <c r="E248" s="21"/>
      <c r="F248" s="21"/>
      <c r="G248" s="21"/>
    </row>
    <row r="249" spans="1:7" s="11" customFormat="1" ht="36" customHeight="1" x14ac:dyDescent="0.25">
      <c r="A249" s="19"/>
      <c r="B249" s="20"/>
      <c r="D249" s="19"/>
      <c r="E249" s="21"/>
      <c r="F249" s="21"/>
      <c r="G249" s="21"/>
    </row>
    <row r="250" spans="1:7" s="11" customFormat="1" ht="36" customHeight="1" x14ac:dyDescent="0.25">
      <c r="A250" s="19"/>
      <c r="B250" s="20"/>
      <c r="D250" s="19"/>
      <c r="E250" s="21"/>
      <c r="F250" s="21"/>
      <c r="G250" s="21"/>
    </row>
    <row r="251" spans="1:7" s="11" customFormat="1" ht="36" customHeight="1" x14ac:dyDescent="0.25">
      <c r="A251" s="19"/>
      <c r="B251" s="20"/>
      <c r="D251" s="19"/>
      <c r="E251" s="21"/>
      <c r="F251" s="21"/>
      <c r="G251" s="21"/>
    </row>
    <row r="252" spans="1:7" s="11" customFormat="1" ht="36" customHeight="1" x14ac:dyDescent="0.25">
      <c r="A252" s="19"/>
      <c r="B252" s="20"/>
      <c r="D252" s="19"/>
      <c r="E252" s="21"/>
      <c r="F252" s="21"/>
      <c r="G252" s="21"/>
    </row>
    <row r="253" spans="1:7" s="11" customFormat="1" ht="36" customHeight="1" x14ac:dyDescent="0.25">
      <c r="A253" s="19"/>
      <c r="B253" s="20"/>
      <c r="D253" s="19"/>
      <c r="E253" s="21"/>
      <c r="F253" s="21"/>
      <c r="G253" s="21"/>
    </row>
    <row r="254" spans="1:7" s="11" customFormat="1" ht="36" customHeight="1" x14ac:dyDescent="0.25">
      <c r="A254" s="19"/>
      <c r="B254" s="20"/>
      <c r="D254" s="19"/>
      <c r="E254" s="21"/>
      <c r="F254" s="21"/>
      <c r="G254" s="21"/>
    </row>
    <row r="255" spans="1:7" s="11" customFormat="1" ht="36" customHeight="1" x14ac:dyDescent="0.25">
      <c r="A255" s="19"/>
      <c r="B255" s="20"/>
      <c r="D255" s="19"/>
      <c r="E255" s="21"/>
      <c r="F255" s="21"/>
      <c r="G255" s="21"/>
    </row>
    <row r="256" spans="1:7" s="11" customFormat="1" ht="36" customHeight="1" x14ac:dyDescent="0.25">
      <c r="A256" s="19"/>
      <c r="B256" s="20"/>
      <c r="D256" s="19"/>
      <c r="E256" s="21"/>
      <c r="F256" s="21"/>
      <c r="G256" s="21"/>
    </row>
    <row r="257" spans="1:7" s="11" customFormat="1" ht="36" customHeight="1" x14ac:dyDescent="0.25">
      <c r="A257" s="19"/>
      <c r="B257" s="20"/>
      <c r="D257" s="19"/>
      <c r="E257" s="21"/>
      <c r="F257" s="21"/>
      <c r="G257" s="21"/>
    </row>
    <row r="258" spans="1:7" s="11" customFormat="1" ht="36" customHeight="1" x14ac:dyDescent="0.25">
      <c r="A258" s="19"/>
      <c r="B258" s="20"/>
      <c r="D258" s="19"/>
      <c r="E258" s="21"/>
      <c r="F258" s="21"/>
      <c r="G258" s="21"/>
    </row>
    <row r="259" spans="1:7" s="11" customFormat="1" ht="36" customHeight="1" x14ac:dyDescent="0.25">
      <c r="A259" s="19"/>
      <c r="B259" s="20"/>
      <c r="D259" s="19"/>
      <c r="E259" s="21"/>
      <c r="F259" s="21"/>
      <c r="G259" s="21"/>
    </row>
    <row r="260" spans="1:7" s="11" customFormat="1" ht="36" customHeight="1" x14ac:dyDescent="0.25">
      <c r="A260" s="19"/>
      <c r="B260" s="20"/>
      <c r="D260" s="19"/>
      <c r="E260" s="21"/>
      <c r="F260" s="21"/>
      <c r="G260" s="21"/>
    </row>
    <row r="261" spans="1:7" s="11" customFormat="1" ht="36" customHeight="1" x14ac:dyDescent="0.25">
      <c r="A261" s="19"/>
      <c r="B261" s="20"/>
      <c r="D261" s="19"/>
      <c r="E261" s="21"/>
      <c r="F261" s="21"/>
      <c r="G261" s="21"/>
    </row>
    <row r="262" spans="1:7" s="11" customFormat="1" ht="36" customHeight="1" x14ac:dyDescent="0.25">
      <c r="A262" s="19"/>
      <c r="B262" s="20"/>
      <c r="D262" s="19"/>
      <c r="E262" s="21"/>
      <c r="F262" s="21"/>
      <c r="G262" s="21"/>
    </row>
    <row r="263" spans="1:7" s="11" customFormat="1" ht="36" customHeight="1" x14ac:dyDescent="0.25">
      <c r="A263" s="19"/>
      <c r="B263" s="20"/>
      <c r="D263" s="19"/>
      <c r="E263" s="21"/>
      <c r="F263" s="21"/>
      <c r="G263" s="21"/>
    </row>
    <row r="264" spans="1:7" s="11" customFormat="1" ht="36" customHeight="1" x14ac:dyDescent="0.25">
      <c r="A264" s="19"/>
      <c r="B264" s="20"/>
      <c r="D264" s="19"/>
      <c r="E264" s="21"/>
      <c r="F264" s="21"/>
      <c r="G264" s="21"/>
    </row>
    <row r="265" spans="1:7" s="11" customFormat="1" ht="36" customHeight="1" x14ac:dyDescent="0.25">
      <c r="A265" s="19"/>
      <c r="B265" s="20"/>
      <c r="D265" s="19"/>
      <c r="E265" s="21"/>
      <c r="F265" s="21"/>
      <c r="G265" s="21"/>
    </row>
    <row r="266" spans="1:7" s="11" customFormat="1" ht="36" customHeight="1" x14ac:dyDescent="0.25">
      <c r="A266" s="19"/>
      <c r="B266" s="20"/>
      <c r="D266" s="19"/>
      <c r="E266" s="21"/>
      <c r="F266" s="21"/>
      <c r="G266" s="21"/>
    </row>
    <row r="267" spans="1:7" s="11" customFormat="1" ht="36" customHeight="1" x14ac:dyDescent="0.25">
      <c r="A267" s="19"/>
      <c r="B267" s="20"/>
      <c r="D267" s="19"/>
      <c r="E267" s="21"/>
      <c r="F267" s="21"/>
      <c r="G267" s="21"/>
    </row>
    <row r="268" spans="1:7" s="11" customFormat="1" ht="36" customHeight="1" x14ac:dyDescent="0.25">
      <c r="A268" s="19"/>
      <c r="B268" s="20"/>
      <c r="D268" s="19"/>
      <c r="E268" s="21"/>
      <c r="F268" s="21"/>
      <c r="G268" s="21"/>
    </row>
    <row r="269" spans="1:7" s="11" customFormat="1" ht="36" customHeight="1" x14ac:dyDescent="0.25">
      <c r="A269" s="19"/>
      <c r="B269" s="20"/>
      <c r="D269" s="19"/>
      <c r="E269" s="21"/>
      <c r="F269" s="21"/>
      <c r="G269" s="21"/>
    </row>
    <row r="270" spans="1:7" s="11" customFormat="1" ht="36" customHeight="1" x14ac:dyDescent="0.25">
      <c r="A270" s="19"/>
      <c r="B270" s="20"/>
      <c r="D270" s="19"/>
      <c r="E270" s="21"/>
      <c r="F270" s="21"/>
      <c r="G270" s="21"/>
    </row>
    <row r="271" spans="1:7" s="11" customFormat="1" ht="36" customHeight="1" x14ac:dyDescent="0.25">
      <c r="A271" s="19"/>
      <c r="B271" s="20"/>
      <c r="D271" s="19"/>
      <c r="E271" s="21"/>
      <c r="F271" s="21"/>
      <c r="G271" s="21"/>
    </row>
    <row r="272" spans="1:7" s="11" customFormat="1" ht="36" customHeight="1" x14ac:dyDescent="0.25">
      <c r="A272" s="19"/>
      <c r="B272" s="20"/>
      <c r="D272" s="19"/>
      <c r="E272" s="21"/>
      <c r="F272" s="21"/>
      <c r="G272" s="21"/>
    </row>
    <row r="273" spans="1:7" s="11" customFormat="1" ht="36" customHeight="1" x14ac:dyDescent="0.25">
      <c r="A273" s="19"/>
      <c r="B273" s="20"/>
      <c r="D273" s="19"/>
      <c r="E273" s="21"/>
      <c r="F273" s="21"/>
      <c r="G273" s="21"/>
    </row>
    <row r="274" spans="1:7" s="11" customFormat="1" ht="36" customHeight="1" x14ac:dyDescent="0.25">
      <c r="A274" s="19"/>
      <c r="B274" s="20"/>
      <c r="D274" s="19"/>
      <c r="E274" s="21"/>
      <c r="F274" s="21"/>
      <c r="G274" s="21"/>
    </row>
    <row r="275" spans="1:7" s="11" customFormat="1" ht="36" customHeight="1" x14ac:dyDescent="0.25">
      <c r="A275" s="19"/>
      <c r="B275" s="20"/>
      <c r="D275" s="19"/>
      <c r="E275" s="21"/>
      <c r="F275" s="21"/>
      <c r="G275" s="21"/>
    </row>
    <row r="276" spans="1:7" s="11" customFormat="1" ht="36" customHeight="1" x14ac:dyDescent="0.25">
      <c r="A276" s="19"/>
      <c r="B276" s="20"/>
      <c r="D276" s="19"/>
      <c r="E276" s="21"/>
      <c r="F276" s="21"/>
      <c r="G276" s="21"/>
    </row>
    <row r="277" spans="1:7" s="11" customFormat="1" ht="36" customHeight="1" x14ac:dyDescent="0.25">
      <c r="A277" s="19"/>
      <c r="B277" s="20"/>
      <c r="D277" s="19"/>
      <c r="E277" s="21"/>
      <c r="F277" s="21"/>
      <c r="G277" s="21"/>
    </row>
    <row r="278" spans="1:7" s="11" customFormat="1" ht="36" customHeight="1" x14ac:dyDescent="0.25">
      <c r="A278" s="19"/>
      <c r="B278" s="20"/>
      <c r="D278" s="19"/>
      <c r="E278" s="21"/>
      <c r="F278" s="21"/>
      <c r="G278" s="21"/>
    </row>
    <row r="279" spans="1:7" s="11" customFormat="1" ht="36" customHeight="1" x14ac:dyDescent="0.25">
      <c r="A279" s="19"/>
      <c r="B279" s="20"/>
      <c r="D279" s="19"/>
      <c r="E279" s="21"/>
      <c r="F279" s="21"/>
      <c r="G279" s="21"/>
    </row>
    <row r="280" spans="1:7" s="11" customFormat="1" ht="36" customHeight="1" x14ac:dyDescent="0.25">
      <c r="A280" s="19"/>
      <c r="B280" s="20"/>
      <c r="D280" s="19"/>
      <c r="E280" s="21"/>
      <c r="F280" s="21"/>
      <c r="G280" s="21"/>
    </row>
    <row r="281" spans="1:7" s="11" customFormat="1" ht="36" customHeight="1" x14ac:dyDescent="0.25">
      <c r="A281" s="19"/>
      <c r="B281" s="20"/>
      <c r="D281" s="19"/>
      <c r="E281" s="21"/>
      <c r="F281" s="21"/>
      <c r="G281" s="21"/>
    </row>
    <row r="282" spans="1:7" s="11" customFormat="1" ht="36" customHeight="1" x14ac:dyDescent="0.25">
      <c r="A282" s="19"/>
      <c r="B282" s="20"/>
      <c r="D282" s="19"/>
      <c r="E282" s="21"/>
      <c r="F282" s="21"/>
      <c r="G282" s="21"/>
    </row>
    <row r="283" spans="1:7" s="11" customFormat="1" ht="36" customHeight="1" x14ac:dyDescent="0.25">
      <c r="A283" s="19"/>
      <c r="B283" s="20"/>
      <c r="D283" s="19"/>
      <c r="E283" s="21"/>
      <c r="F283" s="21"/>
      <c r="G283" s="21"/>
    </row>
    <row r="284" spans="1:7" s="11" customFormat="1" ht="36" customHeight="1" x14ac:dyDescent="0.25">
      <c r="A284" s="19"/>
      <c r="B284" s="20"/>
      <c r="D284" s="19"/>
      <c r="E284" s="21"/>
      <c r="F284" s="21"/>
      <c r="G284" s="21"/>
    </row>
    <row r="285" spans="1:7" s="11" customFormat="1" ht="36" customHeight="1" x14ac:dyDescent="0.25">
      <c r="A285" s="19"/>
      <c r="B285" s="20"/>
      <c r="D285" s="19"/>
      <c r="E285" s="21"/>
      <c r="F285" s="21"/>
      <c r="G285" s="21"/>
    </row>
    <row r="286" spans="1:7" s="11" customFormat="1" ht="36" customHeight="1" x14ac:dyDescent="0.25">
      <c r="A286" s="19"/>
      <c r="B286" s="20"/>
      <c r="D286" s="19"/>
      <c r="E286" s="21"/>
      <c r="F286" s="21"/>
      <c r="G286" s="21"/>
    </row>
    <row r="287" spans="1:7" s="11" customFormat="1" ht="36" customHeight="1" x14ac:dyDescent="0.25">
      <c r="A287" s="19"/>
      <c r="B287" s="20"/>
      <c r="D287" s="19"/>
      <c r="E287" s="21"/>
      <c r="F287" s="21"/>
      <c r="G287" s="21"/>
    </row>
    <row r="288" spans="1:7" s="11" customFormat="1" ht="36" customHeight="1" x14ac:dyDescent="0.25">
      <c r="A288" s="19"/>
      <c r="B288" s="20"/>
      <c r="D288" s="19"/>
      <c r="E288" s="21"/>
      <c r="F288" s="21"/>
      <c r="G288" s="21"/>
    </row>
    <row r="289" spans="1:7" s="11" customFormat="1" ht="36" customHeight="1" x14ac:dyDescent="0.25">
      <c r="A289" s="19"/>
      <c r="B289" s="20"/>
      <c r="D289" s="19"/>
      <c r="E289" s="21"/>
      <c r="F289" s="21"/>
      <c r="G289" s="21"/>
    </row>
    <row r="290" spans="1:7" s="11" customFormat="1" ht="36" customHeight="1" x14ac:dyDescent="0.25">
      <c r="A290" s="19"/>
      <c r="B290" s="20"/>
      <c r="D290" s="19"/>
      <c r="E290" s="21"/>
      <c r="F290" s="21"/>
      <c r="G290" s="21"/>
    </row>
    <row r="291" spans="1:7" s="11" customFormat="1" ht="36" customHeight="1" x14ac:dyDescent="0.25">
      <c r="A291" s="19"/>
      <c r="B291" s="20"/>
      <c r="D291" s="19"/>
      <c r="E291" s="21"/>
      <c r="F291" s="21"/>
      <c r="G291" s="21"/>
    </row>
    <row r="292" spans="1:7" s="11" customFormat="1" ht="36" customHeight="1" x14ac:dyDescent="0.25">
      <c r="A292" s="19"/>
      <c r="B292" s="20"/>
      <c r="D292" s="19"/>
      <c r="E292" s="21"/>
      <c r="F292" s="21"/>
      <c r="G292" s="21"/>
    </row>
    <row r="293" spans="1:7" s="11" customFormat="1" ht="36" customHeight="1" x14ac:dyDescent="0.25">
      <c r="A293" s="19"/>
      <c r="B293" s="20"/>
      <c r="D293" s="19"/>
      <c r="E293" s="21"/>
      <c r="F293" s="21"/>
      <c r="G293" s="21"/>
    </row>
    <row r="294" spans="1:7" s="11" customFormat="1" ht="36" customHeight="1" x14ac:dyDescent="0.25">
      <c r="A294" s="19"/>
      <c r="B294" s="20"/>
      <c r="D294" s="19"/>
      <c r="E294" s="21"/>
      <c r="F294" s="21"/>
      <c r="G294" s="21"/>
    </row>
    <row r="295" spans="1:7" s="11" customFormat="1" ht="36" customHeight="1" x14ac:dyDescent="0.25">
      <c r="A295" s="19"/>
      <c r="B295" s="20"/>
      <c r="D295" s="19"/>
      <c r="E295" s="21"/>
      <c r="F295" s="21"/>
      <c r="G295" s="21"/>
    </row>
    <row r="296" spans="1:7" s="11" customFormat="1" ht="36" customHeight="1" x14ac:dyDescent="0.25">
      <c r="A296" s="19"/>
      <c r="B296" s="20"/>
      <c r="D296" s="19"/>
      <c r="E296" s="21"/>
      <c r="F296" s="21"/>
      <c r="G296" s="21"/>
    </row>
    <row r="297" spans="1:7" s="11" customFormat="1" ht="36" customHeight="1" x14ac:dyDescent="0.25">
      <c r="A297" s="19"/>
      <c r="B297" s="20"/>
      <c r="D297" s="19"/>
      <c r="E297" s="21"/>
      <c r="F297" s="21"/>
      <c r="G297" s="21"/>
    </row>
    <row r="298" spans="1:7" s="11" customFormat="1" ht="36" customHeight="1" x14ac:dyDescent="0.25">
      <c r="A298" s="19"/>
      <c r="B298" s="20"/>
      <c r="D298" s="19"/>
      <c r="E298" s="21"/>
      <c r="F298" s="21"/>
      <c r="G298" s="21"/>
    </row>
    <row r="299" spans="1:7" s="11" customFormat="1" ht="36" customHeight="1" x14ac:dyDescent="0.25">
      <c r="A299" s="19"/>
      <c r="B299" s="20"/>
      <c r="D299" s="19"/>
      <c r="E299" s="21"/>
      <c r="F299" s="21"/>
      <c r="G299" s="21"/>
    </row>
    <row r="300" spans="1:7" s="11" customFormat="1" ht="36" customHeight="1" x14ac:dyDescent="0.25">
      <c r="A300" s="19"/>
      <c r="B300" s="20"/>
      <c r="D300" s="19"/>
      <c r="E300" s="21"/>
      <c r="F300" s="21"/>
      <c r="G300" s="21"/>
    </row>
    <row r="301" spans="1:7" s="11" customFormat="1" ht="36" customHeight="1" x14ac:dyDescent="0.25">
      <c r="A301" s="19"/>
      <c r="B301" s="20"/>
      <c r="D301" s="19"/>
      <c r="E301" s="21"/>
      <c r="F301" s="21"/>
      <c r="G301" s="21"/>
    </row>
    <row r="302" spans="1:7" s="11" customFormat="1" ht="36" customHeight="1" x14ac:dyDescent="0.25">
      <c r="A302" s="19"/>
      <c r="B302" s="20"/>
      <c r="D302" s="19"/>
      <c r="E302" s="21"/>
      <c r="F302" s="21"/>
      <c r="G302" s="21"/>
    </row>
    <row r="303" spans="1:7" s="11" customFormat="1" ht="36" customHeight="1" x14ac:dyDescent="0.25">
      <c r="A303" s="19"/>
      <c r="B303" s="20"/>
      <c r="D303" s="19"/>
      <c r="E303" s="21"/>
      <c r="F303" s="21"/>
      <c r="G303" s="21"/>
    </row>
    <row r="304" spans="1:7" s="11" customFormat="1" ht="36" customHeight="1" x14ac:dyDescent="0.25">
      <c r="A304" s="19"/>
      <c r="B304" s="20"/>
      <c r="D304" s="19"/>
      <c r="E304" s="21"/>
      <c r="F304" s="21"/>
      <c r="G304" s="21"/>
    </row>
    <row r="305" spans="1:7" s="11" customFormat="1" ht="36" customHeight="1" x14ac:dyDescent="0.25">
      <c r="A305" s="19"/>
      <c r="B305" s="20"/>
      <c r="D305" s="19"/>
      <c r="E305" s="21"/>
      <c r="F305" s="21"/>
      <c r="G305" s="21"/>
    </row>
    <row r="306" spans="1:7" s="11" customFormat="1" ht="36" customHeight="1" x14ac:dyDescent="0.25">
      <c r="A306" s="19"/>
      <c r="B306" s="20"/>
      <c r="D306" s="19"/>
      <c r="E306" s="21"/>
      <c r="F306" s="21"/>
      <c r="G306" s="21"/>
    </row>
    <row r="307" spans="1:7" s="11" customFormat="1" ht="36" customHeight="1" x14ac:dyDescent="0.25">
      <c r="A307" s="19"/>
      <c r="B307" s="20"/>
      <c r="D307" s="19"/>
      <c r="E307" s="21"/>
      <c r="F307" s="21"/>
      <c r="G307" s="21"/>
    </row>
    <row r="308" spans="1:7" s="11" customFormat="1" ht="36" customHeight="1" x14ac:dyDescent="0.25">
      <c r="A308" s="19"/>
      <c r="B308" s="20"/>
      <c r="D308" s="19"/>
      <c r="E308" s="21"/>
      <c r="F308" s="21"/>
      <c r="G308" s="21"/>
    </row>
    <row r="309" spans="1:7" s="11" customFormat="1" ht="36" customHeight="1" x14ac:dyDescent="0.25">
      <c r="A309" s="19"/>
      <c r="B309" s="20"/>
      <c r="D309" s="19"/>
      <c r="E309" s="21"/>
      <c r="F309" s="21"/>
      <c r="G309" s="21"/>
    </row>
    <row r="310" spans="1:7" s="11" customFormat="1" ht="36" customHeight="1" x14ac:dyDescent="0.25">
      <c r="A310" s="19"/>
      <c r="B310" s="20"/>
      <c r="D310" s="19"/>
      <c r="E310" s="21"/>
      <c r="F310" s="21"/>
      <c r="G310" s="21"/>
    </row>
    <row r="311" spans="1:7" s="11" customFormat="1" ht="36" customHeight="1" x14ac:dyDescent="0.25">
      <c r="A311" s="19"/>
      <c r="B311" s="20"/>
      <c r="D311" s="19"/>
      <c r="E311" s="21"/>
      <c r="F311" s="21"/>
      <c r="G311" s="21"/>
    </row>
    <row r="312" spans="1:7" s="11" customFormat="1" ht="36" customHeight="1" x14ac:dyDescent="0.25">
      <c r="A312" s="19"/>
      <c r="B312" s="20"/>
      <c r="D312" s="19"/>
      <c r="E312" s="21"/>
      <c r="F312" s="21"/>
      <c r="G312" s="21"/>
    </row>
    <row r="313" spans="1:7" s="11" customFormat="1" ht="36" customHeight="1" x14ac:dyDescent="0.25">
      <c r="A313" s="19"/>
      <c r="B313" s="20"/>
      <c r="D313" s="19"/>
      <c r="E313" s="21"/>
      <c r="F313" s="21"/>
      <c r="G313" s="21"/>
    </row>
    <row r="314" spans="1:7" s="11" customFormat="1" ht="36" customHeight="1" x14ac:dyDescent="0.25">
      <c r="A314" s="19"/>
      <c r="B314" s="20"/>
      <c r="D314" s="19"/>
      <c r="E314" s="21"/>
      <c r="F314" s="21"/>
      <c r="G314" s="21"/>
    </row>
    <row r="315" spans="1:7" s="11" customFormat="1" ht="36" customHeight="1" x14ac:dyDescent="0.25">
      <c r="A315" s="19"/>
      <c r="B315" s="20"/>
      <c r="D315" s="19"/>
      <c r="E315" s="21"/>
      <c r="F315" s="21"/>
      <c r="G315" s="21"/>
    </row>
    <row r="316" spans="1:7" s="11" customFormat="1" ht="36" customHeight="1" x14ac:dyDescent="0.25">
      <c r="A316" s="19"/>
      <c r="B316" s="20"/>
      <c r="D316" s="19"/>
      <c r="E316" s="21"/>
      <c r="F316" s="21"/>
      <c r="G316" s="21"/>
    </row>
    <row r="317" spans="1:7" s="11" customFormat="1" ht="36" customHeight="1" x14ac:dyDescent="0.25">
      <c r="A317" s="19"/>
      <c r="B317" s="20"/>
      <c r="D317" s="19"/>
      <c r="E317" s="21"/>
      <c r="F317" s="21"/>
      <c r="G317" s="21"/>
    </row>
    <row r="318" spans="1:7" s="11" customFormat="1" ht="36" customHeight="1" x14ac:dyDescent="0.25">
      <c r="A318" s="19"/>
      <c r="B318" s="20"/>
      <c r="D318" s="19"/>
      <c r="E318" s="21"/>
      <c r="F318" s="21"/>
      <c r="G318" s="21"/>
    </row>
    <row r="319" spans="1:7" s="11" customFormat="1" ht="36" customHeight="1" x14ac:dyDescent="0.25">
      <c r="A319" s="19"/>
      <c r="B319" s="20"/>
      <c r="D319" s="19"/>
      <c r="E319" s="21"/>
      <c r="F319" s="21"/>
      <c r="G319" s="21"/>
    </row>
    <row r="320" spans="1:7" s="11" customFormat="1" ht="36" customHeight="1" x14ac:dyDescent="0.25">
      <c r="A320" s="19"/>
      <c r="B320" s="20"/>
      <c r="D320" s="19"/>
      <c r="E320" s="21"/>
      <c r="F320" s="21"/>
      <c r="G320" s="21"/>
    </row>
    <row r="321" spans="1:7" s="11" customFormat="1" ht="36" customHeight="1" x14ac:dyDescent="0.25">
      <c r="A321" s="19"/>
      <c r="B321" s="20"/>
      <c r="D321" s="19"/>
      <c r="E321" s="21"/>
      <c r="F321" s="21"/>
      <c r="G321" s="21"/>
    </row>
    <row r="322" spans="1:7" s="11" customFormat="1" ht="36" customHeight="1" x14ac:dyDescent="0.25">
      <c r="A322" s="19"/>
      <c r="B322" s="20"/>
      <c r="D322" s="19"/>
      <c r="E322" s="21"/>
      <c r="F322" s="21"/>
      <c r="G322" s="21"/>
    </row>
    <row r="323" spans="1:7" s="11" customFormat="1" ht="36" customHeight="1" x14ac:dyDescent="0.25">
      <c r="A323" s="19"/>
      <c r="B323" s="20"/>
      <c r="D323" s="19"/>
      <c r="E323" s="21"/>
      <c r="F323" s="21"/>
      <c r="G323" s="21"/>
    </row>
    <row r="324" spans="1:7" s="11" customFormat="1" ht="36" customHeight="1" x14ac:dyDescent="0.25">
      <c r="A324" s="19"/>
      <c r="B324" s="20"/>
      <c r="D324" s="19"/>
      <c r="E324" s="21"/>
      <c r="F324" s="21"/>
      <c r="G324" s="21"/>
    </row>
    <row r="325" spans="1:7" s="11" customFormat="1" ht="36" customHeight="1" x14ac:dyDescent="0.25">
      <c r="A325" s="19"/>
      <c r="B325" s="20"/>
      <c r="D325" s="19"/>
      <c r="E325" s="21"/>
      <c r="F325" s="21"/>
      <c r="G325" s="21"/>
    </row>
    <row r="326" spans="1:7" s="11" customFormat="1" ht="36" customHeight="1" x14ac:dyDescent="0.25">
      <c r="A326" s="19"/>
      <c r="B326" s="20"/>
      <c r="D326" s="19"/>
      <c r="E326" s="21"/>
      <c r="F326" s="21"/>
      <c r="G326" s="21"/>
    </row>
    <row r="327" spans="1:7" s="11" customFormat="1" ht="36" customHeight="1" x14ac:dyDescent="0.25">
      <c r="A327" s="19"/>
      <c r="B327" s="20"/>
      <c r="D327" s="19"/>
      <c r="E327" s="21"/>
      <c r="F327" s="21"/>
      <c r="G327" s="21"/>
    </row>
    <row r="328" spans="1:7" s="11" customFormat="1" ht="36" customHeight="1" x14ac:dyDescent="0.25">
      <c r="A328" s="19"/>
      <c r="B328" s="20"/>
      <c r="D328" s="19"/>
      <c r="E328" s="21"/>
      <c r="F328" s="21"/>
      <c r="G328" s="21"/>
    </row>
    <row r="329" spans="1:7" s="11" customFormat="1" ht="36" customHeight="1" x14ac:dyDescent="0.25">
      <c r="A329" s="19"/>
      <c r="B329" s="20"/>
      <c r="D329" s="19"/>
      <c r="E329" s="21"/>
      <c r="F329" s="21"/>
      <c r="G329" s="21"/>
    </row>
    <row r="330" spans="1:7" s="11" customFormat="1" ht="36" customHeight="1" x14ac:dyDescent="0.25">
      <c r="A330" s="19"/>
      <c r="B330" s="20"/>
      <c r="D330" s="19"/>
      <c r="E330" s="21"/>
      <c r="F330" s="21"/>
      <c r="G330" s="21"/>
    </row>
    <row r="331" spans="1:7" s="11" customFormat="1" ht="36" customHeight="1" x14ac:dyDescent="0.25">
      <c r="A331" s="19"/>
      <c r="B331" s="20"/>
      <c r="D331" s="19"/>
      <c r="E331" s="21"/>
      <c r="F331" s="21"/>
      <c r="G331" s="21"/>
    </row>
    <row r="332" spans="1:7" s="11" customFormat="1" ht="36" customHeight="1" x14ac:dyDescent="0.25">
      <c r="A332" s="19"/>
      <c r="B332" s="20"/>
      <c r="D332" s="19"/>
      <c r="E332" s="21"/>
      <c r="F332" s="21"/>
      <c r="G332" s="21"/>
    </row>
    <row r="333" spans="1:7" s="11" customFormat="1" ht="36" customHeight="1" x14ac:dyDescent="0.25">
      <c r="A333" s="19"/>
      <c r="B333" s="20"/>
      <c r="D333" s="19"/>
      <c r="E333" s="21"/>
      <c r="F333" s="21"/>
      <c r="G333" s="21"/>
    </row>
    <row r="334" spans="1:7" s="11" customFormat="1" ht="36" customHeight="1" x14ac:dyDescent="0.25">
      <c r="A334" s="19"/>
      <c r="B334" s="20"/>
      <c r="D334" s="19"/>
      <c r="E334" s="21"/>
      <c r="F334" s="21"/>
      <c r="G334" s="21"/>
    </row>
    <row r="335" spans="1:7" s="11" customFormat="1" ht="36" customHeight="1" x14ac:dyDescent="0.25">
      <c r="A335" s="19"/>
      <c r="B335" s="20"/>
      <c r="D335" s="19"/>
      <c r="E335" s="21"/>
      <c r="F335" s="21"/>
      <c r="G335" s="21"/>
    </row>
    <row r="336" spans="1:7" s="11" customFormat="1" ht="36" customHeight="1" x14ac:dyDescent="0.25">
      <c r="A336" s="19"/>
      <c r="B336" s="20"/>
      <c r="D336" s="19"/>
      <c r="E336" s="21"/>
      <c r="F336" s="21"/>
      <c r="G336" s="21"/>
    </row>
    <row r="337" spans="1:7" s="11" customFormat="1" ht="36" customHeight="1" x14ac:dyDescent="0.25">
      <c r="A337" s="19"/>
      <c r="B337" s="20"/>
      <c r="D337" s="19"/>
      <c r="E337" s="21"/>
      <c r="F337" s="21"/>
      <c r="G337" s="21"/>
    </row>
    <row r="338" spans="1:7" s="11" customFormat="1" ht="36" customHeight="1" x14ac:dyDescent="0.25">
      <c r="A338" s="19"/>
      <c r="B338" s="20"/>
      <c r="D338" s="19"/>
      <c r="E338" s="21"/>
      <c r="F338" s="21"/>
      <c r="G338" s="21"/>
    </row>
    <row r="339" spans="1:7" s="11" customFormat="1" ht="36" customHeight="1" x14ac:dyDescent="0.25">
      <c r="A339" s="19"/>
      <c r="B339" s="20"/>
      <c r="D339" s="19"/>
      <c r="E339" s="21"/>
      <c r="F339" s="21"/>
      <c r="G339" s="21"/>
    </row>
    <row r="340" spans="1:7" s="11" customFormat="1" ht="36" customHeight="1" x14ac:dyDescent="0.25">
      <c r="A340" s="19"/>
      <c r="B340" s="20"/>
      <c r="D340" s="19"/>
      <c r="E340" s="21"/>
      <c r="F340" s="21"/>
      <c r="G340" s="21"/>
    </row>
    <row r="341" spans="1:7" s="11" customFormat="1" ht="36" customHeight="1" x14ac:dyDescent="0.25">
      <c r="A341" s="19"/>
      <c r="B341" s="20"/>
      <c r="D341" s="19"/>
      <c r="E341" s="21"/>
      <c r="F341" s="21"/>
      <c r="G341" s="21"/>
    </row>
  </sheetData>
  <autoFilter ref="A4:R64" xr:uid="{576A94DB-6E2F-493B-902C-B539D3107712}"/>
  <mergeCells count="9">
    <mergeCell ref="B61:D61"/>
    <mergeCell ref="B62:D62"/>
    <mergeCell ref="B63:D63"/>
    <mergeCell ref="O64:P64"/>
    <mergeCell ref="A1:P2"/>
    <mergeCell ref="E3:G3"/>
    <mergeCell ref="H3:J3"/>
    <mergeCell ref="K3:M3"/>
    <mergeCell ref="N3:P3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DE PRECIOS </vt:lpstr>
      <vt:lpstr>FORMATO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Luz Mery Sierra Velasquez</cp:lastModifiedBy>
  <dcterms:created xsi:type="dcterms:W3CDTF">2020-07-21T13:45:37Z</dcterms:created>
  <dcterms:modified xsi:type="dcterms:W3CDTF">2021-07-29T17:16:53Z</dcterms:modified>
</cp:coreProperties>
</file>