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codeName="ThisWorkbook" defaultThemeVersion="124226"/>
  <mc:AlternateContent xmlns:mc="http://schemas.openxmlformats.org/markup-compatibility/2006">
    <mc:Choice Requires="x15">
      <x15ac:absPath xmlns:x15ac="http://schemas.microsoft.com/office/spreadsheetml/2010/11/ac" url="F:\SENA\Sena 2021\Contratacion Bienes y servicios 2021\Bienes Y Servicios 2020\2021\1. Secop II\011 Insumos de ferreteria, electricidad y ebanisteria\3. Estudio de mercado\"/>
    </mc:Choice>
  </mc:AlternateContent>
  <xr:revisionPtr revIDLastSave="0" documentId="13_ncr:1_{463060CD-D890-4F18-B0F3-927C9335B035}" xr6:coauthVersionLast="46" xr6:coauthVersionMax="46" xr10:uidLastSave="{00000000-0000-0000-0000-000000000000}"/>
  <bookViews>
    <workbookView xWindow="-120" yWindow="-120" windowWidth="29040" windowHeight="15840" activeTab="2" xr2:uid="{00000000-000D-0000-FFFF-FFFF00000000}"/>
  </bookViews>
  <sheets>
    <sheet name="Estudio mercado preliminar" sheetId="5" r:id="rId1"/>
    <sheet name="Estudio mercado preliminar (2)" sheetId="6" state="hidden" r:id="rId2"/>
    <sheet name="Estudio mercado revisado" sheetId="7" r:id="rId3"/>
  </sheets>
  <definedNames>
    <definedName name="_xlnm._FilterDatabase" localSheetId="0" hidden="1">'Estudio mercado preliminar'!$A$9:$AD$165</definedName>
    <definedName name="_xlnm._FilterDatabase" localSheetId="1" hidden="1">'Estudio mercado preliminar (2)'!$A$9:$AG$165</definedName>
    <definedName name="_xlnm._FilterDatabase" localSheetId="2" hidden="1">'Estudio mercado revisado'!$A$9:$Z$163</definedName>
    <definedName name="_xlnm.Print_Titles" localSheetId="0">'Estudio mercado preliminar'!$8:$9</definedName>
    <definedName name="_xlnm.Print_Titles" localSheetId="1">'Estudio mercado preliminar (2)'!$8:$9</definedName>
    <definedName name="_xlnm.Print_Titles" localSheetId="2">'Estudio mercado revisado'!$8:$9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66" i="7" l="1"/>
  <c r="K11" i="7" l="1"/>
  <c r="K12" i="7"/>
  <c r="K13" i="7"/>
  <c r="K14" i="7"/>
  <c r="K15" i="7"/>
  <c r="K16" i="7"/>
  <c r="K17" i="7"/>
  <c r="K18" i="7"/>
  <c r="K19" i="7"/>
  <c r="K20" i="7"/>
  <c r="K21" i="7"/>
  <c r="K22" i="7"/>
  <c r="K23" i="7"/>
  <c r="K24" i="7"/>
  <c r="K25" i="7"/>
  <c r="K26" i="7"/>
  <c r="K27" i="7"/>
  <c r="K28" i="7"/>
  <c r="K29" i="7"/>
  <c r="K30" i="7"/>
  <c r="K31" i="7"/>
  <c r="K32" i="7"/>
  <c r="K33" i="7"/>
  <c r="K34" i="7"/>
  <c r="K35" i="7"/>
  <c r="K36" i="7"/>
  <c r="K37" i="7"/>
  <c r="K38" i="7"/>
  <c r="K39" i="7"/>
  <c r="K40" i="7"/>
  <c r="K41" i="7"/>
  <c r="K42" i="7"/>
  <c r="K43" i="7"/>
  <c r="K44" i="7"/>
  <c r="K45" i="7"/>
  <c r="K46" i="7"/>
  <c r="K47" i="7"/>
  <c r="K48" i="7"/>
  <c r="K49" i="7"/>
  <c r="K50" i="7"/>
  <c r="K51" i="7"/>
  <c r="K52" i="7"/>
  <c r="K53" i="7"/>
  <c r="K54" i="7"/>
  <c r="K55" i="7"/>
  <c r="K56" i="7"/>
  <c r="K57" i="7"/>
  <c r="K58" i="7"/>
  <c r="K59" i="7"/>
  <c r="K60" i="7"/>
  <c r="K61" i="7"/>
  <c r="K62" i="7"/>
  <c r="K63" i="7"/>
  <c r="K64" i="7"/>
  <c r="K65" i="7"/>
  <c r="K66" i="7"/>
  <c r="K67" i="7"/>
  <c r="K68" i="7"/>
  <c r="K69" i="7"/>
  <c r="K70" i="7"/>
  <c r="K71" i="7"/>
  <c r="K72" i="7"/>
  <c r="K73" i="7"/>
  <c r="K74" i="7"/>
  <c r="K75" i="7"/>
  <c r="K76" i="7"/>
  <c r="K77" i="7"/>
  <c r="K78" i="7"/>
  <c r="K79" i="7"/>
  <c r="K80" i="7"/>
  <c r="K81" i="7"/>
  <c r="K82" i="7"/>
  <c r="K83" i="7"/>
  <c r="K84" i="7"/>
  <c r="K85" i="7"/>
  <c r="K86" i="7"/>
  <c r="K87" i="7"/>
  <c r="K88" i="7"/>
  <c r="K89" i="7"/>
  <c r="K90" i="7"/>
  <c r="K91" i="7"/>
  <c r="K92" i="7"/>
  <c r="K93" i="7"/>
  <c r="K94" i="7"/>
  <c r="K95" i="7"/>
  <c r="K96" i="7"/>
  <c r="K97" i="7"/>
  <c r="K98" i="7"/>
  <c r="K99" i="7"/>
  <c r="K100" i="7"/>
  <c r="K101" i="7"/>
  <c r="K102" i="7"/>
  <c r="K103" i="7"/>
  <c r="K104" i="7"/>
  <c r="K105" i="7"/>
  <c r="K106" i="7"/>
  <c r="K107" i="7"/>
  <c r="K108" i="7"/>
  <c r="K109" i="7"/>
  <c r="K110" i="7"/>
  <c r="K111" i="7"/>
  <c r="K112" i="7"/>
  <c r="K113" i="7"/>
  <c r="K114" i="7"/>
  <c r="K115" i="7"/>
  <c r="K116" i="7"/>
  <c r="K117" i="7"/>
  <c r="K118" i="7"/>
  <c r="K119" i="7"/>
  <c r="K120" i="7"/>
  <c r="K121" i="7"/>
  <c r="K122" i="7"/>
  <c r="K123" i="7"/>
  <c r="K124" i="7"/>
  <c r="K125" i="7"/>
  <c r="K126" i="7"/>
  <c r="K127" i="7"/>
  <c r="K128" i="7"/>
  <c r="K129" i="7"/>
  <c r="K130" i="7"/>
  <c r="K131" i="7"/>
  <c r="K132" i="7"/>
  <c r="K133" i="7"/>
  <c r="K134" i="7"/>
  <c r="K135" i="7"/>
  <c r="K136" i="7"/>
  <c r="K137" i="7"/>
  <c r="K138" i="7"/>
  <c r="K139" i="7"/>
  <c r="K140" i="7"/>
  <c r="K141" i="7"/>
  <c r="K142" i="7"/>
  <c r="K143" i="7"/>
  <c r="K144" i="7"/>
  <c r="K145" i="7"/>
  <c r="K146" i="7"/>
  <c r="K147" i="7"/>
  <c r="K148" i="7"/>
  <c r="K149" i="7"/>
  <c r="K150" i="7"/>
  <c r="K151" i="7"/>
  <c r="K152" i="7"/>
  <c r="K153" i="7"/>
  <c r="K154" i="7"/>
  <c r="K155" i="7"/>
  <c r="K156" i="7"/>
  <c r="K157" i="7"/>
  <c r="K158" i="7"/>
  <c r="K159" i="7"/>
  <c r="K160" i="7"/>
  <c r="K10" i="7"/>
  <c r="U12" i="7"/>
  <c r="V12" i="7" s="1"/>
  <c r="U13" i="7"/>
  <c r="V13" i="7" s="1"/>
  <c r="U14" i="7"/>
  <c r="V14" i="7" s="1"/>
  <c r="U15" i="7"/>
  <c r="V15" i="7" s="1"/>
  <c r="U16" i="7"/>
  <c r="V16" i="7" s="1"/>
  <c r="U17" i="7"/>
  <c r="V17" i="7" s="1"/>
  <c r="U18" i="7"/>
  <c r="V18" i="7" s="1"/>
  <c r="U19" i="7"/>
  <c r="V19" i="7" s="1"/>
  <c r="U20" i="7"/>
  <c r="V20" i="7" s="1"/>
  <c r="U21" i="7"/>
  <c r="V21" i="7" s="1"/>
  <c r="U22" i="7"/>
  <c r="V22" i="7" s="1"/>
  <c r="U23" i="7"/>
  <c r="V23" i="7" s="1"/>
  <c r="U24" i="7"/>
  <c r="V24" i="7" s="1"/>
  <c r="U25" i="7"/>
  <c r="V25" i="7" s="1"/>
  <c r="U26" i="7"/>
  <c r="V26" i="7" s="1"/>
  <c r="U27" i="7"/>
  <c r="V27" i="7" s="1"/>
  <c r="U28" i="7"/>
  <c r="V28" i="7" s="1"/>
  <c r="U29" i="7"/>
  <c r="U41" i="7"/>
  <c r="V41" i="7" s="1"/>
  <c r="U42" i="7"/>
  <c r="V42" i="7" s="1"/>
  <c r="U43" i="7"/>
  <c r="V43" i="7" s="1"/>
  <c r="U44" i="7"/>
  <c r="V44" i="7" s="1"/>
  <c r="U45" i="7"/>
  <c r="V45" i="7" s="1"/>
  <c r="U46" i="7"/>
  <c r="V46" i="7" s="1"/>
  <c r="U47" i="7"/>
  <c r="V47" i="7" s="1"/>
  <c r="U48" i="7"/>
  <c r="V48" i="7" s="1"/>
  <c r="U49" i="7"/>
  <c r="V49" i="7" s="1"/>
  <c r="U50" i="7"/>
  <c r="V50" i="7" s="1"/>
  <c r="U51" i="7"/>
  <c r="V51" i="7" s="1"/>
  <c r="U52" i="7"/>
  <c r="V52" i="7" s="1"/>
  <c r="U53" i="7"/>
  <c r="V53" i="7" s="1"/>
  <c r="U54" i="7"/>
  <c r="V54" i="7" s="1"/>
  <c r="U55" i="7"/>
  <c r="V55" i="7" s="1"/>
  <c r="U56" i="7"/>
  <c r="V56" i="7" s="1"/>
  <c r="U57" i="7"/>
  <c r="V57" i="7" s="1"/>
  <c r="U58" i="7"/>
  <c r="V58" i="7" s="1"/>
  <c r="U59" i="7"/>
  <c r="V59" i="7" s="1"/>
  <c r="U60" i="7"/>
  <c r="V60" i="7" s="1"/>
  <c r="U61" i="7"/>
  <c r="V61" i="7" s="1"/>
  <c r="U62" i="7"/>
  <c r="V62" i="7" s="1"/>
  <c r="U63" i="7"/>
  <c r="V63" i="7" s="1"/>
  <c r="U64" i="7"/>
  <c r="V64" i="7" s="1"/>
  <c r="U65" i="7"/>
  <c r="V65" i="7" s="1"/>
  <c r="U66" i="7"/>
  <c r="V66" i="7" s="1"/>
  <c r="U67" i="7"/>
  <c r="V67" i="7" s="1"/>
  <c r="U68" i="7"/>
  <c r="V68" i="7" s="1"/>
  <c r="U69" i="7"/>
  <c r="V69" i="7" s="1"/>
  <c r="U70" i="7"/>
  <c r="V70" i="7" s="1"/>
  <c r="U71" i="7"/>
  <c r="V71" i="7" s="1"/>
  <c r="U72" i="7"/>
  <c r="V72" i="7" s="1"/>
  <c r="U73" i="7"/>
  <c r="V73" i="7" s="1"/>
  <c r="U74" i="7"/>
  <c r="V74" i="7" s="1"/>
  <c r="U75" i="7"/>
  <c r="V75" i="7" s="1"/>
  <c r="U76" i="7"/>
  <c r="V76" i="7" s="1"/>
  <c r="U77" i="7"/>
  <c r="V77" i="7" s="1"/>
  <c r="U78" i="7"/>
  <c r="V78" i="7" s="1"/>
  <c r="U79" i="7"/>
  <c r="V79" i="7" s="1"/>
  <c r="U80" i="7"/>
  <c r="V80" i="7" s="1"/>
  <c r="U81" i="7"/>
  <c r="V81" i="7" s="1"/>
  <c r="U82" i="7"/>
  <c r="V82" i="7" s="1"/>
  <c r="U83" i="7"/>
  <c r="V83" i="7" s="1"/>
  <c r="U84" i="7"/>
  <c r="V84" i="7" s="1"/>
  <c r="U85" i="7"/>
  <c r="V85" i="7" s="1"/>
  <c r="U86" i="7"/>
  <c r="V86" i="7" s="1"/>
  <c r="U87" i="7"/>
  <c r="V87" i="7" s="1"/>
  <c r="U88" i="7"/>
  <c r="V88" i="7" s="1"/>
  <c r="U89" i="7"/>
  <c r="V89" i="7" s="1"/>
  <c r="U90" i="7"/>
  <c r="V90" i="7" s="1"/>
  <c r="U91" i="7"/>
  <c r="V91" i="7" s="1"/>
  <c r="U92" i="7"/>
  <c r="V92" i="7" s="1"/>
  <c r="U93" i="7"/>
  <c r="V93" i="7" s="1"/>
  <c r="U94" i="7"/>
  <c r="V94" i="7" s="1"/>
  <c r="U95" i="7"/>
  <c r="V95" i="7" s="1"/>
  <c r="U96" i="7"/>
  <c r="V96" i="7" s="1"/>
  <c r="U97" i="7"/>
  <c r="V97" i="7" s="1"/>
  <c r="U98" i="7"/>
  <c r="V98" i="7" s="1"/>
  <c r="U99" i="7"/>
  <c r="V99" i="7" s="1"/>
  <c r="U100" i="7"/>
  <c r="V100" i="7" s="1"/>
  <c r="U101" i="7"/>
  <c r="V101" i="7" s="1"/>
  <c r="U102" i="7"/>
  <c r="V102" i="7" s="1"/>
  <c r="U103" i="7"/>
  <c r="V103" i="7" s="1"/>
  <c r="U104" i="7"/>
  <c r="V104" i="7" s="1"/>
  <c r="U105" i="7"/>
  <c r="V105" i="7" s="1"/>
  <c r="U106" i="7"/>
  <c r="V106" i="7" s="1"/>
  <c r="U107" i="7"/>
  <c r="V107" i="7" s="1"/>
  <c r="U108" i="7"/>
  <c r="V108" i="7" s="1"/>
  <c r="U109" i="7"/>
  <c r="V109" i="7" s="1"/>
  <c r="U110" i="7"/>
  <c r="V110" i="7" s="1"/>
  <c r="U111" i="7"/>
  <c r="V111" i="7" s="1"/>
  <c r="U112" i="7"/>
  <c r="V112" i="7" s="1"/>
  <c r="U113" i="7"/>
  <c r="V113" i="7" s="1"/>
  <c r="U114" i="7"/>
  <c r="V114" i="7" s="1"/>
  <c r="U115" i="7"/>
  <c r="V115" i="7" s="1"/>
  <c r="U116" i="7"/>
  <c r="V116" i="7" s="1"/>
  <c r="U117" i="7"/>
  <c r="V117" i="7" s="1"/>
  <c r="U118" i="7"/>
  <c r="V118" i="7" s="1"/>
  <c r="U119" i="7"/>
  <c r="V119" i="7" s="1"/>
  <c r="U120" i="7"/>
  <c r="V120" i="7" s="1"/>
  <c r="U121" i="7"/>
  <c r="V121" i="7" s="1"/>
  <c r="U122" i="7"/>
  <c r="V122" i="7" s="1"/>
  <c r="U123" i="7"/>
  <c r="V123" i="7" s="1"/>
  <c r="U124" i="7"/>
  <c r="V124" i="7" s="1"/>
  <c r="U125" i="7"/>
  <c r="V125" i="7" s="1"/>
  <c r="U126" i="7"/>
  <c r="V126" i="7" s="1"/>
  <c r="U127" i="7"/>
  <c r="V127" i="7" s="1"/>
  <c r="U128" i="7"/>
  <c r="V128" i="7" s="1"/>
  <c r="U129" i="7"/>
  <c r="V129" i="7" s="1"/>
  <c r="U130" i="7"/>
  <c r="V130" i="7" s="1"/>
  <c r="U131" i="7"/>
  <c r="V131" i="7" s="1"/>
  <c r="U132" i="7"/>
  <c r="V132" i="7" s="1"/>
  <c r="U133" i="7"/>
  <c r="V133" i="7" s="1"/>
  <c r="U134" i="7"/>
  <c r="V134" i="7" s="1"/>
  <c r="U135" i="7"/>
  <c r="V135" i="7" s="1"/>
  <c r="U136" i="7"/>
  <c r="V136" i="7" s="1"/>
  <c r="U137" i="7"/>
  <c r="V137" i="7" s="1"/>
  <c r="U138" i="7"/>
  <c r="V138" i="7" s="1"/>
  <c r="U139" i="7"/>
  <c r="V139" i="7" s="1"/>
  <c r="U140" i="7"/>
  <c r="V140" i="7" s="1"/>
  <c r="U141" i="7"/>
  <c r="V141" i="7" s="1"/>
  <c r="U142" i="7"/>
  <c r="V142" i="7" s="1"/>
  <c r="U143" i="7"/>
  <c r="V143" i="7" s="1"/>
  <c r="U144" i="7"/>
  <c r="V144" i="7" s="1"/>
  <c r="U145" i="7"/>
  <c r="V145" i="7" s="1"/>
  <c r="U146" i="7"/>
  <c r="V146" i="7" s="1"/>
  <c r="U147" i="7"/>
  <c r="V147" i="7" s="1"/>
  <c r="U148" i="7"/>
  <c r="V148" i="7" s="1"/>
  <c r="U149" i="7"/>
  <c r="V149" i="7" s="1"/>
  <c r="U150" i="7"/>
  <c r="V150" i="7" s="1"/>
  <c r="U151" i="7"/>
  <c r="V151" i="7" s="1"/>
  <c r="U152" i="7"/>
  <c r="V152" i="7" s="1"/>
  <c r="U153" i="7"/>
  <c r="V153" i="7" s="1"/>
  <c r="U154" i="7"/>
  <c r="V154" i="7" s="1"/>
  <c r="U155" i="7"/>
  <c r="V155" i="7" s="1"/>
  <c r="U156" i="7"/>
  <c r="V156" i="7" s="1"/>
  <c r="U157" i="7"/>
  <c r="V157" i="7" s="1"/>
  <c r="U158" i="7"/>
  <c r="V158" i="7" s="1"/>
  <c r="U159" i="7"/>
  <c r="V159" i="7" s="1"/>
  <c r="U160" i="7"/>
  <c r="V160" i="7" s="1"/>
  <c r="U11" i="7"/>
  <c r="V11" i="7" s="1"/>
  <c r="U10" i="7"/>
  <c r="V10" i="7" s="1"/>
  <c r="W152" i="7" l="1"/>
  <c r="Y56" i="7"/>
  <c r="V29" i="7"/>
  <c r="X29" i="7" s="1"/>
  <c r="Y53" i="7"/>
  <c r="Z71" i="7"/>
  <c r="Z80" i="7"/>
  <c r="X137" i="7"/>
  <c r="Y137" i="7"/>
  <c r="Z137" i="7"/>
  <c r="W137" i="7"/>
  <c r="W105" i="7"/>
  <c r="X105" i="7"/>
  <c r="Y105" i="7"/>
  <c r="Z105" i="7"/>
  <c r="W67" i="7"/>
  <c r="X67" i="7"/>
  <c r="Y67" i="7"/>
  <c r="Z67" i="7"/>
  <c r="Y51" i="7"/>
  <c r="W51" i="7"/>
  <c r="Z51" i="7"/>
  <c r="X51" i="7"/>
  <c r="X143" i="7"/>
  <c r="Y143" i="7"/>
  <c r="Z143" i="7"/>
  <c r="W143" i="7"/>
  <c r="Y119" i="7"/>
  <c r="Z119" i="7"/>
  <c r="W119" i="7"/>
  <c r="X119" i="7"/>
  <c r="X89" i="7"/>
  <c r="Y89" i="7"/>
  <c r="W89" i="7"/>
  <c r="Y57" i="7"/>
  <c r="W57" i="7"/>
  <c r="X57" i="7"/>
  <c r="X17" i="7"/>
  <c r="W17" i="7"/>
  <c r="Y17" i="7"/>
  <c r="X150" i="7"/>
  <c r="Z150" i="7"/>
  <c r="Y150" i="7"/>
  <c r="W150" i="7"/>
  <c r="X134" i="7"/>
  <c r="Y134" i="7"/>
  <c r="Z134" i="7"/>
  <c r="W134" i="7"/>
  <c r="X118" i="7"/>
  <c r="Z118" i="7"/>
  <c r="W118" i="7"/>
  <c r="Y118" i="7"/>
  <c r="X88" i="7"/>
  <c r="Y88" i="7"/>
  <c r="Z88" i="7"/>
  <c r="W88" i="7"/>
  <c r="X141" i="7"/>
  <c r="Y141" i="7"/>
  <c r="W141" i="7"/>
  <c r="Z141" i="7"/>
  <c r="Y125" i="7"/>
  <c r="Z125" i="7"/>
  <c r="W125" i="7"/>
  <c r="X125" i="7"/>
  <c r="Y101" i="7"/>
  <c r="Z101" i="7"/>
  <c r="W101" i="7"/>
  <c r="X101" i="7"/>
  <c r="W87" i="7"/>
  <c r="Y87" i="7"/>
  <c r="Z87" i="7"/>
  <c r="X87" i="7"/>
  <c r="Z63" i="7"/>
  <c r="W63" i="7"/>
  <c r="X63" i="7"/>
  <c r="Y63" i="7"/>
  <c r="X47" i="7"/>
  <c r="W47" i="7"/>
  <c r="Z47" i="7"/>
  <c r="Y47" i="7"/>
  <c r="X15" i="7"/>
  <c r="Y15" i="7"/>
  <c r="Z15" i="7"/>
  <c r="W15" i="7"/>
  <c r="W156" i="7"/>
  <c r="X156" i="7"/>
  <c r="Z156" i="7"/>
  <c r="Y156" i="7"/>
  <c r="X140" i="7"/>
  <c r="Y140" i="7"/>
  <c r="Z140" i="7"/>
  <c r="W140" i="7"/>
  <c r="X132" i="7"/>
  <c r="Y132" i="7"/>
  <c r="W132" i="7"/>
  <c r="Z132" i="7"/>
  <c r="W124" i="7"/>
  <c r="X124" i="7"/>
  <c r="Z124" i="7"/>
  <c r="Y124" i="7"/>
  <c r="Z116" i="7"/>
  <c r="W116" i="7"/>
  <c r="X116" i="7"/>
  <c r="Y116" i="7"/>
  <c r="X108" i="7"/>
  <c r="Y108" i="7"/>
  <c r="Z108" i="7"/>
  <c r="W108" i="7"/>
  <c r="W100" i="7"/>
  <c r="X100" i="7"/>
  <c r="Z100" i="7"/>
  <c r="Y100" i="7"/>
  <c r="Y92" i="7"/>
  <c r="Z92" i="7"/>
  <c r="W92" i="7"/>
  <c r="X92" i="7"/>
  <c r="X86" i="7"/>
  <c r="Y86" i="7"/>
  <c r="W86" i="7"/>
  <c r="Z86" i="7"/>
  <c r="W78" i="7"/>
  <c r="Y78" i="7"/>
  <c r="Z78" i="7"/>
  <c r="X78" i="7"/>
  <c r="X70" i="7"/>
  <c r="Y70" i="7"/>
  <c r="Z70" i="7"/>
  <c r="W70" i="7"/>
  <c r="X62" i="7"/>
  <c r="W62" i="7"/>
  <c r="Y62" i="7"/>
  <c r="Z62" i="7"/>
  <c r="X129" i="7"/>
  <c r="Y129" i="7"/>
  <c r="Z129" i="7"/>
  <c r="W129" i="7"/>
  <c r="W97" i="7"/>
  <c r="Y97" i="7"/>
  <c r="Z97" i="7"/>
  <c r="X97" i="7"/>
  <c r="W59" i="7"/>
  <c r="X59" i="7"/>
  <c r="Z59" i="7"/>
  <c r="Y59" i="7"/>
  <c r="X27" i="7"/>
  <c r="W27" i="7"/>
  <c r="Y27" i="7"/>
  <c r="Z27" i="7"/>
  <c r="X135" i="7"/>
  <c r="Y135" i="7"/>
  <c r="W135" i="7"/>
  <c r="Z135" i="7"/>
  <c r="Y103" i="7"/>
  <c r="W103" i="7"/>
  <c r="X103" i="7"/>
  <c r="X81" i="7"/>
  <c r="W81" i="7"/>
  <c r="Y81" i="7"/>
  <c r="X49" i="7"/>
  <c r="Y49" i="7"/>
  <c r="W49" i="7"/>
  <c r="X25" i="7"/>
  <c r="Y25" i="7"/>
  <c r="W25" i="7"/>
  <c r="Z142" i="7"/>
  <c r="X142" i="7"/>
  <c r="Y142" i="7"/>
  <c r="W142" i="7"/>
  <c r="X126" i="7"/>
  <c r="Y126" i="7"/>
  <c r="Z126" i="7"/>
  <c r="W126" i="7"/>
  <c r="Y94" i="7"/>
  <c r="Z94" i="7"/>
  <c r="X94" i="7"/>
  <c r="W94" i="7"/>
  <c r="X149" i="7"/>
  <c r="Y149" i="7"/>
  <c r="Z149" i="7"/>
  <c r="W149" i="7"/>
  <c r="W133" i="7"/>
  <c r="Y133" i="7"/>
  <c r="Z133" i="7"/>
  <c r="X133" i="7"/>
  <c r="X109" i="7"/>
  <c r="W109" i="7"/>
  <c r="Z109" i="7"/>
  <c r="Y109" i="7"/>
  <c r="X93" i="7"/>
  <c r="Y93" i="7"/>
  <c r="Z93" i="7"/>
  <c r="W93" i="7"/>
  <c r="X79" i="7"/>
  <c r="Y79" i="7"/>
  <c r="Z79" i="7"/>
  <c r="W79" i="7"/>
  <c r="X55" i="7"/>
  <c r="Y55" i="7"/>
  <c r="Z55" i="7"/>
  <c r="W55" i="7"/>
  <c r="W23" i="7"/>
  <c r="Y23" i="7"/>
  <c r="Z23" i="7"/>
  <c r="X23" i="7"/>
  <c r="Z148" i="7"/>
  <c r="W148" i="7"/>
  <c r="X148" i="7"/>
  <c r="Y148" i="7"/>
  <c r="X155" i="7"/>
  <c r="W155" i="7"/>
  <c r="Y155" i="7"/>
  <c r="W147" i="7"/>
  <c r="X147" i="7"/>
  <c r="Y147" i="7"/>
  <c r="W139" i="7"/>
  <c r="X139" i="7"/>
  <c r="Y139" i="7"/>
  <c r="X131" i="7"/>
  <c r="Y131" i="7"/>
  <c r="W131" i="7"/>
  <c r="X123" i="7"/>
  <c r="W123" i="7"/>
  <c r="Y123" i="7"/>
  <c r="W115" i="7"/>
  <c r="X115" i="7"/>
  <c r="Y115" i="7"/>
  <c r="Y107" i="7"/>
  <c r="W107" i="7"/>
  <c r="X107" i="7"/>
  <c r="X99" i="7"/>
  <c r="W99" i="7"/>
  <c r="Y99" i="7"/>
  <c r="W91" i="7"/>
  <c r="Y91" i="7"/>
  <c r="X91" i="7"/>
  <c r="X85" i="7"/>
  <c r="Y85" i="7"/>
  <c r="W85" i="7"/>
  <c r="X11" i="7"/>
  <c r="Y11" i="7"/>
  <c r="Z11" i="7"/>
  <c r="W11" i="7"/>
  <c r="W43" i="7"/>
  <c r="X43" i="7"/>
  <c r="Y43" i="7"/>
  <c r="Z43" i="7"/>
  <c r="Y151" i="7"/>
  <c r="Z151" i="7"/>
  <c r="W151" i="7"/>
  <c r="X151" i="7"/>
  <c r="X111" i="7"/>
  <c r="Y111" i="7"/>
  <c r="W111" i="7"/>
  <c r="X65" i="7"/>
  <c r="W65" i="7"/>
  <c r="Y65" i="7"/>
  <c r="X158" i="7"/>
  <c r="Y158" i="7"/>
  <c r="Z158" i="7"/>
  <c r="W158" i="7"/>
  <c r="X102" i="7"/>
  <c r="Y102" i="7"/>
  <c r="Z102" i="7"/>
  <c r="W102" i="7"/>
  <c r="Y157" i="7"/>
  <c r="Z157" i="7"/>
  <c r="W157" i="7"/>
  <c r="X157" i="7"/>
  <c r="X117" i="7"/>
  <c r="Y117" i="7"/>
  <c r="Z117" i="7"/>
  <c r="W117" i="7"/>
  <c r="X10" i="7"/>
  <c r="Z10" i="7"/>
  <c r="Y10" i="7"/>
  <c r="W10" i="7"/>
  <c r="X154" i="7"/>
  <c r="Y154" i="7"/>
  <c r="W154" i="7"/>
  <c r="X146" i="7"/>
  <c r="Y146" i="7"/>
  <c r="W146" i="7"/>
  <c r="X138" i="7"/>
  <c r="W138" i="7"/>
  <c r="Y138" i="7"/>
  <c r="X130" i="7"/>
  <c r="Y130" i="7"/>
  <c r="W130" i="7"/>
  <c r="X122" i="7"/>
  <c r="Y122" i="7"/>
  <c r="W122" i="7"/>
  <c r="W114" i="7"/>
  <c r="X114" i="7"/>
  <c r="Y114" i="7"/>
  <c r="W106" i="7"/>
  <c r="Y106" i="7"/>
  <c r="X106" i="7"/>
  <c r="X98" i="7"/>
  <c r="Y98" i="7"/>
  <c r="W98" i="7"/>
  <c r="W90" i="7"/>
  <c r="X90" i="7"/>
  <c r="Y90" i="7"/>
  <c r="W84" i="7"/>
  <c r="X84" i="7"/>
  <c r="Y84" i="7"/>
  <c r="X76" i="7"/>
  <c r="W76" i="7"/>
  <c r="Y76" i="7"/>
  <c r="W68" i="7"/>
  <c r="X68" i="7"/>
  <c r="Y68" i="7"/>
  <c r="W52" i="7"/>
  <c r="X52" i="7"/>
  <c r="Y52" i="7"/>
  <c r="W44" i="7"/>
  <c r="Y44" i="7"/>
  <c r="X44" i="7"/>
  <c r="Y153" i="7"/>
  <c r="Z153" i="7"/>
  <c r="X153" i="7"/>
  <c r="W153" i="7"/>
  <c r="Y113" i="7"/>
  <c r="W113" i="7"/>
  <c r="Z113" i="7"/>
  <c r="X113" i="7"/>
  <c r="Z75" i="7"/>
  <c r="W75" i="7"/>
  <c r="X75" i="7"/>
  <c r="Y75" i="7"/>
  <c r="W19" i="7"/>
  <c r="X19" i="7"/>
  <c r="Y19" i="7"/>
  <c r="Z19" i="7"/>
  <c r="X74" i="7"/>
  <c r="Y74" i="7"/>
  <c r="W74" i="7"/>
  <c r="Z74" i="7"/>
  <c r="Z66" i="7"/>
  <c r="X66" i="7"/>
  <c r="Y66" i="7"/>
  <c r="W66" i="7"/>
  <c r="X58" i="7"/>
  <c r="Y58" i="7"/>
  <c r="Z58" i="7"/>
  <c r="W58" i="7"/>
  <c r="X50" i="7"/>
  <c r="Z50" i="7"/>
  <c r="W50" i="7"/>
  <c r="Y50" i="7"/>
  <c r="Y42" i="7"/>
  <c r="Z42" i="7"/>
  <c r="X42" i="7"/>
  <c r="W42" i="7"/>
  <c r="Y26" i="7"/>
  <c r="Z26" i="7"/>
  <c r="W26" i="7"/>
  <c r="X26" i="7"/>
  <c r="Y145" i="7"/>
  <c r="Z145" i="7"/>
  <c r="X145" i="7"/>
  <c r="W145" i="7"/>
  <c r="Y121" i="7"/>
  <c r="Z121" i="7"/>
  <c r="W121" i="7"/>
  <c r="X121" i="7"/>
  <c r="W83" i="7"/>
  <c r="X83" i="7"/>
  <c r="Y83" i="7"/>
  <c r="Z83" i="7"/>
  <c r="Y159" i="7"/>
  <c r="W159" i="7"/>
  <c r="Z159" i="7"/>
  <c r="X159" i="7"/>
  <c r="Y127" i="7"/>
  <c r="W127" i="7"/>
  <c r="Z127" i="7"/>
  <c r="X127" i="7"/>
  <c r="X95" i="7"/>
  <c r="Y95" i="7"/>
  <c r="W95" i="7"/>
  <c r="X73" i="7"/>
  <c r="Y73" i="7"/>
  <c r="W73" i="7"/>
  <c r="Y41" i="7"/>
  <c r="W41" i="7"/>
  <c r="X41" i="7"/>
  <c r="Y110" i="7"/>
  <c r="Z110" i="7"/>
  <c r="X110" i="7"/>
  <c r="W110" i="7"/>
  <c r="X144" i="7"/>
  <c r="Z144" i="7"/>
  <c r="X112" i="7"/>
  <c r="Z112" i="7"/>
  <c r="W112" i="7"/>
  <c r="Y60" i="7"/>
  <c r="W60" i="7"/>
  <c r="X60" i="7"/>
  <c r="X80" i="7"/>
  <c r="Y80" i="7"/>
  <c r="Z72" i="7"/>
  <c r="X72" i="7"/>
  <c r="Y72" i="7"/>
  <c r="X64" i="7"/>
  <c r="Y64" i="7"/>
  <c r="Z64" i="7"/>
  <c r="X56" i="7"/>
  <c r="Z56" i="7"/>
  <c r="Y48" i="7"/>
  <c r="Z48" i="7"/>
  <c r="X48" i="7"/>
  <c r="X24" i="7"/>
  <c r="Y24" i="7"/>
  <c r="Z24" i="7"/>
  <c r="X16" i="7"/>
  <c r="Y16" i="7"/>
  <c r="X160" i="7"/>
  <c r="Y160" i="7"/>
  <c r="Z160" i="7"/>
  <c r="X82" i="7"/>
  <c r="Y82" i="7"/>
  <c r="Z82" i="7"/>
  <c r="W82" i="7"/>
  <c r="W24" i="7"/>
  <c r="Y144" i="7"/>
  <c r="Z111" i="7"/>
  <c r="Z103" i="7"/>
  <c r="Z95" i="7"/>
  <c r="Z89" i="7"/>
  <c r="Z81" i="7"/>
  <c r="Z73" i="7"/>
  <c r="Z65" i="7"/>
  <c r="Z57" i="7"/>
  <c r="Z49" i="7"/>
  <c r="Z41" i="7"/>
  <c r="Z25" i="7"/>
  <c r="Z17" i="7"/>
  <c r="Z54" i="7"/>
  <c r="W54" i="7"/>
  <c r="X54" i="7"/>
  <c r="Y54" i="7"/>
  <c r="X46" i="7"/>
  <c r="Y46" i="7"/>
  <c r="Z46" i="7"/>
  <c r="W46" i="7"/>
  <c r="X22" i="7"/>
  <c r="Y22" i="7"/>
  <c r="W22" i="7"/>
  <c r="Z22" i="7"/>
  <c r="W14" i="7"/>
  <c r="Y14" i="7"/>
  <c r="Z14" i="7"/>
  <c r="W80" i="7"/>
  <c r="W16" i="7"/>
  <c r="X128" i="7"/>
  <c r="Y128" i="7"/>
  <c r="Z128" i="7"/>
  <c r="W128" i="7"/>
  <c r="Y104" i="7"/>
  <c r="Z104" i="7"/>
  <c r="X104" i="7"/>
  <c r="W104" i="7"/>
  <c r="X18" i="7"/>
  <c r="Y18" i="7"/>
  <c r="Z18" i="7"/>
  <c r="W18" i="7"/>
  <c r="W77" i="7"/>
  <c r="X77" i="7"/>
  <c r="Y77" i="7"/>
  <c r="W69" i="7"/>
  <c r="X69" i="7"/>
  <c r="Y69" i="7"/>
  <c r="X61" i="7"/>
  <c r="Y61" i="7"/>
  <c r="W61" i="7"/>
  <c r="W53" i="7"/>
  <c r="X53" i="7"/>
  <c r="Y45" i="7"/>
  <c r="W45" i="7"/>
  <c r="X45" i="7"/>
  <c r="X21" i="7"/>
  <c r="Y21" i="7"/>
  <c r="W21" i="7"/>
  <c r="W13" i="7"/>
  <c r="X13" i="7"/>
  <c r="Y13" i="7"/>
  <c r="W72" i="7"/>
  <c r="X120" i="7"/>
  <c r="Y120" i="7"/>
  <c r="Z120" i="7"/>
  <c r="W120" i="7"/>
  <c r="W28" i="7"/>
  <c r="X28" i="7"/>
  <c r="Y28" i="7"/>
  <c r="W20" i="7"/>
  <c r="X20" i="7"/>
  <c r="Y20" i="7"/>
  <c r="X12" i="7"/>
  <c r="W12" i="7"/>
  <c r="Y12" i="7"/>
  <c r="W160" i="7"/>
  <c r="W144" i="7"/>
  <c r="W64" i="7"/>
  <c r="Y112" i="7"/>
  <c r="Z16" i="7"/>
  <c r="Z136" i="7"/>
  <c r="X136" i="7"/>
  <c r="Y136" i="7"/>
  <c r="W136" i="7"/>
  <c r="X96" i="7"/>
  <c r="Y96" i="7"/>
  <c r="Z96" i="7"/>
  <c r="W96" i="7"/>
  <c r="W56" i="7"/>
  <c r="X14" i="7"/>
  <c r="X152" i="7"/>
  <c r="Y152" i="7"/>
  <c r="Z152" i="7"/>
  <c r="X71" i="7"/>
  <c r="Y71" i="7"/>
  <c r="W71" i="7"/>
  <c r="W48" i="7"/>
  <c r="Z155" i="7"/>
  <c r="Z147" i="7"/>
  <c r="Z139" i="7"/>
  <c r="Z131" i="7"/>
  <c r="Z123" i="7"/>
  <c r="Z115" i="7"/>
  <c r="Z107" i="7"/>
  <c r="Z99" i="7"/>
  <c r="Z91" i="7"/>
  <c r="Z85" i="7"/>
  <c r="Z77" i="7"/>
  <c r="Z69" i="7"/>
  <c r="Z61" i="7"/>
  <c r="Z53" i="7"/>
  <c r="Z45" i="7"/>
  <c r="Z21" i="7"/>
  <c r="Z13" i="7"/>
  <c r="Z154" i="7"/>
  <c r="Z146" i="7"/>
  <c r="Z138" i="7"/>
  <c r="Z130" i="7"/>
  <c r="Z122" i="7"/>
  <c r="Z114" i="7"/>
  <c r="Z106" i="7"/>
  <c r="Z98" i="7"/>
  <c r="Z90" i="7"/>
  <c r="Z84" i="7"/>
  <c r="Z76" i="7"/>
  <c r="Z68" i="7"/>
  <c r="Z60" i="7"/>
  <c r="Z52" i="7"/>
  <c r="Z44" i="7"/>
  <c r="Z28" i="7"/>
  <c r="Z20" i="7"/>
  <c r="Z12" i="7"/>
  <c r="Z162" i="7"/>
  <c r="P40" i="7"/>
  <c r="N40" i="7"/>
  <c r="P39" i="7"/>
  <c r="N39" i="7"/>
  <c r="P38" i="7"/>
  <c r="N38" i="7"/>
  <c r="P37" i="7"/>
  <c r="N37" i="7"/>
  <c r="U37" i="7" s="1"/>
  <c r="P36" i="7"/>
  <c r="N36" i="7"/>
  <c r="P35" i="7"/>
  <c r="N35" i="7"/>
  <c r="P34" i="7"/>
  <c r="N34" i="7"/>
  <c r="P33" i="7"/>
  <c r="N33" i="7"/>
  <c r="U33" i="7" s="1"/>
  <c r="P32" i="7"/>
  <c r="N32" i="7"/>
  <c r="P31" i="7"/>
  <c r="N31" i="7"/>
  <c r="P30" i="7"/>
  <c r="N30" i="7"/>
  <c r="AB136" i="6"/>
  <c r="U30" i="7" l="1"/>
  <c r="U34" i="7"/>
  <c r="U38" i="7"/>
  <c r="W29" i="7"/>
  <c r="Z29" i="7"/>
  <c r="Y29" i="7"/>
  <c r="V34" i="7"/>
  <c r="X34" i="7" s="1"/>
  <c r="V38" i="7"/>
  <c r="W38" i="7" s="1"/>
  <c r="V37" i="7"/>
  <c r="X37" i="7" s="1"/>
  <c r="V30" i="7"/>
  <c r="W30" i="7" s="1"/>
  <c r="V33" i="7"/>
  <c r="Y33" i="7" s="1"/>
  <c r="U31" i="7"/>
  <c r="U35" i="7"/>
  <c r="U39" i="7"/>
  <c r="X33" i="7"/>
  <c r="W33" i="7"/>
  <c r="U32" i="7"/>
  <c r="V32" i="7" s="1"/>
  <c r="U36" i="7"/>
  <c r="V36" i="7" s="1"/>
  <c r="U40" i="7"/>
  <c r="V40" i="7" s="1"/>
  <c r="AB161" i="6"/>
  <c r="AB159" i="6"/>
  <c r="AB157" i="6"/>
  <c r="Z33" i="7" l="1"/>
  <c r="X38" i="7"/>
  <c r="Y38" i="7"/>
  <c r="Z38" i="7"/>
  <c r="W37" i="7"/>
  <c r="Z37" i="7"/>
  <c r="Y34" i="7"/>
  <c r="Y37" i="7"/>
  <c r="Z34" i="7"/>
  <c r="W34" i="7"/>
  <c r="Y30" i="7"/>
  <c r="X30" i="7"/>
  <c r="V39" i="7"/>
  <c r="X39" i="7" s="1"/>
  <c r="Z30" i="7"/>
  <c r="V35" i="7"/>
  <c r="X35" i="7" s="1"/>
  <c r="V31" i="7"/>
  <c r="X31" i="7" s="1"/>
  <c r="X32" i="7"/>
  <c r="W32" i="7"/>
  <c r="Y32" i="7"/>
  <c r="Z32" i="7"/>
  <c r="W40" i="7"/>
  <c r="X40" i="7"/>
  <c r="Y40" i="7"/>
  <c r="Z40" i="7"/>
  <c r="Z36" i="7"/>
  <c r="W36" i="7"/>
  <c r="X36" i="7"/>
  <c r="Y36" i="7"/>
  <c r="AB127" i="6"/>
  <c r="AD127" i="6" s="1"/>
  <c r="Y39" i="7" l="1"/>
  <c r="Z35" i="7"/>
  <c r="W35" i="7"/>
  <c r="W39" i="7"/>
  <c r="Y35" i="7"/>
  <c r="Z39" i="7"/>
  <c r="Y161" i="7"/>
  <c r="Y163" i="7" s="1"/>
  <c r="W31" i="7"/>
  <c r="W161" i="7" s="1"/>
  <c r="W163" i="7" s="1"/>
  <c r="Z31" i="7"/>
  <c r="Y31" i="7"/>
  <c r="X161" i="7"/>
  <c r="X163" i="7" s="1"/>
  <c r="AC127" i="6"/>
  <c r="AA128" i="6"/>
  <c r="AB128" i="6" s="1"/>
  <c r="AF128" i="6" s="1"/>
  <c r="Z161" i="7" l="1"/>
  <c r="Z163" i="7" s="1"/>
  <c r="AD128" i="6"/>
  <c r="AF127" i="6"/>
  <c r="AE127" i="6"/>
  <c r="AE128" i="6"/>
  <c r="AB12" i="6"/>
  <c r="AD12" i="6" s="1"/>
  <c r="AB13" i="6"/>
  <c r="AD13" i="6" s="1"/>
  <c r="AB14" i="6"/>
  <c r="AD14" i="6" s="1"/>
  <c r="AB15" i="6"/>
  <c r="AD15" i="6" s="1"/>
  <c r="AB16" i="6"/>
  <c r="AD16" i="6" s="1"/>
  <c r="AB17" i="6"/>
  <c r="AD17" i="6" s="1"/>
  <c r="AB18" i="6"/>
  <c r="AD18" i="6" s="1"/>
  <c r="AB19" i="6"/>
  <c r="AD19" i="6" s="1"/>
  <c r="AB20" i="6"/>
  <c r="AD20" i="6" s="1"/>
  <c r="AB21" i="6"/>
  <c r="AD21" i="6" s="1"/>
  <c r="AB22" i="6"/>
  <c r="AD22" i="6" s="1"/>
  <c r="AB23" i="6"/>
  <c r="AD23" i="6" s="1"/>
  <c r="AB24" i="6"/>
  <c r="AD24" i="6" s="1"/>
  <c r="AB25" i="6"/>
  <c r="AD25" i="6" s="1"/>
  <c r="AB26" i="6"/>
  <c r="AD26" i="6" s="1"/>
  <c r="AB27" i="6"/>
  <c r="AD27" i="6" s="1"/>
  <c r="AB28" i="6"/>
  <c r="AD28" i="6" s="1"/>
  <c r="AB29" i="6"/>
  <c r="AD29" i="6" s="1"/>
  <c r="AB41" i="6"/>
  <c r="AD41" i="6" s="1"/>
  <c r="AB42" i="6"/>
  <c r="AD42" i="6" s="1"/>
  <c r="AB43" i="6"/>
  <c r="AD43" i="6" s="1"/>
  <c r="AB44" i="6"/>
  <c r="AD44" i="6" s="1"/>
  <c r="AB45" i="6"/>
  <c r="AD45" i="6" s="1"/>
  <c r="AB46" i="6"/>
  <c r="AD46" i="6" s="1"/>
  <c r="AB47" i="6"/>
  <c r="AD47" i="6" s="1"/>
  <c r="AB48" i="6"/>
  <c r="AD48" i="6" s="1"/>
  <c r="AB49" i="6"/>
  <c r="AD49" i="6" s="1"/>
  <c r="AB50" i="6"/>
  <c r="AD50" i="6" s="1"/>
  <c r="AB51" i="6"/>
  <c r="AD51" i="6" s="1"/>
  <c r="AB52" i="6"/>
  <c r="AD52" i="6" s="1"/>
  <c r="AB53" i="6"/>
  <c r="AD53" i="6" s="1"/>
  <c r="AB54" i="6"/>
  <c r="AD54" i="6" s="1"/>
  <c r="AB55" i="6"/>
  <c r="AD55" i="6" s="1"/>
  <c r="AB56" i="6"/>
  <c r="AD56" i="6" s="1"/>
  <c r="AB57" i="6"/>
  <c r="AD57" i="6" s="1"/>
  <c r="AB58" i="6"/>
  <c r="AD58" i="6" s="1"/>
  <c r="AB59" i="6"/>
  <c r="AD59" i="6" s="1"/>
  <c r="AB60" i="6"/>
  <c r="AD60" i="6" s="1"/>
  <c r="AB61" i="6"/>
  <c r="AD61" i="6" s="1"/>
  <c r="AB62" i="6"/>
  <c r="AD62" i="6" s="1"/>
  <c r="AB63" i="6"/>
  <c r="AD63" i="6" s="1"/>
  <c r="AB64" i="6"/>
  <c r="AD64" i="6" s="1"/>
  <c r="AB65" i="6"/>
  <c r="AD65" i="6" s="1"/>
  <c r="AB66" i="6"/>
  <c r="AD66" i="6" s="1"/>
  <c r="AB67" i="6"/>
  <c r="AD67" i="6" s="1"/>
  <c r="AB68" i="6"/>
  <c r="AD68" i="6" s="1"/>
  <c r="AB69" i="6"/>
  <c r="AD69" i="6" s="1"/>
  <c r="AB70" i="6"/>
  <c r="AD70" i="6" s="1"/>
  <c r="AB71" i="6"/>
  <c r="AD71" i="6" s="1"/>
  <c r="AB72" i="6"/>
  <c r="AD72" i="6" s="1"/>
  <c r="AB73" i="6"/>
  <c r="AD73" i="6" s="1"/>
  <c r="AB74" i="6"/>
  <c r="AD74" i="6" s="1"/>
  <c r="AB75" i="6"/>
  <c r="AD75" i="6" s="1"/>
  <c r="AB76" i="6"/>
  <c r="AD76" i="6" s="1"/>
  <c r="AB77" i="6"/>
  <c r="AD77" i="6" s="1"/>
  <c r="AB78" i="6"/>
  <c r="AD78" i="6" s="1"/>
  <c r="AB79" i="6"/>
  <c r="AD79" i="6" s="1"/>
  <c r="AB80" i="6"/>
  <c r="AD80" i="6" s="1"/>
  <c r="AB81" i="6"/>
  <c r="AD81" i="6" s="1"/>
  <c r="AB82" i="6"/>
  <c r="AD82" i="6" s="1"/>
  <c r="AB83" i="6"/>
  <c r="AD83" i="6" s="1"/>
  <c r="AB84" i="6"/>
  <c r="AD84" i="6" s="1"/>
  <c r="AB85" i="6"/>
  <c r="AD85" i="6" s="1"/>
  <c r="AB86" i="6"/>
  <c r="AD86" i="6" s="1"/>
  <c r="AB87" i="6"/>
  <c r="AD87" i="6" s="1"/>
  <c r="AB88" i="6"/>
  <c r="AD88" i="6" s="1"/>
  <c r="AB89" i="6"/>
  <c r="AD89" i="6" s="1"/>
  <c r="AB90" i="6"/>
  <c r="AD90" i="6" s="1"/>
  <c r="AB91" i="6"/>
  <c r="AD91" i="6" s="1"/>
  <c r="AB92" i="6"/>
  <c r="AD92" i="6" s="1"/>
  <c r="AB93" i="6"/>
  <c r="AD93" i="6" s="1"/>
  <c r="AB94" i="6"/>
  <c r="AD94" i="6" s="1"/>
  <c r="AB95" i="6"/>
  <c r="AD95" i="6" s="1"/>
  <c r="AB96" i="6"/>
  <c r="AD96" i="6" s="1"/>
  <c r="AB97" i="6"/>
  <c r="AD97" i="6" s="1"/>
  <c r="AB98" i="6"/>
  <c r="AD98" i="6" s="1"/>
  <c r="AB99" i="6"/>
  <c r="AD99" i="6" s="1"/>
  <c r="AB100" i="6"/>
  <c r="AD100" i="6" s="1"/>
  <c r="AB101" i="6"/>
  <c r="AD101" i="6" s="1"/>
  <c r="AB102" i="6"/>
  <c r="AD102" i="6" s="1"/>
  <c r="AB103" i="6"/>
  <c r="AD103" i="6" s="1"/>
  <c r="AB104" i="6"/>
  <c r="AD104" i="6" s="1"/>
  <c r="AB105" i="6"/>
  <c r="AD105" i="6" s="1"/>
  <c r="AB106" i="6"/>
  <c r="AD106" i="6" s="1"/>
  <c r="AB107" i="6"/>
  <c r="AD107" i="6" s="1"/>
  <c r="AB108" i="6"/>
  <c r="AD108" i="6" s="1"/>
  <c r="AB109" i="6"/>
  <c r="AD109" i="6" s="1"/>
  <c r="AB110" i="6"/>
  <c r="AD110" i="6" s="1"/>
  <c r="AB111" i="6"/>
  <c r="AD111" i="6" s="1"/>
  <c r="AB112" i="6"/>
  <c r="AD112" i="6" s="1"/>
  <c r="AB113" i="6"/>
  <c r="AD113" i="6" s="1"/>
  <c r="AB114" i="6"/>
  <c r="AD114" i="6" s="1"/>
  <c r="AB115" i="6"/>
  <c r="AD115" i="6" s="1"/>
  <c r="AB116" i="6"/>
  <c r="AD116" i="6" s="1"/>
  <c r="AB117" i="6"/>
  <c r="AD117" i="6" s="1"/>
  <c r="AB118" i="6"/>
  <c r="AD118" i="6" s="1"/>
  <c r="AB119" i="6"/>
  <c r="AD119" i="6" s="1"/>
  <c r="AB120" i="6"/>
  <c r="AD120" i="6" s="1"/>
  <c r="AB121" i="6"/>
  <c r="AD121" i="6" s="1"/>
  <c r="AB122" i="6"/>
  <c r="AD122" i="6" s="1"/>
  <c r="AB123" i="6"/>
  <c r="AD123" i="6" s="1"/>
  <c r="AB124" i="6"/>
  <c r="AD124" i="6" s="1"/>
  <c r="AB125" i="6"/>
  <c r="AD125" i="6" s="1"/>
  <c r="AB126" i="6"/>
  <c r="AD126" i="6" s="1"/>
  <c r="AB11" i="6"/>
  <c r="AD11" i="6" s="1"/>
  <c r="AB10" i="6"/>
  <c r="AD10" i="6" s="1"/>
  <c r="V40" i="6"/>
  <c r="V39" i="6"/>
  <c r="V38" i="6"/>
  <c r="V37" i="6"/>
  <c r="V36" i="6"/>
  <c r="V35" i="6"/>
  <c r="V34" i="6"/>
  <c r="V33" i="6"/>
  <c r="V32" i="6"/>
  <c r="V31" i="6"/>
  <c r="AF115" i="6" l="1"/>
  <c r="AE115" i="6"/>
  <c r="AF91" i="6"/>
  <c r="AE91" i="6"/>
  <c r="AF75" i="6"/>
  <c r="AE75" i="6"/>
  <c r="AF51" i="6"/>
  <c r="AE51" i="6"/>
  <c r="AF43" i="6"/>
  <c r="AE43" i="6"/>
  <c r="AF106" i="6"/>
  <c r="AE106" i="6"/>
  <c r="AF90" i="6"/>
  <c r="AE90" i="6"/>
  <c r="AF74" i="6"/>
  <c r="AE74" i="6"/>
  <c r="AF50" i="6"/>
  <c r="AE50" i="6"/>
  <c r="AF42" i="6"/>
  <c r="AE42" i="6"/>
  <c r="AE121" i="6"/>
  <c r="AF121" i="6"/>
  <c r="AE97" i="6"/>
  <c r="AF97" i="6"/>
  <c r="AE81" i="6"/>
  <c r="AF81" i="6"/>
  <c r="AE65" i="6"/>
  <c r="AF65" i="6"/>
  <c r="AF41" i="6"/>
  <c r="AE41" i="6"/>
  <c r="AF25" i="6"/>
  <c r="AE25" i="6"/>
  <c r="AF17" i="6"/>
  <c r="AE17" i="6"/>
  <c r="AF120" i="6"/>
  <c r="AE120" i="6"/>
  <c r="AF96" i="6"/>
  <c r="AE96" i="6"/>
  <c r="AF80" i="6"/>
  <c r="AE80" i="6"/>
  <c r="AF72" i="6"/>
  <c r="AE72" i="6"/>
  <c r="AF64" i="6"/>
  <c r="AE64" i="6"/>
  <c r="AF56" i="6"/>
  <c r="AE56" i="6"/>
  <c r="AF48" i="6"/>
  <c r="AE48" i="6"/>
  <c r="AF24" i="6"/>
  <c r="AE24" i="6"/>
  <c r="AF16" i="6"/>
  <c r="AE16" i="6"/>
  <c r="AF11" i="6"/>
  <c r="AE11" i="6"/>
  <c r="AF119" i="6"/>
  <c r="AE119" i="6"/>
  <c r="AF111" i="6"/>
  <c r="AE111" i="6"/>
  <c r="AF103" i="6"/>
  <c r="AE103" i="6"/>
  <c r="AF95" i="6"/>
  <c r="AE95" i="6"/>
  <c r="AF87" i="6"/>
  <c r="AE87" i="6"/>
  <c r="AF79" i="6"/>
  <c r="AE79" i="6"/>
  <c r="AF71" i="6"/>
  <c r="AE71" i="6"/>
  <c r="AF63" i="6"/>
  <c r="AE63" i="6"/>
  <c r="AF55" i="6"/>
  <c r="AE55" i="6"/>
  <c r="AF47" i="6"/>
  <c r="AE47" i="6"/>
  <c r="AE39" i="6"/>
  <c r="AF23" i="6"/>
  <c r="AE23" i="6"/>
  <c r="AF15" i="6"/>
  <c r="AE15" i="6"/>
  <c r="AF107" i="6"/>
  <c r="AE107" i="6"/>
  <c r="AF67" i="6"/>
  <c r="AE67" i="6"/>
  <c r="AF27" i="6"/>
  <c r="AE27" i="6"/>
  <c r="AF114" i="6"/>
  <c r="AE114" i="6"/>
  <c r="AF66" i="6"/>
  <c r="AE66" i="6"/>
  <c r="AF26" i="6"/>
  <c r="AE26" i="6"/>
  <c r="AE105" i="6"/>
  <c r="AF105" i="6"/>
  <c r="AE49" i="6"/>
  <c r="AF49" i="6"/>
  <c r="AF10" i="6"/>
  <c r="AE10" i="6"/>
  <c r="AF88" i="6"/>
  <c r="AE88" i="6"/>
  <c r="AE126" i="6"/>
  <c r="AF126" i="6"/>
  <c r="AE118" i="6"/>
  <c r="AF118" i="6"/>
  <c r="AE110" i="6"/>
  <c r="AF110" i="6"/>
  <c r="AE102" i="6"/>
  <c r="AF102" i="6"/>
  <c r="AE94" i="6"/>
  <c r="AF94" i="6"/>
  <c r="AE86" i="6"/>
  <c r="AF86" i="6"/>
  <c r="AE78" i="6"/>
  <c r="AF78" i="6"/>
  <c r="AE70" i="6"/>
  <c r="AF70" i="6"/>
  <c r="AE62" i="6"/>
  <c r="AF62" i="6"/>
  <c r="AE54" i="6"/>
  <c r="AF54" i="6"/>
  <c r="AE46" i="6"/>
  <c r="AF46" i="6"/>
  <c r="AE22" i="6"/>
  <c r="AF22" i="6"/>
  <c r="AF14" i="6"/>
  <c r="AE14" i="6"/>
  <c r="AF123" i="6"/>
  <c r="AE123" i="6"/>
  <c r="AF99" i="6"/>
  <c r="AE99" i="6"/>
  <c r="AF83" i="6"/>
  <c r="AE83" i="6"/>
  <c r="AF59" i="6"/>
  <c r="AE59" i="6"/>
  <c r="AF19" i="6"/>
  <c r="AE19" i="6"/>
  <c r="AF122" i="6"/>
  <c r="AE122" i="6"/>
  <c r="AF98" i="6"/>
  <c r="AE98" i="6"/>
  <c r="AF82" i="6"/>
  <c r="AE82" i="6"/>
  <c r="AF58" i="6"/>
  <c r="AE58" i="6"/>
  <c r="AF34" i="6"/>
  <c r="AF18" i="6"/>
  <c r="AE18" i="6"/>
  <c r="AE113" i="6"/>
  <c r="AF113" i="6"/>
  <c r="AE89" i="6"/>
  <c r="AF89" i="6"/>
  <c r="AE73" i="6"/>
  <c r="AF73" i="6"/>
  <c r="AE57" i="6"/>
  <c r="AF57" i="6"/>
  <c r="AF112" i="6"/>
  <c r="AE112" i="6"/>
  <c r="AF104" i="6"/>
  <c r="AE104" i="6"/>
  <c r="AF125" i="6"/>
  <c r="AE125" i="6"/>
  <c r="AE117" i="6"/>
  <c r="AF117" i="6"/>
  <c r="AF109" i="6"/>
  <c r="AE109" i="6"/>
  <c r="AE101" i="6"/>
  <c r="AF101" i="6"/>
  <c r="AF93" i="6"/>
  <c r="AE93" i="6"/>
  <c r="AE85" i="6"/>
  <c r="AF85" i="6"/>
  <c r="AF77" i="6"/>
  <c r="AE77" i="6"/>
  <c r="AE69" i="6"/>
  <c r="AF69" i="6"/>
  <c r="AF61" i="6"/>
  <c r="AE61" i="6"/>
  <c r="AE53" i="6"/>
  <c r="AF53" i="6"/>
  <c r="AF45" i="6"/>
  <c r="AE45" i="6"/>
  <c r="AF29" i="6"/>
  <c r="AE29" i="6"/>
  <c r="AF21" i="6"/>
  <c r="AE21" i="6"/>
  <c r="AF13" i="6"/>
  <c r="AE13" i="6"/>
  <c r="AF124" i="6"/>
  <c r="AE124" i="6"/>
  <c r="AE116" i="6"/>
  <c r="AF116" i="6"/>
  <c r="AF108" i="6"/>
  <c r="AE108" i="6"/>
  <c r="AE100" i="6"/>
  <c r="AF100" i="6"/>
  <c r="AF92" i="6"/>
  <c r="AE92" i="6"/>
  <c r="AE84" i="6"/>
  <c r="AF84" i="6"/>
  <c r="AF76" i="6"/>
  <c r="AE76" i="6"/>
  <c r="AF68" i="6"/>
  <c r="AE68" i="6"/>
  <c r="AF60" i="6"/>
  <c r="AE60" i="6"/>
  <c r="AE52" i="6"/>
  <c r="AF52" i="6"/>
  <c r="AF44" i="6"/>
  <c r="AE44" i="6"/>
  <c r="AF28" i="6"/>
  <c r="AE28" i="6"/>
  <c r="AE20" i="6"/>
  <c r="AF20" i="6"/>
  <c r="AF12" i="6"/>
  <c r="AE12" i="6"/>
  <c r="T40" i="6"/>
  <c r="AB40" i="6" s="1"/>
  <c r="AD40" i="6" s="1"/>
  <c r="T39" i="6"/>
  <c r="AB39" i="6" s="1"/>
  <c r="AD39" i="6" s="1"/>
  <c r="T38" i="6"/>
  <c r="AB38" i="6" s="1"/>
  <c r="AD38" i="6" s="1"/>
  <c r="T37" i="6"/>
  <c r="AB37" i="6" s="1"/>
  <c r="AD37" i="6" s="1"/>
  <c r="T36" i="6"/>
  <c r="AB36" i="6" s="1"/>
  <c r="AD36" i="6" s="1"/>
  <c r="T35" i="6"/>
  <c r="AB35" i="6" s="1"/>
  <c r="AD35" i="6" s="1"/>
  <c r="T34" i="6"/>
  <c r="AB34" i="6" s="1"/>
  <c r="AD34" i="6" s="1"/>
  <c r="T33" i="6"/>
  <c r="AB33" i="6" s="1"/>
  <c r="AD33" i="6" s="1"/>
  <c r="T32" i="6"/>
  <c r="AB32" i="6" s="1"/>
  <c r="AD32" i="6" s="1"/>
  <c r="T31" i="6"/>
  <c r="AB31" i="6" s="1"/>
  <c r="AD31" i="6" s="1"/>
  <c r="V30" i="6"/>
  <c r="T30" i="6"/>
  <c r="AB30" i="6" s="1"/>
  <c r="AD30" i="6" s="1"/>
  <c r="AF37" i="6" l="1"/>
  <c r="AF39" i="6"/>
  <c r="AE37" i="6"/>
  <c r="AE34" i="6"/>
  <c r="AC37" i="6"/>
  <c r="AE30" i="6"/>
  <c r="AF32" i="6"/>
  <c r="AF36" i="6"/>
  <c r="AE32" i="6"/>
  <c r="AE33" i="6"/>
  <c r="AE35" i="6"/>
  <c r="AF38" i="6"/>
  <c r="AE31" i="6"/>
  <c r="AE40" i="6"/>
  <c r="AE36" i="6"/>
  <c r="AF30" i="6"/>
  <c r="AF33" i="6"/>
  <c r="AF35" i="6"/>
  <c r="AE38" i="6"/>
  <c r="AF31" i="6"/>
  <c r="AF40" i="6"/>
  <c r="AG164" i="6"/>
  <c r="AA162" i="6"/>
  <c r="AB162" i="6" s="1"/>
  <c r="AD162" i="6" s="1"/>
  <c r="L162" i="6"/>
  <c r="AA161" i="6"/>
  <c r="AD161" i="6" s="1"/>
  <c r="L161" i="6"/>
  <c r="AA160" i="6"/>
  <c r="AB160" i="6" s="1"/>
  <c r="AD160" i="6" s="1"/>
  <c r="L160" i="6"/>
  <c r="AA159" i="6"/>
  <c r="AD159" i="6" s="1"/>
  <c r="L159" i="6"/>
  <c r="AA158" i="6"/>
  <c r="AB158" i="6" s="1"/>
  <c r="AD158" i="6" s="1"/>
  <c r="L158" i="6"/>
  <c r="AA157" i="6"/>
  <c r="AD157" i="6" s="1"/>
  <c r="L157" i="6"/>
  <c r="AA156" i="6"/>
  <c r="AB156" i="6" s="1"/>
  <c r="AD156" i="6" s="1"/>
  <c r="L156" i="6"/>
  <c r="AA155" i="6"/>
  <c r="AB155" i="6" s="1"/>
  <c r="AD155" i="6" s="1"/>
  <c r="L155" i="6"/>
  <c r="AA154" i="6"/>
  <c r="AB154" i="6" s="1"/>
  <c r="AD154" i="6" s="1"/>
  <c r="L154" i="6"/>
  <c r="AA153" i="6"/>
  <c r="AB153" i="6" s="1"/>
  <c r="AD153" i="6" s="1"/>
  <c r="L153" i="6"/>
  <c r="AA152" i="6"/>
  <c r="AB152" i="6" s="1"/>
  <c r="AD152" i="6" s="1"/>
  <c r="L152" i="6"/>
  <c r="AA151" i="6"/>
  <c r="AB151" i="6" s="1"/>
  <c r="AD151" i="6" s="1"/>
  <c r="L151" i="6"/>
  <c r="AA150" i="6"/>
  <c r="AB150" i="6" s="1"/>
  <c r="AD150" i="6" s="1"/>
  <c r="L150" i="6"/>
  <c r="AA149" i="6"/>
  <c r="AB149" i="6" s="1"/>
  <c r="AD149" i="6" s="1"/>
  <c r="L149" i="6"/>
  <c r="AA148" i="6"/>
  <c r="AB148" i="6" s="1"/>
  <c r="AD148" i="6" s="1"/>
  <c r="L148" i="6"/>
  <c r="AA147" i="6"/>
  <c r="AB147" i="6" s="1"/>
  <c r="AD147" i="6" s="1"/>
  <c r="L147" i="6"/>
  <c r="AA146" i="6"/>
  <c r="AB146" i="6" s="1"/>
  <c r="AD146" i="6" s="1"/>
  <c r="L146" i="6"/>
  <c r="AA145" i="6"/>
  <c r="AB145" i="6" s="1"/>
  <c r="AD145" i="6" s="1"/>
  <c r="L145" i="6"/>
  <c r="AA144" i="6"/>
  <c r="AB144" i="6" s="1"/>
  <c r="AD144" i="6" s="1"/>
  <c r="L144" i="6"/>
  <c r="AA143" i="6"/>
  <c r="AB143" i="6" s="1"/>
  <c r="AD143" i="6" s="1"/>
  <c r="L143" i="6"/>
  <c r="AA142" i="6"/>
  <c r="AB142" i="6" s="1"/>
  <c r="AD142" i="6" s="1"/>
  <c r="L142" i="6"/>
  <c r="AA141" i="6"/>
  <c r="AB141" i="6" s="1"/>
  <c r="AD141" i="6" s="1"/>
  <c r="L141" i="6"/>
  <c r="AA140" i="6"/>
  <c r="AB140" i="6" s="1"/>
  <c r="AD140" i="6" s="1"/>
  <c r="L140" i="6"/>
  <c r="AA139" i="6"/>
  <c r="AB139" i="6" s="1"/>
  <c r="AD139" i="6" s="1"/>
  <c r="L139" i="6"/>
  <c r="AA138" i="6"/>
  <c r="AB138" i="6" s="1"/>
  <c r="AD138" i="6" s="1"/>
  <c r="L138" i="6"/>
  <c r="AA137" i="6"/>
  <c r="AB137" i="6" s="1"/>
  <c r="AD137" i="6" s="1"/>
  <c r="L137" i="6"/>
  <c r="AA136" i="6"/>
  <c r="AD136" i="6" s="1"/>
  <c r="L136" i="6"/>
  <c r="AA135" i="6"/>
  <c r="AB135" i="6" s="1"/>
  <c r="AD135" i="6" s="1"/>
  <c r="L135" i="6"/>
  <c r="AA134" i="6"/>
  <c r="AB134" i="6" s="1"/>
  <c r="AD134" i="6" s="1"/>
  <c r="L134" i="6"/>
  <c r="AA133" i="6"/>
  <c r="AB133" i="6" s="1"/>
  <c r="AD133" i="6" s="1"/>
  <c r="L133" i="6"/>
  <c r="AA132" i="6"/>
  <c r="AB132" i="6" s="1"/>
  <c r="AD132" i="6" s="1"/>
  <c r="L132" i="6"/>
  <c r="AA131" i="6"/>
  <c r="AB131" i="6" s="1"/>
  <c r="AD131" i="6" s="1"/>
  <c r="L131" i="6"/>
  <c r="AA130" i="6"/>
  <c r="AB130" i="6" s="1"/>
  <c r="AD130" i="6" s="1"/>
  <c r="L130" i="6"/>
  <c r="AA129" i="6"/>
  <c r="AB129" i="6" s="1"/>
  <c r="AD129" i="6" s="1"/>
  <c r="L129" i="6"/>
  <c r="L128" i="6"/>
  <c r="L127" i="6"/>
  <c r="H126" i="6"/>
  <c r="L126" i="6" s="1"/>
  <c r="AC125" i="6"/>
  <c r="L125" i="6"/>
  <c r="L124" i="6"/>
  <c r="L123" i="6"/>
  <c r="AC122" i="6"/>
  <c r="L122" i="6"/>
  <c r="L121" i="6"/>
  <c r="L120" i="6"/>
  <c r="L119" i="6"/>
  <c r="L118" i="6"/>
  <c r="AC117" i="6"/>
  <c r="L117" i="6"/>
  <c r="L116" i="6"/>
  <c r="L115" i="6"/>
  <c r="AC114" i="6"/>
  <c r="L114" i="6"/>
  <c r="L113" i="6"/>
  <c r="L112" i="6"/>
  <c r="L111" i="6"/>
  <c r="L110" i="6"/>
  <c r="L109" i="6"/>
  <c r="L108" i="6"/>
  <c r="L107" i="6"/>
  <c r="AC106" i="6"/>
  <c r="L106" i="6"/>
  <c r="L105" i="6"/>
  <c r="L104" i="6"/>
  <c r="L103" i="6"/>
  <c r="L102" i="6"/>
  <c r="AC101" i="6"/>
  <c r="L101" i="6"/>
  <c r="L100" i="6"/>
  <c r="L99" i="6"/>
  <c r="AC98" i="6"/>
  <c r="L98" i="6"/>
  <c r="L97" i="6"/>
  <c r="H97" i="6"/>
  <c r="L96" i="6"/>
  <c r="L95" i="6"/>
  <c r="L94" i="6"/>
  <c r="L93" i="6"/>
  <c r="L92" i="6"/>
  <c r="AC91" i="6"/>
  <c r="L91" i="6"/>
  <c r="L90" i="6"/>
  <c r="AC89" i="6"/>
  <c r="L89" i="6"/>
  <c r="L88" i="6"/>
  <c r="L87" i="6"/>
  <c r="L86" i="6"/>
  <c r="L85" i="6"/>
  <c r="L84" i="6"/>
  <c r="AC83" i="6"/>
  <c r="L83" i="6"/>
  <c r="L82" i="6"/>
  <c r="L81" i="6"/>
  <c r="L80" i="6"/>
  <c r="L79" i="6"/>
  <c r="L78" i="6"/>
  <c r="L77" i="6"/>
  <c r="L76" i="6"/>
  <c r="L75" i="6"/>
  <c r="L74" i="6"/>
  <c r="AC73" i="6"/>
  <c r="L73" i="6"/>
  <c r="L72" i="6"/>
  <c r="AG72" i="6" s="1"/>
  <c r="L71" i="6"/>
  <c r="AC70" i="6"/>
  <c r="L70" i="6"/>
  <c r="L69" i="6"/>
  <c r="AG69" i="6" s="1"/>
  <c r="L68" i="6"/>
  <c r="L67" i="6"/>
  <c r="L66" i="6"/>
  <c r="L65" i="6"/>
  <c r="L64" i="6"/>
  <c r="L63" i="6"/>
  <c r="AC62" i="6"/>
  <c r="L62" i="6"/>
  <c r="L61" i="6"/>
  <c r="L60" i="6"/>
  <c r="AC59" i="6"/>
  <c r="L59" i="6"/>
  <c r="L58" i="6"/>
  <c r="L57" i="6"/>
  <c r="L56" i="6"/>
  <c r="L55" i="6"/>
  <c r="AC54" i="6"/>
  <c r="L54" i="6"/>
  <c r="L53" i="6"/>
  <c r="AG53" i="6" s="1"/>
  <c r="L52" i="6"/>
  <c r="L51" i="6"/>
  <c r="L50" i="6"/>
  <c r="L49" i="6"/>
  <c r="L48" i="6"/>
  <c r="L47" i="6"/>
  <c r="L46" i="6"/>
  <c r="L45" i="6"/>
  <c r="AG45" i="6" s="1"/>
  <c r="L44" i="6"/>
  <c r="AC43" i="6"/>
  <c r="L43" i="6"/>
  <c r="L42" i="6"/>
  <c r="L41" i="6"/>
  <c r="L40" i="6"/>
  <c r="L39" i="6"/>
  <c r="AC38" i="6"/>
  <c r="L38" i="6"/>
  <c r="L37" i="6"/>
  <c r="L36" i="6"/>
  <c r="L35" i="6"/>
  <c r="L34" i="6"/>
  <c r="L33" i="6"/>
  <c r="AG33" i="6" s="1"/>
  <c r="L32" i="6"/>
  <c r="L31" i="6"/>
  <c r="AC30" i="6"/>
  <c r="L30" i="6"/>
  <c r="L29" i="6"/>
  <c r="L28" i="6"/>
  <c r="L27" i="6"/>
  <c r="L26" i="6"/>
  <c r="L25" i="6"/>
  <c r="L24" i="6"/>
  <c r="L23" i="6"/>
  <c r="AG23" i="6" s="1"/>
  <c r="L22" i="6"/>
  <c r="L21" i="6"/>
  <c r="L20" i="6"/>
  <c r="AC19" i="6"/>
  <c r="L19" i="6"/>
  <c r="L18" i="6"/>
  <c r="AC17" i="6"/>
  <c r="L17" i="6"/>
  <c r="L16" i="6"/>
  <c r="L15" i="6"/>
  <c r="AG15" i="6" s="1"/>
  <c r="L14" i="6"/>
  <c r="L13" i="6"/>
  <c r="L12" i="6"/>
  <c r="L11" i="6"/>
  <c r="L10" i="6"/>
  <c r="AD163" i="6" l="1"/>
  <c r="AD165" i="6" s="1"/>
  <c r="AE129" i="6"/>
  <c r="AF129" i="6"/>
  <c r="AE141" i="6"/>
  <c r="AF141" i="6"/>
  <c r="AF157" i="6"/>
  <c r="AE157" i="6"/>
  <c r="AE134" i="6"/>
  <c r="AF134" i="6"/>
  <c r="AF146" i="6"/>
  <c r="AE146" i="6"/>
  <c r="AF162" i="6"/>
  <c r="AE162" i="6"/>
  <c r="AF131" i="6"/>
  <c r="AE131" i="6"/>
  <c r="AF139" i="6"/>
  <c r="AE139" i="6"/>
  <c r="AF143" i="6"/>
  <c r="AE143" i="6"/>
  <c r="AF147" i="6"/>
  <c r="AE147" i="6"/>
  <c r="AF151" i="6"/>
  <c r="AE151" i="6"/>
  <c r="AF155" i="6"/>
  <c r="AE155" i="6"/>
  <c r="AF159" i="6"/>
  <c r="AE159" i="6"/>
  <c r="AE133" i="6"/>
  <c r="AF133" i="6"/>
  <c r="AE145" i="6"/>
  <c r="AF145" i="6"/>
  <c r="AE142" i="6"/>
  <c r="AF142" i="6"/>
  <c r="AF154" i="6"/>
  <c r="AE154" i="6"/>
  <c r="AF140" i="6"/>
  <c r="AE140" i="6"/>
  <c r="AF144" i="6"/>
  <c r="AE144" i="6"/>
  <c r="AF152" i="6"/>
  <c r="AE152" i="6"/>
  <c r="AF156" i="6"/>
  <c r="AE156" i="6"/>
  <c r="AF160" i="6"/>
  <c r="AE160" i="6"/>
  <c r="AE137" i="6"/>
  <c r="AF137" i="6"/>
  <c r="AE161" i="6"/>
  <c r="AF161" i="6"/>
  <c r="AF130" i="6"/>
  <c r="AE130" i="6"/>
  <c r="AF138" i="6"/>
  <c r="AE138" i="6"/>
  <c r="AE150" i="6"/>
  <c r="AF150" i="6"/>
  <c r="AE158" i="6"/>
  <c r="AF158" i="6"/>
  <c r="AF135" i="6"/>
  <c r="AE135" i="6"/>
  <c r="AF132" i="6"/>
  <c r="AE132" i="6"/>
  <c r="AF136" i="6"/>
  <c r="AE136" i="6"/>
  <c r="AE148" i="6"/>
  <c r="AF148" i="6"/>
  <c r="AF149" i="6"/>
  <c r="AE149" i="6"/>
  <c r="AE153" i="6"/>
  <c r="AF153" i="6"/>
  <c r="AC149" i="6"/>
  <c r="AC139" i="6"/>
  <c r="AC131" i="6"/>
  <c r="AC124" i="6"/>
  <c r="AG128" i="6"/>
  <c r="AC141" i="6"/>
  <c r="AG136" i="6"/>
  <c r="AG88" i="6"/>
  <c r="AG103" i="6"/>
  <c r="AG111" i="6"/>
  <c r="AG119" i="6"/>
  <c r="AG101" i="6"/>
  <c r="AG71" i="6"/>
  <c r="AG70" i="6"/>
  <c r="AC49" i="6"/>
  <c r="AC47" i="6"/>
  <c r="AG39" i="6"/>
  <c r="AC109" i="6"/>
  <c r="AG109" i="6"/>
  <c r="AC40" i="6"/>
  <c r="AC134" i="6"/>
  <c r="AG134" i="6"/>
  <c r="AC11" i="6"/>
  <c r="AG11" i="6"/>
  <c r="AC28" i="6"/>
  <c r="AC126" i="6"/>
  <c r="AG126" i="6"/>
  <c r="AC44" i="6"/>
  <c r="AG84" i="6"/>
  <c r="AC12" i="6"/>
  <c r="AC142" i="6"/>
  <c r="AG142" i="6"/>
  <c r="AG36" i="6"/>
  <c r="AC36" i="6"/>
  <c r="AC76" i="6"/>
  <c r="AC27" i="6"/>
  <c r="AG27" i="6"/>
  <c r="AC46" i="6"/>
  <c r="AC92" i="6"/>
  <c r="AG92" i="6"/>
  <c r="AC150" i="6"/>
  <c r="AG150" i="6"/>
  <c r="AC158" i="6"/>
  <c r="AG158" i="6"/>
  <c r="AC20" i="6"/>
  <c r="AG12" i="6"/>
  <c r="AG19" i="6"/>
  <c r="AG37" i="6"/>
  <c r="AC41" i="6"/>
  <c r="AG54" i="6"/>
  <c r="AG60" i="6"/>
  <c r="AG20" i="6"/>
  <c r="AG46" i="6"/>
  <c r="AG117" i="6"/>
  <c r="AG55" i="6"/>
  <c r="AG61" i="6"/>
  <c r="AC68" i="6"/>
  <c r="AG77" i="6"/>
  <c r="AG32" i="6"/>
  <c r="AC61" i="6"/>
  <c r="AG68" i="6"/>
  <c r="AG125" i="6"/>
  <c r="AG28" i="6"/>
  <c r="AG64" i="6"/>
  <c r="AG62" i="6"/>
  <c r="AC45" i="6"/>
  <c r="AC69" i="6"/>
  <c r="AG86" i="6"/>
  <c r="AG14" i="6"/>
  <c r="AC14" i="6"/>
  <c r="AC10" i="6"/>
  <c r="AG10" i="6"/>
  <c r="AG35" i="6"/>
  <c r="AC35" i="6"/>
  <c r="AG18" i="6"/>
  <c r="AC18" i="6"/>
  <c r="AG66" i="6"/>
  <c r="AC66" i="6"/>
  <c r="AG29" i="6"/>
  <c r="AC29" i="6"/>
  <c r="AG22" i="6"/>
  <c r="AC22" i="6"/>
  <c r="AC26" i="6"/>
  <c r="AG26" i="6"/>
  <c r="AC42" i="6"/>
  <c r="AG42" i="6"/>
  <c r="AG75" i="6"/>
  <c r="AC75" i="6"/>
  <c r="AG21" i="6"/>
  <c r="AC21" i="6"/>
  <c r="AG58" i="6"/>
  <c r="AC58" i="6"/>
  <c r="AC50" i="6"/>
  <c r="AG50" i="6"/>
  <c r="AC34" i="6"/>
  <c r="AG34" i="6"/>
  <c r="AC16" i="6"/>
  <c r="AG16" i="6"/>
  <c r="AG13" i="6"/>
  <c r="AC13" i="6"/>
  <c r="AC24" i="6"/>
  <c r="AG24" i="6"/>
  <c r="AG57" i="6"/>
  <c r="AC78" i="6"/>
  <c r="AC80" i="6"/>
  <c r="AG95" i="6"/>
  <c r="AC95" i="6"/>
  <c r="AG100" i="6"/>
  <c r="AG107" i="6"/>
  <c r="AC107" i="6"/>
  <c r="AG121" i="6"/>
  <c r="AC121" i="6"/>
  <c r="AG130" i="6"/>
  <c r="AC130" i="6"/>
  <c r="AG137" i="6"/>
  <c r="AC137" i="6"/>
  <c r="AC144" i="6"/>
  <c r="AG147" i="6"/>
  <c r="AC151" i="6"/>
  <c r="AG151" i="6"/>
  <c r="AG17" i="6"/>
  <c r="AG25" i="6"/>
  <c r="AC33" i="6"/>
  <c r="AG49" i="6"/>
  <c r="AC52" i="6"/>
  <c r="AC57" i="6"/>
  <c r="AC71" i="6"/>
  <c r="AG73" i="6"/>
  <c r="AG76" i="6"/>
  <c r="AG80" i="6"/>
  <c r="AG91" i="6"/>
  <c r="AG98" i="6"/>
  <c r="AC100" i="6"/>
  <c r="AC102" i="6"/>
  <c r="AG102" i="6"/>
  <c r="AG124" i="6"/>
  <c r="AG140" i="6"/>
  <c r="AC140" i="6"/>
  <c r="AG144" i="6"/>
  <c r="AC147" i="6"/>
  <c r="AG154" i="6"/>
  <c r="AC154" i="6"/>
  <c r="AG161" i="6"/>
  <c r="AC161" i="6"/>
  <c r="AC23" i="6"/>
  <c r="AG31" i="6"/>
  <c r="AG38" i="6"/>
  <c r="AG59" i="6"/>
  <c r="AG30" i="6"/>
  <c r="AG43" i="6"/>
  <c r="AG44" i="6"/>
  <c r="AG47" i="6"/>
  <c r="AC64" i="6"/>
  <c r="AG78" i="6"/>
  <c r="AG83" i="6"/>
  <c r="AG89" i="6"/>
  <c r="AC93" i="6"/>
  <c r="AG93" i="6"/>
  <c r="AG105" i="6"/>
  <c r="AC105" i="6"/>
  <c r="AG112" i="6"/>
  <c r="AC112" i="6"/>
  <c r="AC119" i="6"/>
  <c r="AG122" i="6"/>
  <c r="AC128" i="6"/>
  <c r="AG131" i="6"/>
  <c r="AC135" i="6"/>
  <c r="AG135" i="6"/>
  <c r="AG157" i="6"/>
  <c r="AC15" i="6"/>
  <c r="AG52" i="6"/>
  <c r="AG87" i="6"/>
  <c r="AC87" i="6"/>
  <c r="AG115" i="6"/>
  <c r="AC115" i="6"/>
  <c r="AG138" i="6"/>
  <c r="AC138" i="6"/>
  <c r="AG145" i="6"/>
  <c r="AC145" i="6"/>
  <c r="AG155" i="6"/>
  <c r="AC159" i="6"/>
  <c r="AG159" i="6"/>
  <c r="AC55" i="6"/>
  <c r="AG51" i="6"/>
  <c r="AG81" i="6"/>
  <c r="AG85" i="6"/>
  <c r="AG96" i="6"/>
  <c r="AC96" i="6"/>
  <c r="AG108" i="6"/>
  <c r="AC152" i="6"/>
  <c r="AC32" i="6"/>
  <c r="AC39" i="6"/>
  <c r="AG40" i="6"/>
  <c r="AC51" i="6"/>
  <c r="AC77" i="6"/>
  <c r="AG79" i="6"/>
  <c r="AC79" i="6"/>
  <c r="AC81" i="6"/>
  <c r="AC85" i="6"/>
  <c r="AC103" i="6"/>
  <c r="AG106" i="6"/>
  <c r="AC108" i="6"/>
  <c r="AC110" i="6"/>
  <c r="AG110" i="6"/>
  <c r="AG141" i="6"/>
  <c r="AG148" i="6"/>
  <c r="AC148" i="6"/>
  <c r="AG152" i="6"/>
  <c r="AC155" i="6"/>
  <c r="AG162" i="6"/>
  <c r="AC162" i="6"/>
  <c r="AC48" i="6"/>
  <c r="AC56" i="6"/>
  <c r="AC63" i="6"/>
  <c r="AG65" i="6"/>
  <c r="AG67" i="6"/>
  <c r="AG74" i="6"/>
  <c r="AC74" i="6"/>
  <c r="AC94" i="6"/>
  <c r="AG99" i="6"/>
  <c r="AC99" i="6"/>
  <c r="AG113" i="6"/>
  <c r="AC113" i="6"/>
  <c r="AG120" i="6"/>
  <c r="AC120" i="6"/>
  <c r="AG129" i="6"/>
  <c r="AC129" i="6"/>
  <c r="AC136" i="6"/>
  <c r="AG139" i="6"/>
  <c r="AC25" i="6"/>
  <c r="AC31" i="6"/>
  <c r="AG41" i="6"/>
  <c r="AC53" i="6"/>
  <c r="AG56" i="6"/>
  <c r="AC60" i="6"/>
  <c r="AC65" i="6"/>
  <c r="AC67" i="6"/>
  <c r="AC72" i="6"/>
  <c r="AG90" i="6"/>
  <c r="AC90" i="6"/>
  <c r="AG94" i="6"/>
  <c r="AG116" i="6"/>
  <c r="AG123" i="6"/>
  <c r="AC123" i="6"/>
  <c r="AG132" i="6"/>
  <c r="AC132" i="6"/>
  <c r="AG146" i="6"/>
  <c r="AC146" i="6"/>
  <c r="AG153" i="6"/>
  <c r="AC153" i="6"/>
  <c r="AC160" i="6"/>
  <c r="AG48" i="6"/>
  <c r="AG63" i="6"/>
  <c r="AG82" i="6"/>
  <c r="AC82" i="6"/>
  <c r="AC84" i="6"/>
  <c r="AC86" i="6"/>
  <c r="AC88" i="6"/>
  <c r="AG97" i="6"/>
  <c r="AC97" i="6"/>
  <c r="AG104" i="6"/>
  <c r="AC104" i="6"/>
  <c r="AC111" i="6"/>
  <c r="AG114" i="6"/>
  <c r="AC116" i="6"/>
  <c r="AC118" i="6"/>
  <c r="AG118" i="6"/>
  <c r="AG127" i="6"/>
  <c r="AG156" i="6"/>
  <c r="AC156" i="6"/>
  <c r="AG160" i="6"/>
  <c r="Y10" i="5"/>
  <c r="Z10" i="5" s="1"/>
  <c r="AA10" i="5" s="1"/>
  <c r="K11" i="5"/>
  <c r="K12" i="5"/>
  <c r="K13" i="5"/>
  <c r="K14" i="5"/>
  <c r="K15" i="5"/>
  <c r="K16" i="5"/>
  <c r="K17" i="5"/>
  <c r="K18" i="5"/>
  <c r="K19" i="5"/>
  <c r="K20" i="5"/>
  <c r="K21" i="5"/>
  <c r="K22" i="5"/>
  <c r="K23" i="5"/>
  <c r="K24" i="5"/>
  <c r="K25" i="5"/>
  <c r="K26" i="5"/>
  <c r="K27" i="5"/>
  <c r="K28" i="5"/>
  <c r="K29" i="5"/>
  <c r="K30" i="5"/>
  <c r="K31" i="5"/>
  <c r="K32" i="5"/>
  <c r="K33" i="5"/>
  <c r="K34" i="5"/>
  <c r="K35" i="5"/>
  <c r="K36"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K70" i="5"/>
  <c r="K71" i="5"/>
  <c r="K72" i="5"/>
  <c r="K73" i="5"/>
  <c r="K74" i="5"/>
  <c r="K75" i="5"/>
  <c r="K76" i="5"/>
  <c r="K77" i="5"/>
  <c r="K78" i="5"/>
  <c r="K79" i="5"/>
  <c r="K80" i="5"/>
  <c r="K81" i="5"/>
  <c r="K82" i="5"/>
  <c r="K83" i="5"/>
  <c r="K84" i="5"/>
  <c r="K85" i="5"/>
  <c r="K86" i="5"/>
  <c r="K87" i="5"/>
  <c r="K88" i="5"/>
  <c r="K89" i="5"/>
  <c r="K90" i="5"/>
  <c r="K91" i="5"/>
  <c r="K92" i="5"/>
  <c r="K93" i="5"/>
  <c r="K94" i="5"/>
  <c r="K95" i="5"/>
  <c r="K96" i="5"/>
  <c r="K98" i="5"/>
  <c r="K99" i="5"/>
  <c r="K100" i="5"/>
  <c r="K101" i="5"/>
  <c r="K102" i="5"/>
  <c r="K103" i="5"/>
  <c r="K104" i="5"/>
  <c r="K105" i="5"/>
  <c r="K106" i="5"/>
  <c r="K107" i="5"/>
  <c r="K108" i="5"/>
  <c r="K109" i="5"/>
  <c r="K110" i="5"/>
  <c r="K111" i="5"/>
  <c r="K112" i="5"/>
  <c r="K113" i="5"/>
  <c r="K114" i="5"/>
  <c r="K115" i="5"/>
  <c r="K116" i="5"/>
  <c r="K117" i="5"/>
  <c r="K118" i="5"/>
  <c r="K119" i="5"/>
  <c r="K120" i="5"/>
  <c r="K121" i="5"/>
  <c r="K122" i="5"/>
  <c r="K123" i="5"/>
  <c r="K124" i="5"/>
  <c r="K125" i="5"/>
  <c r="K127" i="5"/>
  <c r="K128" i="5"/>
  <c r="K129" i="5"/>
  <c r="K130" i="5"/>
  <c r="K131" i="5"/>
  <c r="K132" i="5"/>
  <c r="K133" i="5"/>
  <c r="K134" i="5"/>
  <c r="K135" i="5"/>
  <c r="K136" i="5"/>
  <c r="K137" i="5"/>
  <c r="K138" i="5"/>
  <c r="K139" i="5"/>
  <c r="K140" i="5"/>
  <c r="K141" i="5"/>
  <c r="K142" i="5"/>
  <c r="K143" i="5"/>
  <c r="K144" i="5"/>
  <c r="K145" i="5"/>
  <c r="K146" i="5"/>
  <c r="K147" i="5"/>
  <c r="K148" i="5"/>
  <c r="K149" i="5"/>
  <c r="K150" i="5"/>
  <c r="K151" i="5"/>
  <c r="K152" i="5"/>
  <c r="K153" i="5"/>
  <c r="K154" i="5"/>
  <c r="K155" i="5"/>
  <c r="K156" i="5"/>
  <c r="K157" i="5"/>
  <c r="K158" i="5"/>
  <c r="K159" i="5"/>
  <c r="K160" i="5"/>
  <c r="K161" i="5"/>
  <c r="K162" i="5"/>
  <c r="K10" i="5"/>
  <c r="AC157" i="6" l="1"/>
  <c r="AC133" i="6"/>
  <c r="AG133" i="6"/>
  <c r="AG149" i="6"/>
  <c r="AG143" i="6"/>
  <c r="AC143" i="6"/>
  <c r="AD164" i="5"/>
  <c r="AG163" i="6" l="1"/>
  <c r="AG165" i="6" s="1"/>
  <c r="AC163" i="6"/>
  <c r="AC165" i="6" s="1"/>
  <c r="AE163" i="6"/>
  <c r="AE165" i="6" s="1"/>
  <c r="AF163" i="6"/>
  <c r="AF165" i="6" s="1"/>
  <c r="Y11" i="5"/>
  <c r="Y12" i="5"/>
  <c r="Y13" i="5"/>
  <c r="Y14" i="5"/>
  <c r="Y15" i="5"/>
  <c r="Y16" i="5"/>
  <c r="Y17" i="5"/>
  <c r="Y18" i="5"/>
  <c r="Y19" i="5"/>
  <c r="Y20" i="5"/>
  <c r="Y21" i="5"/>
  <c r="Y22" i="5"/>
  <c r="Y23" i="5"/>
  <c r="Y24" i="5"/>
  <c r="Y25" i="5"/>
  <c r="Y26" i="5"/>
  <c r="Y27" i="5"/>
  <c r="Y28" i="5"/>
  <c r="Y29" i="5"/>
  <c r="Y30" i="5"/>
  <c r="Y31" i="5"/>
  <c r="Y32" i="5"/>
  <c r="Y33" i="5"/>
  <c r="Y34" i="5"/>
  <c r="Y35" i="5"/>
  <c r="Y36" i="5"/>
  <c r="Y37" i="5"/>
  <c r="Y38" i="5"/>
  <c r="Y39" i="5"/>
  <c r="Y40" i="5"/>
  <c r="Y41" i="5"/>
  <c r="Y42" i="5"/>
  <c r="Y43" i="5"/>
  <c r="Y44" i="5"/>
  <c r="Y45" i="5"/>
  <c r="Y46" i="5"/>
  <c r="Y47" i="5"/>
  <c r="Y48" i="5"/>
  <c r="Y49" i="5"/>
  <c r="Y50" i="5"/>
  <c r="Y51" i="5"/>
  <c r="Y52" i="5"/>
  <c r="Y53" i="5"/>
  <c r="Y54" i="5"/>
  <c r="Y55" i="5"/>
  <c r="Y56" i="5"/>
  <c r="Y57" i="5"/>
  <c r="Y58" i="5"/>
  <c r="Y59" i="5"/>
  <c r="Y60" i="5"/>
  <c r="Y61" i="5"/>
  <c r="Y62" i="5"/>
  <c r="Y63" i="5"/>
  <c r="Y64" i="5"/>
  <c r="Y65" i="5"/>
  <c r="Y66" i="5"/>
  <c r="Y67" i="5"/>
  <c r="Y68" i="5"/>
  <c r="Y69" i="5"/>
  <c r="Y70" i="5"/>
  <c r="Y71" i="5"/>
  <c r="Y72" i="5"/>
  <c r="Y73" i="5"/>
  <c r="Y74" i="5"/>
  <c r="Y75" i="5"/>
  <c r="Y76" i="5"/>
  <c r="Y77" i="5"/>
  <c r="Y78" i="5"/>
  <c r="Y79" i="5"/>
  <c r="Y80" i="5"/>
  <c r="Y81" i="5"/>
  <c r="Y82" i="5"/>
  <c r="Y83" i="5"/>
  <c r="Y84" i="5"/>
  <c r="Y85" i="5"/>
  <c r="Y86" i="5"/>
  <c r="Y87" i="5"/>
  <c r="Y88" i="5"/>
  <c r="Y89" i="5"/>
  <c r="Y90" i="5"/>
  <c r="Y91" i="5"/>
  <c r="Y92" i="5"/>
  <c r="Y93" i="5"/>
  <c r="Y94" i="5"/>
  <c r="Y95" i="5"/>
  <c r="Y96" i="5"/>
  <c r="Y97" i="5"/>
  <c r="Y98" i="5"/>
  <c r="Y99" i="5"/>
  <c r="Y100" i="5"/>
  <c r="Y101" i="5"/>
  <c r="Y102" i="5"/>
  <c r="Y103" i="5"/>
  <c r="Y104" i="5"/>
  <c r="Y105" i="5"/>
  <c r="Y106" i="5"/>
  <c r="Y107" i="5"/>
  <c r="Y108" i="5"/>
  <c r="Y109" i="5"/>
  <c r="Y110" i="5"/>
  <c r="Y111" i="5"/>
  <c r="Y112" i="5"/>
  <c r="Y113" i="5"/>
  <c r="Y114" i="5"/>
  <c r="Y115" i="5"/>
  <c r="Y116" i="5"/>
  <c r="Y117" i="5"/>
  <c r="Y118" i="5"/>
  <c r="Y119" i="5"/>
  <c r="Y120" i="5"/>
  <c r="Y121" i="5"/>
  <c r="Y122" i="5"/>
  <c r="Y123" i="5"/>
  <c r="Y124" i="5"/>
  <c r="Y125" i="5"/>
  <c r="Y126" i="5"/>
  <c r="Z126" i="5" s="1"/>
  <c r="Y127" i="5"/>
  <c r="Y128" i="5"/>
  <c r="Y129" i="5"/>
  <c r="Y130" i="5"/>
  <c r="Y131" i="5"/>
  <c r="Y132" i="5"/>
  <c r="Y133" i="5"/>
  <c r="Y134" i="5"/>
  <c r="Y135" i="5"/>
  <c r="Y136" i="5"/>
  <c r="Y137" i="5"/>
  <c r="Y138" i="5"/>
  <c r="Y139" i="5"/>
  <c r="Y140" i="5"/>
  <c r="Y141" i="5"/>
  <c r="Y142" i="5"/>
  <c r="Y143" i="5"/>
  <c r="Y144" i="5"/>
  <c r="Y145" i="5"/>
  <c r="Y146" i="5"/>
  <c r="Y147" i="5"/>
  <c r="Y148" i="5"/>
  <c r="Y149" i="5"/>
  <c r="Y150" i="5"/>
  <c r="Y151" i="5"/>
  <c r="Y152" i="5"/>
  <c r="Y153" i="5"/>
  <c r="Y154" i="5"/>
  <c r="Y155" i="5"/>
  <c r="Y156" i="5"/>
  <c r="Y157" i="5"/>
  <c r="Y158" i="5"/>
  <c r="Y159" i="5"/>
  <c r="Y160" i="5"/>
  <c r="Y161" i="5"/>
  <c r="Y162" i="5"/>
  <c r="Z162" i="5" s="1"/>
  <c r="AC10" i="5"/>
  <c r="Z161" i="5" l="1"/>
  <c r="AC161" i="5" s="1"/>
  <c r="Z113" i="5"/>
  <c r="AA113" i="5" s="1"/>
  <c r="Z89" i="5"/>
  <c r="AC89" i="5" s="1"/>
  <c r="Z82" i="5"/>
  <c r="AA82" i="5" s="1"/>
  <c r="Z74" i="5"/>
  <c r="AC74" i="5" s="1"/>
  <c r="Z66" i="5"/>
  <c r="AC66" i="5" s="1"/>
  <c r="Z58" i="5"/>
  <c r="AB58" i="5" s="1"/>
  <c r="Z50" i="5"/>
  <c r="AB50" i="5" s="1"/>
  <c r="Z42" i="5"/>
  <c r="AC42" i="5" s="1"/>
  <c r="Z34" i="5"/>
  <c r="AC34" i="5" s="1"/>
  <c r="Z26" i="5"/>
  <c r="AB26" i="5" s="1"/>
  <c r="Z18" i="5"/>
  <c r="AB18" i="5" s="1"/>
  <c r="Z160" i="5"/>
  <c r="AB160" i="5" s="1"/>
  <c r="Z152" i="5"/>
  <c r="AB152" i="5" s="1"/>
  <c r="Z144" i="5"/>
  <c r="AD144" i="5" s="1"/>
  <c r="Z136" i="5"/>
  <c r="AC136" i="5" s="1"/>
  <c r="Z128" i="5"/>
  <c r="AB128" i="5" s="1"/>
  <c r="Z120" i="5"/>
  <c r="AB120" i="5" s="1"/>
  <c r="Z112" i="5"/>
  <c r="AB112" i="5" s="1"/>
  <c r="Z104" i="5"/>
  <c r="AA104" i="5" s="1"/>
  <c r="Z96" i="5"/>
  <c r="AB96" i="5" s="1"/>
  <c r="Z81" i="5"/>
  <c r="AA81" i="5" s="1"/>
  <c r="Z73" i="5"/>
  <c r="AC73" i="5" s="1"/>
  <c r="Z65" i="5"/>
  <c r="AB65" i="5" s="1"/>
  <c r="Z57" i="5"/>
  <c r="AB57" i="5" s="1"/>
  <c r="Z49" i="5"/>
  <c r="AB49" i="5" s="1"/>
  <c r="Z41" i="5"/>
  <c r="AB41" i="5" s="1"/>
  <c r="Z33" i="5"/>
  <c r="AB33" i="5" s="1"/>
  <c r="Z25" i="5"/>
  <c r="AB25" i="5" s="1"/>
  <c r="Z17" i="5"/>
  <c r="AA17" i="5" s="1"/>
  <c r="Z121" i="5"/>
  <c r="AC121" i="5" s="1"/>
  <c r="Z159" i="5"/>
  <c r="AB159" i="5" s="1"/>
  <c r="Z127" i="5"/>
  <c r="AA127" i="5" s="1"/>
  <c r="Z88" i="5"/>
  <c r="AA88" i="5" s="1"/>
  <c r="Z48" i="5"/>
  <c r="AB48" i="5" s="1"/>
  <c r="Z118" i="5"/>
  <c r="AA118" i="5" s="1"/>
  <c r="Z110" i="5"/>
  <c r="AA110" i="5" s="1"/>
  <c r="Z102" i="5"/>
  <c r="AA102" i="5" s="1"/>
  <c r="Z94" i="5"/>
  <c r="AD94" i="5" s="1"/>
  <c r="Z87" i="5"/>
  <c r="AA87" i="5" s="1"/>
  <c r="Z79" i="5"/>
  <c r="AA79" i="5" s="1"/>
  <c r="Z71" i="5"/>
  <c r="AC71" i="5" s="1"/>
  <c r="Z63" i="5"/>
  <c r="AB63" i="5" s="1"/>
  <c r="Z55" i="5"/>
  <c r="AA55" i="5" s="1"/>
  <c r="Z47" i="5"/>
  <c r="AA47" i="5" s="1"/>
  <c r="Z39" i="5"/>
  <c r="AB39" i="5" s="1"/>
  <c r="Z31" i="5"/>
  <c r="AD31" i="5" s="1"/>
  <c r="Z23" i="5"/>
  <c r="AA23" i="5" s="1"/>
  <c r="Z15" i="5"/>
  <c r="AA15" i="5" s="1"/>
  <c r="Z129" i="5"/>
  <c r="Z143" i="5"/>
  <c r="AA143" i="5" s="1"/>
  <c r="Z80" i="5"/>
  <c r="AA80" i="5" s="1"/>
  <c r="Z24" i="5"/>
  <c r="AA24" i="5" s="1"/>
  <c r="Z150" i="5"/>
  <c r="AA150" i="5" s="1"/>
  <c r="Z133" i="5"/>
  <c r="AD133" i="5" s="1"/>
  <c r="Z117" i="5"/>
  <c r="AA117" i="5" s="1"/>
  <c r="Z109" i="5"/>
  <c r="AA109" i="5" s="1"/>
  <c r="Z101" i="5"/>
  <c r="AA101" i="5" s="1"/>
  <c r="Z93" i="5"/>
  <c r="AC93" i="5" s="1"/>
  <c r="Z86" i="5"/>
  <c r="AA86" i="5" s="1"/>
  <c r="Z78" i="5"/>
  <c r="AD78" i="5" s="1"/>
  <c r="Z70" i="5"/>
  <c r="Z62" i="5"/>
  <c r="AC62" i="5" s="1"/>
  <c r="Z54" i="5"/>
  <c r="AA54" i="5" s="1"/>
  <c r="Z46" i="5"/>
  <c r="AA46" i="5" s="1"/>
  <c r="Z38" i="5"/>
  <c r="Z30" i="5"/>
  <c r="AD30" i="5" s="1"/>
  <c r="Z22" i="5"/>
  <c r="AA22" i="5" s="1"/>
  <c r="Z14" i="5"/>
  <c r="AB14" i="5" s="1"/>
  <c r="Z137" i="5"/>
  <c r="Z97" i="5"/>
  <c r="AC97" i="5" s="1"/>
  <c r="Z119" i="5"/>
  <c r="AA119" i="5" s="1"/>
  <c r="Z72" i="5"/>
  <c r="AA72" i="5" s="1"/>
  <c r="Z40" i="5"/>
  <c r="Z158" i="5"/>
  <c r="AD158" i="5" s="1"/>
  <c r="Z134" i="5"/>
  <c r="AA134" i="5" s="1"/>
  <c r="Z149" i="5"/>
  <c r="AC149" i="5" s="1"/>
  <c r="Z140" i="5"/>
  <c r="Z124" i="5"/>
  <c r="AC124" i="5" s="1"/>
  <c r="Z116" i="5"/>
  <c r="AA116" i="5" s="1"/>
  <c r="Z108" i="5"/>
  <c r="AA108" i="5" s="1"/>
  <c r="Z100" i="5"/>
  <c r="Z92" i="5"/>
  <c r="AC92" i="5" s="1"/>
  <c r="Z85" i="5"/>
  <c r="AA85" i="5" s="1"/>
  <c r="Z77" i="5"/>
  <c r="AD77" i="5" s="1"/>
  <c r="Z69" i="5"/>
  <c r="AB69" i="5" s="1"/>
  <c r="Z61" i="5"/>
  <c r="AC61" i="5" s="1"/>
  <c r="Z53" i="5"/>
  <c r="AA53" i="5" s="1"/>
  <c r="Z45" i="5"/>
  <c r="AA45" i="5" s="1"/>
  <c r="Z37" i="5"/>
  <c r="Z29" i="5"/>
  <c r="AC29" i="5" s="1"/>
  <c r="Z21" i="5"/>
  <c r="AB21" i="5" s="1"/>
  <c r="Z13" i="5"/>
  <c r="AD13" i="5" s="1"/>
  <c r="Z145" i="5"/>
  <c r="AD145" i="5" s="1"/>
  <c r="Z151" i="5"/>
  <c r="AA151" i="5" s="1"/>
  <c r="Z103" i="5"/>
  <c r="AB103" i="5" s="1"/>
  <c r="Z32" i="5"/>
  <c r="AB32" i="5" s="1"/>
  <c r="Z141" i="5"/>
  <c r="Z148" i="5"/>
  <c r="AC148" i="5" s="1"/>
  <c r="Z139" i="5"/>
  <c r="AB139" i="5" s="1"/>
  <c r="Z115" i="5"/>
  <c r="AC115" i="5" s="1"/>
  <c r="Z99" i="5"/>
  <c r="Z91" i="5"/>
  <c r="AA91" i="5" s="1"/>
  <c r="Z84" i="5"/>
  <c r="AA84" i="5" s="1"/>
  <c r="Z76" i="5"/>
  <c r="AC76" i="5" s="1"/>
  <c r="Z68" i="5"/>
  <c r="Z60" i="5"/>
  <c r="AC60" i="5" s="1"/>
  <c r="Z52" i="5"/>
  <c r="AA52" i="5" s="1"/>
  <c r="Z44" i="5"/>
  <c r="AC44" i="5" s="1"/>
  <c r="Z36" i="5"/>
  <c r="AD36" i="5" s="1"/>
  <c r="Z28" i="5"/>
  <c r="AD28" i="5" s="1"/>
  <c r="Z20" i="5"/>
  <c r="AA20" i="5" s="1"/>
  <c r="Z12" i="5"/>
  <c r="AC12" i="5" s="1"/>
  <c r="Z153" i="5"/>
  <c r="Z105" i="5"/>
  <c r="AB105" i="5" s="1"/>
  <c r="Z135" i="5"/>
  <c r="AB135" i="5" s="1"/>
  <c r="Z111" i="5"/>
  <c r="AB111" i="5" s="1"/>
  <c r="Z95" i="5"/>
  <c r="Z64" i="5"/>
  <c r="AC64" i="5" s="1"/>
  <c r="Z56" i="5"/>
  <c r="AB56" i="5" s="1"/>
  <c r="Z16" i="5"/>
  <c r="AB16" i="5" s="1"/>
  <c r="Z142" i="5"/>
  <c r="Z157" i="5"/>
  <c r="AA157" i="5" s="1"/>
  <c r="Z125" i="5"/>
  <c r="AB125" i="5" s="1"/>
  <c r="Z156" i="5"/>
  <c r="AC156" i="5" s="1"/>
  <c r="Z132" i="5"/>
  <c r="AB132" i="5" s="1"/>
  <c r="Z155" i="5"/>
  <c r="AA155" i="5" s="1"/>
  <c r="Z147" i="5"/>
  <c r="AA147" i="5" s="1"/>
  <c r="Z131" i="5"/>
  <c r="AC131" i="5" s="1"/>
  <c r="Z123" i="5"/>
  <c r="AA123" i="5" s="1"/>
  <c r="Z107" i="5"/>
  <c r="AD107" i="5" s="1"/>
  <c r="AC162" i="5"/>
  <c r="Z154" i="5"/>
  <c r="AC154" i="5" s="1"/>
  <c r="Z146" i="5"/>
  <c r="Z138" i="5"/>
  <c r="AC138" i="5" s="1"/>
  <c r="Z130" i="5"/>
  <c r="AC130" i="5" s="1"/>
  <c r="Z122" i="5"/>
  <c r="AD122" i="5" s="1"/>
  <c r="Z114" i="5"/>
  <c r="Z106" i="5"/>
  <c r="AB106" i="5" s="1"/>
  <c r="Z98" i="5"/>
  <c r="AC98" i="5" s="1"/>
  <c r="Z90" i="5"/>
  <c r="AC90" i="5" s="1"/>
  <c r="Z83" i="5"/>
  <c r="Z75" i="5"/>
  <c r="AD75" i="5" s="1"/>
  <c r="Z67" i="5"/>
  <c r="AC67" i="5" s="1"/>
  <c r="Z59" i="5"/>
  <c r="AB59" i="5" s="1"/>
  <c r="Z51" i="5"/>
  <c r="Z43" i="5"/>
  <c r="AA43" i="5" s="1"/>
  <c r="Z35" i="5"/>
  <c r="AC35" i="5" s="1"/>
  <c r="Z27" i="5"/>
  <c r="AD27" i="5" s="1"/>
  <c r="Z19" i="5"/>
  <c r="AD19" i="5" s="1"/>
  <c r="Z11" i="5"/>
  <c r="AC11" i="5" s="1"/>
  <c r="AA49" i="5"/>
  <c r="AA25" i="5"/>
  <c r="AA128" i="5"/>
  <c r="AA41" i="5"/>
  <c r="AA120" i="5"/>
  <c r="AA57" i="5"/>
  <c r="AA160" i="5"/>
  <c r="AA96" i="5"/>
  <c r="AA33" i="5"/>
  <c r="AC112" i="5"/>
  <c r="AA122" i="5"/>
  <c r="AA161" i="5"/>
  <c r="AA74" i="5"/>
  <c r="AA34" i="5"/>
  <c r="AD68" i="5"/>
  <c r="AB72" i="5"/>
  <c r="AC160" i="5"/>
  <c r="AC57" i="5"/>
  <c r="AD60" i="5"/>
  <c r="AC49" i="5"/>
  <c r="AD59" i="5"/>
  <c r="AC96" i="5"/>
  <c r="AC41" i="5"/>
  <c r="AD10" i="5"/>
  <c r="AB40" i="5"/>
  <c r="AC33" i="5"/>
  <c r="AD44" i="5"/>
  <c r="AC128" i="5"/>
  <c r="AD108" i="5"/>
  <c r="AD92" i="5"/>
  <c r="AD29" i="5"/>
  <c r="AC120" i="5"/>
  <c r="AB141" i="5"/>
  <c r="AC109" i="5"/>
  <c r="AB109" i="5"/>
  <c r="AC86" i="5"/>
  <c r="AD62" i="5"/>
  <c r="AC14" i="5"/>
  <c r="AD89" i="5"/>
  <c r="AB82" i="5"/>
  <c r="AD82" i="5"/>
  <c r="AD58" i="5"/>
  <c r="AB42" i="5"/>
  <c r="AB34" i="5"/>
  <c r="AD34" i="5"/>
  <c r="AD26" i="5"/>
  <c r="AD18" i="5"/>
  <c r="AC58" i="5"/>
  <c r="AD93" i="5"/>
  <c r="AB93" i="5"/>
  <c r="AD22" i="5"/>
  <c r="AB22" i="5"/>
  <c r="AB161" i="5"/>
  <c r="AD161" i="5"/>
  <c r="AB113" i="5"/>
  <c r="AD113" i="5"/>
  <c r="AD101" i="5"/>
  <c r="AB101" i="5"/>
  <c r="AB74" i="5"/>
  <c r="AD74" i="5"/>
  <c r="AC113" i="5"/>
  <c r="AC18" i="5"/>
  <c r="AB158" i="5"/>
  <c r="AD142" i="5"/>
  <c r="AC126" i="5"/>
  <c r="AB126" i="5"/>
  <c r="AD118" i="5"/>
  <c r="AC118" i="5"/>
  <c r="AB118" i="5"/>
  <c r="AB110" i="5"/>
  <c r="AB79" i="5"/>
  <c r="AD63" i="5"/>
  <c r="AB47" i="5"/>
  <c r="AC151" i="5"/>
  <c r="AC135" i="5"/>
  <c r="AC127" i="5"/>
  <c r="AC88" i="5"/>
  <c r="AD160" i="5"/>
  <c r="AD128" i="5"/>
  <c r="AD120" i="5"/>
  <c r="AD112" i="5"/>
  <c r="AD96" i="5"/>
  <c r="AD57" i="5"/>
  <c r="AD49" i="5"/>
  <c r="AD33" i="5"/>
  <c r="AD25" i="5"/>
  <c r="AD127" i="5"/>
  <c r="AD48" i="5"/>
  <c r="AD24" i="5"/>
  <c r="AD16" i="5"/>
  <c r="AB10" i="5"/>
  <c r="AB44" i="5"/>
  <c r="AB162" i="5"/>
  <c r="AC100" i="5"/>
  <c r="AC85" i="5"/>
  <c r="AC37" i="5"/>
  <c r="AD20" i="5" l="1"/>
  <c r="AD39" i="5"/>
  <c r="AB35" i="5"/>
  <c r="AD135" i="5"/>
  <c r="AD157" i="5"/>
  <c r="AA44" i="5"/>
  <c r="AA144" i="5"/>
  <c r="AD143" i="5"/>
  <c r="AD67" i="5"/>
  <c r="AD109" i="5"/>
  <c r="AD130" i="5"/>
  <c r="AC20" i="5"/>
  <c r="AD32" i="5"/>
  <c r="AC79" i="5"/>
  <c r="AB127" i="5"/>
  <c r="AA42" i="5"/>
  <c r="AD138" i="5"/>
  <c r="AB45" i="5"/>
  <c r="AB67" i="5"/>
  <c r="AB108" i="5"/>
  <c r="AB130" i="5"/>
  <c r="AB15" i="5"/>
  <c r="AD79" i="5"/>
  <c r="AB46" i="5"/>
  <c r="AD147" i="5"/>
  <c r="AA65" i="5"/>
  <c r="AA76" i="5"/>
  <c r="AC56" i="5"/>
  <c r="AD56" i="5"/>
  <c r="AC15" i="5"/>
  <c r="AD87" i="5"/>
  <c r="AD46" i="5"/>
  <c r="AD45" i="5"/>
  <c r="AB20" i="5"/>
  <c r="AD72" i="5"/>
  <c r="AC72" i="5"/>
  <c r="AD15" i="5"/>
  <c r="AD102" i="5"/>
  <c r="AB150" i="5"/>
  <c r="AD42" i="5"/>
  <c r="AA11" i="5"/>
  <c r="AB138" i="5"/>
  <c r="AB102" i="5"/>
  <c r="AA59" i="5"/>
  <c r="AD11" i="5"/>
  <c r="AB11" i="5"/>
  <c r="AD152" i="5"/>
  <c r="AA138" i="5"/>
  <c r="AD111" i="5"/>
  <c r="AC159" i="5"/>
  <c r="AC50" i="5"/>
  <c r="AB157" i="5"/>
  <c r="AD117" i="5"/>
  <c r="AD155" i="5"/>
  <c r="AA16" i="5"/>
  <c r="AA152" i="5"/>
  <c r="AB75" i="5"/>
  <c r="AA75" i="5"/>
  <c r="AB98" i="5"/>
  <c r="AD65" i="5"/>
  <c r="AA135" i="5"/>
  <c r="AD119" i="5"/>
  <c r="AB85" i="5"/>
  <c r="AC80" i="5"/>
  <c r="AC22" i="5"/>
  <c r="AD86" i="5"/>
  <c r="AD116" i="5"/>
  <c r="AC116" i="5"/>
  <c r="AB87" i="5"/>
  <c r="AB117" i="5"/>
  <c r="AB116" i="5"/>
  <c r="AC103" i="5"/>
  <c r="AC55" i="5"/>
  <c r="AC87" i="5"/>
  <c r="AB54" i="5"/>
  <c r="AC117" i="5"/>
  <c r="AB55" i="5"/>
  <c r="AB52" i="5"/>
  <c r="AD159" i="5"/>
  <c r="AC23" i="5"/>
  <c r="AD55" i="5"/>
  <c r="AC134" i="5"/>
  <c r="AD54" i="5"/>
  <c r="AD53" i="5"/>
  <c r="AD84" i="5"/>
  <c r="AC65" i="5"/>
  <c r="AB84" i="5"/>
  <c r="AD80" i="5"/>
  <c r="AB23" i="5"/>
  <c r="AD134" i="5"/>
  <c r="AD85" i="5"/>
  <c r="AA159" i="5"/>
  <c r="AC119" i="5"/>
  <c r="AC54" i="5"/>
  <c r="AC53" i="5"/>
  <c r="AD103" i="5"/>
  <c r="AB53" i="5"/>
  <c r="AD23" i="5"/>
  <c r="AB134" i="5"/>
  <c r="AB86" i="5"/>
  <c r="AB119" i="5"/>
  <c r="AA56" i="5"/>
  <c r="AB90" i="5"/>
  <c r="AB66" i="5"/>
  <c r="AC110" i="5"/>
  <c r="AC133" i="5"/>
  <c r="AD50" i="5"/>
  <c r="AB62" i="5"/>
  <c r="AD149" i="5"/>
  <c r="AD21" i="5"/>
  <c r="AD139" i="5"/>
  <c r="AA107" i="5"/>
  <c r="AC139" i="5"/>
  <c r="AA66" i="5"/>
  <c r="AD110" i="5"/>
  <c r="AC25" i="5"/>
  <c r="AD148" i="5"/>
  <c r="AA125" i="5"/>
  <c r="AA21" i="5"/>
  <c r="AD66" i="5"/>
  <c r="AB76" i="5"/>
  <c r="AC24" i="5"/>
  <c r="AD47" i="5"/>
  <c r="AA27" i="5"/>
  <c r="AC84" i="5"/>
  <c r="AA139" i="5"/>
  <c r="AB27" i="5"/>
  <c r="AB154" i="5"/>
  <c r="AD61" i="5"/>
  <c r="AA12" i="5"/>
  <c r="AB60" i="5"/>
  <c r="AC21" i="5"/>
  <c r="AB107" i="5"/>
  <c r="AC125" i="5"/>
  <c r="AB97" i="5"/>
  <c r="AC152" i="5"/>
  <c r="AC147" i="5"/>
  <c r="AA103" i="5"/>
  <c r="AD124" i="5"/>
  <c r="AA154" i="5"/>
  <c r="AC47" i="5"/>
  <c r="AB12" i="5"/>
  <c r="AB148" i="5"/>
  <c r="AD125" i="5"/>
  <c r="AB121" i="5"/>
  <c r="AB24" i="5"/>
  <c r="AA90" i="5"/>
  <c r="AA60" i="5"/>
  <c r="AC52" i="5"/>
  <c r="AA145" i="5"/>
  <c r="AC145" i="5"/>
  <c r="AB145" i="5"/>
  <c r="AC132" i="5"/>
  <c r="AD132" i="5"/>
  <c r="AA132" i="5"/>
  <c r="AB123" i="5"/>
  <c r="AC68" i="5"/>
  <c r="AA68" i="5"/>
  <c r="AB68" i="5"/>
  <c r="AD69" i="5"/>
  <c r="AC69" i="5"/>
  <c r="AA69" i="5"/>
  <c r="AD140" i="5"/>
  <c r="AC140" i="5"/>
  <c r="AA140" i="5"/>
  <c r="AB140" i="5"/>
  <c r="AA137" i="5"/>
  <c r="AC137" i="5"/>
  <c r="AB137" i="5"/>
  <c r="AD70" i="5"/>
  <c r="AC70" i="5"/>
  <c r="AB70" i="5"/>
  <c r="AA70" i="5"/>
  <c r="AA39" i="5"/>
  <c r="AC39" i="5"/>
  <c r="AA95" i="5"/>
  <c r="AC95" i="5"/>
  <c r="AD95" i="5"/>
  <c r="AD123" i="5"/>
  <c r="AC123" i="5"/>
  <c r="AA36" i="5"/>
  <c r="AB36" i="5"/>
  <c r="AC36" i="5"/>
  <c r="AB142" i="5"/>
  <c r="AC142" i="5"/>
  <c r="AA142" i="5"/>
  <c r="AB37" i="5"/>
  <c r="AA37" i="5"/>
  <c r="AD37" i="5"/>
  <c r="AB100" i="5"/>
  <c r="AA100" i="5"/>
  <c r="AD100" i="5"/>
  <c r="AC40" i="5"/>
  <c r="AA40" i="5"/>
  <c r="AD40" i="5"/>
  <c r="AA38" i="5"/>
  <c r="AD38" i="5"/>
  <c r="AB38" i="5"/>
  <c r="AB129" i="5"/>
  <c r="AA129" i="5"/>
  <c r="AD129" i="5"/>
  <c r="AC129" i="5"/>
  <c r="AA114" i="5"/>
  <c r="AD114" i="5"/>
  <c r="AB114" i="5"/>
  <c r="AC114" i="5"/>
  <c r="AA99" i="5"/>
  <c r="AD99" i="5"/>
  <c r="AB99" i="5"/>
  <c r="AC99" i="5"/>
  <c r="AB95" i="5"/>
  <c r="AA51" i="5"/>
  <c r="AB51" i="5"/>
  <c r="AC51" i="5"/>
  <c r="AD51" i="5"/>
  <c r="AD141" i="5"/>
  <c r="AA141" i="5"/>
  <c r="AC141" i="5"/>
  <c r="AD137" i="5"/>
  <c r="AC38" i="5"/>
  <c r="AC19" i="5"/>
  <c r="AA19" i="5"/>
  <c r="AB19" i="5"/>
  <c r="AD83" i="5"/>
  <c r="AC83" i="5"/>
  <c r="AA83" i="5"/>
  <c r="AB83" i="5"/>
  <c r="AC146" i="5"/>
  <c r="AA146" i="5"/>
  <c r="AD146" i="5"/>
  <c r="AB146" i="5"/>
  <c r="AC153" i="5"/>
  <c r="AB153" i="5"/>
  <c r="AD153" i="5"/>
  <c r="AA153" i="5"/>
  <c r="AC45" i="5"/>
  <c r="AC108" i="5"/>
  <c r="AB115" i="5"/>
  <c r="AD88" i="5"/>
  <c r="AD151" i="5"/>
  <c r="AB61" i="5"/>
  <c r="AB124" i="5"/>
  <c r="AD41" i="5"/>
  <c r="AD104" i="5"/>
  <c r="AC16" i="5"/>
  <c r="AC143" i="5"/>
  <c r="AC63" i="5"/>
  <c r="AC102" i="5"/>
  <c r="AC150" i="5"/>
  <c r="AC82" i="5"/>
  <c r="AC101" i="5"/>
  <c r="AC157" i="5"/>
  <c r="AB89" i="5"/>
  <c r="AD14" i="5"/>
  <c r="AB88" i="5"/>
  <c r="AD12" i="5"/>
  <c r="AD52" i="5"/>
  <c r="AD90" i="5"/>
  <c r="AD91" i="5"/>
  <c r="AD162" i="5"/>
  <c r="AA67" i="5"/>
  <c r="AA130" i="5"/>
  <c r="AD156" i="5"/>
  <c r="AA115" i="5"/>
  <c r="AB143" i="5"/>
  <c r="AC43" i="5"/>
  <c r="AC75" i="5"/>
  <c r="AC106" i="5"/>
  <c r="AC107" i="5"/>
  <c r="AC155" i="5"/>
  <c r="AA64" i="5"/>
  <c r="AC105" i="5"/>
  <c r="AC28" i="5"/>
  <c r="AC91" i="5"/>
  <c r="AA148" i="5"/>
  <c r="AB151" i="5"/>
  <c r="AA29" i="5"/>
  <c r="AA61" i="5"/>
  <c r="AA92" i="5"/>
  <c r="AA124" i="5"/>
  <c r="AA158" i="5"/>
  <c r="AA30" i="5"/>
  <c r="AA62" i="5"/>
  <c r="AA93" i="5"/>
  <c r="AA133" i="5"/>
  <c r="AA31" i="5"/>
  <c r="AA63" i="5"/>
  <c r="AA94" i="5"/>
  <c r="AA48" i="5"/>
  <c r="AA121" i="5"/>
  <c r="AB73" i="5"/>
  <c r="AB104" i="5"/>
  <c r="AB136" i="5"/>
  <c r="AA18" i="5"/>
  <c r="AA50" i="5"/>
  <c r="AB131" i="5"/>
  <c r="AB13" i="5"/>
  <c r="AB77" i="5"/>
  <c r="AC32" i="5"/>
  <c r="AD150" i="5"/>
  <c r="AC46" i="5"/>
  <c r="AB133" i="5"/>
  <c r="AC26" i="5"/>
  <c r="AD121" i="5"/>
  <c r="AD43" i="5"/>
  <c r="AD76" i="5"/>
  <c r="AC104" i="5"/>
  <c r="AD154" i="5"/>
  <c r="AA131" i="5"/>
  <c r="AD98" i="5"/>
  <c r="AA112" i="5"/>
  <c r="AA71" i="5"/>
  <c r="AB17" i="5"/>
  <c r="AB81" i="5"/>
  <c r="AB144" i="5"/>
  <c r="AA26" i="5"/>
  <c r="AA58" i="5"/>
  <c r="AA89" i="5"/>
  <c r="AB43" i="5"/>
  <c r="AD106" i="5"/>
  <c r="AC13" i="5"/>
  <c r="AC77" i="5"/>
  <c r="AB147" i="5"/>
  <c r="AB29" i="5"/>
  <c r="AB92" i="5"/>
  <c r="AB156" i="5"/>
  <c r="AD73" i="5"/>
  <c r="AD136" i="5"/>
  <c r="AC48" i="5"/>
  <c r="AC111" i="5"/>
  <c r="AC31" i="5"/>
  <c r="AB71" i="5"/>
  <c r="AC94" i="5"/>
  <c r="AC158" i="5"/>
  <c r="AB30" i="5"/>
  <c r="AC78" i="5"/>
  <c r="AC17" i="5"/>
  <c r="AD115" i="5"/>
  <c r="AD131" i="5"/>
  <c r="AB64" i="5"/>
  <c r="AD35" i="5"/>
  <c r="AA105" i="5"/>
  <c r="AA35" i="5"/>
  <c r="AA98" i="5"/>
  <c r="AA162" i="5"/>
  <c r="AB80" i="5"/>
  <c r="AA73" i="5"/>
  <c r="AC27" i="5"/>
  <c r="AC59" i="5"/>
  <c r="AC122" i="5"/>
  <c r="AA156" i="5"/>
  <c r="AA111" i="5"/>
  <c r="AA32" i="5"/>
  <c r="AA13" i="5"/>
  <c r="AA77" i="5"/>
  <c r="AA149" i="5"/>
  <c r="AA14" i="5"/>
  <c r="AA78" i="5"/>
  <c r="AB78" i="5"/>
  <c r="AC144" i="5"/>
  <c r="AB122" i="5"/>
  <c r="AB28" i="5"/>
  <c r="AB91" i="5"/>
  <c r="AB155" i="5"/>
  <c r="AD64" i="5"/>
  <c r="AD17" i="5"/>
  <c r="AD81" i="5"/>
  <c r="AB31" i="5"/>
  <c r="AD71" i="5"/>
  <c r="AB94" i="5"/>
  <c r="AD105" i="5"/>
  <c r="AC30" i="5"/>
  <c r="AB149" i="5"/>
  <c r="AC81" i="5"/>
  <c r="AA106" i="5"/>
  <c r="AA28" i="5"/>
  <c r="AA136" i="5"/>
  <c r="AB163" i="5" l="1"/>
  <c r="AB165" i="5" s="1"/>
  <c r="AC163" i="5"/>
  <c r="AC165" i="5" s="1"/>
  <c r="H126" i="5"/>
  <c r="K126" i="5" s="1"/>
  <c r="H97" i="5"/>
  <c r="K97" i="5" s="1"/>
  <c r="AD97" i="5" l="1"/>
  <c r="AA97" i="5"/>
  <c r="AD126" i="5"/>
  <c r="AA126" i="5"/>
  <c r="AD163" i="5" l="1"/>
  <c r="AD165" i="5" s="1"/>
  <c r="AA163" i="5"/>
  <c r="AA165"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Jhon Edison Jimenez Martinez</author>
    <author>TATIANA</author>
  </authors>
  <commentList>
    <comment ref="E46" authorId="0" shapeId="0" xr:uid="{00000000-0006-0000-0000-000001000000}">
      <text>
        <r>
          <rPr>
            <b/>
            <sz val="9"/>
            <color indexed="81"/>
            <rFont val="Tahoma"/>
            <family val="2"/>
          </rPr>
          <t>Jhon Edison Jimenez Martinez:</t>
        </r>
        <r>
          <rPr>
            <sz val="9"/>
            <color indexed="81"/>
            <rFont val="Tahoma"/>
            <family val="2"/>
          </rPr>
          <t xml:space="preserve">
La caracteristica tecnica corresponde a llanta macisa y no inflable como menciona en nombre de elemento, considero que se debe ajustar
</t>
        </r>
      </text>
    </comment>
    <comment ref="F47" authorId="0" shapeId="0" xr:uid="{00000000-0006-0000-0000-000002000000}">
      <text>
        <r>
          <rPr>
            <b/>
            <sz val="9"/>
            <color indexed="81"/>
            <rFont val="Tahoma"/>
            <family val="2"/>
          </rPr>
          <t>Jhon Edison Jimenez Martinez:</t>
        </r>
        <r>
          <rPr>
            <sz val="9"/>
            <color indexed="81"/>
            <rFont val="Tahoma"/>
            <family val="2"/>
          </rPr>
          <t xml:space="preserve">
Unidad: Carrete x 100 m * 1mm
Nombre elemento; Nylon Construcciòn
</t>
        </r>
      </text>
    </comment>
    <comment ref="E97" authorId="0" shapeId="0" xr:uid="{00000000-0006-0000-0000-000003000000}">
      <text>
        <r>
          <rPr>
            <b/>
            <sz val="9"/>
            <color indexed="81"/>
            <rFont val="Tahoma"/>
            <family val="2"/>
          </rPr>
          <t>Jhon Edison Jimenez Martinez:</t>
        </r>
        <r>
          <rPr>
            <sz val="9"/>
            <color indexed="81"/>
            <rFont val="Tahoma"/>
            <family val="2"/>
          </rPr>
          <t xml:space="preserve">
Importante determnar las dimenciones de las puertas, si bien la unidad es m2. No es lo mismo cotizar 1 puesrta de 7 m2 o dos puesrtades de 3,5 m2
</t>
        </r>
      </text>
    </comment>
    <comment ref="H97" authorId="1" shapeId="0" xr:uid="{00000000-0006-0000-0000-000004000000}">
      <text>
        <r>
          <rPr>
            <b/>
            <sz val="9"/>
            <color indexed="81"/>
            <rFont val="Tahoma"/>
            <family val="2"/>
          </rPr>
          <t>TATIANA:</t>
        </r>
        <r>
          <rPr>
            <sz val="9"/>
            <color indexed="81"/>
            <rFont val="Tahoma"/>
            <family val="2"/>
          </rPr>
          <t xml:space="preserve">
P1  0.85 * 2.05 
P2  2.10 * 1.10
P3 2.10 * 0.70
P4  2.10 * 0.84
</t>
        </r>
      </text>
    </comment>
    <comment ref="E126" authorId="0" shapeId="0" xr:uid="{00000000-0006-0000-0000-000005000000}">
      <text>
        <r>
          <rPr>
            <b/>
            <sz val="9"/>
            <color indexed="81"/>
            <rFont val="Tahoma"/>
            <family val="2"/>
          </rPr>
          <t>Jhon Edison Jimenez Martinez:</t>
        </r>
        <r>
          <rPr>
            <sz val="9"/>
            <color indexed="81"/>
            <rFont val="Tahoma"/>
            <family val="2"/>
          </rPr>
          <t xml:space="preserve">
importante determinar las dimensiones de la ventana. Reitero no es lo mismo 1 ventana de 4,5 m2 o 3 ventanas de 1,5 m2
</t>
        </r>
      </text>
    </comment>
    <comment ref="H126" authorId="1" shapeId="0" xr:uid="{00000000-0006-0000-0000-000006000000}">
      <text>
        <r>
          <rPr>
            <b/>
            <sz val="9"/>
            <color indexed="81"/>
            <rFont val="Tahoma"/>
            <family val="2"/>
          </rPr>
          <t>TATIANA:</t>
        </r>
        <r>
          <rPr>
            <sz val="9"/>
            <color indexed="81"/>
            <rFont val="Tahoma"/>
            <family val="2"/>
          </rPr>
          <t xml:space="preserve">
V1  2.73 * 0.50
V2 1.30 * 1.50
V3 0.40 * 0.74
V4  1.30* 1.05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Jhon Edison Jimenez Martinez</author>
    <author>TATIANA</author>
  </authors>
  <commentList>
    <comment ref="E46" authorId="0" shapeId="0" xr:uid="{00000000-0006-0000-0100-000001000000}">
      <text>
        <r>
          <rPr>
            <b/>
            <sz val="9"/>
            <color indexed="81"/>
            <rFont val="Tahoma"/>
            <family val="2"/>
          </rPr>
          <t>Jhon Edison Jimenez Martinez:</t>
        </r>
        <r>
          <rPr>
            <sz val="9"/>
            <color indexed="81"/>
            <rFont val="Tahoma"/>
            <family val="2"/>
          </rPr>
          <t xml:space="preserve">
La caracteristica tecnica corresponde a llanta macisa y no inflable como menciona en nombre de elemento, considero que se debe ajustar
</t>
        </r>
      </text>
    </comment>
    <comment ref="F47" authorId="0" shapeId="0" xr:uid="{00000000-0006-0000-0100-000002000000}">
      <text>
        <r>
          <rPr>
            <b/>
            <sz val="9"/>
            <color indexed="81"/>
            <rFont val="Tahoma"/>
            <family val="2"/>
          </rPr>
          <t>Jhon Edison Jimenez Martinez:</t>
        </r>
        <r>
          <rPr>
            <sz val="9"/>
            <color indexed="81"/>
            <rFont val="Tahoma"/>
            <family val="2"/>
          </rPr>
          <t xml:space="preserve">
Unidad: Carrete x 100 m * 1mm
Nombre elemento; Nylon Construcciòn
</t>
        </r>
      </text>
    </comment>
    <comment ref="E97" authorId="0" shapeId="0" xr:uid="{00000000-0006-0000-0100-000003000000}">
      <text>
        <r>
          <rPr>
            <b/>
            <sz val="9"/>
            <color indexed="81"/>
            <rFont val="Tahoma"/>
            <family val="2"/>
          </rPr>
          <t>Jhon Edison Jimenez Martinez:</t>
        </r>
        <r>
          <rPr>
            <sz val="9"/>
            <color indexed="81"/>
            <rFont val="Tahoma"/>
            <family val="2"/>
          </rPr>
          <t xml:space="preserve">
Importante determnar las dimenciones de las puertas, si bien la unidad es m2. No es lo mismo cotizar 1 puesrta de 7 m2 o dos puesrtades de 3,5 m2
</t>
        </r>
      </text>
    </comment>
    <comment ref="H97" authorId="1" shapeId="0" xr:uid="{00000000-0006-0000-0100-000004000000}">
      <text>
        <r>
          <rPr>
            <b/>
            <sz val="9"/>
            <color indexed="81"/>
            <rFont val="Tahoma"/>
            <family val="2"/>
          </rPr>
          <t>TATIANA:</t>
        </r>
        <r>
          <rPr>
            <sz val="9"/>
            <color indexed="81"/>
            <rFont val="Tahoma"/>
            <family val="2"/>
          </rPr>
          <t xml:space="preserve">
P1  0.85 * 2.05 
P2  2.10 * 1.10
P3 2.10 * 0.70
P4  2.10 * 0.84
</t>
        </r>
      </text>
    </comment>
    <comment ref="E126" authorId="0" shapeId="0" xr:uid="{00000000-0006-0000-0100-000005000000}">
      <text>
        <r>
          <rPr>
            <b/>
            <sz val="9"/>
            <color indexed="81"/>
            <rFont val="Tahoma"/>
            <family val="2"/>
          </rPr>
          <t>Jhon Edison Jimenez Martinez:</t>
        </r>
        <r>
          <rPr>
            <sz val="9"/>
            <color indexed="81"/>
            <rFont val="Tahoma"/>
            <family val="2"/>
          </rPr>
          <t xml:space="preserve">
importante determinar las dimensiones de la ventana. Reitero no es lo mismo 1 ventana de 4,5 m2 o 3 ventanas de 1,5 m2
</t>
        </r>
      </text>
    </comment>
    <comment ref="H126" authorId="1" shapeId="0" xr:uid="{00000000-0006-0000-0100-000006000000}">
      <text>
        <r>
          <rPr>
            <b/>
            <sz val="9"/>
            <color indexed="81"/>
            <rFont val="Tahoma"/>
            <family val="2"/>
          </rPr>
          <t>TATIANA:</t>
        </r>
        <r>
          <rPr>
            <sz val="9"/>
            <color indexed="81"/>
            <rFont val="Tahoma"/>
            <family val="2"/>
          </rPr>
          <t xml:space="preserve">
V1  2.73 * 0.50
V2 1.30 * 1.50
V3 0.40 * 0.74
V4  1.30* 1.05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Jhon Edison Jimenez Martinez</author>
    <author>TATIANA</author>
  </authors>
  <commentList>
    <comment ref="E46" authorId="0" shapeId="0" xr:uid="{00000000-0006-0000-0200-000001000000}">
      <text>
        <r>
          <rPr>
            <b/>
            <sz val="9"/>
            <color indexed="81"/>
            <rFont val="Tahoma"/>
            <family val="2"/>
          </rPr>
          <t>Jhon Edison Jimenez Martinez:</t>
        </r>
        <r>
          <rPr>
            <sz val="9"/>
            <color indexed="81"/>
            <rFont val="Tahoma"/>
            <family val="2"/>
          </rPr>
          <t xml:space="preserve">
La característica técnica corresponde a llanta maciza y no inflable como menciona en nombre de elemento, considero que se debe ajustar
</t>
        </r>
      </text>
    </comment>
    <comment ref="F47" authorId="0" shapeId="0" xr:uid="{00000000-0006-0000-0200-000002000000}">
      <text>
        <r>
          <rPr>
            <b/>
            <sz val="9"/>
            <color indexed="81"/>
            <rFont val="Tahoma"/>
            <family val="2"/>
          </rPr>
          <t>Jhon Edison Jimenez Martinez:</t>
        </r>
        <r>
          <rPr>
            <sz val="9"/>
            <color indexed="81"/>
            <rFont val="Tahoma"/>
            <family val="2"/>
          </rPr>
          <t xml:space="preserve">
Unidad: Carrete x 100 m * 1mm
Nombre elemento; Nylon Construcción
</t>
        </r>
      </text>
    </comment>
    <comment ref="E95" authorId="0" shapeId="0" xr:uid="{00000000-0006-0000-0200-000003000000}">
      <text>
        <r>
          <rPr>
            <b/>
            <sz val="9"/>
            <color indexed="81"/>
            <rFont val="Tahoma"/>
            <family val="2"/>
          </rPr>
          <t>Jhon Edison Jimenez Martinez:</t>
        </r>
        <r>
          <rPr>
            <sz val="9"/>
            <color indexed="81"/>
            <rFont val="Tahoma"/>
            <family val="2"/>
          </rPr>
          <t xml:space="preserve">
Importante determinar las dimensiones de las puertas, si bien la unidad es m2. No es lo mismo cotizar 1 puerta de 7 m2 o dos puesrtades de 3,5 m2
</t>
        </r>
      </text>
    </comment>
    <comment ref="H95" authorId="1" shapeId="0" xr:uid="{00000000-0006-0000-0200-000004000000}">
      <text>
        <r>
          <rPr>
            <b/>
            <sz val="9"/>
            <color indexed="81"/>
            <rFont val="Tahoma"/>
            <family val="2"/>
          </rPr>
          <t>TATIANA:</t>
        </r>
        <r>
          <rPr>
            <sz val="9"/>
            <color indexed="81"/>
            <rFont val="Tahoma"/>
            <family val="2"/>
          </rPr>
          <t xml:space="preserve">
P1  0.85 * 2.05 
P2  2.10 * 1.10
P3 2.10 * 0.70
P4  2.10 * 0.84
</t>
        </r>
      </text>
    </comment>
    <comment ref="E124" authorId="0" shapeId="0" xr:uid="{00000000-0006-0000-0200-000005000000}">
      <text>
        <r>
          <rPr>
            <b/>
            <sz val="9"/>
            <color indexed="81"/>
            <rFont val="Tahoma"/>
            <family val="2"/>
          </rPr>
          <t>Jhon Edison Jimenez Martinez:</t>
        </r>
        <r>
          <rPr>
            <sz val="9"/>
            <color indexed="81"/>
            <rFont val="Tahoma"/>
            <family val="2"/>
          </rPr>
          <t xml:space="preserve">
importante determinar las dimensiones de la ventana. Reitero no es lo mismo 1 ventana de 4,5 m2 o 3 ventanas de 1,5 m2
</t>
        </r>
      </text>
    </comment>
  </commentList>
</comments>
</file>

<file path=xl/sharedStrings.xml><?xml version="1.0" encoding="utf-8"?>
<sst xmlns="http://schemas.openxmlformats.org/spreadsheetml/2006/main" count="2006" uniqueCount="425">
  <si>
    <t>ITEM</t>
  </si>
  <si>
    <t>UNIDAD DE MEDIDA</t>
  </si>
  <si>
    <t>REGIONAL SANTANDER</t>
  </si>
  <si>
    <t>Fecha de actualización:</t>
  </si>
  <si>
    <t xml:space="preserve">Documento de apoyo
Regional Santander
</t>
  </si>
  <si>
    <t xml:space="preserve">VR. UNITARIO PROMEDIO </t>
  </si>
  <si>
    <t>Versión:  2</t>
  </si>
  <si>
    <t>VR. UNITARIO (CON IVA)</t>
  </si>
  <si>
    <t>CANT.</t>
  </si>
  <si>
    <t>COTIZACIONES</t>
  </si>
  <si>
    <t>NOMBRE DEL BIEN</t>
  </si>
  <si>
    <t>SERVICIO NACIONAL DE APRENDIZAJE - SENA</t>
  </si>
  <si>
    <t>CENTRO AGROEMPRESARIAL Y TURÍSTICO DE LOS ANDES</t>
  </si>
  <si>
    <t>ESTUDIO DE MERCADO</t>
  </si>
  <si>
    <t>CODIGO UNSPSC</t>
  </si>
  <si>
    <t>DESCRIPCION DETALLADA DE LA NECESIDAD
(BIENES O SERVICIOS)</t>
  </si>
  <si>
    <t>% DE IVA</t>
  </si>
  <si>
    <t>P1</t>
  </si>
  <si>
    <t>P2</t>
  </si>
  <si>
    <t>P3</t>
  </si>
  <si>
    <t>Adaptador hembra 20 mm x 1/2"</t>
  </si>
  <si>
    <t>Adaptador hembra 20 mm x 1/2", PN 160 PSI - norma NTC 4583</t>
  </si>
  <si>
    <t>Adaptador hembra de 1/2" en polietileno</t>
  </si>
  <si>
    <t>conexiones PF - norma NTC 4583</t>
  </si>
  <si>
    <t>Adaptador macho 20 mm x 1/2"</t>
  </si>
  <si>
    <t>Adaptador macho 20 mm x 1/2", PN 160 PSI - norma NTC 4583</t>
  </si>
  <si>
    <t>Alambre negro recocido No 18</t>
  </si>
  <si>
    <t>Alambre negro recocido No 18 - Tipo elemento consumo calibre 18.</t>
  </si>
  <si>
    <t>kg</t>
  </si>
  <si>
    <t>Alicate 8 plg</t>
  </si>
  <si>
    <t>Fabricadas en acero al carbono con acabado pulido. Mango de vinil de alto desempeño, en color negro con amarillo. Punta plana y mordaza con estriado diagonal para agarre firme y seguro. Quijadas (mordazas) maquinadas con precisión para mejor sujeción. Mayor palanca que proporciona mejor agarre y fuerza de corte. Cortes más precisos. Punta plana mordaza con estriado recto. ESPECIFICACIONES Largo total 8" (203,2 mm), Longitud de mordaza 38 mm, Dureza de mordazas 42 - 48 HRc, Dureza del área de corte 55 - 65 HRc</t>
  </si>
  <si>
    <t>Unidad</t>
  </si>
  <si>
    <t>Alicate de 8"</t>
  </si>
  <si>
    <t>Alicate universal. Electricista. Largo 8" (203 mm) Alicates de electricista 600 V de 8” 203mm, fabricado con Cromo-níquel para mayor resistencia y durabilidad, tiene un mango cubierto con vinil anti-deslizante, su cabeza es mucho más robusta y la superficie de corte esta tratada térmicamente</t>
  </si>
  <si>
    <t>Almadana 18 libras con cabo</t>
  </si>
  <si>
    <t>Tipo: Almadanas
Medidas: 18 libras
Características:  Herramienta manual, almadana, con cabo en madera.
Forma:  Mazo
Uso: Profesional</t>
  </si>
  <si>
    <t xml:space="preserve">Almadana 4 libras con cabo </t>
  </si>
  <si>
    <t>Peso 64 Onzas; tipo Almadana; caracteristica lmadana, herramienta manual con mango cómodo y resistente montado a presión, con cabeza octagonal de acero al carbono preparado para alto impacto y duración; forma de mazo, Uso Profesional</t>
  </si>
  <si>
    <t>Almadana de 3 libras con cabo</t>
  </si>
  <si>
    <t>Almadana, herramienta manual con mango cómodo y resistente montado a presión, con cabeza octagonal de acero al carbono preparado para alto impacto y duración, peso 3 libras.</t>
  </si>
  <si>
    <t>Arena de peña</t>
  </si>
  <si>
    <t>Arena Amarilla de peña - Árido procedente de graveras naturales de peña. sin contenido en finos de limo o material orgánico y un alto equivalente de arena. Este tipo de árido debe concentrar una mayor cantidad de cuarzo y piedra de gran dureza de color amarillo. Sus Granulometrías deben estar entre: Entre 0 y 2mm. Arena Fina para filos, frisos y acabados Entre 0 y 3mm. Arena Pareja para morteros de nivelación y estructuras de poca dureza Entre 0 y 5mm.</t>
  </si>
  <si>
    <t>m3</t>
  </si>
  <si>
    <t xml:space="preserve">Arena de rio </t>
  </si>
  <si>
    <t>Arenas provenientes de la clasificación y lavado de Materiales de Fuentes Aluviales, cuyas muestras cumplan con todos los requerimientos de la Norma ICONTEC NTC 174 - Especificaciones de los Agregados para Hormigón - y de las Normas Técnicas de los respectivos Ensayos de Laboratorio, como son Granulometría, limites, Contenido de materia orgánica, peso específico. Material fino que pasa el tamiz número 4, con módulo de finura entre 2.3 y 3.1.</t>
  </si>
  <si>
    <t>Automatico de 15 A monopolar</t>
  </si>
  <si>
    <t>Automático de 15 A mono polar - Interruptor automático termo magnético enchufable de 1x15 A 120 V a 60 Hz y capacidad interruptiva de 10 kA con certificado de conformidad de producto segun RETIE.</t>
  </si>
  <si>
    <t>Automatico de 20 A bipolar</t>
  </si>
  <si>
    <t>Automático de 20 A bipolar - Interruptor automático termo magnético enchufable de 2x20 A 220 V a 60 Hz y capacidad interruptiva de 10 kA con certificado de conformidad de producto segun RETIE.</t>
  </si>
  <si>
    <t>Automático de 20 A monopolar</t>
  </si>
  <si>
    <t>Automático de 20 A mono polar - Interruptor automático termo magnético enchufable de 1x20 A 120 V a 60 Hz y capacidad interruptiva de 10 kA con certificado de conformidad de producto segun RETIE.</t>
  </si>
  <si>
    <t>Automático de 30 A monopolar</t>
  </si>
  <si>
    <t>Automático de 30 A mono polar - Interruptor automático termo magnético enchufable de 1x30 A 120 V a 60 Hz y capacidad interruptiva de 10 kA con certificado de conformidad de producto segun RETIE.</t>
  </si>
  <si>
    <t>Balde Concretero</t>
  </si>
  <si>
    <t>De 12 litros, con manija metálica, Color: Gris o Negro / Alto: 27 cm / Medidas: Diámetro superior: 37cm - Alto: 27cm Material: polietileno virgen.</t>
  </si>
  <si>
    <t>Boquillas fragues y pastina</t>
  </si>
  <si>
    <t>Características Boquilla de base de cementosa con aditivos poliméricos, alta adherencia y resistencia, baja absorción de agua, apta para todo tipo de revestimientos y buena flexibilidad reduciendo la figuración,  Contenido 2 kilos, Material Cemento, Uso Para rellenar las separaciones entre 1-5 mm de revestimiento de porcelanato, Color Blanco.</t>
  </si>
  <si>
    <t>bolsa x 2 kg</t>
  </si>
  <si>
    <t>Brochas para pintura de 3"</t>
  </si>
  <si>
    <t>Cerdas de cerdo, puras y naturales de color gris, 100% limpias de dobre cocido, cabo de polipropileno inyectado, color naranja o negro, resistente a los solventes, resina epoxica y delta concrentracion y curado rapido resistente a los solventes, virola en acero para evitar corrosión.</t>
  </si>
  <si>
    <t xml:space="preserve">Cable concentrico 2 No.8 + 8 AWG cobre </t>
  </si>
  <si>
    <t>Cable para acometidas en cobre aislado en XLPE para tensiones de 600 a 1000 V. con certificado de conformidad de producto segun RETIE.</t>
  </si>
  <si>
    <t>m</t>
  </si>
  <si>
    <t xml:space="preserve">Cable concentrico 3 No.8 + 8 AWG cobre </t>
  </si>
  <si>
    <t>cable de cobre No 8 AWG aislante THWN color amarillo</t>
  </si>
  <si>
    <t>Cable de cobre aislado a (90°C - 600 voltios), aislamiento termoplástico con propiedades de resistencia térmica al calor y a la humedad forrado con nylon. con certificado de conformidad de producto segun RETIE.</t>
  </si>
  <si>
    <t>Rollo DE 100m</t>
  </si>
  <si>
    <t>cable de cobre No 8 AWG aislante THWN color azul</t>
  </si>
  <si>
    <t>cable de cobre No 8 AWG aislante THWN color blanco</t>
  </si>
  <si>
    <t>cable de cobre No 8 AWG aislante THWN color rojo</t>
  </si>
  <si>
    <t>cable de cobre No 8 AWG aislante THWN color verde</t>
  </si>
  <si>
    <t>Cable No. 12 AWG cobre aislado THHN color amarillo</t>
  </si>
  <si>
    <t>Cable No. 12 AWG cobre aislado THHN color azul</t>
  </si>
  <si>
    <t>Cable No. 12 AWG cobre aislado THHN color blanco</t>
  </si>
  <si>
    <t>Cable No. 12 AWG cobre aislado THHN color rojo</t>
  </si>
  <si>
    <t>Cable No. 12 AWG cobre aislado THHN color verde</t>
  </si>
  <si>
    <t>Cable No. 12 AWG cobre aislado THWN color negro</t>
  </si>
  <si>
    <t xml:space="preserve">Cable trenzado 3No.2/0+1No.1/0 AWG </t>
  </si>
  <si>
    <t>Conductor de Aluminio, aislado en XLPE, cableados entre sí con un neutro mensajero en AAAC. Conductor Fase: Aluminio 1350-H19 temple duro, cableado concéntrico.
Conductor Neutro: Aleación de Aluminio 6201-T81 (AAAC), cableado concéntrico. Aislamiento: Polietileno Reticulado XLPE,resistente a los rayos UV. Certificado: RETIE y NORMA N° 02619. Temperatura de operación: 90°C. Voltaje de operación: 600V. Número de hilos 7. Intensidad de corriente admisible 73,0A. Tensión de operación 600V. Carga de rotura mínima 685.0kgf. con certificado de conformidad de producto segun RETIE.</t>
  </si>
  <si>
    <t>Caja de distribución bifásico con barraje de neutro  y de puesta a tierra para 8 breaker enchufables</t>
  </si>
  <si>
    <t>Bifásicos trifilares  (con puerta) Con barraje de 125A barra de neutro y barra de tierra chapa. Con certificado de conformidad de producto RETIE.</t>
  </si>
  <si>
    <t>Caja de distribución monofásico con barraje de neutro y de  puesta a tierra para 6 breaker enchufables</t>
  </si>
  <si>
    <t>Con barraje de 75 A-barra de neutro y barra de tierra, Con certificado de conformidad de producto RETIE.</t>
  </si>
  <si>
    <t>Caja de distribución trifásico con totalizador de 100 A, con barraje de neutro  y de puesta a tierra para 12 breaker enchufables.</t>
  </si>
  <si>
    <t>Tipo trifásicos con barraje de 200 A con barra de neutro y barra de tierra,con con espacio para totalizador, puerta y chapa plastica y certificado de conformidad de producto RETIE.</t>
  </si>
  <si>
    <t>Cajas rectangulares PVC</t>
  </si>
  <si>
    <t>Caja hermética plástica rectangular 104x52x66 mm de polipropileno color gris de orejas metálicas, N-Kout para tuberías de 3/4" y 1/2",  Certificación de conformidad RETIE</t>
  </si>
  <si>
    <t>Carreta con llanta inflable</t>
  </si>
  <si>
    <t>Carretilla concretera de rueda neumatica, platon metalico calibre 0,8 mm chasis metalico capacidad 6 pies Cubicos/120 Kg</t>
  </si>
  <si>
    <t>Carrete Nylon construcción x 100 metros*1mm</t>
  </si>
  <si>
    <t>Carrete Nylon de construccion ,tipo soga material polipropileno</t>
  </si>
  <si>
    <t>Carrete x 100 m * 1mm</t>
  </si>
  <si>
    <t>Cemento gris</t>
  </si>
  <si>
    <t xml:space="preserve">cemento portland tipo I que cumpla con todos los requerimientos de las Normas ICONTEC NTC 121 (Especificaciones físicas y mecánicas), NTC 321 (Especificaciones Técnicas) </t>
  </si>
  <si>
    <t>Bulto* 50Kg</t>
  </si>
  <si>
    <t>Cimbra + Tiza</t>
  </si>
  <si>
    <t>Cimbra + Tiza longitud 30 metros (100"),con placas y manillas metalicas</t>
  </si>
  <si>
    <t>CINCEL DE 1/2 X10"</t>
  </si>
  <si>
    <t>CINCEL DE 1/2"  X 10" Aleación de acero cromo 40 tratado térmicamente con protector y mango ergonómico de caucho. Excelente resistencia mecánica - se utiliza para cortar y marca chapa en frio, para retirar escoria de soldadura eléctrica y para trabajos de construcción y metalmecánica.</t>
  </si>
  <si>
    <t>Cinta aislante color Amarilla</t>
  </si>
  <si>
    <t>Cinta adhesiva eléctrica, fabricada con soporte de pvc, color Amarilla, resistente a la temperatura de 80 grados, resistente, de alta calidad, de 1,8 cm ancho x 15 metros largo</t>
  </si>
  <si>
    <t>Rollo 10 m * 19 mm</t>
  </si>
  <si>
    <t>Cinta aislante color Azul</t>
  </si>
  <si>
    <t>Cinta adhesiva eléctrica, fabricada con soporte de pvc, color Azul, resistente a la temperatura de 80 grados, resistente, de alta calidad, de 1,8 cm ancho x 15 metros largo</t>
  </si>
  <si>
    <t>Cinta aislante color blanco</t>
  </si>
  <si>
    <t>Cinta adhesiva eléctrica, fabricada con soporte de pvc, color blanco, resistente a la temperatura de 80 grados, resistente, de alta calidad, de 1,8 cm ancho x 15 metros largo</t>
  </si>
  <si>
    <t>Cinta aislante color Rojo</t>
  </si>
  <si>
    <t>Cinta adhesiva eléctrica, fabricada con soporte de pvc, color negro, resistente a la temperatura de 80 grados, resistente, de alta calidad, de 1,8 cm ancho x 15 metros largo</t>
  </si>
  <si>
    <t>Cinta aislante color verde</t>
  </si>
  <si>
    <t>Cinta adhesiva eléctrica, fabricada con soporte de pvc, color verde, resistente a la temperatura de 80 grados, resistente, de alta calidad, de 1,8 cm ancho x 15 metros largo</t>
  </si>
  <si>
    <t xml:space="preserve">Cinta Aislante Negra </t>
  </si>
  <si>
    <t>Cinta aislante vinilica, resistente a la abrasión, humedad, álcalis, ácidos, corrosión de cobre y variadas condiciones climáticas, espesor de 0.18 mm, elongación del 250 %, adhesión al acero a -18 ºC de 60 oz/pulg, adhesion al acero a 105 ªC de 28 oz/pulg, resistencia a la aislación de 1x10^6 Megaohms</t>
  </si>
  <si>
    <t>Cinta Metrica 30M Fibra Vidrio</t>
  </si>
  <si>
    <t>Cinta de doble cara para una lectura fácil. 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t>
  </si>
  <si>
    <t>Cizalla de Tijera de 36"</t>
  </si>
  <si>
    <t>Caracteristicas: Mandíbulas de acero cromo molibdeno. Mayor durabilidad y fuerza, Capacidad de corte máxima 160Kg/mm2 a 10mm Ø. Mangos ergonómicos con fundas para facilitar el agarre. Resistentes a los disolventes más comunes. Tornillos excéntricos con sistema de protección contra el desenroscado. Uniones forjadas para aumentar la durabilidad. Mandíbulas fosfatadas y mangos amarillos para facilitar la localización en la caja de herramientas.
Especificaciones: 
Cuchillas forjadas en acero Cromo-Molibdeno.
Sistema de palanca con 3 puntos de apoyo.
Mangos ergonómicos recubiertos con goma anti deslizante y anti golpes.
Cuerpo de acero forjado.</t>
  </si>
  <si>
    <t>Conector de resorte 14-6 AWG  para instalaciones eléctricas</t>
  </si>
  <si>
    <t>Conector de Resorte  14-6 AWG tanto en para la alimentación como laderivación . Conector con resorte para empalme mecánico y eléctrico, conformabilidad en espacios reducidos a través de una parte inferior flexible, protección contra descargas eléctricas y contra el desgaste de cables. Conexión rápida, instalación sencilla, tamaño compacto, cable con calibre de 14 - 6 AWG y diseño de dos aspas laterlas. Cápsula de acero, es resistente a la corrosión, reutilizable. color azul-gris.</t>
  </si>
  <si>
    <t>Conector de resorte 18-8 AWG  para instalaciones eléctricas</t>
  </si>
  <si>
    <t>Conector de Resorte  18-8 AWG tanto en para la alimentación como laderivación . Conector con resorte para empalme mecánico y eléctrico, conformabilidad en espacios reducidos a través de una parte inferior flexible, protección contra descargas eléctricas y contra el desgaste de cables. Conexión rápida, instalación sencilla, tamaño compacto, cable con calibre de 18 - 8 AWG y diseño de dos aspas laterlas. Cápsula de acero, es resistente a la corrosión, reutilizable. color rojo-amarillo.</t>
  </si>
  <si>
    <t>Conector de resorte 22-12 AWG  para instalaciones eléctricas</t>
  </si>
  <si>
    <t>Conector de Resorte  22-12 AWG tanto en para la alimentación como laderivación . Conector con resorte para empalme mecánico y eléctrico, conformabilidad en espacios reducidos a través de una parte inferior flexible, protección contra descargas eléctricas y contra el desgaste de cables. Conexión rápida, instalación sencilla, tamaño compacto, cable con calibre de 22 - 12 AWG y diseño de dos aspas laterlas. Cápsula de acero, es resistente a la corrosión, reutilizable. color naranja-azul.</t>
  </si>
  <si>
    <t>conector para derivación eléctrica</t>
  </si>
  <si>
    <t>Conector Para Derivación Autodesforre 12-10 AWG. Dispositivo adecuado para cables derivadores o conductor de cobre sólido o trenzado (TAP) de 12 - 10 AWG con dimensiones de 4.0 mm2, con un máximo de tensión nominal de 600 Voltios, garantiza corriente nominal de 20-25 Amp y temperatura de operación de 105°C. Conector metálico de bronce estañado en forma de U, permite desplazar la aislación de los cables o alambres al ser presionado hacia el interior del cuerpo. Con certificación RETIE.</t>
  </si>
  <si>
    <t>Conjunto registro ducha 1/2"</t>
  </si>
  <si>
    <t>Conjunto registro ducha 1/2" .  característica completos, Tipo de Chorro = Lluvia e hidromasaje que permite un baño placentero, color en cromo.Accesorios de desagüe soportan como mínimo presiones de agua de 140 kPa (20 psi), como máximo 172 kPa (25 psi), Norma técnica Colombiana - NTC 1644 - Accesorios de suministro en fontanería, Norma técnica Colombiana - NTC 1500 - Código colombiano de fontanería, 
Capacidad de funcionamiento:
Resistencia de la manija al torque máximo 5.1 N-m (45 Lb-pulg).
Capacidad de flujo o caudal, máximo 8,3 L/min.( 2,2 gpm) a 413 kPa (60 psi).
Resistencia al torque de roscas metálicas (1/2"), hasta 61 N-m (45 Lb-pie.).
 Vida útil del cartucho o unidad de cierre 500000 ciclos, surtidor oscilante 50000 ciclos a 345 kPa (50 psi).</t>
  </si>
  <si>
    <t>Contador Digital Bifasico</t>
  </si>
  <si>
    <t>Contador Bifasico Trifilar, especificacion digital.</t>
  </si>
  <si>
    <t>Correa plástica resistente a rayos UV, color negro, con dientes internos</t>
  </si>
  <si>
    <t>Correa plástica resistente a rayos UV, color negro, con dientes internos longitud/ancho 360/7.2 mm</t>
  </si>
  <si>
    <t>Curvas conduit de 90° SCH 40 de 1/2"</t>
  </si>
  <si>
    <t>color gris, cumple con la norma NTC979, RETIE.</t>
  </si>
  <si>
    <t>Curvas conduit de 90° SCH 40 de 3/4"</t>
  </si>
  <si>
    <t>Disco de corte  de  4 1/2 pulgadas</t>
  </si>
  <si>
    <t>Disco  abrasivo corte para metal de  4 1/2 pulgadas x 1/8</t>
  </si>
  <si>
    <t>Disco diamantado segmentado de  4 1/2 pulgadas</t>
  </si>
  <si>
    <t>Disco diamantado segmentado de  4 1/2 pulgadas de 13300 rpm para corte de concreto, ladrillo y bloque, Eje 7/8, Adapatador 5/8</t>
  </si>
  <si>
    <t>Espátula 3"</t>
  </si>
  <si>
    <t>Herramienta que consiste en una lámina plana de metal con un ancho de tres pulgada con agarradera o mango plástico de color negro, rojo o azul similar a un cuchillo con punta roma, suele ser una hoja de metal ancha, fina y flexible y se utiliza para limpiar, alisar, rascar, levantar incrustaciones, entre otras. Con forma rectangular.</t>
  </si>
  <si>
    <t xml:space="preserve">Estuco Plastico </t>
  </si>
  <si>
    <t>Masilla acrilica de preacabado, lista para usar, consumo de 5 y 7  m2/gl, consistencia cremosa color blanco, pH de 8 a 9.5, densidad en fresco de 1.82 +/- 0.03g/cm3, %solidos de 76+/-1</t>
  </si>
  <si>
    <t xml:space="preserve">Caneca x 5 Galones </t>
  </si>
  <si>
    <t xml:space="preserve">Flexometro de 5 m3/4¨ /19 mm </t>
  </si>
  <si>
    <t>Flexómetro de medicion de  5m con graduación en mm y pulgadas, con recubrimiento de pvc para resistir la humedad, marcas de 2 colores para hacer mas fácil la lectura, manilla de rebobinado rápido.</t>
  </si>
  <si>
    <t>Hojas de segueta</t>
  </si>
  <si>
    <t>Hoja de segueta bimetálicas, medidas de 12" x 1/2" x 0,025", 24 dientes x pulgada, material bimetálica, los dientes fabricados en Acero de Molibdeno, y cuerpo flexible.</t>
  </si>
  <si>
    <t>und</t>
  </si>
  <si>
    <t>Interruptor magnético 1x40 A enchufable para salida de medidor</t>
  </si>
  <si>
    <t>Pin de corte monopolar de 1x40 A a 120 V, 10 kA de corriente de corte, enchufable para salida de medidor con certificacion retie.</t>
  </si>
  <si>
    <t>Interruptor magnético 2x40 A enchufable para salida de medidor</t>
  </si>
  <si>
    <t>Pin de corte bipolar de 2x40 A  a 240/120 V, 10 kA de corriente de corte, enchufable para salida de medidor con certificacion retie.</t>
  </si>
  <si>
    <t>lija de agua # 120</t>
  </si>
  <si>
    <t>Papel TAN A 100g/m2 y Papel TAN C 120 g/m2. - Corte Rápido. - Larga duración. - No se embota. USOS -
Grano: Adhesivo: Estructura: Óxido de Aluminio. Resina epóxica / Resina epóxica. Semi Abierta. Graduación: FEPA Presentación: Hojas de 9" x 11"
Grano de carburo de silicio para una mayor capacidad de abrasión.
Dureza de 8.5 en la escala de Mosh.
Respaldo de Papel con 15% de látex para mayor resistencia y larga vida útil.
Resina sobre resina que permite una mejor adhesión del grano al respaldo.</t>
  </si>
  <si>
    <t>pliego</t>
  </si>
  <si>
    <t>lija de agua # 240</t>
  </si>
  <si>
    <t>Lija de agua Nro 220</t>
  </si>
  <si>
    <t xml:space="preserve">Papel TAN A 100g/m2 y Papel TAN C 120 g/m2. - Corte Rápido. - Larga duración. - No se embota. USOS -
Grano: Adhesivo: Estructura: Óxido de Aluminio. Resina epóxica / Resina epóxica. Semi Abierta. Graduación: FEPA Presentación: Hojas de 9" x 11"
Grano de carburo de silicio para una mayor capacidad de abrasión.
Dureza de 8.5 en la escala de Mosh.
Respaldo de Papel con 15% de látex para mayor resistencia y larga vida útil.
Resina sobre resina que permite una mejor adhesión del grano al respaldo.
</t>
  </si>
  <si>
    <t>Listones de madera</t>
  </si>
  <si>
    <t>Dimensiones: (0.06m x 0.03m de 4.0m de largo)</t>
  </si>
  <si>
    <t>llana de madera</t>
  </si>
  <si>
    <t>Llana De Madera 8.5 X 4 Pg</t>
  </si>
  <si>
    <t>LLANA METALICA LISA</t>
  </si>
  <si>
    <t>De aluminio, mango de madera, peso de 2 Kg, largo de 11 pulgadas, ancho 4-1/2 pulgadas.</t>
  </si>
  <si>
    <t>Llana plástica</t>
  </si>
  <si>
    <t>Llana plastica en Abs de 32 cm * 22 cm para afinar mortero</t>
  </si>
  <si>
    <t>Malla eslabonada para cerramiento huecos de 2"</t>
  </si>
  <si>
    <t>Malla en alambre galvanizado calibre 10 y huecos de 2"</t>
  </si>
  <si>
    <t>m2</t>
  </si>
  <si>
    <t>Manguera para niveles 3/8"</t>
  </si>
  <si>
    <t>Manguera transparente flexible, con dos franjas azules, material pvc cristal para tomar niveles 3/8"</t>
  </si>
  <si>
    <t>Metro</t>
  </si>
  <si>
    <t>MARTILLO</t>
  </si>
  <si>
    <t>Cabeza forjada en acero de alto carbono, Acabado pulido y lacado, Mango tubo de acero, Dimensión: 29 mm , peso 19 onzas</t>
  </si>
  <si>
    <t>Martillo de goma de 16 onzas mango en fibra de vidrio</t>
  </si>
  <si>
    <t>Mazo de goma transparente de 16 onzas mango en fibra de vidrio de 16"</t>
  </si>
  <si>
    <t>Pala redonda N° 4  con cabo</t>
  </si>
  <si>
    <t>Fabricada en acero al manganeso, dureza por temple, Flexible y resistente, pestaña superior para mejor operacion y seguridad , peso aproximado 3 Libras dimensiones 510*255 mm, lamina de acero calibre 16, con cabo.</t>
  </si>
  <si>
    <t>Palustre  9"</t>
  </si>
  <si>
    <t>Cuerpo en acero al carbono, templado - Mayor durabilidad mayor resistencia - Mango soldado - Soldadura verificado con rayos x - para trabajos de albañilería principalmente, mezclar, recoger, transportar y extender masillas, revoques y pinturas. Dimensiones 228 mm * 150.25 mm. Mango plastico.</t>
  </si>
  <si>
    <t>pegante pvc para tubería conduit</t>
  </si>
  <si>
    <t xml:space="preserve">Cemento solvente para PVC de secado rápido; consistencia regular, para ser utilizado en tubos y conexiones de sistemas sanitarios, Conduit y riego de baja presión.
Este producto está compuesto principalmente por resina PVC y una mezcla de solventes ciclohexanona, tetrahidrofurano (THF), metiletilcetona (MEK) y acetona.
Cumple con la norma ASTM D 2564.
Las resinas de PVC dan cuerpo al pegamento y completan la unión del tubo y la conexión, de tal forma, que se presenta como una unidad debidamente funcional.
Apariencia: Líquido color verde, ligeramente viscoso.
Gravedad específica a 23°C: 0.91- 0.93
Contenido de resina (%): 13 - 15
Viscosidad (cp) a 23°C : 200 - 300 
Contenido de VOC´s : 350 gramos/litro
</t>
  </si>
  <si>
    <t xml:space="preserve">1/8 Galon </t>
  </si>
  <si>
    <t>Perfiles estructural de 100 mm x 50 mmx 15 mm cal 15,5 mm</t>
  </si>
  <si>
    <t>Perfiles estrucural de 2,45 mm x 63,5 mmx 19,05 mm cal 2 mm</t>
  </si>
  <si>
    <t>Pica Zapa con cabo</t>
  </si>
  <si>
    <t>Zapapico o pica forjada en una sola pieza, tratado termicamente para menos desgaste y alta resistencia al impacto.
Es una herramienta fabricada en una sola pieza en acero de alto carbono. Con tratamiento térmico con temple y revenido garantizando un menor desgaste, haciéndolos más resistentes a la flexión, tracción, torsión e impacto.
Dimensiones: 48 cm * 7 cm * 20 cm
Peso aproximado 5 LB  con cabo en madera</t>
  </si>
  <si>
    <t>Pintura acrilica</t>
  </si>
  <si>
    <t>Pintura acrilica (colores: negro - rojo - amarillo - blanco), soluble en agua</t>
  </si>
  <si>
    <t>1/4 de galon</t>
  </si>
  <si>
    <t xml:space="preserve">Pintura en esmalte </t>
  </si>
  <si>
    <t>Pintiura en esamalter color negro</t>
  </si>
  <si>
    <t>galon</t>
  </si>
  <si>
    <t>Placa Topográfica de Aluminio con Chip Inteligente</t>
  </si>
  <si>
    <t>Placa Topográfica de Aluminio con Chip Inteligente, dimensiones (D=9.5 cm 6.2 cm Alto), tornillo de 3 1/16 x1, genera un mayor soporte a el chips geoboton y presta ayuda adicional como punto de georreferenciacion. TAG GeoBoton NTAG 213, color negro, antimetal de alta resistencia a condiciones climáticas.</t>
  </si>
  <si>
    <t>Placas topograficas</t>
  </si>
  <si>
    <t>Placas topograficas elaboradas en aluminio 7 centimetros de diametro</t>
  </si>
  <si>
    <t xml:space="preserve">Puerta metalica </t>
  </si>
  <si>
    <t>Puerta en marco  y hoja en aluminio incluye chapa. Puertas con las siuientes dimensiones: P1  (0.85X2.05), P2  (2.10 X1.10), P3 (2.10 X 0.70), P4  (2.10X0.84)</t>
  </si>
  <si>
    <t>Puntilla  de Acero Estria Vertical de 1"   500 gramos</t>
  </si>
  <si>
    <t>Fabricados con acero de alto contenido de carbono, templados y revenidos para obtener la mejor combinación de alta dureza y tenacidad. Clavos robustos para trabajo pesado, utilizados en vigas y columnas de concreto, pisos de cemento y asfalto, entre otros usos. Longitud 25mm Diámetro 3.0mm.</t>
  </si>
  <si>
    <t>caja de libra</t>
  </si>
  <si>
    <t>Puntilla con cabeza 2-1/2" x 11   500 gramos</t>
  </si>
  <si>
    <t>Fabricada en acero SAE 1008 o 1012, resistencia a la tracción mayor de 70 Kgf/mm2, Largo 63.5 mm Diametro 3.05 mm Cabeza grafilada, punta en forma de diamante, acabado brillante libre de grasas y esquirlas, con cabeza, para uso en madera</t>
  </si>
  <si>
    <t>Rodillos de felpa</t>
  </si>
  <si>
    <t>Tipo profesional de 9 pulgadas, Material felpa, para usar sobre todo tipo de superficie, para aplicar revestimientos en pintura lavable.</t>
  </si>
  <si>
    <t>SERRUCHO  24"</t>
  </si>
  <si>
    <t>Lamina de acero SAE 1070 templado, con mango de madera que puede ser usado como escuadra a 45 y 90 grados, 8 dientes por pulgada, longitud de 24 pulgadas</t>
  </si>
  <si>
    <t>Tabla pulida por una cara ancho 25 cm  L=3,00m  e 2,5 cm</t>
  </si>
  <si>
    <t>Tabla de madera 3,00 m largo x 25 cm ancho x 2.5 cm de espesor  - cepillada por una cara, La tabla debe estar seca.</t>
  </si>
  <si>
    <t>Terminales 1/2" a cajas PVC</t>
  </si>
  <si>
    <t xml:space="preserve">Terminal en PVC para tuberia de 1/2"  sistema de acople de rosca tipo macho que integra un anillo hexagonal </t>
  </si>
  <si>
    <t>Terminales 3/4" a cajas PVC</t>
  </si>
  <si>
    <t xml:space="preserve">Terminal o entrada en PVC para tuberia de 3/4"  sistema de acople de rosca tipo macho que integra un anillo hexagonal </t>
  </si>
  <si>
    <t>Terminales conduit SCH 40 de 1/2"</t>
  </si>
  <si>
    <t>Terminales conduit SCH 40 de 3/4"</t>
  </si>
  <si>
    <t>thinner fino x 3750 cm3</t>
  </si>
  <si>
    <t>tipo industrial diseñado para disolver, diluir o adelgazar
sustancias insolubles en agua, como la pintura, los aceites y las grasas</t>
  </si>
  <si>
    <t>Trirurado de 1/2"</t>
  </si>
  <si>
    <t>Gravas y/o gravillas lavadas y clasificadas provenientes de la trituración y/o tamizado de Materiales pétreos de Canteras o de Fuentes Aluviales, cuyas muestras cumplan con todos los requerimientos de la Norma ICONTEC NTC 174 - Especificaciones de los Agregados para Hormigón - y de las Normas Técnicas de los respectivos Ensayos de Laboratorio como tamizado, índice de alargamiento, índice de aplanamiento, peso específico, ensayo de desgaste en la máquina de los ángeles, contenido de materia orgánica, entre otros.</t>
  </si>
  <si>
    <t>Tuberia conduit SCH40 de 1/2"</t>
  </si>
  <si>
    <t>Tuberia conduit para instalaciones electricas colorgris, cumple con la norma NTC979, RETIE. tramo de 3 metros.</t>
  </si>
  <si>
    <t>Tuberia conduit SCH40 de 3/4"</t>
  </si>
  <si>
    <t>Tuberia PVC de 1" conduit eléctrico tipo pesado</t>
  </si>
  <si>
    <t>Tubos conduit PVC tipo pesado auto extinguibles para instalaciones eléctricas. Tubo tipo pesado de 3 metros con campana para uniones soldadas, fabricado bajo la Norma Icontec 979 y garantiza la conducción de cables en instalaciones eléctricas de acuerdo a lo establecido en el Código Colombiano de Instalaciones Eléctricas NTC 2050 y Reglamento técnico de instalaciones eléctricas RETIE; que provean resistencia al fuego de mínimo 15 minutos.</t>
  </si>
  <si>
    <t>Tuberia PVC de 1/2" conduit eléctrico tipo pesado</t>
  </si>
  <si>
    <t>Tuberia PVC de 3/4" conduit eléctrico tipo pesado</t>
  </si>
  <si>
    <t>Tubo EMT de 1" de 3 metros</t>
  </si>
  <si>
    <t>Los tubos se fabrican con acero galvanizado según normas ASTM A 653, JISG 3302 - SGPCC, NTC 4011 o cualquier otro acero equivalente con la siguiente composición química: Carbono 0.15% Máximo, Manganeso 0.60% Máximo, Fósforo 0.045% Máximo, Azufre  0.045% Máximo. Los extremos de los tubos se desbarban interiormente y el cordón de soldadura es poco pronunciado y libre de aristas cortantes. El galvanizado se realiza por el proceso de inmersión en caliente, asegurando la protección interior del tubo con una capa de zinc de mínimo 20 µm perfectamente adherida y razonablemente lisa, la calidad del zinc para el revestimiento se garantiza según la norma ASTM B6 SHG (Special High Grade). Los tubos se entregan con extremos lisos biselados, los que se protegen con pintura a base de zinc, para evitar la corrosión y facilitar la colocación de los accesorios.</t>
  </si>
  <si>
    <t>Union de 2" presiónn</t>
  </si>
  <si>
    <t>Conexiones SCH 40 PVC Calidad certificada NTC  1341 Incontec</t>
  </si>
  <si>
    <t>Unión pvc de 2"</t>
  </si>
  <si>
    <t>Unión platino Calidad certificada NTC  1341 Incontec</t>
  </si>
  <si>
    <t>Uniones conduit SCH 40 de 1/2"</t>
  </si>
  <si>
    <t>Uniones conduit SCH 40 de 3/4"</t>
  </si>
  <si>
    <t>Uniones EMT de 3/4" para tuberia electrica</t>
  </si>
  <si>
    <t>Union en acero con recubrimiento superficial (zinc) con 2 tornillo de fijación</t>
  </si>
  <si>
    <t>Uniones PVC de 1" para tuberia conduit electrica</t>
  </si>
  <si>
    <t>Uniones conduit PVC tipo pesado auto extinguibles para instalaciones eléctricas, con campana para uniones soldadas, fabricado bajo la Norma Icontec 979 y garantiza la conducción de cables en instalaciones eléctricas de acuerdo a lo establecido en el Código Colombiano de Instalaciones Eléctricas NTC 2050 y Reglamento técnico de instalaciones eléctricas RETIE; que provean resistencia al fuego de mínimo 15 minutos.</t>
  </si>
  <si>
    <t>Uniones PVC de 1/2" para tuberia conduit electrica</t>
  </si>
  <si>
    <t>Uniones PVC de 3/4" para tuberia conduit electrica</t>
  </si>
  <si>
    <t>Varilla de 1/2" 0 N 4 W G 60 corrugado x 6m</t>
  </si>
  <si>
    <t>CORRUGADO DE 60000 Psi, punto de fluencia de 4.200 Kg. /cm2 (60.000 psi). NSR 10 Capitulo C 3.5, Resistencia a la tracción de 5600 Kg/cm2 mínimo, límite de fluencia mínimo de 4200 Kg/cm2 mínimo, alargamiento de rotura del 12% al 14% y módulo de elasticidad de 2.100. Kg/cm2. Adicionalmente su porcentaje máximo de carbono en sus certificados de calidad debe ser de 0.33%, LONGITUD DE 6 m</t>
  </si>
  <si>
    <t>Varilla de 3/8"W G 60  ó Nro 3, corrugado x 6m</t>
  </si>
  <si>
    <t>Varrilla de cobre puro de 5/8" por 2.4 m para puesta a tierra con conector</t>
  </si>
  <si>
    <t xml:space="preserve">Varrilla de cobre puro de 5/8" por 2,4 m para puesta a tierra con conector, con garantía de una vida útil de mínimo de quince (15) años frente a la corrosión, fabricada y certificada de conformidad con el RETIE </t>
  </si>
  <si>
    <t>Ventana metalica</t>
  </si>
  <si>
    <t>Ventana marco en aluminio y vidrio de 4 mm con las siguientes dimensiones: V1  (2.73X0.50), V2 (1.30 X1.50), V3 (0.40 X0.74), V4  (1.30X1.05)</t>
  </si>
  <si>
    <t xml:space="preserve">Vinilo Tipo 1 </t>
  </si>
  <si>
    <t xml:space="preserve">Vinilo diluible en agua, tipo I, formulado con resinas Acrilicas de alto desempeño, cubrimiento, resistencia a la limpieza y al lavado, libres de plomo y cromo, Recomendado para la intemperie para decorar y proteger muros, techos y fachadas. Excelente adherencia y cubrimiento, resistencia a la formación de hongos y algas, bajo salpique, rápido secado, para uso Interior y Exterior cumple con la norma NTC 1335 Icontec. </t>
  </si>
  <si>
    <t>P1: ASOCIACION DE PROFESIONALES Y TECNICOS DEL CAMPO COLOMBIANO "ASOPROTECAM"
NIT: 900077764-4</t>
  </si>
  <si>
    <t>P2: CIGOT SIDER DE COLOMBIA LIMITADA 
NIT: 900345429-1</t>
  </si>
  <si>
    <t>P3: CONSTRUCTORA Y DISTRIBUIDORA J`PRINT INGENIEROS S.A.S
NIT: 901136022-5</t>
  </si>
  <si>
    <t>P4</t>
  </si>
  <si>
    <t>P5</t>
  </si>
  <si>
    <t>P4: FERRETERIA EL NIVEL MALAGA S.A.S
NIT: 63395439-3</t>
  </si>
  <si>
    <t>P5: EL PORTAL AGROPECUARIO S.A.S 
NIT: 900854648-1</t>
  </si>
  <si>
    <r>
      <t xml:space="preserve">OBJETO: </t>
    </r>
    <r>
      <rPr>
        <sz val="9"/>
        <rFont val="Abadi"/>
        <family val="2"/>
      </rPr>
      <t>“Contratar la compra de materiales de formación para el programa FIC del centro agroempresarial y turístico de los andes, regional Santander”</t>
    </r>
  </si>
  <si>
    <t>Madera</t>
  </si>
  <si>
    <t>Tablon de cedro Carmin de 3 00cm  X 30cm X 4cm</t>
  </si>
  <si>
    <t>Tabla 300cm  X 30cm X 4cm</t>
  </si>
  <si>
    <t>UN</t>
  </si>
  <si>
    <t xml:space="preserve">Tabla de Pino Radiata seco y cepillado 488 cm X 19cm X 1,9cm </t>
  </si>
  <si>
    <t xml:space="preserve">Tabla 488 cm X 19cm X 1,9cm </t>
  </si>
  <si>
    <t xml:space="preserve">Tabla de Pino Patula seco y cepillado 300 cm X 25cm X 2cm </t>
  </si>
  <si>
    <t xml:space="preserve">Tabla 300 cm X 25cm X 2cm  </t>
  </si>
  <si>
    <t xml:space="preserve">MDF desnudo </t>
  </si>
  <si>
    <t>Lamina MDF ligth  crudo  15mm de 183cmX244cm</t>
  </si>
  <si>
    <t>Lamina</t>
  </si>
  <si>
    <t>Lamina MDF ligth  crudo  12mm de 183cmX244cm</t>
  </si>
  <si>
    <t>Lamina MDF ligth  crudo  4mm de 183cmX244cm</t>
  </si>
  <si>
    <t>Triplex</t>
  </si>
  <si>
    <t xml:space="preserve">Lamina Triplex de 4mm 122cmX244cm          </t>
  </si>
  <si>
    <t>Chapilla</t>
  </si>
  <si>
    <t>Chapilla en madera  de cedro 30cmx240</t>
  </si>
  <si>
    <t>Destornilladores</t>
  </si>
  <si>
    <t>Fuegpo de destornilladores de estrella 6 piezas, mango de Caucho resistente</t>
  </si>
  <si>
    <t xml:space="preserve">Tornillo Drywol </t>
  </si>
  <si>
    <t>Tornillo Drywol Negro de 6X2"x100und</t>
  </si>
  <si>
    <t>Tornillo Drywol Negro de 10X1"x100und</t>
  </si>
  <si>
    <t>Tornillo Drywol Negro  de 6X1-1/2"x100und</t>
  </si>
  <si>
    <t>Tornillo Drywol zincado   de 6X1"x100und</t>
  </si>
  <si>
    <t>Tornillo Drywol zincado   de 6X2"x100und</t>
  </si>
  <si>
    <t>Cinta sierra de 1/4 para sinfín</t>
  </si>
  <si>
    <t xml:space="preserve">Rollo de 30m  de cinta sierra de 1/4 para sinfín </t>
  </si>
  <si>
    <t>M</t>
  </si>
  <si>
    <t>Lijas</t>
  </si>
  <si>
    <t>Pliego de lija roja para madera No. 100</t>
  </si>
  <si>
    <t xml:space="preserve">pliego </t>
  </si>
  <si>
    <t>Pliego de lija roja para madera No. 150</t>
  </si>
  <si>
    <t>Pliego de lija roja para madera No. 280</t>
  </si>
  <si>
    <t>Pliego de lija roja para madera No. 400</t>
  </si>
  <si>
    <t>Lija de trapo x metros No. 80</t>
  </si>
  <si>
    <t>mt</t>
  </si>
  <si>
    <t>Lija de trapo x metros No. 100</t>
  </si>
  <si>
    <t>Puntillas</t>
  </si>
  <si>
    <t>Caja de puntillas X libra 2X14 sin Cabeza</t>
  </si>
  <si>
    <t>caja x lb</t>
  </si>
  <si>
    <t>Caja de puntillas X libra 1/2X15  sin Cabeza</t>
  </si>
  <si>
    <t>Caja de puntillas X libra 1X17 sin Cabeza</t>
  </si>
  <si>
    <t>Caja de puntillas X libra 2X12 con Cabeza</t>
  </si>
  <si>
    <t>Caja de puntillas X libra 1X16  con Cabeza</t>
  </si>
  <si>
    <t>Pinturas</t>
  </si>
  <si>
    <t xml:space="preserve">Galon de sellador catalizado </t>
  </si>
  <si>
    <t xml:space="preserve">Galon </t>
  </si>
  <si>
    <t>Laca catalizada semimate</t>
  </si>
  <si>
    <t>Laca corriente Brillante</t>
  </si>
  <si>
    <t>Interruptor sencillo</t>
  </si>
  <si>
    <t>Interruptor para uso general; tipo de incrustar, apropiados para ser instalados en un sistema de corriente alterna, con capacidad para 15 amperios continuos, 127 voltios AC, unipolar, de contacto mantenido, (2) posiciones abierto cerrado, con terminales de tornillos aptos para recibir cable de cobre hasta el calibre AWG # 10, completos con herrajes tornillos y placas plásticas. Color Blanco. Con certificación retie.</t>
  </si>
  <si>
    <t>Plafones PVC</t>
  </si>
  <si>
    <t xml:space="preserve">Plafón o roseta plástica para sujeción de todo tipo de lámparas y/o bombillos con rosca E27, placa fabricada en policarbonato auto extinguible y base interna en PBT resistente a altas temperaturas. Tensión nominal de 125/250V y  1500 W, incluye roseta, placa decorativa y tornillo de fijación,  sin tornillos a la vista, fácil y rápida instalación, con bornes automáticos que garantiza su óptimo funcionamiento en el sistema de energía eléctrica. </t>
  </si>
  <si>
    <t>Tomacorriente doble de 15 A con polo a tierra</t>
  </si>
  <si>
    <t>Las toma corrientes serán dobles de incrustar, 3 salidas (fase, neutro y puesta a tierra), 15 amperios, 127 voltios con terminales de tornillos apropiados para recibir cable de cobre hasta el calibre # 10 AWG con herrajes, tornillo y placa plástica a prueba de corrosión. Color blanco.</t>
  </si>
  <si>
    <t>Buril</t>
  </si>
  <si>
    <t>Buril para tormno y fresadora cuadrado, calibre 5/16, minimo 10 cm de longitud</t>
  </si>
  <si>
    <t>Varilla de acero referencia 1020 1" x 6m</t>
  </si>
  <si>
    <t>varilla de acero macizo referencia 1020 1" de diametro x 6 metros de longitud</t>
  </si>
  <si>
    <t>Varilla de 5/8 corrugado x 6m</t>
  </si>
  <si>
    <t>FIC</t>
  </si>
  <si>
    <t>ARTICULACION</t>
  </si>
  <si>
    <t>TITULADA</t>
  </si>
  <si>
    <t>CANT</t>
  </si>
  <si>
    <t>TOTAL</t>
  </si>
  <si>
    <t>PRESENTACION</t>
  </si>
  <si>
    <t>VR.UNITARIO (CON IVA)</t>
  </si>
  <si>
    <t>P6: BENJAMIN CACERES MANRIQUE
C.C 1096948164
 CARPIMUEBLES M%B</t>
  </si>
  <si>
    <t>P7: FULL ADORNOS LTDA NIT 900269732 - 3</t>
  </si>
  <si>
    <t>VR TOTAL PROMEDIO</t>
  </si>
  <si>
    <t>VR TOTAL</t>
  </si>
  <si>
    <t>PRESUPUESTO</t>
  </si>
  <si>
    <t>EXCEDENTE</t>
  </si>
  <si>
    <t>Kilogramo</t>
  </si>
  <si>
    <t>Metro cuadrado</t>
  </si>
  <si>
    <t>Metro cubico</t>
  </si>
  <si>
    <t>metro</t>
  </si>
  <si>
    <t>IVA</t>
  </si>
  <si>
    <t>%</t>
  </si>
  <si>
    <t>Juego de destornilladores de estrella 6 piezas, mango de Caucho resistente</t>
  </si>
  <si>
    <t xml:space="preserve">Vinilo diluible en agua, tipo I, para interiores. </t>
  </si>
  <si>
    <t>PRECIO DE EXPERTO</t>
  </si>
  <si>
    <t>Alicate universal. Electricista. Largo 8" (203 mm) Alicates de electricista 600 V de 8” 203mm, fabricado con Cromo-níquel para mayor resistencia y durabilidad, tiene un mango cubierto con vinil antideslizante, su cabeza es mucho más robusta y la superficie de corte esta tratada térmicamente</t>
  </si>
  <si>
    <t>Almádana 18 libras con cabo</t>
  </si>
  <si>
    <t>Tipo: Almádanas
Medidas: 18 libras
Características:  Herramienta manual, almádana, con cabo en madera.
Forma:  Mazo
Uso: Profesional</t>
  </si>
  <si>
    <t xml:space="preserve">Almádana 4 libras con cabo </t>
  </si>
  <si>
    <t>Peso 64 Onzas; tipo Almádana; característica almádana, herramienta manual con mango cómodo y resistente montado a presión, con cabeza octagonal de acero al carbono preparado para alto impacto y duración; forma de mazo, Uso Profesional</t>
  </si>
  <si>
    <t>Almádana de 3 libras con cabo</t>
  </si>
  <si>
    <t>Almádana, herramienta manual con mango cómodo y resistente montado a presión, con cabeza octagonal de acero al carbono preparado para alto impacto y duración, peso 3 libras.</t>
  </si>
  <si>
    <t>Automático de 15 A monopolar</t>
  </si>
  <si>
    <t>Automático de 20 A bipolar</t>
  </si>
  <si>
    <t>Cerdas de cerdo, puras y naturales de color gris, 100% limpias de dobre cocido, cabo de polipropileno inyectado, color naranja o negro, resistente a los solventes, resina epoxica y delta concentración y curado rápido resistente a los solventes, virola en acero para evitar corrosión.</t>
  </si>
  <si>
    <t xml:space="preserve">Cable concéntrico 2 No.8 + 8 AWG cobre </t>
  </si>
  <si>
    <t xml:space="preserve">Cable concéntrico 3 No.8 + 8 AWG cobre </t>
  </si>
  <si>
    <t>Tipo trifásicos con barraje de 200 A con barra de neutro y barra de tierra, con con espacio para totalizador, puerta y chapa plástica y certificado de conformidad de producto RETIE.</t>
  </si>
  <si>
    <t>Carretilla concretera de rueda neumática, platón metálico calibre 0,8 mm chasis metálico capacidad 6 pies Cúbicos/120 Kg</t>
  </si>
  <si>
    <t>Carrete Nylon de construcción ,tipo soga material polipropileno</t>
  </si>
  <si>
    <t>Cimbra + Tiza longitud 30 metros (100"),con placas y manillas metálicas</t>
  </si>
  <si>
    <t>Cinta adhesiva eléctrica, fabricada con soporte de PVC, color Amarilla, resistente a la temperatura de 80 grados, resistente, de alta calidad, de 1,8 cm ancho x 15 metros largo</t>
  </si>
  <si>
    <t>Cinta adhesiva eléctrica, fabricada con soporte de PVC, color Azul, resistente a la temperatura de 80 grados, resistente, de alta calidad, de 1,8 cm ancho x 15 metros largo</t>
  </si>
  <si>
    <t>Cinta adhesiva eléctrica, fabricada con soporte de PVC, color blanco, resistente a la temperatura de 80 grados, resistente, de alta calidad, de 1,8 cm ancho x 15 metros largo</t>
  </si>
  <si>
    <t>Cinta adhesiva eléctrica, fabricada con soporte de PVC, color negro, resistente a la temperatura de 80 grados, resistente, de alta calidad, de 1,8 cm ancho x 15 metros largo</t>
  </si>
  <si>
    <t>Cinta adhesiva eléctrica, fabricada con soporte de PVC, color verde, resistente a la temperatura de 80 grados, resistente, de alta calidad, de 1,8 cm ancho x 15 metros largo</t>
  </si>
  <si>
    <t>Cinta aislante vinílica, resistente a la abrasión, humedad, álcalis, ácidos, corrosión de cobre y variadas condiciones climáticas, espesor de 0.18 mm, elongación del 250 %, adhesión al acero a -18 ºC de 60 oz/pulg, adhesión al acero a 105 ªC de 28 oz/pulg, resistencia a la aislación de 1x10^6 Megaohms</t>
  </si>
  <si>
    <t>Cinta Métrica 30M Fibra Vidrio</t>
  </si>
  <si>
    <t>Características: Mandíbulas de acero cromo molibdeno. Mayor durabilidad y fuerza, Capacidad de corte máxima 160Kg/mm2 a 10mm Ø. Mangos ergonómicos con fundas para facilitar el agarre. Resistentes a los disolventes más comunes. Tornillos excéntricos con sistema de protección contra el desenroscado. Uniones forjadas para aumentar la durabilidad. Mandíbulas fosfatadas y mangos amarillos para facilitar la localización en la caja de herramientas.
Especificaciones: 
Cuchillas forjadas en acero Cromo-Molibdeno.
Sistema de palanca con 3 puntos de apoyo.
Mangos ergonómicos recubiertos con goma anti deslizante y anti golpes.
Cuerpo de acero forjado.</t>
  </si>
  <si>
    <t>Conector de Resorte  14-6 AWG tanto en para la alimentación como la derivación . Conector con resorte para empalme mecánico y eléctrico, conformabilidad en espacios reducidos a través de una parte inferior flexible, protección contra descargas eléctricas y contra el desgaste de cables. Conexión rápida, instalación sencilla, tamaño compacto, cable con calibre de 14 - 6 AWG y diseño de dos aspas laterlas. Cápsula de acero, es resistente a la corrosión, reutilizable. color azul-gris.</t>
  </si>
  <si>
    <t>Conector de Resorte  18-8 AWG tanto en para la alimentación como la derivación . Conector con resorte para empalme mecánico y eléctrico, conformabilidad en espacios reducidos a través de una parte inferior flexible, protección contra descargas eléctricas y contra el desgaste de cables. Conexión rápida, instalación sencilla, tamaño compacto, cable con calibre de 18 - 8 AWG y diseño de dos aspas laterlas. Cápsula de acero, es resistente a la corrosión, reutilizable. color rojo-amarillo.</t>
  </si>
  <si>
    <t>Conector de Resorte  22-12 AWG tanto en para la alimentación como la derivación . Conector con resorte para empalme mecánico y eléctrico, conformabilidad en espacios reducidos a través de una parte inferior flexible, protección contra descargas eléctricas y contra el desgaste de cables. Conexión rápida, instalación sencilla, tamaño compacto, cable con calibre de 22 - 12 AWG y diseño de dos aspas laterlas. Cápsula de acero, es resistente a la corrosión, reutilizable. color naranja-azul.</t>
  </si>
  <si>
    <t>Conjunto registro ducha 1/2" .  característica completos, Tipo de Chorro = Lluvia e hidromasaje que permite un baño placentero, color en cromo. Accesorios de desagüe soportan como mínimo presiones de agua de 140 kPa (20 psi), como máximo 172 kPa (25 psi), Norma técnica Colombiana - NTC 1644 - Accesorios de suministro en fontanería, Norma técnica Colombiana - NTC 1500 - Código colombiano de fontanería, 
Capacidad de funcionamiento:
Resistencia de la manija al torque máximo 5.1 N-m (45 Lb-pulg).
Capacidad de flujo o caudal, máximo 8,3 L/min.( 2,2 gpm) a 413 kPa (60 psi).
Resistencia al torque de roscas metálicas (1/2"), hasta 61 N-m (45 Lb-pie.).
 Vida útil del cartucho o unidad de cierre 500000 ciclos, surtidor oscilante 50000 ciclos a 345 kPa (50 psi).</t>
  </si>
  <si>
    <t>Contador Digital Bifásico</t>
  </si>
  <si>
    <t>Contador Bifásico Trifilar, especificación digital.</t>
  </si>
  <si>
    <t>Disco diamantado segmentado de  4 1/2 pulgadas de 13300 rpm para corte de concreto, ladrillo y bloque, Eje 7/8, Adaptador 5/8</t>
  </si>
  <si>
    <t xml:space="preserve">Estuco Plástico </t>
  </si>
  <si>
    <t>Masilla acrílica de preacabado, lista para usar, consumo de 5 y 7  m2/gl, consistencia cremosa color blanco, pH de 8 a 9.5, densidad en fresco de 1.82 +/- 0.03g/cm3, %solidos de 76+/-1</t>
  </si>
  <si>
    <t xml:space="preserve">Flexómetro de 5 m3/4¨ /19 mm </t>
  </si>
  <si>
    <t>Flexómetro de medición de  5m con graduación en mm y pulgadas, con recubrimiento de PVC para resistir la humedad, marcas de 2 colores para hacer mas fácil la lectura, manilla de rebobinado rápido.</t>
  </si>
  <si>
    <t>Pin de corte monopolar de 1x40 A a 120 V, 10 kA de corriente de corte, enchufable para salida de medidor con certificación retie.</t>
  </si>
  <si>
    <t>Pin de corte bipolar de 2x40 A  a 240/120 V, 10 kA de corriente de corte, enchufable para salida de medidor con certificación retie.</t>
  </si>
  <si>
    <t>Llana plástica en Abs de 32 cm * 22 cm para afinar mortero</t>
  </si>
  <si>
    <t>Manguera transparente flexible, con dos franjas azules, material PVC cristal para tomar niveles 3/8"</t>
  </si>
  <si>
    <t>Fabricada en acero al manganeso, dureza por temple, Flexible y resistente, pestaña superior para mejor operación y seguridad , peso aproximado 3 Libras dimensiones 510*255 mm, lamina de acero calibre 16, con cabo.</t>
  </si>
  <si>
    <t>Cuerpo en acero al carbono, templado - Mayor durabilidad mayor resistencia - Mango soldado - Soldadura verificado con rayos x - para trabajos de albañilería principalmente, mezclar, recoger, transportar y extender masillas, revoques y pinturas. Dimensiones 228 mm * 150.25 mm. Mango plástico.</t>
  </si>
  <si>
    <t>pegante PVC para tubería conduit</t>
  </si>
  <si>
    <t xml:space="preserve">1/8 Galón </t>
  </si>
  <si>
    <t>Zapapico o pica forjada en una sola pieza, tratado térmicamente para menos desgaste y alta resistencia al impacto.
Es una herramienta fabricada en una sola pieza en acero de alto carbono. Con tratamiento térmico con temple y revenido garantizando un menor desgaste, haciéndolos más resistentes a la flexión, tracción, torsión e impacto.
Dimensiones: 48 cm * 7 cm * 20 cm
Peso aproximado 5 LB  con cabo en madera</t>
  </si>
  <si>
    <t>Pintura acrílica</t>
  </si>
  <si>
    <t>Pintura acrílica (colores: negro - rojo - amarillo - blanco), soluble en agua</t>
  </si>
  <si>
    <t>1/4 de galón</t>
  </si>
  <si>
    <t>Pintura en esamalter color negro</t>
  </si>
  <si>
    <t>galón</t>
  </si>
  <si>
    <t>Placa Topográfica de Aluminio con Chip Inteligente, dimensiones (D=9.5 cm 6.2 cm Alto), tornillo de 3 1/16 x1, genera un mayor soporte a el chips geoboton y presta ayuda adicional como punto de georreferenciación. TAG GeoBoton NTAG 213, color negro, antimetal de alta resistencia a condiciones climáticas.</t>
  </si>
  <si>
    <t>Placas topográficas</t>
  </si>
  <si>
    <t>Placas topográficas elaboradas en aluminio 7 centímetros de diámetro</t>
  </si>
  <si>
    <t xml:space="preserve">Puerta metálica </t>
  </si>
  <si>
    <t>Puerta en marco  y hoja en aluminio incluye chapa. Puertas con las siguientes dimensiones: P1  (0.85X2.05), P2  (2.10 X1.10), P3 (2.10 X 0.70), P4  (2.10X0.84)</t>
  </si>
  <si>
    <t>Puntilla  de Acero Estría Vertical de 1"   500 gramos</t>
  </si>
  <si>
    <t>Fabricada en acero SAE 1008 o 1012, resistencia a la tracción mayor de 70 Kgf/mm2, Largo 63.5 mm Diámetro 3.05 mm Cabeza grafilada, punta en forma de diamante, acabado brillante libre de grasas y esquirlas, con cabeza, para uso en madera</t>
  </si>
  <si>
    <t xml:space="preserve">Terminal en PVC para tubería de 1/2"  sistema de acople de rosca tipo macho que integra un anillo hexagonal </t>
  </si>
  <si>
    <t xml:space="preserve">Terminal o entrada en PVC para tubería de 3/4"  sistema de acople de rosca tipo macho que integra un anillo hexagonal </t>
  </si>
  <si>
    <t>Triturado de 1/2"</t>
  </si>
  <si>
    <t>Tubería conduit SCH40 de 1/2"</t>
  </si>
  <si>
    <t>Tubería conduit para instalaciones eléctricas color gris, cumple con la norma NTC979, RETIE. tramo de 3 metros.</t>
  </si>
  <si>
    <t>Tubería conduit SCH40 de 3/4"</t>
  </si>
  <si>
    <t>Tubería PVC de 1" conduit eléctrico tipo pesado</t>
  </si>
  <si>
    <t>Tubería PVC de 1/2" conduit eléctrico tipo pesado</t>
  </si>
  <si>
    <t>Tubería PVC de 3/4" conduit eléctrico tipo pesado</t>
  </si>
  <si>
    <t>Los tubos se fabrican con acero galvanizado según normas ASTM A 653, JISG 3302 - SGPCC, NTC 4011 o cualquier otro acero equivalente con la siguiente composición química: Carbono 0.15% Máximo, Manganeso 0.60% Máximo, Fósforo 0.045% Máximo, Azufre  0.045% Máximo. Los extremos de los tubos se desbarban interiormente y el cordón de soldadura es poco pronunciado y libre de aristas cortantes. El galvanizado se realiza por el proceso de inmersión en caliente, asegurando la protección interior del tubo con una capa de zinc de mínimo 20 µm perfectamente adherida y razonablemente lisa, la calidad del zinc para el revestimiento se garantiza según la norma ASTM B6 SHG (Especial High Grade). Los tubos se entregan con extremos lisos biselados, los que se protegen con pintura a base de zinc, para evitar la corrosión y facilitar la colocación de los accesorios.</t>
  </si>
  <si>
    <t>Unión de 2" presión</t>
  </si>
  <si>
    <t>Conexiones SCH 40 PVC Calidad certificada NTC  1341 Icontec</t>
  </si>
  <si>
    <t>Unión PVC de 2"</t>
  </si>
  <si>
    <t>Unión platino Calidad certificada NTC  1341 Icontec</t>
  </si>
  <si>
    <t>Uniones EMT de 3/4" para tubería eléctrica</t>
  </si>
  <si>
    <t>Unión en acero con recubrimiento superficial (zinc) con 2 tornillo de fijación</t>
  </si>
  <si>
    <t>Uniones PVC de 1" para tubería conduit eléctrica</t>
  </si>
  <si>
    <t>Uniones PVC de 1/2" para tubería conduit eléctrica</t>
  </si>
  <si>
    <t>Uniones PVC de 3/4" para tubería conduit eléctrica</t>
  </si>
  <si>
    <t>Varilla de 3/8"W G 60  o Nro 3, corrugado x 6m</t>
  </si>
  <si>
    <t>Varilla de cobre puro de 5/8" por 2.4 m para puesta a tierra con conector</t>
  </si>
  <si>
    <t xml:space="preserve">Varilla de cobre puro de 5/8" por 2,4 m para puesta a tierra con conector, con garantía de una vida útil de mínimo de quince (15) años frente a la corrosión, fabricada y certificada de conformidad con el RETIE </t>
  </si>
  <si>
    <t>Ventana metálica</t>
  </si>
  <si>
    <t>Tablón de cedro Carmin de 3 00cm  X 30cm X 4cm</t>
  </si>
  <si>
    <t>Tríplex</t>
  </si>
  <si>
    <t xml:space="preserve">Lamina Tríplex de 4mm 122cmX244cm          </t>
  </si>
  <si>
    <t xml:space="preserve">Galón de sellador catalizado </t>
  </si>
  <si>
    <t xml:space="preserve">Galón </t>
  </si>
  <si>
    <t>Buril para tormno y fresadora cuadrado, calibre 5/16, mínimo 10 cm de longitud</t>
  </si>
  <si>
    <t>varilla de acero macizo referencia 1020 1" de diámetro x 6 metros de longitud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</si>
</sst>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 #,##0.00_);_(* \(#,##0.00\);_(* &quot;-&quot;??_);_(@_)"/>
    <numFmt numFmtId="165" formatCode="#,##0.00;[Red]#,##0.00"/>
    <numFmt numFmtId="166" formatCode="#,##0;[Red]#,##0"/>
  </numFmts>
  <fonts count="17" x14ac:knownFonts="1">
    <font>
      <sz val="10"/>
      <name val="Arial"/>
    </font>
    <font>
      <sz val="11"/>
      <color theme="1"/>
      <name val="Calibri"/>
      <family val="2"/>
      <scheme val="minor"/>
    </font>
    <font>
      <sz val="10"/>
      <name val="Arial"/>
      <family val="2"/>
    </font>
    <font>
      <sz val="10"/>
      <color rgb="FF000000"/>
      <name val="Arial"/>
      <family val="2"/>
    </font>
    <font>
      <sz val="8"/>
      <name val="Abadi"/>
      <family val="2"/>
    </font>
    <font>
      <b/>
      <sz val="8"/>
      <name val="Abadi"/>
      <family val="2"/>
    </font>
    <font>
      <sz val="10"/>
      <name val="Arial"/>
      <family val="2"/>
    </font>
    <font>
      <b/>
      <sz val="9"/>
      <color indexed="81"/>
      <name val="Tahoma"/>
      <family val="2"/>
    </font>
    <font>
      <sz val="9"/>
      <color indexed="81"/>
      <name val="Tahoma"/>
      <family val="2"/>
    </font>
    <font>
      <sz val="9"/>
      <name val="Abadi"/>
      <family val="2"/>
    </font>
    <font>
      <b/>
      <sz val="9"/>
      <name val="Abadi"/>
      <family val="2"/>
    </font>
    <font>
      <sz val="9"/>
      <color rgb="FF000000"/>
      <name val="Abadi"/>
      <family val="2"/>
    </font>
    <font>
      <sz val="10"/>
      <name val="Calibri"/>
      <family val="2"/>
      <scheme val="minor"/>
    </font>
    <font>
      <sz val="10"/>
      <color theme="1"/>
      <name val="Calibri"/>
      <family val="2"/>
      <scheme val="minor"/>
    </font>
    <font>
      <sz val="9"/>
      <color rgb="FFFF0000"/>
      <name val="Abadi"/>
      <family val="2"/>
    </font>
    <font>
      <sz val="10"/>
      <color rgb="FFFF0000"/>
      <name val="Calibri"/>
      <family val="2"/>
      <scheme val="minor"/>
    </font>
    <font>
      <b/>
      <sz val="8"/>
      <name val="Abadi"/>
      <family val="2"/>
    </font>
  </fonts>
  <fills count="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4" tint="0.39997558519241921"/>
        <bgColor indexed="64"/>
      </patternFill>
    </fill>
  </fills>
  <borders count="32">
    <border>
      <left/>
      <right/>
      <top/>
      <bottom/>
      <diagonal/>
    </border>
    <border>
      <left/>
      <right/>
      <top style="medium">
        <color indexed="64"/>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s>
  <cellStyleXfs count="7">
    <xf numFmtId="0" fontId="0" fillId="0" borderId="0"/>
    <xf numFmtId="164" fontId="2" fillId="0" borderId="0" applyFont="0" applyFill="0" applyBorder="0" applyAlignment="0" applyProtection="0"/>
    <xf numFmtId="0" fontId="3" fillId="0" borderId="0"/>
    <xf numFmtId="164" fontId="1"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0" fontId="2" fillId="0" borderId="0"/>
  </cellStyleXfs>
  <cellXfs count="239">
    <xf numFmtId="0" fontId="0" fillId="0" borderId="0" xfId="0"/>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0" xfId="0" applyFont="1" applyFill="1" applyAlignment="1">
      <alignment horizontal="center"/>
    </xf>
    <xf numFmtId="0" fontId="9" fillId="2" borderId="0" xfId="0" applyFont="1" applyFill="1"/>
    <xf numFmtId="0" fontId="9" fillId="0" borderId="6" xfId="0" applyFont="1" applyBorder="1" applyAlignment="1">
      <alignment vertical="center"/>
    </xf>
    <xf numFmtId="0" fontId="9" fillId="0" borderId="1" xfId="0" applyFont="1" applyBorder="1" applyAlignment="1">
      <alignment vertical="center"/>
    </xf>
    <xf numFmtId="0" fontId="9" fillId="0" borderId="1" xfId="0" applyFont="1" applyBorder="1" applyAlignment="1">
      <alignment vertical="top"/>
    </xf>
    <xf numFmtId="0" fontId="9" fillId="0" borderId="1" xfId="0" applyFont="1" applyBorder="1" applyAlignment="1">
      <alignment horizontal="center" vertical="center"/>
    </xf>
    <xf numFmtId="165" fontId="9" fillId="0" borderId="1" xfId="1" applyNumberFormat="1" applyFont="1" applyBorder="1" applyAlignment="1">
      <alignment vertical="center"/>
    </xf>
    <xf numFmtId="0" fontId="9" fillId="0" borderId="1" xfId="1" applyNumberFormat="1" applyFont="1" applyBorder="1" applyAlignment="1">
      <alignment vertical="center"/>
    </xf>
    <xf numFmtId="0" fontId="9" fillId="0" borderId="0" xfId="0" applyFont="1" applyAlignment="1">
      <alignment vertical="center"/>
    </xf>
    <xf numFmtId="0" fontId="10" fillId="0" borderId="7" xfId="0" applyFont="1" applyBorder="1" applyAlignment="1" applyProtection="1">
      <alignment horizontal="center" vertical="center"/>
      <protection locked="0"/>
    </xf>
    <xf numFmtId="0" fontId="10" fillId="0" borderId="0" xfId="0" applyFont="1" applyBorder="1" applyAlignment="1" applyProtection="1">
      <alignment horizontal="center" vertical="center"/>
      <protection locked="0"/>
    </xf>
    <xf numFmtId="0" fontId="10" fillId="0" borderId="0" xfId="0" applyFont="1" applyBorder="1" applyAlignment="1" applyProtection="1">
      <alignment horizontal="center" vertical="top"/>
      <protection locked="0"/>
    </xf>
    <xf numFmtId="165" fontId="10" fillId="0" borderId="0" xfId="1" applyNumberFormat="1" applyFont="1" applyBorder="1" applyAlignment="1" applyProtection="1">
      <alignment horizontal="center" vertical="center" wrapText="1"/>
      <protection locked="0"/>
    </xf>
    <xf numFmtId="0" fontId="10" fillId="0" borderId="0" xfId="1" applyNumberFormat="1" applyFont="1" applyBorder="1" applyAlignment="1" applyProtection="1">
      <alignment horizontal="center" vertical="center" wrapText="1"/>
      <protection locked="0"/>
    </xf>
    <xf numFmtId="9" fontId="11" fillId="0" borderId="9" xfId="0" applyNumberFormat="1" applyFont="1" applyBorder="1" applyAlignment="1">
      <alignment horizontal="right" shrinkToFit="1"/>
    </xf>
    <xf numFmtId="0" fontId="9" fillId="0" borderId="0" xfId="0" applyFont="1" applyFill="1" applyAlignment="1">
      <alignment vertical="center"/>
    </xf>
    <xf numFmtId="0" fontId="9" fillId="0" borderId="0" xfId="0" applyFont="1" applyAlignment="1">
      <alignment vertical="top"/>
    </xf>
    <xf numFmtId="0" fontId="9" fillId="0" borderId="0" xfId="0" applyFont="1" applyAlignment="1">
      <alignment horizontal="center" vertical="center"/>
    </xf>
    <xf numFmtId="165" fontId="9" fillId="0" borderId="0" xfId="1" applyNumberFormat="1" applyFont="1" applyAlignment="1">
      <alignment vertical="center"/>
    </xf>
    <xf numFmtId="0" fontId="9" fillId="0" borderId="0" xfId="1" applyNumberFormat="1" applyFont="1" applyAlignment="1">
      <alignment vertical="center"/>
    </xf>
    <xf numFmtId="0" fontId="9" fillId="4" borderId="0" xfId="0" applyFont="1" applyFill="1" applyAlignment="1">
      <alignment vertical="center"/>
    </xf>
    <xf numFmtId="0" fontId="9" fillId="0" borderId="0" xfId="0" applyFont="1" applyBorder="1" applyAlignment="1">
      <alignment horizontal="center" vertical="center"/>
    </xf>
    <xf numFmtId="9" fontId="13" fillId="0" borderId="0" xfId="0" applyNumberFormat="1" applyFont="1" applyBorder="1" applyAlignment="1" applyProtection="1">
      <alignment horizontal="center" vertical="center" wrapText="1"/>
      <protection locked="0"/>
    </xf>
    <xf numFmtId="165" fontId="10" fillId="2" borderId="1" xfId="0" applyNumberFormat="1" applyFont="1" applyFill="1" applyBorder="1" applyAlignment="1">
      <alignment horizontal="center" vertical="center"/>
    </xf>
    <xf numFmtId="165" fontId="10" fillId="2" borderId="0" xfId="0" applyNumberFormat="1" applyFont="1" applyFill="1" applyBorder="1" applyAlignment="1">
      <alignment horizontal="center"/>
    </xf>
    <xf numFmtId="165" fontId="10" fillId="2" borderId="2" xfId="0" applyNumberFormat="1" applyFont="1" applyFill="1" applyBorder="1" applyAlignment="1">
      <alignment horizontal="center" vertical="center"/>
    </xf>
    <xf numFmtId="165" fontId="5" fillId="2" borderId="1" xfId="0" applyNumberFormat="1" applyFont="1" applyFill="1" applyBorder="1" applyAlignment="1">
      <alignment horizontal="center" vertical="center"/>
    </xf>
    <xf numFmtId="165" fontId="5" fillId="2" borderId="3" xfId="0" applyNumberFormat="1" applyFont="1" applyFill="1" applyBorder="1" applyAlignment="1">
      <alignment horizontal="center" vertical="center"/>
    </xf>
    <xf numFmtId="165" fontId="5" fillId="2" borderId="2" xfId="0" applyNumberFormat="1" applyFont="1" applyFill="1" applyBorder="1" applyAlignment="1">
      <alignment horizontal="center" vertical="center" wrapText="1"/>
    </xf>
    <xf numFmtId="165" fontId="5" fillId="2" borderId="5" xfId="0" applyNumberFormat="1" applyFont="1" applyFill="1" applyBorder="1" applyAlignment="1">
      <alignment horizontal="center" vertical="center" wrapText="1"/>
    </xf>
    <xf numFmtId="165" fontId="10" fillId="0" borderId="0" xfId="1" applyNumberFormat="1" applyFont="1" applyBorder="1" applyAlignment="1" applyProtection="1">
      <alignment horizontal="center" vertical="center"/>
      <protection locked="0"/>
    </xf>
    <xf numFmtId="165" fontId="10" fillId="0" borderId="4" xfId="1" applyNumberFormat="1" applyFont="1" applyBorder="1" applyAlignment="1" applyProtection="1">
      <alignment horizontal="center" vertical="center"/>
      <protection locked="0"/>
    </xf>
    <xf numFmtId="165" fontId="5" fillId="2" borderId="0" xfId="0" applyNumberFormat="1" applyFont="1" applyFill="1" applyAlignment="1">
      <alignment horizontal="center" vertical="center"/>
    </xf>
    <xf numFmtId="165" fontId="5" fillId="2" borderId="4" xfId="0" applyNumberFormat="1" applyFont="1" applyFill="1" applyBorder="1" applyAlignment="1">
      <alignment horizontal="center" vertical="center"/>
    </xf>
    <xf numFmtId="165" fontId="9" fillId="0" borderId="1" xfId="1" applyNumberFormat="1" applyFont="1" applyBorder="1" applyAlignment="1">
      <alignment horizontal="center" vertical="center"/>
    </xf>
    <xf numFmtId="165" fontId="9" fillId="0" borderId="3" xfId="1" applyNumberFormat="1" applyFont="1" applyBorder="1" applyAlignment="1">
      <alignment horizontal="center" vertical="center"/>
    </xf>
    <xf numFmtId="165" fontId="9" fillId="0" borderId="0" xfId="1" applyNumberFormat="1" applyFont="1" applyAlignment="1" applyProtection="1">
      <alignment horizontal="center" vertical="center"/>
    </xf>
    <xf numFmtId="165" fontId="9" fillId="0" borderId="0" xfId="1" applyNumberFormat="1" applyFont="1" applyAlignment="1">
      <alignment horizontal="center" vertical="center"/>
    </xf>
    <xf numFmtId="165" fontId="10" fillId="2" borderId="0" xfId="0" applyNumberFormat="1" applyFont="1" applyFill="1" applyBorder="1" applyAlignment="1">
      <alignment horizontal="center" vertical="center"/>
    </xf>
    <xf numFmtId="0" fontId="9" fillId="0" borderId="0" xfId="0" applyFont="1" applyFill="1" applyAlignment="1">
      <alignment horizontal="center" vertical="center"/>
    </xf>
    <xf numFmtId="0" fontId="9" fillId="0" borderId="1" xfId="0" applyFont="1" applyFill="1" applyBorder="1" applyAlignment="1">
      <alignment horizontal="center" vertical="center"/>
    </xf>
    <xf numFmtId="0" fontId="10" fillId="0" borderId="0" xfId="0" applyFont="1" applyFill="1" applyBorder="1" applyAlignment="1" applyProtection="1">
      <alignment horizontal="center" vertical="center"/>
      <protection locked="0"/>
    </xf>
    <xf numFmtId="0" fontId="9" fillId="0" borderId="9" xfId="0" applyFont="1" applyFill="1" applyBorder="1" applyAlignment="1">
      <alignment vertical="center" wrapText="1"/>
    </xf>
    <xf numFmtId="0" fontId="9" fillId="0" borderId="9" xfId="0" applyFont="1" applyFill="1" applyBorder="1" applyAlignment="1" applyProtection="1">
      <alignment vertical="center" wrapText="1"/>
      <protection locked="0"/>
    </xf>
    <xf numFmtId="0" fontId="9" fillId="0" borderId="9" xfId="0" applyFont="1" applyFill="1" applyBorder="1" applyAlignment="1">
      <alignment vertical="center"/>
    </xf>
    <xf numFmtId="165" fontId="9" fillId="0" borderId="9" xfId="1" applyNumberFormat="1" applyFont="1" applyFill="1" applyBorder="1" applyAlignment="1" applyProtection="1">
      <alignment vertical="center"/>
    </xf>
    <xf numFmtId="165" fontId="12" fillId="0" borderId="9" xfId="4" applyNumberFormat="1" applyFont="1" applyFill="1" applyBorder="1" applyAlignment="1" applyProtection="1">
      <alignment vertical="center" wrapText="1"/>
      <protection locked="0"/>
    </xf>
    <xf numFmtId="165" fontId="9" fillId="0" borderId="9" xfId="0" applyNumberFormat="1" applyFont="1" applyFill="1" applyBorder="1" applyAlignment="1">
      <alignment vertical="center" wrapText="1"/>
    </xf>
    <xf numFmtId="166" fontId="12" fillId="0" borderId="9" xfId="6" applyNumberFormat="1" applyFont="1" applyFill="1" applyBorder="1" applyAlignment="1">
      <alignment vertical="center" wrapText="1"/>
    </xf>
    <xf numFmtId="0" fontId="5" fillId="2" borderId="1" xfId="0" applyFont="1" applyFill="1" applyBorder="1" applyAlignment="1">
      <alignment horizontal="center" vertical="center"/>
    </xf>
    <xf numFmtId="0" fontId="5" fillId="2" borderId="0" xfId="0" applyFont="1" applyFill="1" applyAlignment="1">
      <alignment horizontal="center"/>
    </xf>
    <xf numFmtId="0" fontId="5" fillId="2" borderId="2" xfId="0" applyFont="1" applyFill="1" applyBorder="1" applyAlignment="1">
      <alignment horizontal="center" vertical="center"/>
    </xf>
    <xf numFmtId="0" fontId="9" fillId="5" borderId="9" xfId="0" applyFont="1" applyFill="1" applyBorder="1" applyAlignment="1">
      <alignment horizontal="center" vertical="center" wrapText="1"/>
    </xf>
    <xf numFmtId="0" fontId="9" fillId="0" borderId="9" xfId="0" applyFont="1" applyFill="1" applyBorder="1" applyAlignment="1">
      <alignment horizontal="center" vertical="center" wrapText="1"/>
    </xf>
    <xf numFmtId="165" fontId="9" fillId="0" borderId="9" xfId="4" applyNumberFormat="1" applyFont="1" applyFill="1" applyBorder="1" applyAlignment="1">
      <alignment horizontal="center" vertical="center"/>
    </xf>
    <xf numFmtId="165" fontId="9" fillId="0" borderId="9" xfId="0" applyNumberFormat="1" applyFont="1" applyFill="1" applyBorder="1" applyAlignment="1">
      <alignment horizontal="center" vertical="center" shrinkToFit="1"/>
    </xf>
    <xf numFmtId="165" fontId="9" fillId="0" borderId="9" xfId="0" applyNumberFormat="1" applyFont="1" applyFill="1" applyBorder="1" applyAlignment="1">
      <alignment horizontal="center" vertical="center" wrapText="1"/>
    </xf>
    <xf numFmtId="165" fontId="12" fillId="0" borderId="9" xfId="4" applyNumberFormat="1" applyFont="1" applyFill="1" applyBorder="1" applyAlignment="1" applyProtection="1">
      <alignment horizontal="center" vertical="center" wrapText="1"/>
      <protection locked="0"/>
    </xf>
    <xf numFmtId="9" fontId="9" fillId="0" borderId="9" xfId="5" applyFont="1" applyFill="1" applyBorder="1" applyAlignment="1">
      <alignment vertical="center"/>
    </xf>
    <xf numFmtId="9" fontId="9" fillId="0" borderId="9" xfId="0" applyNumberFormat="1" applyFont="1" applyFill="1" applyBorder="1" applyAlignment="1">
      <alignment vertical="center" shrinkToFit="1"/>
    </xf>
    <xf numFmtId="0" fontId="10" fillId="0" borderId="9" xfId="0" applyFont="1" applyFill="1" applyBorder="1" applyAlignment="1">
      <alignment horizontal="center" vertical="center" wrapText="1"/>
    </xf>
    <xf numFmtId="165" fontId="10" fillId="0" borderId="9" xfId="1" applyNumberFormat="1" applyFont="1" applyFill="1" applyBorder="1" applyAlignment="1">
      <alignment horizontal="center" vertical="center" wrapText="1"/>
    </xf>
    <xf numFmtId="165" fontId="5" fillId="0" borderId="9" xfId="1" applyNumberFormat="1" applyFont="1" applyFill="1" applyBorder="1" applyAlignment="1">
      <alignment horizontal="center" vertical="center" wrapText="1"/>
    </xf>
    <xf numFmtId="0" fontId="10" fillId="0" borderId="9" xfId="1" applyNumberFormat="1" applyFont="1" applyFill="1" applyBorder="1" applyAlignment="1">
      <alignment horizontal="center" vertical="center" wrapText="1"/>
    </xf>
    <xf numFmtId="165" fontId="10" fillId="0" borderId="9" xfId="1" applyNumberFormat="1" applyFont="1" applyFill="1" applyBorder="1" applyAlignment="1" applyProtection="1">
      <alignment horizontal="center" vertical="center"/>
      <protection locked="0"/>
    </xf>
    <xf numFmtId="165" fontId="10" fillId="0" borderId="9" xfId="1" applyNumberFormat="1" applyFont="1" applyFill="1" applyBorder="1" applyAlignment="1" applyProtection="1">
      <alignment horizontal="center" vertical="center" wrapText="1"/>
    </xf>
    <xf numFmtId="0" fontId="9" fillId="0" borderId="9" xfId="0" applyNumberFormat="1" applyFont="1" applyFill="1" applyBorder="1" applyAlignment="1">
      <alignment vertical="center" shrinkToFit="1"/>
    </xf>
    <xf numFmtId="2" fontId="9" fillId="0" borderId="9" xfId="0" applyNumberFormat="1" applyFont="1" applyFill="1" applyBorder="1" applyAlignment="1">
      <alignment horizontal="center" vertical="center" wrapText="1"/>
    </xf>
    <xf numFmtId="166" fontId="12" fillId="0" borderId="9" xfId="0" applyNumberFormat="1" applyFont="1" applyFill="1" applyBorder="1" applyAlignment="1" applyProtection="1">
      <alignment horizontal="center" vertical="center"/>
      <protection locked="0"/>
    </xf>
    <xf numFmtId="0" fontId="12" fillId="0" borderId="9" xfId="0" applyFont="1" applyFill="1" applyBorder="1" applyAlignment="1">
      <alignment vertical="center" wrapText="1"/>
    </xf>
    <xf numFmtId="0" fontId="9" fillId="0" borderId="9" xfId="0" applyFont="1" applyFill="1" applyBorder="1" applyAlignment="1">
      <alignment horizontal="center" vertical="center"/>
    </xf>
    <xf numFmtId="9" fontId="12" fillId="0" borderId="9" xfId="0" applyNumberFormat="1" applyFont="1" applyFill="1" applyBorder="1" applyAlignment="1" applyProtection="1">
      <alignment vertical="center" wrapText="1"/>
      <protection locked="0"/>
    </xf>
    <xf numFmtId="165" fontId="9" fillId="0" borderId="9" xfId="1" applyNumberFormat="1" applyFont="1" applyFill="1" applyBorder="1" applyAlignment="1">
      <alignment horizontal="center" vertical="center"/>
    </xf>
    <xf numFmtId="165" fontId="9" fillId="0" borderId="9" xfId="1" applyNumberFormat="1" applyFont="1" applyFill="1" applyBorder="1" applyAlignment="1">
      <alignment vertical="center"/>
    </xf>
    <xf numFmtId="165" fontId="12" fillId="0" borderId="9" xfId="0" applyNumberFormat="1" applyFont="1" applyFill="1" applyBorder="1" applyAlignment="1" applyProtection="1">
      <alignment vertical="center" wrapText="1"/>
      <protection locked="0"/>
    </xf>
    <xf numFmtId="0" fontId="9" fillId="0" borderId="0" xfId="0" applyFont="1" applyFill="1" applyAlignment="1">
      <alignment vertical="top"/>
    </xf>
    <xf numFmtId="0" fontId="9" fillId="0" borderId="0" xfId="0" applyFont="1" applyFill="1" applyBorder="1" applyAlignment="1">
      <alignment horizontal="center" vertical="center"/>
    </xf>
    <xf numFmtId="9" fontId="12" fillId="0" borderId="0" xfId="0" applyNumberFormat="1" applyFont="1" applyFill="1" applyBorder="1" applyAlignment="1" applyProtection="1">
      <alignment horizontal="center" vertical="center" wrapText="1"/>
      <protection locked="0"/>
    </xf>
    <xf numFmtId="165" fontId="9" fillId="0" borderId="0" xfId="1" applyNumberFormat="1" applyFont="1" applyFill="1" applyAlignment="1">
      <alignment horizontal="center" vertical="center"/>
    </xf>
    <xf numFmtId="165" fontId="9" fillId="0" borderId="0" xfId="1" applyNumberFormat="1" applyFont="1" applyFill="1" applyAlignment="1">
      <alignment vertical="center"/>
    </xf>
    <xf numFmtId="0" fontId="9" fillId="0" borderId="0" xfId="1" applyNumberFormat="1" applyFont="1" applyFill="1" applyAlignment="1">
      <alignment vertical="center"/>
    </xf>
    <xf numFmtId="165" fontId="10" fillId="0" borderId="9" xfId="1" applyNumberFormat="1" applyFont="1" applyFill="1" applyBorder="1" applyAlignment="1" applyProtection="1">
      <alignment horizontal="center" vertical="center"/>
    </xf>
    <xf numFmtId="165" fontId="9" fillId="0" borderId="9" xfId="1" applyNumberFormat="1" applyFont="1" applyFill="1" applyBorder="1" applyAlignment="1" applyProtection="1">
      <alignment horizontal="center" vertical="center"/>
    </xf>
    <xf numFmtId="9" fontId="9" fillId="6" borderId="9" xfId="0" applyNumberFormat="1" applyFont="1" applyFill="1" applyBorder="1" applyAlignment="1">
      <alignment vertical="center" shrinkToFit="1"/>
    </xf>
    <xf numFmtId="9" fontId="9" fillId="6" borderId="0" xfId="0" applyNumberFormat="1" applyFont="1" applyFill="1" applyAlignment="1">
      <alignment vertical="center"/>
    </xf>
    <xf numFmtId="165" fontId="10" fillId="3" borderId="9" xfId="1" applyNumberFormat="1" applyFont="1" applyFill="1" applyBorder="1" applyAlignment="1" applyProtection="1">
      <alignment horizontal="center" vertical="center"/>
    </xf>
    <xf numFmtId="165" fontId="9" fillId="3" borderId="9" xfId="1" applyNumberFormat="1" applyFont="1" applyFill="1" applyBorder="1" applyAlignment="1" applyProtection="1">
      <alignment horizontal="center" vertical="center"/>
    </xf>
    <xf numFmtId="2" fontId="9" fillId="3" borderId="9" xfId="0" applyNumberFormat="1" applyFont="1" applyFill="1" applyBorder="1" applyAlignment="1">
      <alignment horizontal="center" vertical="center" wrapText="1"/>
    </xf>
    <xf numFmtId="166" fontId="12" fillId="0" borderId="9" xfId="6" applyNumberFormat="1" applyFont="1" applyFill="1" applyBorder="1" applyAlignment="1">
      <alignment horizontal="center" vertical="center" wrapText="1"/>
    </xf>
    <xf numFmtId="165" fontId="9" fillId="3" borderId="9" xfId="0" applyNumberFormat="1" applyFont="1" applyFill="1" applyBorder="1" applyAlignment="1">
      <alignment horizontal="center" vertical="center" shrinkToFit="1"/>
    </xf>
    <xf numFmtId="165" fontId="9" fillId="3" borderId="9" xfId="1" applyNumberFormat="1" applyFont="1" applyFill="1" applyBorder="1" applyAlignment="1">
      <alignment horizontal="center" vertical="center"/>
    </xf>
    <xf numFmtId="165" fontId="9" fillId="3" borderId="9" xfId="0" applyNumberFormat="1" applyFont="1" applyFill="1" applyBorder="1" applyAlignment="1">
      <alignment horizontal="center" vertical="center" wrapText="1"/>
    </xf>
    <xf numFmtId="0" fontId="9" fillId="0" borderId="17" xfId="0" applyFont="1" applyFill="1" applyBorder="1" applyAlignment="1">
      <alignment horizontal="center" vertical="center" wrapText="1"/>
    </xf>
    <xf numFmtId="166" fontId="12" fillId="0" borderId="17" xfId="0" applyNumberFormat="1" applyFont="1" applyFill="1" applyBorder="1" applyAlignment="1" applyProtection="1">
      <alignment horizontal="center" vertical="center"/>
      <protection locked="0"/>
    </xf>
    <xf numFmtId="0" fontId="10" fillId="0" borderId="20" xfId="0" applyFont="1" applyFill="1" applyBorder="1" applyAlignment="1">
      <alignment horizontal="center" vertical="center" wrapText="1"/>
    </xf>
    <xf numFmtId="165" fontId="10" fillId="0" borderId="20" xfId="1" applyNumberFormat="1" applyFont="1" applyFill="1" applyBorder="1" applyAlignment="1">
      <alignment horizontal="center" vertical="center" wrapText="1"/>
    </xf>
    <xf numFmtId="165" fontId="10" fillId="3" borderId="20" xfId="1" applyNumberFormat="1" applyFont="1" applyFill="1" applyBorder="1" applyAlignment="1">
      <alignment horizontal="center" vertical="center" wrapText="1"/>
    </xf>
    <xf numFmtId="165" fontId="5" fillId="0" borderId="20" xfId="1" applyNumberFormat="1" applyFont="1" applyFill="1" applyBorder="1" applyAlignment="1">
      <alignment horizontal="center" vertical="center" wrapText="1"/>
    </xf>
    <xf numFmtId="0" fontId="10" fillId="0" borderId="20" xfId="1" applyNumberFormat="1" applyFont="1" applyFill="1" applyBorder="1" applyAlignment="1">
      <alignment horizontal="center" vertical="center" wrapText="1"/>
    </xf>
    <xf numFmtId="165" fontId="10" fillId="0" borderId="20" xfId="1" applyNumberFormat="1" applyFont="1" applyFill="1" applyBorder="1" applyAlignment="1" applyProtection="1">
      <alignment horizontal="center" vertical="center"/>
      <protection locked="0"/>
    </xf>
    <xf numFmtId="0" fontId="9" fillId="0" borderId="24" xfId="0" applyFont="1" applyFill="1" applyBorder="1" applyAlignment="1">
      <alignment horizontal="center" vertical="center" wrapText="1"/>
    </xf>
    <xf numFmtId="165" fontId="9" fillId="0" borderId="23" xfId="1" applyNumberFormat="1" applyFont="1" applyFill="1" applyBorder="1" applyAlignment="1" applyProtection="1">
      <alignment vertical="center"/>
    </xf>
    <xf numFmtId="9" fontId="9" fillId="6" borderId="0" xfId="0" applyNumberFormat="1" applyFont="1" applyFill="1" applyBorder="1" applyAlignment="1">
      <alignment vertical="center"/>
    </xf>
    <xf numFmtId="0" fontId="9" fillId="0" borderId="25" xfId="0" applyFont="1" applyFill="1" applyBorder="1" applyAlignment="1">
      <alignment horizontal="center" vertical="center" wrapText="1"/>
    </xf>
    <xf numFmtId="0" fontId="12" fillId="0" borderId="26" xfId="0" applyFont="1" applyFill="1" applyBorder="1" applyAlignment="1">
      <alignment vertical="center" wrapText="1"/>
    </xf>
    <xf numFmtId="166" fontId="12" fillId="0" borderId="26" xfId="6" applyNumberFormat="1" applyFont="1" applyFill="1" applyBorder="1" applyAlignment="1">
      <alignment vertical="center" wrapText="1"/>
    </xf>
    <xf numFmtId="0" fontId="9" fillId="0" borderId="26" xfId="0" applyFont="1" applyFill="1" applyBorder="1" applyAlignment="1">
      <alignment horizontal="center" vertical="center"/>
    </xf>
    <xf numFmtId="0" fontId="9" fillId="5" borderId="26" xfId="0" applyFont="1" applyFill="1" applyBorder="1" applyAlignment="1">
      <alignment horizontal="center" vertical="center" wrapText="1"/>
    </xf>
    <xf numFmtId="9" fontId="12" fillId="0" borderId="26" xfId="0" applyNumberFormat="1" applyFont="1" applyFill="1" applyBorder="1" applyAlignment="1" applyProtection="1">
      <alignment vertical="center" wrapText="1"/>
      <protection locked="0"/>
    </xf>
    <xf numFmtId="9" fontId="9" fillId="0" borderId="26" xfId="0" applyNumberFormat="1" applyFont="1" applyFill="1" applyBorder="1" applyAlignment="1">
      <alignment vertical="center" shrinkToFit="1"/>
    </xf>
    <xf numFmtId="9" fontId="9" fillId="6" borderId="26" xfId="0" applyNumberFormat="1" applyFont="1" applyFill="1" applyBorder="1" applyAlignment="1">
      <alignment vertical="center" shrinkToFit="1"/>
    </xf>
    <xf numFmtId="165" fontId="9" fillId="0" borderId="26" xfId="1" applyNumberFormat="1" applyFont="1" applyFill="1" applyBorder="1" applyAlignment="1">
      <alignment horizontal="center" vertical="center"/>
    </xf>
    <xf numFmtId="165" fontId="9" fillId="3" borderId="26" xfId="1" applyNumberFormat="1" applyFont="1" applyFill="1" applyBorder="1" applyAlignment="1">
      <alignment horizontal="center" vertical="center"/>
    </xf>
    <xf numFmtId="165" fontId="9" fillId="0" borderId="26" xfId="1" applyNumberFormat="1" applyFont="1" applyFill="1" applyBorder="1" applyAlignment="1">
      <alignment vertical="center"/>
    </xf>
    <xf numFmtId="0" fontId="9" fillId="0" borderId="26" xfId="0" applyNumberFormat="1" applyFont="1" applyFill="1" applyBorder="1" applyAlignment="1">
      <alignment vertical="center" shrinkToFit="1"/>
    </xf>
    <xf numFmtId="165" fontId="9" fillId="0" borderId="26" xfId="1" applyNumberFormat="1" applyFont="1" applyFill="1" applyBorder="1" applyAlignment="1" applyProtection="1">
      <alignment vertical="center"/>
    </xf>
    <xf numFmtId="165" fontId="9" fillId="0" borderId="27" xfId="1" applyNumberFormat="1" applyFont="1" applyFill="1" applyBorder="1" applyAlignment="1" applyProtection="1">
      <alignment vertical="center"/>
    </xf>
    <xf numFmtId="0" fontId="9" fillId="0" borderId="22" xfId="0" applyFont="1" applyFill="1" applyBorder="1" applyAlignment="1">
      <alignment horizontal="center" vertical="center" wrapText="1"/>
    </xf>
    <xf numFmtId="0" fontId="9" fillId="0" borderId="14" xfId="0" applyFont="1" applyFill="1" applyBorder="1" applyAlignment="1">
      <alignment vertical="center" wrapText="1"/>
    </xf>
    <xf numFmtId="0" fontId="9" fillId="0" borderId="14" xfId="0" applyFont="1" applyFill="1" applyBorder="1" applyAlignment="1" applyProtection="1">
      <alignment vertical="center" wrapText="1"/>
      <protection locked="0"/>
    </xf>
    <xf numFmtId="0" fontId="9" fillId="0" borderId="14" xfId="0" applyFont="1" applyFill="1" applyBorder="1" applyAlignment="1">
      <alignment horizontal="center" vertical="center"/>
    </xf>
    <xf numFmtId="0" fontId="9" fillId="0" borderId="14" xfId="0" applyFont="1" applyFill="1" applyBorder="1" applyAlignment="1">
      <alignment horizontal="center" vertical="center" wrapText="1"/>
    </xf>
    <xf numFmtId="0" fontId="9" fillId="5" borderId="14" xfId="0" applyFont="1" applyFill="1" applyBorder="1" applyAlignment="1">
      <alignment horizontal="center" vertical="center" wrapText="1"/>
    </xf>
    <xf numFmtId="9" fontId="9" fillId="0" borderId="14" xfId="5" applyFont="1" applyFill="1" applyBorder="1" applyAlignment="1">
      <alignment vertical="center"/>
    </xf>
    <xf numFmtId="9" fontId="9" fillId="0" borderId="14" xfId="0" applyNumberFormat="1" applyFont="1" applyFill="1" applyBorder="1" applyAlignment="1">
      <alignment vertical="center" shrinkToFit="1"/>
    </xf>
    <xf numFmtId="9" fontId="9" fillId="6" borderId="14" xfId="0" applyNumberFormat="1" applyFont="1" applyFill="1" applyBorder="1" applyAlignment="1">
      <alignment vertical="center" shrinkToFit="1"/>
    </xf>
    <xf numFmtId="165" fontId="9" fillId="0" borderId="14" xfId="4" applyNumberFormat="1" applyFont="1" applyFill="1" applyBorder="1" applyAlignment="1">
      <alignment horizontal="center" vertical="center"/>
    </xf>
    <xf numFmtId="165" fontId="9" fillId="3" borderId="14" xfId="0" applyNumberFormat="1" applyFont="1" applyFill="1" applyBorder="1" applyAlignment="1">
      <alignment horizontal="center" vertical="center" shrinkToFit="1"/>
    </xf>
    <xf numFmtId="165" fontId="9" fillId="3" borderId="14" xfId="0" applyNumberFormat="1" applyFont="1" applyFill="1" applyBorder="1" applyAlignment="1">
      <alignment horizontal="center" vertical="center" wrapText="1"/>
    </xf>
    <xf numFmtId="165" fontId="9" fillId="0" borderId="14" xfId="0" applyNumberFormat="1" applyFont="1" applyFill="1" applyBorder="1" applyAlignment="1">
      <alignment horizontal="center" vertical="center" wrapText="1"/>
    </xf>
    <xf numFmtId="165" fontId="9" fillId="0" borderId="14" xfId="0" applyNumberFormat="1" applyFont="1" applyFill="1" applyBorder="1" applyAlignment="1">
      <alignment vertical="center" wrapText="1"/>
    </xf>
    <xf numFmtId="0" fontId="9" fillId="0" borderId="14" xfId="0" applyNumberFormat="1" applyFont="1" applyFill="1" applyBorder="1" applyAlignment="1">
      <alignment vertical="center" shrinkToFit="1"/>
    </xf>
    <xf numFmtId="165" fontId="9" fillId="0" borderId="14" xfId="1" applyNumberFormat="1" applyFont="1" applyFill="1" applyBorder="1" applyAlignment="1" applyProtection="1">
      <alignment vertical="center"/>
    </xf>
    <xf numFmtId="165" fontId="9" fillId="0" borderId="28" xfId="1" applyNumberFormat="1" applyFont="1" applyFill="1" applyBorder="1" applyAlignment="1" applyProtection="1">
      <alignment vertical="center"/>
    </xf>
    <xf numFmtId="0" fontId="10" fillId="0" borderId="26" xfId="0" applyFont="1" applyFill="1" applyBorder="1" applyAlignment="1">
      <alignment horizontal="center" vertical="center" wrapText="1"/>
    </xf>
    <xf numFmtId="165" fontId="10" fillId="0" borderId="26" xfId="1" applyNumberFormat="1" applyFont="1" applyFill="1" applyBorder="1" applyAlignment="1">
      <alignment horizontal="center" vertical="center" wrapText="1"/>
    </xf>
    <xf numFmtId="165" fontId="10" fillId="3" borderId="26" xfId="1" applyNumberFormat="1" applyFont="1" applyFill="1" applyBorder="1" applyAlignment="1">
      <alignment horizontal="center" vertical="center" wrapText="1"/>
    </xf>
    <xf numFmtId="165" fontId="5" fillId="0" borderId="26" xfId="1" applyNumberFormat="1" applyFont="1" applyFill="1" applyBorder="1" applyAlignment="1">
      <alignment horizontal="center" vertical="center" wrapText="1"/>
    </xf>
    <xf numFmtId="0" fontId="10" fillId="0" borderId="26" xfId="1" applyNumberFormat="1" applyFont="1" applyFill="1" applyBorder="1" applyAlignment="1">
      <alignment horizontal="center" vertical="center" wrapText="1"/>
    </xf>
    <xf numFmtId="165" fontId="10" fillId="0" borderId="26" xfId="1" applyNumberFormat="1" applyFont="1" applyFill="1" applyBorder="1" applyAlignment="1" applyProtection="1">
      <alignment horizontal="center" vertical="center" wrapText="1"/>
    </xf>
    <xf numFmtId="165" fontId="10" fillId="0" borderId="31" xfId="1" applyNumberFormat="1" applyFont="1" applyFill="1" applyBorder="1" applyAlignment="1" applyProtection="1">
      <alignment horizontal="center" vertical="center"/>
    </xf>
    <xf numFmtId="165" fontId="9" fillId="0" borderId="20" xfId="1" applyNumberFormat="1" applyFont="1" applyFill="1" applyBorder="1" applyAlignment="1" applyProtection="1">
      <alignment horizontal="center" vertical="center"/>
    </xf>
    <xf numFmtId="165" fontId="9" fillId="0" borderId="21" xfId="1" applyNumberFormat="1" applyFont="1" applyFill="1" applyBorder="1" applyAlignment="1" applyProtection="1">
      <alignment horizontal="center" vertical="center"/>
    </xf>
    <xf numFmtId="165" fontId="10" fillId="0" borderId="24" xfId="1" applyNumberFormat="1" applyFont="1" applyFill="1" applyBorder="1" applyAlignment="1" applyProtection="1">
      <alignment horizontal="center" vertical="center"/>
    </xf>
    <xf numFmtId="165" fontId="9" fillId="0" borderId="23" xfId="1" applyNumberFormat="1" applyFont="1" applyFill="1" applyBorder="1" applyAlignment="1" applyProtection="1">
      <alignment horizontal="center" vertical="center"/>
    </xf>
    <xf numFmtId="165" fontId="10" fillId="3" borderId="25" xfId="1" applyNumberFormat="1" applyFont="1" applyFill="1" applyBorder="1" applyAlignment="1" applyProtection="1">
      <alignment horizontal="center" vertical="center"/>
    </xf>
    <xf numFmtId="165" fontId="9" fillId="3" borderId="26" xfId="1" applyNumberFormat="1" applyFont="1" applyFill="1" applyBorder="1" applyAlignment="1" applyProtection="1">
      <alignment horizontal="center" vertical="center"/>
    </xf>
    <xf numFmtId="165" fontId="9" fillId="3" borderId="27" xfId="1" applyNumberFormat="1" applyFont="1" applyFill="1" applyBorder="1" applyAlignment="1" applyProtection="1">
      <alignment horizontal="center" vertical="center"/>
    </xf>
    <xf numFmtId="0" fontId="9" fillId="0" borderId="9" xfId="0" applyFont="1" applyFill="1" applyBorder="1" applyAlignment="1" applyProtection="1">
      <alignment horizontal="center" vertical="center" wrapText="1"/>
      <protection locked="0"/>
    </xf>
    <xf numFmtId="165" fontId="14" fillId="3" borderId="9" xfId="0" applyNumberFormat="1" applyFont="1" applyFill="1" applyBorder="1" applyAlignment="1">
      <alignment horizontal="center" vertical="center" shrinkToFit="1"/>
    </xf>
    <xf numFmtId="165" fontId="14" fillId="3" borderId="9" xfId="0" applyNumberFormat="1" applyFont="1" applyFill="1" applyBorder="1" applyAlignment="1">
      <alignment horizontal="center" vertical="center" wrapText="1"/>
    </xf>
    <xf numFmtId="0" fontId="9" fillId="3" borderId="9" xfId="0" applyFont="1" applyFill="1" applyBorder="1" applyAlignment="1">
      <alignment vertical="center" wrapText="1"/>
    </xf>
    <xf numFmtId="0" fontId="9" fillId="3" borderId="9" xfId="0" applyFont="1" applyFill="1" applyBorder="1" applyAlignment="1" applyProtection="1">
      <alignment vertical="center" wrapText="1"/>
      <protection locked="0"/>
    </xf>
    <xf numFmtId="0" fontId="9" fillId="3" borderId="9" xfId="0" applyFont="1" applyFill="1" applyBorder="1" applyAlignment="1">
      <alignment horizontal="center" vertical="center" wrapText="1"/>
    </xf>
    <xf numFmtId="0" fontId="9" fillId="3" borderId="9" xfId="0" applyFont="1" applyFill="1" applyBorder="1" applyAlignment="1" applyProtection="1">
      <alignment horizontal="center" vertical="center" wrapText="1"/>
      <protection locked="0"/>
    </xf>
    <xf numFmtId="165" fontId="10" fillId="0" borderId="26" xfId="1" applyNumberFormat="1" applyFont="1" applyFill="1" applyBorder="1" applyAlignment="1" applyProtection="1">
      <alignment horizontal="center" vertical="center" wrapText="1"/>
    </xf>
    <xf numFmtId="165" fontId="15" fillId="0" borderId="9" xfId="4" applyNumberFormat="1" applyFont="1" applyFill="1" applyBorder="1" applyAlignment="1" applyProtection="1">
      <alignment horizontal="center" vertical="center" wrapText="1"/>
      <protection locked="0"/>
    </xf>
    <xf numFmtId="165" fontId="14" fillId="3" borderId="9" xfId="1" applyNumberFormat="1" applyFont="1" applyFill="1" applyBorder="1" applyAlignment="1">
      <alignment horizontal="center" vertical="center"/>
    </xf>
    <xf numFmtId="165" fontId="14" fillId="0" borderId="9" xfId="1" applyNumberFormat="1" applyFont="1" applyFill="1" applyBorder="1" applyAlignment="1">
      <alignment horizontal="center" vertical="center"/>
    </xf>
    <xf numFmtId="0" fontId="9" fillId="3" borderId="24"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9" xfId="0" applyFont="1" applyFill="1" applyBorder="1" applyAlignment="1">
      <alignment horizontal="center" vertical="center"/>
    </xf>
    <xf numFmtId="9" fontId="9" fillId="3" borderId="9" xfId="5" applyFont="1" applyFill="1" applyBorder="1" applyAlignment="1">
      <alignment vertical="center"/>
    </xf>
    <xf numFmtId="9" fontId="9" fillId="3" borderId="9" xfId="0" applyNumberFormat="1" applyFont="1" applyFill="1" applyBorder="1" applyAlignment="1">
      <alignment vertical="center" shrinkToFit="1"/>
    </xf>
    <xf numFmtId="165" fontId="9" fillId="3" borderId="9" xfId="4" applyNumberFormat="1" applyFont="1" applyFill="1" applyBorder="1" applyAlignment="1">
      <alignment horizontal="center" vertical="center"/>
    </xf>
    <xf numFmtId="165" fontId="9" fillId="3" borderId="9" xfId="0" applyNumberFormat="1" applyFont="1" applyFill="1" applyBorder="1" applyAlignment="1">
      <alignment vertical="center" wrapText="1"/>
    </xf>
    <xf numFmtId="0" fontId="9" fillId="3" borderId="9" xfId="0" applyNumberFormat="1" applyFont="1" applyFill="1" applyBorder="1" applyAlignment="1">
      <alignment vertical="center" shrinkToFit="1"/>
    </xf>
    <xf numFmtId="165" fontId="9" fillId="3" borderId="14" xfId="1" applyNumberFormat="1" applyFont="1" applyFill="1" applyBorder="1" applyAlignment="1" applyProtection="1">
      <alignment vertical="center"/>
    </xf>
    <xf numFmtId="165" fontId="9" fillId="3" borderId="9" xfId="1" applyNumberFormat="1" applyFont="1" applyFill="1" applyBorder="1" applyAlignment="1" applyProtection="1">
      <alignment vertical="center"/>
    </xf>
    <xf numFmtId="165" fontId="9" fillId="3" borderId="23" xfId="1" applyNumberFormat="1" applyFont="1" applyFill="1" applyBorder="1" applyAlignment="1" applyProtection="1">
      <alignment vertical="center"/>
    </xf>
    <xf numFmtId="0" fontId="9" fillId="3" borderId="0" xfId="0" applyFont="1" applyFill="1" applyAlignment="1">
      <alignment vertical="center"/>
    </xf>
    <xf numFmtId="0" fontId="5" fillId="2" borderId="1" xfId="0" applyFont="1" applyFill="1" applyBorder="1" applyAlignment="1">
      <alignment horizontal="center" vertical="center"/>
    </xf>
    <xf numFmtId="0" fontId="5" fillId="2" borderId="0" xfId="0" applyFont="1" applyFill="1" applyAlignment="1">
      <alignment horizontal="center"/>
    </xf>
    <xf numFmtId="0" fontId="5" fillId="2" borderId="2" xfId="0" applyFont="1" applyFill="1" applyBorder="1" applyAlignment="1">
      <alignment horizontal="center" vertical="center"/>
    </xf>
    <xf numFmtId="165" fontId="10" fillId="0" borderId="26" xfId="1" applyNumberFormat="1" applyFont="1" applyFill="1" applyBorder="1" applyAlignment="1" applyProtection="1">
      <alignment horizontal="center" vertical="center" wrapText="1"/>
    </xf>
    <xf numFmtId="165" fontId="14" fillId="0" borderId="9" xfId="1" applyNumberFormat="1" applyFont="1" applyFill="1" applyBorder="1" applyAlignment="1">
      <alignment vertical="center"/>
    </xf>
    <xf numFmtId="165" fontId="14" fillId="0" borderId="9" xfId="0" applyNumberFormat="1" applyFont="1" applyFill="1" applyBorder="1" applyAlignment="1">
      <alignment horizontal="center" vertical="center" shrinkToFit="1"/>
    </xf>
    <xf numFmtId="165" fontId="14" fillId="0" borderId="9" xfId="0" applyNumberFormat="1" applyFont="1" applyFill="1" applyBorder="1" applyAlignment="1">
      <alignment horizontal="center" vertical="center" wrapText="1"/>
    </xf>
    <xf numFmtId="165" fontId="14" fillId="0" borderId="9" xfId="4" applyNumberFormat="1" applyFont="1" applyFill="1" applyBorder="1" applyAlignment="1">
      <alignment horizontal="center" vertical="center"/>
    </xf>
    <xf numFmtId="165" fontId="14" fillId="0" borderId="9" xfId="0" applyNumberFormat="1" applyFont="1" applyFill="1" applyBorder="1" applyAlignment="1">
      <alignment vertical="center" wrapText="1"/>
    </xf>
    <xf numFmtId="165" fontId="15" fillId="0" borderId="9" xfId="4" applyNumberFormat="1" applyFont="1" applyFill="1" applyBorder="1" applyAlignment="1" applyProtection="1">
      <alignment vertical="center" wrapText="1"/>
      <protection locked="0"/>
    </xf>
    <xf numFmtId="165" fontId="9" fillId="0" borderId="0" xfId="1" applyNumberFormat="1" applyFont="1" applyFill="1" applyBorder="1" applyAlignment="1" applyProtection="1">
      <alignment vertical="center"/>
    </xf>
    <xf numFmtId="0" fontId="9" fillId="7" borderId="14" xfId="0" applyFont="1" applyFill="1" applyBorder="1" applyAlignment="1">
      <alignment horizontal="center" vertical="center" wrapText="1"/>
    </xf>
    <xf numFmtId="165" fontId="10" fillId="0" borderId="1" xfId="0" applyNumberFormat="1" applyFont="1" applyFill="1" applyBorder="1" applyAlignment="1">
      <alignment horizontal="center" vertical="center"/>
    </xf>
    <xf numFmtId="165" fontId="10" fillId="0" borderId="0" xfId="0" applyNumberFormat="1" applyFont="1" applyFill="1" applyBorder="1" applyAlignment="1">
      <alignment horizontal="center" vertical="center"/>
    </xf>
    <xf numFmtId="165" fontId="10" fillId="0" borderId="2" xfId="0" applyNumberFormat="1" applyFont="1" applyFill="1" applyBorder="1" applyAlignment="1">
      <alignment horizontal="center" vertical="center"/>
    </xf>
    <xf numFmtId="165" fontId="9" fillId="0" borderId="1" xfId="1" applyNumberFormat="1" applyFont="1" applyFill="1" applyBorder="1" applyAlignment="1">
      <alignment horizontal="center" vertical="center"/>
    </xf>
    <xf numFmtId="165" fontId="10" fillId="0" borderId="0" xfId="1" applyNumberFormat="1" applyFont="1" applyFill="1" applyBorder="1" applyAlignment="1" applyProtection="1">
      <alignment horizontal="center" vertical="center" wrapText="1"/>
      <protection locked="0"/>
    </xf>
    <xf numFmtId="165" fontId="9" fillId="0" borderId="14" xfId="0" applyNumberFormat="1" applyFont="1" applyFill="1" applyBorder="1" applyAlignment="1">
      <alignment horizontal="center" vertical="center" shrinkToFit="1"/>
    </xf>
    <xf numFmtId="9" fontId="9" fillId="0" borderId="0" xfId="0" applyNumberFormat="1" applyFont="1" applyFill="1" applyBorder="1" applyAlignment="1">
      <alignment vertical="center"/>
    </xf>
    <xf numFmtId="9" fontId="11" fillId="0" borderId="9" xfId="0" applyNumberFormat="1" applyFont="1" applyFill="1" applyBorder="1" applyAlignment="1">
      <alignment horizontal="right" shrinkToFit="1"/>
    </xf>
    <xf numFmtId="0" fontId="4" fillId="2" borderId="6" xfId="0" applyFont="1" applyFill="1" applyBorder="1" applyAlignment="1">
      <alignment horizontal="center" wrapText="1"/>
    </xf>
    <xf numFmtId="0" fontId="4" fillId="2" borderId="1" xfId="0" applyFont="1" applyFill="1" applyBorder="1" applyAlignment="1">
      <alignment horizontal="center" wrapText="1"/>
    </xf>
    <xf numFmtId="0" fontId="4" fillId="2" borderId="10" xfId="0" applyFont="1" applyFill="1" applyBorder="1" applyAlignment="1">
      <alignment horizontal="center" wrapText="1"/>
    </xf>
    <xf numFmtId="0" fontId="4" fillId="2" borderId="7" xfId="0" applyFont="1" applyFill="1" applyBorder="1" applyAlignment="1">
      <alignment horizontal="center" wrapText="1"/>
    </xf>
    <xf numFmtId="0" fontId="4" fillId="2" borderId="0" xfId="0" applyFont="1" applyFill="1" applyBorder="1" applyAlignment="1">
      <alignment horizontal="center" wrapText="1"/>
    </xf>
    <xf numFmtId="0" fontId="4" fillId="2" borderId="0" xfId="0" applyFont="1" applyFill="1" applyAlignment="1">
      <alignment horizontal="center" wrapText="1"/>
    </xf>
    <xf numFmtId="0" fontId="4" fillId="2" borderId="11" xfId="0" applyFont="1" applyFill="1" applyBorder="1" applyAlignment="1">
      <alignment horizontal="center" wrapText="1"/>
    </xf>
    <xf numFmtId="0" fontId="4" fillId="2" borderId="8" xfId="0" applyFont="1" applyFill="1" applyBorder="1" applyAlignment="1">
      <alignment horizontal="center" wrapText="1"/>
    </xf>
    <xf numFmtId="0" fontId="4" fillId="2" borderId="2" xfId="0" applyFont="1" applyFill="1" applyBorder="1" applyAlignment="1">
      <alignment horizontal="center" wrapText="1"/>
    </xf>
    <xf numFmtId="0" fontId="4" fillId="2" borderId="12" xfId="0" applyFont="1" applyFill="1" applyBorder="1" applyAlignment="1">
      <alignment horizontal="center" wrapText="1"/>
    </xf>
    <xf numFmtId="0" fontId="10" fillId="0" borderId="7" xfId="0" applyFont="1" applyBorder="1" applyAlignment="1" applyProtection="1">
      <alignment horizontal="left" vertical="center" wrapText="1"/>
      <protection locked="0"/>
    </xf>
    <xf numFmtId="0" fontId="10" fillId="0" borderId="0" xfId="0" applyFont="1" applyBorder="1" applyAlignment="1" applyProtection="1">
      <alignment horizontal="left" vertical="center" wrapText="1"/>
      <protection locked="0"/>
    </xf>
    <xf numFmtId="0" fontId="10" fillId="0" borderId="4" xfId="0" applyFont="1" applyBorder="1" applyAlignment="1" applyProtection="1">
      <alignment horizontal="left" vertical="center" wrapText="1"/>
      <protection locked="0"/>
    </xf>
    <xf numFmtId="165" fontId="10" fillId="0" borderId="9" xfId="1" applyNumberFormat="1" applyFont="1" applyFill="1" applyBorder="1" applyAlignment="1" applyProtection="1">
      <alignment horizontal="center" vertical="center" wrapText="1"/>
    </xf>
    <xf numFmtId="0" fontId="5" fillId="2" borderId="1" xfId="0" applyFont="1" applyFill="1" applyBorder="1" applyAlignment="1">
      <alignment horizontal="center" vertical="center"/>
    </xf>
    <xf numFmtId="0" fontId="5" fillId="2" borderId="0" xfId="0" applyFont="1" applyFill="1" applyAlignment="1">
      <alignment horizontal="center"/>
    </xf>
    <xf numFmtId="0" fontId="5" fillId="2" borderId="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4" xfId="0" applyFont="1" applyFill="1" applyBorder="1" applyAlignment="1">
      <alignment horizontal="center" vertical="center"/>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13" xfId="0" applyFont="1" applyFill="1" applyBorder="1" applyAlignment="1">
      <alignment horizontal="center" vertical="top" wrapText="1"/>
    </xf>
    <xf numFmtId="0" fontId="10" fillId="0" borderId="14" xfId="0" applyFont="1" applyFill="1" applyBorder="1" applyAlignment="1">
      <alignment horizontal="center" vertical="top" wrapText="1"/>
    </xf>
    <xf numFmtId="0" fontId="10" fillId="0" borderId="19" xfId="0" applyFont="1" applyFill="1" applyBorder="1" applyAlignment="1">
      <alignment horizontal="center" vertical="center" wrapText="1"/>
    </xf>
    <xf numFmtId="0" fontId="10" fillId="0" borderId="30" xfId="0" applyFont="1" applyFill="1" applyBorder="1" applyAlignment="1">
      <alignment horizontal="center" vertical="center" wrapText="1"/>
    </xf>
    <xf numFmtId="165" fontId="10" fillId="0" borderId="20" xfId="1" applyNumberFormat="1" applyFont="1" applyFill="1" applyBorder="1" applyAlignment="1" applyProtection="1">
      <alignment horizontal="center" vertical="center" wrapText="1"/>
    </xf>
    <xf numFmtId="165" fontId="10" fillId="0" borderId="26" xfId="1" applyNumberFormat="1" applyFont="1" applyFill="1" applyBorder="1" applyAlignment="1" applyProtection="1">
      <alignment horizontal="center" vertical="center" wrapText="1"/>
    </xf>
    <xf numFmtId="165" fontId="10" fillId="0" borderId="21" xfId="1" applyNumberFormat="1" applyFont="1" applyFill="1" applyBorder="1" applyAlignment="1" applyProtection="1">
      <alignment horizontal="center" vertical="center" wrapText="1"/>
    </xf>
    <xf numFmtId="165" fontId="10" fillId="0" borderId="27" xfId="1" applyNumberFormat="1" applyFont="1" applyFill="1" applyBorder="1" applyAlignment="1" applyProtection="1">
      <alignment horizontal="center" vertical="center" wrapText="1"/>
    </xf>
    <xf numFmtId="0" fontId="10"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10" fillId="0" borderId="18" xfId="0" applyFont="1" applyFill="1" applyBorder="1" applyAlignment="1">
      <alignment horizontal="center" vertical="center"/>
    </xf>
    <xf numFmtId="0" fontId="10" fillId="0" borderId="29" xfId="0" applyFont="1" applyFill="1" applyBorder="1" applyAlignment="1">
      <alignment horizontal="center" vertical="center"/>
    </xf>
    <xf numFmtId="0" fontId="10" fillId="0" borderId="19" xfId="0" applyFont="1" applyFill="1" applyBorder="1" applyAlignment="1">
      <alignment horizontal="center" vertical="top" wrapText="1"/>
    </xf>
    <xf numFmtId="0" fontId="10" fillId="0" borderId="30" xfId="0" applyFont="1" applyFill="1" applyBorder="1" applyAlignment="1">
      <alignment horizontal="center" vertical="top" wrapText="1"/>
    </xf>
    <xf numFmtId="0" fontId="16" fillId="2" borderId="6" xfId="0" applyFont="1" applyFill="1" applyBorder="1" applyAlignment="1">
      <alignment horizontal="center" wrapText="1"/>
    </xf>
    <xf numFmtId="0" fontId="16" fillId="2" borderId="1" xfId="0" applyFont="1" applyFill="1" applyBorder="1" applyAlignment="1">
      <alignment horizontal="center" wrapText="1"/>
    </xf>
    <xf numFmtId="0" fontId="16" fillId="2" borderId="10" xfId="0" applyFont="1" applyFill="1" applyBorder="1" applyAlignment="1">
      <alignment horizontal="center" wrapText="1"/>
    </xf>
    <xf numFmtId="0" fontId="16" fillId="2" borderId="7" xfId="0" applyFont="1" applyFill="1" applyBorder="1" applyAlignment="1">
      <alignment horizontal="center" wrapText="1"/>
    </xf>
    <xf numFmtId="0" fontId="16" fillId="2" borderId="0" xfId="0" applyFont="1" applyFill="1" applyBorder="1" applyAlignment="1">
      <alignment horizontal="center" wrapText="1"/>
    </xf>
    <xf numFmtId="0" fontId="16" fillId="2" borderId="0" xfId="0" applyFont="1" applyFill="1" applyAlignment="1">
      <alignment horizontal="center" wrapText="1"/>
    </xf>
    <xf numFmtId="0" fontId="16" fillId="2" borderId="11" xfId="0" applyFont="1" applyFill="1" applyBorder="1" applyAlignment="1">
      <alignment horizontal="center" wrapText="1"/>
    </xf>
    <xf numFmtId="0" fontId="16" fillId="2" borderId="8" xfId="0" applyFont="1" applyFill="1" applyBorder="1" applyAlignment="1">
      <alignment horizontal="center" wrapText="1"/>
    </xf>
    <xf numFmtId="0" fontId="16" fillId="2" borderId="2" xfId="0" applyFont="1" applyFill="1" applyBorder="1" applyAlignment="1">
      <alignment horizontal="center" wrapText="1"/>
    </xf>
    <xf numFmtId="0" fontId="16" fillId="2" borderId="12" xfId="0" applyFont="1" applyFill="1" applyBorder="1" applyAlignment="1">
      <alignment horizontal="center" wrapText="1"/>
    </xf>
  </cellXfs>
  <cellStyles count="7">
    <cellStyle name="Millares" xfId="1" builtinId="3"/>
    <cellStyle name="Millares 2" xfId="3" xr:uid="{00000000-0005-0000-0000-000001000000}"/>
    <cellStyle name="Moneda" xfId="4" builtinId="4"/>
    <cellStyle name="Normal" xfId="0" builtinId="0"/>
    <cellStyle name="Normal 2 10" xfId="2" xr:uid="{00000000-0005-0000-0000-000004000000}"/>
    <cellStyle name="Normal 2 2" xfId="6" xr:uid="{00000000-0005-0000-0000-000005000000}"/>
    <cellStyle name="Porcentaje" xfId="5"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216512</xdr:colOff>
      <xdr:row>0</xdr:row>
      <xdr:rowOff>95932</xdr:rowOff>
    </xdr:from>
    <xdr:to>
      <xdr:col>3</xdr:col>
      <xdr:colOff>395654</xdr:colOff>
      <xdr:row>3</xdr:row>
      <xdr:rowOff>454269</xdr:rowOff>
    </xdr:to>
    <xdr:pic>
      <xdr:nvPicPr>
        <xdr:cNvPr id="22" name="Imagen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a:stretch>
          <a:fillRect/>
        </a:stretch>
      </xdr:blipFill>
      <xdr:spPr>
        <a:xfrm>
          <a:off x="604839" y="95932"/>
          <a:ext cx="845892" cy="827260"/>
        </a:xfrm>
        <a:prstGeom prst="rect">
          <a:avLst/>
        </a:prstGeom>
      </xdr:spPr>
    </xdr:pic>
    <xdr:clientData/>
  </xdr:twoCellAnchor>
  <xdr:twoCellAnchor editAs="oneCell">
    <xdr:from>
      <xdr:col>2</xdr:col>
      <xdr:colOff>216512</xdr:colOff>
      <xdr:row>0</xdr:row>
      <xdr:rowOff>95932</xdr:rowOff>
    </xdr:from>
    <xdr:to>
      <xdr:col>3</xdr:col>
      <xdr:colOff>395654</xdr:colOff>
      <xdr:row>3</xdr:row>
      <xdr:rowOff>454269</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607037" y="95932"/>
          <a:ext cx="845892" cy="8250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216512</xdr:colOff>
      <xdr:row>0</xdr:row>
      <xdr:rowOff>95932</xdr:rowOff>
    </xdr:from>
    <xdr:to>
      <xdr:col>3</xdr:col>
      <xdr:colOff>395654</xdr:colOff>
      <xdr:row>3</xdr:row>
      <xdr:rowOff>454269</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607037" y="95932"/>
          <a:ext cx="845892" cy="825062"/>
        </a:xfrm>
        <a:prstGeom prst="rect">
          <a:avLst/>
        </a:prstGeom>
      </xdr:spPr>
    </xdr:pic>
    <xdr:clientData/>
  </xdr:twoCellAnchor>
  <xdr:twoCellAnchor editAs="oneCell">
    <xdr:from>
      <xdr:col>2</xdr:col>
      <xdr:colOff>216512</xdr:colOff>
      <xdr:row>0</xdr:row>
      <xdr:rowOff>95932</xdr:rowOff>
    </xdr:from>
    <xdr:to>
      <xdr:col>3</xdr:col>
      <xdr:colOff>395654</xdr:colOff>
      <xdr:row>3</xdr:row>
      <xdr:rowOff>454269</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607037" y="95932"/>
          <a:ext cx="845892" cy="82506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645137</xdr:colOff>
      <xdr:row>0</xdr:row>
      <xdr:rowOff>72120</xdr:rowOff>
    </xdr:from>
    <xdr:to>
      <xdr:col>3</xdr:col>
      <xdr:colOff>845892</xdr:colOff>
      <xdr:row>3</xdr:row>
      <xdr:rowOff>430457</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034075" y="72120"/>
          <a:ext cx="845892" cy="81871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1048575"/>
  <sheetViews>
    <sheetView showRuler="0" topLeftCell="C1" zoomScaleNormal="100" zoomScaleSheetLayoutView="85" workbookViewId="0">
      <selection activeCell="C5" activeCellId="1" sqref="D1:D1048576 C1:C1048576"/>
    </sheetView>
  </sheetViews>
  <sheetFormatPr baseColWidth="10" defaultRowHeight="12" x14ac:dyDescent="0.2"/>
  <cols>
    <col min="1" max="1" width="5.85546875" style="11" hidden="1" customWidth="1"/>
    <col min="2" max="2" width="5.85546875" style="11" customWidth="1"/>
    <col min="3" max="3" width="10" style="11" customWidth="1"/>
    <col min="4" max="4" width="19" style="11" customWidth="1"/>
    <col min="5" max="5" width="34.5703125" style="19" customWidth="1"/>
    <col min="6" max="6" width="27" style="42" customWidth="1"/>
    <col min="7" max="7" width="10.7109375" style="20" customWidth="1"/>
    <col min="8" max="8" width="14" style="20" customWidth="1"/>
    <col min="9" max="9" width="16.5703125" style="20" customWidth="1"/>
    <col min="10" max="11" width="12" style="20" customWidth="1"/>
    <col min="12" max="12" width="12" style="20" hidden="1" customWidth="1"/>
    <col min="13" max="13" width="12.140625" style="20" hidden="1" customWidth="1"/>
    <col min="14" max="16" width="12" style="20" hidden="1" customWidth="1"/>
    <col min="17" max="17" width="12" style="20" customWidth="1"/>
    <col min="18" max="18" width="19.85546875" style="40" customWidth="1"/>
    <col min="19" max="19" width="14.28515625" style="40" customWidth="1"/>
    <col min="20" max="22" width="19" style="40" customWidth="1"/>
    <col min="23" max="24" width="19" style="21" customWidth="1"/>
    <col min="25" max="25" width="17.85546875" style="22" customWidth="1"/>
    <col min="26" max="26" width="19.140625" style="40" customWidth="1"/>
    <col min="27" max="29" width="15.5703125" style="40" customWidth="1"/>
    <col min="30" max="30" width="14.28515625" style="40" customWidth="1"/>
    <col min="31" max="16384" width="11.42578125" style="11"/>
  </cols>
  <sheetData>
    <row r="1" spans="1:30" s="4" customFormat="1" ht="11.25" customHeight="1" x14ac:dyDescent="0.2">
      <c r="A1" s="194" t="s">
        <v>2</v>
      </c>
      <c r="B1" s="195"/>
      <c r="C1" s="195"/>
      <c r="D1" s="196"/>
      <c r="E1" s="208" t="s">
        <v>11</v>
      </c>
      <c r="F1" s="208"/>
      <c r="G1" s="208"/>
      <c r="H1" s="208"/>
      <c r="I1" s="208"/>
      <c r="J1" s="208"/>
      <c r="K1" s="208"/>
      <c r="L1" s="208"/>
      <c r="M1" s="208"/>
      <c r="N1" s="208"/>
      <c r="O1" s="208"/>
      <c r="P1" s="208"/>
      <c r="Q1" s="208"/>
      <c r="R1" s="208"/>
      <c r="S1" s="208"/>
      <c r="T1" s="208"/>
      <c r="U1" s="26"/>
      <c r="V1" s="26"/>
      <c r="W1" s="26"/>
      <c r="X1" s="26"/>
      <c r="Y1" s="1"/>
      <c r="Z1" s="29" t="s">
        <v>6</v>
      </c>
      <c r="AA1" s="29"/>
      <c r="AB1" s="29"/>
      <c r="AC1" s="29"/>
      <c r="AD1" s="30"/>
    </row>
    <row r="2" spans="1:30" s="4" customFormat="1" ht="12.75" customHeight="1" x14ac:dyDescent="0.2">
      <c r="A2" s="197"/>
      <c r="B2" s="198"/>
      <c r="C2" s="199"/>
      <c r="D2" s="200"/>
      <c r="E2" s="209" t="s">
        <v>2</v>
      </c>
      <c r="F2" s="209"/>
      <c r="G2" s="209"/>
      <c r="H2" s="209"/>
      <c r="I2" s="209"/>
      <c r="J2" s="209"/>
      <c r="K2" s="209"/>
      <c r="L2" s="209"/>
      <c r="M2" s="209"/>
      <c r="N2" s="209"/>
      <c r="O2" s="209"/>
      <c r="P2" s="209"/>
      <c r="Q2" s="209"/>
      <c r="R2" s="209"/>
      <c r="S2" s="209"/>
      <c r="T2" s="209"/>
      <c r="U2" s="41"/>
      <c r="V2" s="41"/>
      <c r="W2" s="27"/>
      <c r="X2" s="27"/>
      <c r="Y2" s="3"/>
      <c r="Z2" s="35" t="s">
        <v>3</v>
      </c>
      <c r="AA2" s="35"/>
      <c r="AB2" s="35"/>
      <c r="AC2" s="35"/>
      <c r="AD2" s="36"/>
    </row>
    <row r="3" spans="1:30" s="4" customFormat="1" ht="12.75" customHeight="1" x14ac:dyDescent="0.2">
      <c r="A3" s="197"/>
      <c r="B3" s="198"/>
      <c r="C3" s="199"/>
      <c r="D3" s="200"/>
      <c r="E3" s="209" t="s">
        <v>12</v>
      </c>
      <c r="F3" s="209"/>
      <c r="G3" s="209"/>
      <c r="H3" s="209"/>
      <c r="I3" s="209"/>
      <c r="J3" s="209"/>
      <c r="K3" s="209"/>
      <c r="L3" s="209"/>
      <c r="M3" s="209"/>
      <c r="N3" s="209"/>
      <c r="O3" s="209"/>
      <c r="P3" s="209"/>
      <c r="Q3" s="209"/>
      <c r="R3" s="209"/>
      <c r="S3" s="209"/>
      <c r="T3" s="209"/>
      <c r="U3" s="41"/>
      <c r="V3" s="41"/>
      <c r="W3" s="27"/>
      <c r="X3" s="27"/>
      <c r="Y3" s="3"/>
      <c r="Z3" s="35">
        <v>42790</v>
      </c>
      <c r="AA3" s="35"/>
      <c r="AB3" s="35"/>
      <c r="AC3" s="35"/>
      <c r="AD3" s="36"/>
    </row>
    <row r="4" spans="1:30" s="4" customFormat="1" ht="53.25" customHeight="1" thickBot="1" x14ac:dyDescent="0.25">
      <c r="A4" s="201"/>
      <c r="B4" s="202"/>
      <c r="C4" s="202"/>
      <c r="D4" s="203"/>
      <c r="E4" s="210" t="s">
        <v>13</v>
      </c>
      <c r="F4" s="210"/>
      <c r="G4" s="210"/>
      <c r="H4" s="210"/>
      <c r="I4" s="210"/>
      <c r="J4" s="210"/>
      <c r="K4" s="210"/>
      <c r="L4" s="210"/>
      <c r="M4" s="210"/>
      <c r="N4" s="210"/>
      <c r="O4" s="210"/>
      <c r="P4" s="210"/>
      <c r="Q4" s="210"/>
      <c r="R4" s="210"/>
      <c r="S4" s="210"/>
      <c r="T4" s="210"/>
      <c r="U4" s="28"/>
      <c r="V4" s="28"/>
      <c r="W4" s="28"/>
      <c r="X4" s="28"/>
      <c r="Y4" s="2"/>
      <c r="Z4" s="31" t="s">
        <v>4</v>
      </c>
      <c r="AA4" s="31"/>
      <c r="AB4" s="31"/>
      <c r="AC4" s="31"/>
      <c r="AD4" s="32"/>
    </row>
    <row r="5" spans="1:30" x14ac:dyDescent="0.2">
      <c r="A5" s="5"/>
      <c r="B5" s="6"/>
      <c r="C5" s="6"/>
      <c r="D5" s="6"/>
      <c r="E5" s="7"/>
      <c r="F5" s="43"/>
      <c r="G5" s="8"/>
      <c r="H5" s="8"/>
      <c r="I5" s="8"/>
      <c r="J5" s="8"/>
      <c r="K5" s="8"/>
      <c r="L5" s="8"/>
      <c r="M5" s="8"/>
      <c r="N5" s="8"/>
      <c r="O5" s="8"/>
      <c r="P5" s="8"/>
      <c r="Q5" s="8"/>
      <c r="R5" s="37"/>
      <c r="S5" s="37"/>
      <c r="T5" s="37"/>
      <c r="U5" s="37"/>
      <c r="V5" s="37"/>
      <c r="W5" s="9"/>
      <c r="X5" s="9"/>
      <c r="Y5" s="10"/>
      <c r="Z5" s="37"/>
      <c r="AA5" s="37"/>
      <c r="AB5" s="37"/>
      <c r="AC5" s="37"/>
      <c r="AD5" s="38"/>
    </row>
    <row r="6" spans="1:30" ht="24" customHeight="1" x14ac:dyDescent="0.2">
      <c r="A6" s="204" t="s">
        <v>256</v>
      </c>
      <c r="B6" s="205"/>
      <c r="C6" s="205"/>
      <c r="D6" s="205"/>
      <c r="E6" s="205"/>
      <c r="F6" s="205"/>
      <c r="G6" s="205"/>
      <c r="H6" s="205"/>
      <c r="I6" s="205"/>
      <c r="J6" s="205"/>
      <c r="K6" s="205"/>
      <c r="L6" s="205"/>
      <c r="M6" s="205"/>
      <c r="N6" s="205"/>
      <c r="O6" s="205"/>
      <c r="P6" s="205"/>
      <c r="Q6" s="205"/>
      <c r="R6" s="205"/>
      <c r="S6" s="205"/>
      <c r="T6" s="205"/>
      <c r="U6" s="205"/>
      <c r="V6" s="205"/>
      <c r="W6" s="205"/>
      <c r="X6" s="205"/>
      <c r="Y6" s="205"/>
      <c r="Z6" s="205"/>
      <c r="AA6" s="205"/>
      <c r="AB6" s="205"/>
      <c r="AC6" s="205"/>
      <c r="AD6" s="206"/>
    </row>
    <row r="7" spans="1:30" x14ac:dyDescent="0.2">
      <c r="A7" s="12"/>
      <c r="B7" s="13"/>
      <c r="C7" s="13"/>
      <c r="D7" s="13"/>
      <c r="E7" s="14"/>
      <c r="F7" s="44"/>
      <c r="G7" s="13"/>
      <c r="H7" s="13"/>
      <c r="I7" s="13"/>
      <c r="J7" s="13"/>
      <c r="K7" s="13"/>
      <c r="L7" s="13"/>
      <c r="M7" s="13"/>
      <c r="N7" s="13"/>
      <c r="O7" s="13"/>
      <c r="P7" s="13"/>
      <c r="Q7" s="13"/>
      <c r="R7" s="15"/>
      <c r="S7" s="15"/>
      <c r="T7" s="15"/>
      <c r="U7" s="15"/>
      <c r="V7" s="15"/>
      <c r="W7" s="15"/>
      <c r="X7" s="15"/>
      <c r="Y7" s="16"/>
      <c r="Z7" s="33"/>
      <c r="AD7" s="34"/>
    </row>
    <row r="8" spans="1:30" ht="106.5" customHeight="1" x14ac:dyDescent="0.2">
      <c r="A8" s="211" t="s">
        <v>0</v>
      </c>
      <c r="B8" s="211" t="s">
        <v>0</v>
      </c>
      <c r="C8" s="213" t="s">
        <v>14</v>
      </c>
      <c r="D8" s="213" t="s">
        <v>10</v>
      </c>
      <c r="E8" s="215" t="s">
        <v>15</v>
      </c>
      <c r="F8" s="213" t="s">
        <v>322</v>
      </c>
      <c r="G8" s="213" t="s">
        <v>1</v>
      </c>
      <c r="H8" s="63" t="s">
        <v>317</v>
      </c>
      <c r="I8" s="63" t="s">
        <v>318</v>
      </c>
      <c r="J8" s="63" t="s">
        <v>319</v>
      </c>
      <c r="K8" s="63" t="s">
        <v>321</v>
      </c>
      <c r="L8" s="63" t="s">
        <v>17</v>
      </c>
      <c r="M8" s="63" t="s">
        <v>18</v>
      </c>
      <c r="N8" s="63" t="s">
        <v>19</v>
      </c>
      <c r="O8" s="63" t="s">
        <v>252</v>
      </c>
      <c r="P8" s="63" t="s">
        <v>253</v>
      </c>
      <c r="Q8" s="63" t="s">
        <v>334</v>
      </c>
      <c r="R8" s="64" t="s">
        <v>249</v>
      </c>
      <c r="S8" s="64" t="s">
        <v>250</v>
      </c>
      <c r="T8" s="64" t="s">
        <v>251</v>
      </c>
      <c r="U8" s="64" t="s">
        <v>254</v>
      </c>
      <c r="V8" s="64" t="s">
        <v>255</v>
      </c>
      <c r="W8" s="64" t="s">
        <v>324</v>
      </c>
      <c r="X8" s="65" t="s">
        <v>325</v>
      </c>
      <c r="Y8" s="66" t="s">
        <v>8</v>
      </c>
      <c r="Z8" s="207" t="s">
        <v>5</v>
      </c>
      <c r="AA8" s="67" t="s">
        <v>317</v>
      </c>
      <c r="AB8" s="67" t="s">
        <v>318</v>
      </c>
      <c r="AC8" s="67" t="s">
        <v>319</v>
      </c>
      <c r="AD8" s="207" t="s">
        <v>326</v>
      </c>
    </row>
    <row r="9" spans="1:30" ht="24" x14ac:dyDescent="0.2">
      <c r="A9" s="212"/>
      <c r="B9" s="212"/>
      <c r="C9" s="214"/>
      <c r="D9" s="214"/>
      <c r="E9" s="216"/>
      <c r="F9" s="214"/>
      <c r="G9" s="214"/>
      <c r="H9" s="63" t="s">
        <v>320</v>
      </c>
      <c r="I9" s="63" t="s">
        <v>320</v>
      </c>
      <c r="J9" s="63" t="s">
        <v>320</v>
      </c>
      <c r="K9" s="63" t="s">
        <v>320</v>
      </c>
      <c r="L9" s="63" t="s">
        <v>16</v>
      </c>
      <c r="M9" s="63" t="s">
        <v>16</v>
      </c>
      <c r="N9" s="63" t="s">
        <v>16</v>
      </c>
      <c r="O9" s="63" t="s">
        <v>16</v>
      </c>
      <c r="P9" s="63" t="s">
        <v>16</v>
      </c>
      <c r="Q9" s="63" t="s">
        <v>335</v>
      </c>
      <c r="R9" s="64" t="s">
        <v>7</v>
      </c>
      <c r="S9" s="64" t="s">
        <v>7</v>
      </c>
      <c r="T9" s="64" t="s">
        <v>7</v>
      </c>
      <c r="U9" s="64" t="s">
        <v>7</v>
      </c>
      <c r="V9" s="64" t="s">
        <v>7</v>
      </c>
      <c r="W9" s="64" t="s">
        <v>323</v>
      </c>
      <c r="X9" s="65" t="s">
        <v>7</v>
      </c>
      <c r="Y9" s="66" t="s">
        <v>9</v>
      </c>
      <c r="Z9" s="207"/>
      <c r="AA9" s="68" t="s">
        <v>327</v>
      </c>
      <c r="AB9" s="68" t="s">
        <v>327</v>
      </c>
      <c r="AC9" s="68" t="s">
        <v>327</v>
      </c>
      <c r="AD9" s="207"/>
    </row>
    <row r="10" spans="1:30" ht="24" x14ac:dyDescent="0.2">
      <c r="A10" s="56">
        <v>1</v>
      </c>
      <c r="B10" s="56">
        <v>1</v>
      </c>
      <c r="C10" s="45">
        <v>40171711</v>
      </c>
      <c r="D10" s="45" t="s">
        <v>20</v>
      </c>
      <c r="E10" s="46" t="s">
        <v>21</v>
      </c>
      <c r="F10" s="47" t="s">
        <v>31</v>
      </c>
      <c r="G10" s="73" t="s">
        <v>260</v>
      </c>
      <c r="H10" s="56">
        <v>1</v>
      </c>
      <c r="I10" s="56"/>
      <c r="J10" s="56"/>
      <c r="K10" s="55">
        <f>H10+I10+J10</f>
        <v>1</v>
      </c>
      <c r="L10" s="61">
        <v>0.19</v>
      </c>
      <c r="M10" s="62">
        <v>0.19</v>
      </c>
      <c r="N10" s="62">
        <v>0.19</v>
      </c>
      <c r="O10" s="62">
        <v>0.19</v>
      </c>
      <c r="P10" s="62">
        <v>0.19</v>
      </c>
      <c r="Q10" s="86">
        <v>0.19</v>
      </c>
      <c r="R10" s="181">
        <v>1240</v>
      </c>
      <c r="S10" s="58">
        <v>696</v>
      </c>
      <c r="T10" s="59">
        <v>690</v>
      </c>
      <c r="U10" s="59">
        <v>714</v>
      </c>
      <c r="V10" s="180">
        <v>1296</v>
      </c>
      <c r="W10" s="182"/>
      <c r="X10" s="182"/>
      <c r="Y10" s="69">
        <f>COUNT(R10,S10,T10,U10,V10,W10,X10)</f>
        <v>5</v>
      </c>
      <c r="Z10" s="48">
        <f>ROUND((R10+S10+T10+U10+V10+W10+X10)/Y10,2)</f>
        <v>927.2</v>
      </c>
      <c r="AA10" s="48">
        <f>Z10*H10</f>
        <v>927.2</v>
      </c>
      <c r="AB10" s="48">
        <f>Z10*I10</f>
        <v>0</v>
      </c>
      <c r="AC10" s="48">
        <f>Z10*J10</f>
        <v>0</v>
      </c>
      <c r="AD10" s="48">
        <f>Z10*K10</f>
        <v>927.2</v>
      </c>
    </row>
    <row r="11" spans="1:30" ht="24" x14ac:dyDescent="0.2">
      <c r="A11" s="56">
        <v>2</v>
      </c>
      <c r="B11" s="56">
        <v>2</v>
      </c>
      <c r="C11" s="45">
        <v>40171711</v>
      </c>
      <c r="D11" s="45" t="s">
        <v>22</v>
      </c>
      <c r="E11" s="46" t="s">
        <v>23</v>
      </c>
      <c r="F11" s="47" t="s">
        <v>31</v>
      </c>
      <c r="G11" s="73" t="s">
        <v>260</v>
      </c>
      <c r="H11" s="56">
        <v>1</v>
      </c>
      <c r="I11" s="56"/>
      <c r="J11" s="56"/>
      <c r="K11" s="55">
        <f t="shared" ref="K11:K74" si="0">H11+I11+J11</f>
        <v>1</v>
      </c>
      <c r="L11" s="61">
        <v>0.19</v>
      </c>
      <c r="M11" s="62">
        <v>0.19</v>
      </c>
      <c r="N11" s="62">
        <v>0.19</v>
      </c>
      <c r="O11" s="62">
        <v>0.19</v>
      </c>
      <c r="P11" s="62">
        <v>0.19</v>
      </c>
      <c r="Q11" s="86">
        <v>0.19</v>
      </c>
      <c r="R11" s="181">
        <v>1550</v>
      </c>
      <c r="S11" s="58">
        <v>696</v>
      </c>
      <c r="T11" s="59">
        <v>690</v>
      </c>
      <c r="U11" s="59">
        <v>714</v>
      </c>
      <c r="V11" s="180">
        <v>1620</v>
      </c>
      <c r="W11" s="182"/>
      <c r="X11" s="182"/>
      <c r="Y11" s="69">
        <f t="shared" ref="Y11:Y74" si="1">COUNT(R11,S11,T11,U11,V11,W11,X11)</f>
        <v>5</v>
      </c>
      <c r="Z11" s="48">
        <f t="shared" ref="Z11:Z74" si="2">ROUND((R11+S11+T11+U11+V11+W11+X11)/Y11,2)</f>
        <v>1054</v>
      </c>
      <c r="AA11" s="48">
        <f t="shared" ref="AA11:AA74" si="3">Z11*H11</f>
        <v>1054</v>
      </c>
      <c r="AB11" s="48">
        <f t="shared" ref="AB11:AB74" si="4">Z11*I11</f>
        <v>0</v>
      </c>
      <c r="AC11" s="48">
        <f t="shared" ref="AC11:AC74" si="5">Z11*J11</f>
        <v>0</v>
      </c>
      <c r="AD11" s="48">
        <f t="shared" ref="AD11:AD74" si="6">Z11*K11</f>
        <v>1054</v>
      </c>
    </row>
    <row r="12" spans="1:30" ht="24" x14ac:dyDescent="0.2">
      <c r="A12" s="56">
        <v>3</v>
      </c>
      <c r="B12" s="56">
        <v>3</v>
      </c>
      <c r="C12" s="45">
        <v>40171711</v>
      </c>
      <c r="D12" s="45" t="s">
        <v>24</v>
      </c>
      <c r="E12" s="46" t="s">
        <v>25</v>
      </c>
      <c r="F12" s="47" t="s">
        <v>31</v>
      </c>
      <c r="G12" s="73" t="s">
        <v>260</v>
      </c>
      <c r="H12" s="56">
        <v>2</v>
      </c>
      <c r="I12" s="56"/>
      <c r="J12" s="56"/>
      <c r="K12" s="55">
        <f t="shared" si="0"/>
        <v>2</v>
      </c>
      <c r="L12" s="61">
        <v>0.19</v>
      </c>
      <c r="M12" s="62">
        <v>0.19</v>
      </c>
      <c r="N12" s="62">
        <v>0.19</v>
      </c>
      <c r="O12" s="62">
        <v>0.19</v>
      </c>
      <c r="P12" s="62">
        <v>0.19</v>
      </c>
      <c r="Q12" s="86">
        <v>0.19</v>
      </c>
      <c r="R12" s="181">
        <v>1085</v>
      </c>
      <c r="S12" s="58">
        <v>696</v>
      </c>
      <c r="T12" s="59">
        <v>690</v>
      </c>
      <c r="U12" s="59">
        <v>714</v>
      </c>
      <c r="V12" s="180">
        <v>1134</v>
      </c>
      <c r="W12" s="182"/>
      <c r="X12" s="182"/>
      <c r="Y12" s="69">
        <f t="shared" si="1"/>
        <v>5</v>
      </c>
      <c r="Z12" s="48">
        <f t="shared" si="2"/>
        <v>863.8</v>
      </c>
      <c r="AA12" s="48">
        <f t="shared" si="3"/>
        <v>1727.6</v>
      </c>
      <c r="AB12" s="48">
        <f t="shared" si="4"/>
        <v>0</v>
      </c>
      <c r="AC12" s="48">
        <f t="shared" si="5"/>
        <v>0</v>
      </c>
      <c r="AD12" s="48">
        <f t="shared" si="6"/>
        <v>1727.6</v>
      </c>
    </row>
    <row r="13" spans="1:30" ht="24" x14ac:dyDescent="0.2">
      <c r="A13" s="56">
        <v>4</v>
      </c>
      <c r="B13" s="56">
        <v>4</v>
      </c>
      <c r="C13" s="45">
        <v>26121500</v>
      </c>
      <c r="D13" s="45" t="s">
        <v>26</v>
      </c>
      <c r="E13" s="46" t="s">
        <v>27</v>
      </c>
      <c r="F13" s="46" t="s">
        <v>330</v>
      </c>
      <c r="G13" s="56" t="s">
        <v>28</v>
      </c>
      <c r="H13" s="56">
        <v>24</v>
      </c>
      <c r="I13" s="56"/>
      <c r="J13" s="56"/>
      <c r="K13" s="55">
        <f t="shared" si="0"/>
        <v>24</v>
      </c>
      <c r="L13" s="61">
        <v>0.19</v>
      </c>
      <c r="M13" s="62">
        <v>0.19</v>
      </c>
      <c r="N13" s="62">
        <v>0.19</v>
      </c>
      <c r="O13" s="62">
        <v>0.19</v>
      </c>
      <c r="P13" s="62">
        <v>0.19</v>
      </c>
      <c r="Q13" s="87">
        <v>0</v>
      </c>
      <c r="R13" s="181">
        <v>10075</v>
      </c>
      <c r="S13" s="58">
        <v>7542</v>
      </c>
      <c r="T13" s="59">
        <v>7000</v>
      </c>
      <c r="U13" s="59">
        <v>7735</v>
      </c>
      <c r="V13" s="180">
        <v>10530</v>
      </c>
      <c r="W13" s="182"/>
      <c r="X13" s="182"/>
      <c r="Y13" s="69">
        <f t="shared" si="1"/>
        <v>5</v>
      </c>
      <c r="Z13" s="48">
        <f t="shared" si="2"/>
        <v>8576.4</v>
      </c>
      <c r="AA13" s="48">
        <f t="shared" si="3"/>
        <v>205833.59999999998</v>
      </c>
      <c r="AB13" s="48">
        <f t="shared" si="4"/>
        <v>0</v>
      </c>
      <c r="AC13" s="48">
        <f t="shared" si="5"/>
        <v>0</v>
      </c>
      <c r="AD13" s="48">
        <f t="shared" si="6"/>
        <v>205833.59999999998</v>
      </c>
    </row>
    <row r="14" spans="1:30" ht="168" x14ac:dyDescent="0.2">
      <c r="A14" s="56">
        <v>5</v>
      </c>
      <c r="B14" s="56">
        <v>5</v>
      </c>
      <c r="C14" s="45">
        <v>27112135</v>
      </c>
      <c r="D14" s="45" t="s">
        <v>29</v>
      </c>
      <c r="E14" s="46" t="s">
        <v>30</v>
      </c>
      <c r="F14" s="47" t="s">
        <v>31</v>
      </c>
      <c r="G14" s="73" t="s">
        <v>260</v>
      </c>
      <c r="H14" s="56">
        <v>6</v>
      </c>
      <c r="I14" s="56"/>
      <c r="J14" s="56"/>
      <c r="K14" s="55">
        <f t="shared" si="0"/>
        <v>6</v>
      </c>
      <c r="L14" s="61">
        <v>0.19</v>
      </c>
      <c r="M14" s="62">
        <v>0.19</v>
      </c>
      <c r="N14" s="62">
        <v>0.19</v>
      </c>
      <c r="O14" s="62">
        <v>0.19</v>
      </c>
      <c r="P14" s="62">
        <v>0.19</v>
      </c>
      <c r="Q14" s="86">
        <v>0.19</v>
      </c>
      <c r="R14" s="181">
        <v>44175</v>
      </c>
      <c r="S14" s="58">
        <v>40609</v>
      </c>
      <c r="T14" s="59">
        <v>29000</v>
      </c>
      <c r="U14" s="59">
        <v>41650</v>
      </c>
      <c r="V14" s="180">
        <v>46170</v>
      </c>
      <c r="W14" s="182"/>
      <c r="X14" s="182"/>
      <c r="Y14" s="69">
        <f t="shared" si="1"/>
        <v>5</v>
      </c>
      <c r="Z14" s="48">
        <f t="shared" si="2"/>
        <v>40320.800000000003</v>
      </c>
      <c r="AA14" s="48">
        <f t="shared" si="3"/>
        <v>241924.80000000002</v>
      </c>
      <c r="AB14" s="48">
        <f t="shared" si="4"/>
        <v>0</v>
      </c>
      <c r="AC14" s="48">
        <f t="shared" si="5"/>
        <v>0</v>
      </c>
      <c r="AD14" s="48">
        <f t="shared" si="6"/>
        <v>241924.80000000002</v>
      </c>
    </row>
    <row r="15" spans="1:30" ht="84" x14ac:dyDescent="0.2">
      <c r="A15" s="56">
        <v>6</v>
      </c>
      <c r="B15" s="56">
        <v>6</v>
      </c>
      <c r="C15" s="45">
        <v>27112135</v>
      </c>
      <c r="D15" s="45" t="s">
        <v>32</v>
      </c>
      <c r="E15" s="46" t="s">
        <v>33</v>
      </c>
      <c r="F15" s="47" t="s">
        <v>31</v>
      </c>
      <c r="G15" s="73" t="s">
        <v>260</v>
      </c>
      <c r="H15" s="56">
        <v>20</v>
      </c>
      <c r="I15" s="56"/>
      <c r="J15" s="56"/>
      <c r="K15" s="55">
        <f t="shared" si="0"/>
        <v>20</v>
      </c>
      <c r="L15" s="61">
        <v>0.19</v>
      </c>
      <c r="M15" s="62">
        <v>0.19</v>
      </c>
      <c r="N15" s="62">
        <v>0.19</v>
      </c>
      <c r="O15" s="62">
        <v>0.19</v>
      </c>
      <c r="P15" s="62">
        <v>0.19</v>
      </c>
      <c r="Q15" s="86">
        <v>0.19</v>
      </c>
      <c r="R15" s="181">
        <v>44175</v>
      </c>
      <c r="S15" s="58">
        <v>43510</v>
      </c>
      <c r="T15" s="59">
        <v>35000</v>
      </c>
      <c r="U15" s="59">
        <v>44625</v>
      </c>
      <c r="V15" s="180">
        <v>46170</v>
      </c>
      <c r="W15" s="182"/>
      <c r="X15" s="182"/>
      <c r="Y15" s="69">
        <f t="shared" si="1"/>
        <v>5</v>
      </c>
      <c r="Z15" s="48">
        <f t="shared" si="2"/>
        <v>42696</v>
      </c>
      <c r="AA15" s="48">
        <f t="shared" si="3"/>
        <v>853920</v>
      </c>
      <c r="AB15" s="48">
        <f t="shared" si="4"/>
        <v>0</v>
      </c>
      <c r="AC15" s="48">
        <f t="shared" si="5"/>
        <v>0</v>
      </c>
      <c r="AD15" s="48">
        <f t="shared" si="6"/>
        <v>853920</v>
      </c>
    </row>
    <row r="16" spans="1:30" ht="72" x14ac:dyDescent="0.2">
      <c r="A16" s="56">
        <v>7</v>
      </c>
      <c r="B16" s="56">
        <v>7</v>
      </c>
      <c r="C16" s="45">
        <v>27111602</v>
      </c>
      <c r="D16" s="45" t="s">
        <v>34</v>
      </c>
      <c r="E16" s="46" t="s">
        <v>35</v>
      </c>
      <c r="F16" s="47" t="s">
        <v>31</v>
      </c>
      <c r="G16" s="73" t="s">
        <v>260</v>
      </c>
      <c r="H16" s="56">
        <v>3</v>
      </c>
      <c r="I16" s="56"/>
      <c r="J16" s="56"/>
      <c r="K16" s="55">
        <f t="shared" si="0"/>
        <v>3</v>
      </c>
      <c r="L16" s="61">
        <v>0.19</v>
      </c>
      <c r="M16" s="62">
        <v>0.05</v>
      </c>
      <c r="N16" s="62">
        <v>0.19</v>
      </c>
      <c r="O16" s="62">
        <v>0.05</v>
      </c>
      <c r="P16" s="62">
        <v>0.19</v>
      </c>
      <c r="Q16" s="86">
        <v>0.19</v>
      </c>
      <c r="R16" s="181">
        <v>244900</v>
      </c>
      <c r="S16" s="58">
        <v>142814</v>
      </c>
      <c r="T16" s="59">
        <v>135000</v>
      </c>
      <c r="U16" s="59">
        <v>146475</v>
      </c>
      <c r="V16" s="180">
        <v>255960.00000000003</v>
      </c>
      <c r="W16" s="182"/>
      <c r="X16" s="182"/>
      <c r="Y16" s="69">
        <f t="shared" si="1"/>
        <v>5</v>
      </c>
      <c r="Z16" s="48">
        <f t="shared" si="2"/>
        <v>185029.8</v>
      </c>
      <c r="AA16" s="48">
        <f t="shared" si="3"/>
        <v>555089.39999999991</v>
      </c>
      <c r="AB16" s="48">
        <f t="shared" si="4"/>
        <v>0</v>
      </c>
      <c r="AC16" s="48">
        <f t="shared" si="5"/>
        <v>0</v>
      </c>
      <c r="AD16" s="48">
        <f t="shared" si="6"/>
        <v>555089.39999999991</v>
      </c>
    </row>
    <row r="17" spans="1:30" ht="72" x14ac:dyDescent="0.2">
      <c r="A17" s="56">
        <v>8</v>
      </c>
      <c r="B17" s="56">
        <v>8</v>
      </c>
      <c r="C17" s="45">
        <v>27111602</v>
      </c>
      <c r="D17" s="45" t="s">
        <v>36</v>
      </c>
      <c r="E17" s="46" t="s">
        <v>37</v>
      </c>
      <c r="F17" s="47" t="s">
        <v>31</v>
      </c>
      <c r="G17" s="73" t="s">
        <v>260</v>
      </c>
      <c r="H17" s="56">
        <v>3</v>
      </c>
      <c r="I17" s="56"/>
      <c r="J17" s="56"/>
      <c r="K17" s="55">
        <f t="shared" si="0"/>
        <v>3</v>
      </c>
      <c r="L17" s="61">
        <v>0.19</v>
      </c>
      <c r="M17" s="62">
        <v>0.05</v>
      </c>
      <c r="N17" s="62">
        <v>0.19</v>
      </c>
      <c r="O17" s="62">
        <v>0.05</v>
      </c>
      <c r="P17" s="62">
        <v>0.19</v>
      </c>
      <c r="Q17" s="86">
        <v>0.19</v>
      </c>
      <c r="R17" s="181">
        <v>57350</v>
      </c>
      <c r="S17" s="58">
        <v>38391</v>
      </c>
      <c r="T17" s="59">
        <v>37000</v>
      </c>
      <c r="U17" s="59">
        <v>39375</v>
      </c>
      <c r="V17" s="180">
        <v>59940.000000000007</v>
      </c>
      <c r="W17" s="182"/>
      <c r="X17" s="182"/>
      <c r="Y17" s="69">
        <f t="shared" si="1"/>
        <v>5</v>
      </c>
      <c r="Z17" s="48">
        <f t="shared" si="2"/>
        <v>46411.199999999997</v>
      </c>
      <c r="AA17" s="48">
        <f t="shared" si="3"/>
        <v>139233.59999999998</v>
      </c>
      <c r="AB17" s="48">
        <f t="shared" si="4"/>
        <v>0</v>
      </c>
      <c r="AC17" s="48">
        <f t="shared" si="5"/>
        <v>0</v>
      </c>
      <c r="AD17" s="48">
        <f t="shared" si="6"/>
        <v>139233.59999999998</v>
      </c>
    </row>
    <row r="18" spans="1:30" ht="60" x14ac:dyDescent="0.2">
      <c r="A18" s="56">
        <v>9</v>
      </c>
      <c r="B18" s="56">
        <v>9</v>
      </c>
      <c r="C18" s="45">
        <v>27111602</v>
      </c>
      <c r="D18" s="45" t="s">
        <v>38</v>
      </c>
      <c r="E18" s="46" t="s">
        <v>39</v>
      </c>
      <c r="F18" s="47" t="s">
        <v>31</v>
      </c>
      <c r="G18" s="73" t="s">
        <v>260</v>
      </c>
      <c r="H18" s="56">
        <v>3</v>
      </c>
      <c r="I18" s="56"/>
      <c r="J18" s="56"/>
      <c r="K18" s="55">
        <f t="shared" si="0"/>
        <v>3</v>
      </c>
      <c r="L18" s="61">
        <v>0.19</v>
      </c>
      <c r="M18" s="62">
        <v>0.05</v>
      </c>
      <c r="N18" s="62">
        <v>0.19</v>
      </c>
      <c r="O18" s="62">
        <v>0.05</v>
      </c>
      <c r="P18" s="62">
        <v>0.19</v>
      </c>
      <c r="Q18" s="86">
        <v>0.19</v>
      </c>
      <c r="R18" s="181">
        <v>44950</v>
      </c>
      <c r="S18" s="58">
        <v>33989</v>
      </c>
      <c r="T18" s="59">
        <v>25000</v>
      </c>
      <c r="U18" s="59">
        <v>34860</v>
      </c>
      <c r="V18" s="180">
        <v>46980</v>
      </c>
      <c r="W18" s="182"/>
      <c r="X18" s="182"/>
      <c r="Y18" s="69">
        <f t="shared" si="1"/>
        <v>5</v>
      </c>
      <c r="Z18" s="48">
        <f t="shared" si="2"/>
        <v>37155.800000000003</v>
      </c>
      <c r="AA18" s="48">
        <f t="shared" si="3"/>
        <v>111467.40000000001</v>
      </c>
      <c r="AB18" s="48">
        <f t="shared" si="4"/>
        <v>0</v>
      </c>
      <c r="AC18" s="48">
        <f t="shared" si="5"/>
        <v>0</v>
      </c>
      <c r="AD18" s="48">
        <f t="shared" si="6"/>
        <v>111467.40000000001</v>
      </c>
    </row>
    <row r="19" spans="1:30" ht="144" x14ac:dyDescent="0.2">
      <c r="A19" s="56">
        <v>10</v>
      </c>
      <c r="B19" s="56">
        <v>10</v>
      </c>
      <c r="C19" s="45">
        <v>30111801</v>
      </c>
      <c r="D19" s="45" t="s">
        <v>40</v>
      </c>
      <c r="E19" s="46" t="s">
        <v>41</v>
      </c>
      <c r="F19" s="46" t="s">
        <v>42</v>
      </c>
      <c r="G19" s="56" t="s">
        <v>42</v>
      </c>
      <c r="H19" s="56">
        <v>14</v>
      </c>
      <c r="I19" s="56"/>
      <c r="J19" s="56"/>
      <c r="K19" s="55">
        <f t="shared" si="0"/>
        <v>14</v>
      </c>
      <c r="L19" s="61">
        <v>0.19</v>
      </c>
      <c r="M19" s="62">
        <v>0.19</v>
      </c>
      <c r="N19" s="62">
        <v>0.19</v>
      </c>
      <c r="O19" s="62">
        <v>0.19</v>
      </c>
      <c r="P19" s="62">
        <v>0.19</v>
      </c>
      <c r="Q19" s="86">
        <v>0.19</v>
      </c>
      <c r="R19" s="181">
        <v>69750</v>
      </c>
      <c r="S19" s="58">
        <v>69615</v>
      </c>
      <c r="T19" s="59">
        <v>80000</v>
      </c>
      <c r="U19" s="59">
        <v>71400</v>
      </c>
      <c r="V19" s="180">
        <v>72900</v>
      </c>
      <c r="W19" s="182"/>
      <c r="X19" s="182"/>
      <c r="Y19" s="69">
        <f t="shared" si="1"/>
        <v>5</v>
      </c>
      <c r="Z19" s="48">
        <f t="shared" si="2"/>
        <v>72733</v>
      </c>
      <c r="AA19" s="48">
        <f t="shared" si="3"/>
        <v>1018262</v>
      </c>
      <c r="AB19" s="48">
        <f t="shared" si="4"/>
        <v>0</v>
      </c>
      <c r="AC19" s="48">
        <f t="shared" si="5"/>
        <v>0</v>
      </c>
      <c r="AD19" s="48">
        <f t="shared" si="6"/>
        <v>1018262</v>
      </c>
    </row>
    <row r="20" spans="1:30" ht="132" x14ac:dyDescent="0.2">
      <c r="A20" s="56">
        <v>11</v>
      </c>
      <c r="B20" s="56">
        <v>11</v>
      </c>
      <c r="C20" s="45">
        <v>11111700</v>
      </c>
      <c r="D20" s="45" t="s">
        <v>43</v>
      </c>
      <c r="E20" s="46" t="s">
        <v>44</v>
      </c>
      <c r="F20" s="46" t="s">
        <v>42</v>
      </c>
      <c r="G20" s="73" t="s">
        <v>42</v>
      </c>
      <c r="H20" s="56">
        <v>35</v>
      </c>
      <c r="I20" s="56"/>
      <c r="J20" s="56"/>
      <c r="K20" s="55">
        <f t="shared" si="0"/>
        <v>35</v>
      </c>
      <c r="L20" s="61">
        <v>0.19</v>
      </c>
      <c r="M20" s="62">
        <v>0.19</v>
      </c>
      <c r="N20" s="62">
        <v>0.19</v>
      </c>
      <c r="O20" s="62">
        <v>0.19</v>
      </c>
      <c r="P20" s="62">
        <v>0.19</v>
      </c>
      <c r="Q20" s="86">
        <v>0.19</v>
      </c>
      <c r="R20" s="181">
        <v>77500</v>
      </c>
      <c r="S20" s="58">
        <v>69615</v>
      </c>
      <c r="T20" s="59">
        <v>95000</v>
      </c>
      <c r="U20" s="59">
        <v>71400</v>
      </c>
      <c r="V20" s="180">
        <v>81000</v>
      </c>
      <c r="W20" s="182"/>
      <c r="X20" s="182"/>
      <c r="Y20" s="69">
        <f t="shared" si="1"/>
        <v>5</v>
      </c>
      <c r="Z20" s="48">
        <f t="shared" si="2"/>
        <v>78903</v>
      </c>
      <c r="AA20" s="48">
        <f t="shared" si="3"/>
        <v>2761605</v>
      </c>
      <c r="AB20" s="48">
        <f t="shared" si="4"/>
        <v>0</v>
      </c>
      <c r="AC20" s="48">
        <f t="shared" si="5"/>
        <v>0</v>
      </c>
      <c r="AD20" s="48">
        <f t="shared" si="6"/>
        <v>2761605</v>
      </c>
    </row>
    <row r="21" spans="1:30" ht="72" x14ac:dyDescent="0.2">
      <c r="A21" s="56">
        <v>12</v>
      </c>
      <c r="B21" s="56">
        <v>12</v>
      </c>
      <c r="C21" s="45">
        <v>39121601</v>
      </c>
      <c r="D21" s="45" t="s">
        <v>45</v>
      </c>
      <c r="E21" s="46" t="s">
        <v>46</v>
      </c>
      <c r="F21" s="47" t="s">
        <v>31</v>
      </c>
      <c r="G21" s="73" t="s">
        <v>260</v>
      </c>
      <c r="H21" s="56">
        <v>6</v>
      </c>
      <c r="I21" s="56"/>
      <c r="J21" s="56"/>
      <c r="K21" s="55">
        <f t="shared" si="0"/>
        <v>6</v>
      </c>
      <c r="L21" s="61">
        <v>0.19</v>
      </c>
      <c r="M21" s="62">
        <v>0.19</v>
      </c>
      <c r="N21" s="62">
        <v>0.19</v>
      </c>
      <c r="O21" s="62">
        <v>0.19</v>
      </c>
      <c r="P21" s="62">
        <v>0.19</v>
      </c>
      <c r="Q21" s="86">
        <v>0.19</v>
      </c>
      <c r="R21" s="181">
        <v>23250</v>
      </c>
      <c r="S21" s="58">
        <v>19724</v>
      </c>
      <c r="T21" s="59">
        <v>19000</v>
      </c>
      <c r="U21" s="59">
        <v>20230</v>
      </c>
      <c r="V21" s="180">
        <v>24300</v>
      </c>
      <c r="W21" s="182"/>
      <c r="X21" s="182"/>
      <c r="Y21" s="69">
        <f t="shared" si="1"/>
        <v>5</v>
      </c>
      <c r="Z21" s="48">
        <f t="shared" si="2"/>
        <v>21300.799999999999</v>
      </c>
      <c r="AA21" s="48">
        <f t="shared" si="3"/>
        <v>127804.79999999999</v>
      </c>
      <c r="AB21" s="48">
        <f t="shared" si="4"/>
        <v>0</v>
      </c>
      <c r="AC21" s="48">
        <f t="shared" si="5"/>
        <v>0</v>
      </c>
      <c r="AD21" s="48">
        <f t="shared" si="6"/>
        <v>127804.79999999999</v>
      </c>
    </row>
    <row r="22" spans="1:30" ht="60" x14ac:dyDescent="0.2">
      <c r="A22" s="56">
        <v>13</v>
      </c>
      <c r="B22" s="56">
        <v>13</v>
      </c>
      <c r="C22" s="45">
        <v>39121601</v>
      </c>
      <c r="D22" s="45" t="s">
        <v>47</v>
      </c>
      <c r="E22" s="46" t="s">
        <v>48</v>
      </c>
      <c r="F22" s="47" t="s">
        <v>31</v>
      </c>
      <c r="G22" s="73" t="s">
        <v>260</v>
      </c>
      <c r="H22" s="56">
        <v>1</v>
      </c>
      <c r="I22" s="56"/>
      <c r="J22" s="56"/>
      <c r="K22" s="55">
        <f t="shared" si="0"/>
        <v>1</v>
      </c>
      <c r="L22" s="61">
        <v>0.19</v>
      </c>
      <c r="M22" s="62">
        <v>0.19</v>
      </c>
      <c r="N22" s="62">
        <v>0.19</v>
      </c>
      <c r="O22" s="62">
        <v>0.19</v>
      </c>
      <c r="P22" s="62">
        <v>0.19</v>
      </c>
      <c r="Q22" s="86">
        <v>0.19</v>
      </c>
      <c r="R22" s="181">
        <v>22475</v>
      </c>
      <c r="S22" s="58">
        <v>19724</v>
      </c>
      <c r="T22" s="59">
        <v>19500</v>
      </c>
      <c r="U22" s="59">
        <v>20230</v>
      </c>
      <c r="V22" s="180">
        <v>23490</v>
      </c>
      <c r="W22" s="182"/>
      <c r="X22" s="182"/>
      <c r="Y22" s="69">
        <f t="shared" si="1"/>
        <v>5</v>
      </c>
      <c r="Z22" s="48">
        <f t="shared" si="2"/>
        <v>21083.8</v>
      </c>
      <c r="AA22" s="48">
        <f t="shared" si="3"/>
        <v>21083.8</v>
      </c>
      <c r="AB22" s="48">
        <f t="shared" si="4"/>
        <v>0</v>
      </c>
      <c r="AC22" s="48">
        <f t="shared" si="5"/>
        <v>0</v>
      </c>
      <c r="AD22" s="48">
        <f t="shared" si="6"/>
        <v>21083.8</v>
      </c>
    </row>
    <row r="23" spans="1:30" ht="72" x14ac:dyDescent="0.2">
      <c r="A23" s="56">
        <v>14</v>
      </c>
      <c r="B23" s="56">
        <v>14</v>
      </c>
      <c r="C23" s="45">
        <v>39121601</v>
      </c>
      <c r="D23" s="45" t="s">
        <v>49</v>
      </c>
      <c r="E23" s="46" t="s">
        <v>50</v>
      </c>
      <c r="F23" s="47" t="s">
        <v>31</v>
      </c>
      <c r="G23" s="73" t="s">
        <v>260</v>
      </c>
      <c r="H23" s="56">
        <v>3</v>
      </c>
      <c r="I23" s="56"/>
      <c r="J23" s="56"/>
      <c r="K23" s="55">
        <f t="shared" si="0"/>
        <v>3</v>
      </c>
      <c r="L23" s="61">
        <v>0.19</v>
      </c>
      <c r="M23" s="62">
        <v>0.19</v>
      </c>
      <c r="N23" s="62">
        <v>0.19</v>
      </c>
      <c r="O23" s="62">
        <v>0.19</v>
      </c>
      <c r="P23" s="62">
        <v>0.19</v>
      </c>
      <c r="Q23" s="86">
        <v>0.19</v>
      </c>
      <c r="R23" s="181">
        <v>22475</v>
      </c>
      <c r="S23" s="58">
        <v>19724</v>
      </c>
      <c r="T23" s="59">
        <v>22000</v>
      </c>
      <c r="U23" s="59">
        <v>20230</v>
      </c>
      <c r="V23" s="180">
        <v>23490</v>
      </c>
      <c r="W23" s="182"/>
      <c r="X23" s="182"/>
      <c r="Y23" s="69">
        <f t="shared" si="1"/>
        <v>5</v>
      </c>
      <c r="Z23" s="48">
        <f t="shared" si="2"/>
        <v>21583.8</v>
      </c>
      <c r="AA23" s="48">
        <f t="shared" si="3"/>
        <v>64751.399999999994</v>
      </c>
      <c r="AB23" s="48">
        <f t="shared" si="4"/>
        <v>0</v>
      </c>
      <c r="AC23" s="48">
        <f t="shared" si="5"/>
        <v>0</v>
      </c>
      <c r="AD23" s="48">
        <f t="shared" si="6"/>
        <v>64751.399999999994</v>
      </c>
    </row>
    <row r="24" spans="1:30" ht="72" x14ac:dyDescent="0.2">
      <c r="A24" s="56">
        <v>15</v>
      </c>
      <c r="B24" s="56">
        <v>15</v>
      </c>
      <c r="C24" s="45">
        <v>39121601</v>
      </c>
      <c r="D24" s="45" t="s">
        <v>51</v>
      </c>
      <c r="E24" s="46" t="s">
        <v>52</v>
      </c>
      <c r="F24" s="47" t="s">
        <v>31</v>
      </c>
      <c r="G24" s="73" t="s">
        <v>260</v>
      </c>
      <c r="H24" s="56">
        <v>4</v>
      </c>
      <c r="I24" s="56"/>
      <c r="J24" s="56"/>
      <c r="K24" s="55">
        <f t="shared" si="0"/>
        <v>4</v>
      </c>
      <c r="L24" s="61">
        <v>0.19</v>
      </c>
      <c r="M24" s="62">
        <v>0.19</v>
      </c>
      <c r="N24" s="62">
        <v>0.19</v>
      </c>
      <c r="O24" s="62">
        <v>0.19</v>
      </c>
      <c r="P24" s="62">
        <v>0.19</v>
      </c>
      <c r="Q24" s="86">
        <v>0.19</v>
      </c>
      <c r="R24" s="181">
        <v>15500</v>
      </c>
      <c r="S24" s="58">
        <v>19724</v>
      </c>
      <c r="T24" s="59">
        <v>23000</v>
      </c>
      <c r="U24" s="59">
        <v>20230</v>
      </c>
      <c r="V24" s="180">
        <v>16200.000000000002</v>
      </c>
      <c r="W24" s="182"/>
      <c r="X24" s="182"/>
      <c r="Y24" s="69">
        <f t="shared" si="1"/>
        <v>5</v>
      </c>
      <c r="Z24" s="48">
        <f t="shared" si="2"/>
        <v>18930.8</v>
      </c>
      <c r="AA24" s="48">
        <f t="shared" si="3"/>
        <v>75723.199999999997</v>
      </c>
      <c r="AB24" s="48">
        <f t="shared" si="4"/>
        <v>0</v>
      </c>
      <c r="AC24" s="48">
        <f t="shared" si="5"/>
        <v>0</v>
      </c>
      <c r="AD24" s="48">
        <f t="shared" si="6"/>
        <v>75723.199999999997</v>
      </c>
    </row>
    <row r="25" spans="1:30" ht="48" x14ac:dyDescent="0.2">
      <c r="A25" s="56">
        <v>16</v>
      </c>
      <c r="B25" s="56">
        <v>16</v>
      </c>
      <c r="C25" s="45">
        <v>47121804</v>
      </c>
      <c r="D25" s="45" t="s">
        <v>53</v>
      </c>
      <c r="E25" s="46" t="s">
        <v>54</v>
      </c>
      <c r="F25" s="47" t="s">
        <v>31</v>
      </c>
      <c r="G25" s="73" t="s">
        <v>260</v>
      </c>
      <c r="H25" s="56">
        <v>10</v>
      </c>
      <c r="I25" s="56"/>
      <c r="J25" s="56"/>
      <c r="K25" s="55">
        <f t="shared" si="0"/>
        <v>10</v>
      </c>
      <c r="L25" s="61">
        <v>0.19</v>
      </c>
      <c r="M25" s="62">
        <v>0.19</v>
      </c>
      <c r="N25" s="62">
        <v>0.19</v>
      </c>
      <c r="O25" s="62">
        <v>0.19</v>
      </c>
      <c r="P25" s="62">
        <v>0.19</v>
      </c>
      <c r="Q25" s="86">
        <v>0.19</v>
      </c>
      <c r="R25" s="181">
        <v>6975</v>
      </c>
      <c r="S25" s="58">
        <v>5222</v>
      </c>
      <c r="T25" s="59">
        <v>5000</v>
      </c>
      <c r="U25" s="59">
        <v>5355</v>
      </c>
      <c r="V25" s="180">
        <v>7290.0000000000009</v>
      </c>
      <c r="W25" s="182"/>
      <c r="X25" s="182"/>
      <c r="Y25" s="69">
        <f t="shared" si="1"/>
        <v>5</v>
      </c>
      <c r="Z25" s="48">
        <f t="shared" si="2"/>
        <v>5968.4</v>
      </c>
      <c r="AA25" s="48">
        <f t="shared" si="3"/>
        <v>59684</v>
      </c>
      <c r="AB25" s="48">
        <f t="shared" si="4"/>
        <v>0</v>
      </c>
      <c r="AC25" s="48">
        <f t="shared" si="5"/>
        <v>0</v>
      </c>
      <c r="AD25" s="48">
        <f t="shared" si="6"/>
        <v>59684</v>
      </c>
    </row>
    <row r="26" spans="1:30" ht="108" x14ac:dyDescent="0.2">
      <c r="A26" s="56">
        <v>17</v>
      </c>
      <c r="B26" s="56">
        <v>17</v>
      </c>
      <c r="C26" s="45">
        <v>23232201</v>
      </c>
      <c r="D26" s="45" t="s">
        <v>55</v>
      </c>
      <c r="E26" s="46" t="s">
        <v>56</v>
      </c>
      <c r="F26" s="45" t="s">
        <v>57</v>
      </c>
      <c r="G26" s="73" t="s">
        <v>260</v>
      </c>
      <c r="H26" s="56">
        <v>2</v>
      </c>
      <c r="I26" s="56"/>
      <c r="J26" s="56"/>
      <c r="K26" s="55">
        <f t="shared" si="0"/>
        <v>2</v>
      </c>
      <c r="L26" s="61">
        <v>0.19</v>
      </c>
      <c r="M26" s="62">
        <v>0.19</v>
      </c>
      <c r="N26" s="62">
        <v>0.19</v>
      </c>
      <c r="O26" s="62">
        <v>0.19</v>
      </c>
      <c r="P26" s="62">
        <v>0.19</v>
      </c>
      <c r="Q26" s="86">
        <v>0.19</v>
      </c>
      <c r="R26" s="181">
        <v>54250</v>
      </c>
      <c r="S26" s="58">
        <v>13923</v>
      </c>
      <c r="T26" s="59">
        <v>14000</v>
      </c>
      <c r="U26" s="59">
        <v>14280</v>
      </c>
      <c r="V26" s="180">
        <v>56700.000000000007</v>
      </c>
      <c r="W26" s="182"/>
      <c r="X26" s="182"/>
      <c r="Y26" s="69">
        <f t="shared" si="1"/>
        <v>5</v>
      </c>
      <c r="Z26" s="48">
        <f t="shared" si="2"/>
        <v>30630.6</v>
      </c>
      <c r="AA26" s="48">
        <f t="shared" si="3"/>
        <v>61261.2</v>
      </c>
      <c r="AB26" s="48">
        <f t="shared" si="4"/>
        <v>0</v>
      </c>
      <c r="AC26" s="48">
        <f t="shared" si="5"/>
        <v>0</v>
      </c>
      <c r="AD26" s="48">
        <f t="shared" si="6"/>
        <v>61261.2</v>
      </c>
    </row>
    <row r="27" spans="1:30" ht="84" x14ac:dyDescent="0.2">
      <c r="A27" s="56">
        <v>18</v>
      </c>
      <c r="B27" s="56">
        <v>18</v>
      </c>
      <c r="C27" s="45">
        <v>31211904</v>
      </c>
      <c r="D27" s="45" t="s">
        <v>58</v>
      </c>
      <c r="E27" s="46" t="s">
        <v>59</v>
      </c>
      <c r="F27" s="47" t="s">
        <v>31</v>
      </c>
      <c r="G27" s="73" t="s">
        <v>260</v>
      </c>
      <c r="H27" s="56">
        <v>2</v>
      </c>
      <c r="I27" s="56"/>
      <c r="J27" s="56"/>
      <c r="K27" s="55">
        <f t="shared" si="0"/>
        <v>2</v>
      </c>
      <c r="L27" s="61">
        <v>0.19</v>
      </c>
      <c r="M27" s="62">
        <v>0.19</v>
      </c>
      <c r="N27" s="62">
        <v>0.19</v>
      </c>
      <c r="O27" s="62">
        <v>0.19</v>
      </c>
      <c r="P27" s="62">
        <v>0.19</v>
      </c>
      <c r="Q27" s="86">
        <v>0.19</v>
      </c>
      <c r="R27" s="181">
        <v>10850</v>
      </c>
      <c r="S27" s="58">
        <v>87019</v>
      </c>
      <c r="T27" s="59">
        <v>7500</v>
      </c>
      <c r="U27" s="59">
        <v>89250</v>
      </c>
      <c r="V27" s="180">
        <v>11340</v>
      </c>
      <c r="W27" s="182"/>
      <c r="X27" s="182"/>
      <c r="Y27" s="69">
        <f t="shared" si="1"/>
        <v>5</v>
      </c>
      <c r="Z27" s="48">
        <f t="shared" si="2"/>
        <v>41191.800000000003</v>
      </c>
      <c r="AA27" s="48">
        <f t="shared" si="3"/>
        <v>82383.600000000006</v>
      </c>
      <c r="AB27" s="48">
        <f t="shared" si="4"/>
        <v>0</v>
      </c>
      <c r="AC27" s="48">
        <f t="shared" si="5"/>
        <v>0</v>
      </c>
      <c r="AD27" s="48">
        <f t="shared" si="6"/>
        <v>82383.600000000006</v>
      </c>
    </row>
    <row r="28" spans="1:30" ht="48" x14ac:dyDescent="0.2">
      <c r="A28" s="56">
        <v>19</v>
      </c>
      <c r="B28" s="56">
        <v>19</v>
      </c>
      <c r="C28" s="45">
        <v>60104912</v>
      </c>
      <c r="D28" s="45" t="s">
        <v>60</v>
      </c>
      <c r="E28" s="46" t="s">
        <v>61</v>
      </c>
      <c r="F28" s="46" t="s">
        <v>170</v>
      </c>
      <c r="G28" s="73" t="s">
        <v>62</v>
      </c>
      <c r="H28" s="56">
        <v>55</v>
      </c>
      <c r="I28" s="56"/>
      <c r="J28" s="56"/>
      <c r="K28" s="55">
        <f t="shared" si="0"/>
        <v>55</v>
      </c>
      <c r="L28" s="61">
        <v>0.19</v>
      </c>
      <c r="M28" s="62">
        <v>0.19</v>
      </c>
      <c r="N28" s="62">
        <v>0.19</v>
      </c>
      <c r="O28" s="62">
        <v>0.19</v>
      </c>
      <c r="P28" s="62">
        <v>0.19</v>
      </c>
      <c r="Q28" s="86">
        <v>0.19</v>
      </c>
      <c r="R28" s="181">
        <v>26350</v>
      </c>
      <c r="S28" s="58">
        <v>22625</v>
      </c>
      <c r="T28" s="59">
        <v>23000</v>
      </c>
      <c r="U28" s="59">
        <v>23205</v>
      </c>
      <c r="V28" s="180">
        <v>27540</v>
      </c>
      <c r="W28" s="182"/>
      <c r="X28" s="182"/>
      <c r="Y28" s="69">
        <f t="shared" si="1"/>
        <v>5</v>
      </c>
      <c r="Z28" s="48">
        <f t="shared" si="2"/>
        <v>24544</v>
      </c>
      <c r="AA28" s="48">
        <f t="shared" si="3"/>
        <v>1349920</v>
      </c>
      <c r="AB28" s="48">
        <f t="shared" si="4"/>
        <v>0</v>
      </c>
      <c r="AC28" s="48">
        <f t="shared" si="5"/>
        <v>0</v>
      </c>
      <c r="AD28" s="48">
        <f t="shared" si="6"/>
        <v>1349920</v>
      </c>
    </row>
    <row r="29" spans="1:30" ht="48" x14ac:dyDescent="0.2">
      <c r="A29" s="56">
        <v>20</v>
      </c>
      <c r="B29" s="56">
        <v>20</v>
      </c>
      <c r="C29" s="45">
        <v>60104912</v>
      </c>
      <c r="D29" s="45" t="s">
        <v>63</v>
      </c>
      <c r="E29" s="46" t="s">
        <v>61</v>
      </c>
      <c r="F29" s="46" t="s">
        <v>170</v>
      </c>
      <c r="G29" s="56" t="s">
        <v>62</v>
      </c>
      <c r="H29" s="56">
        <v>55</v>
      </c>
      <c r="I29" s="56"/>
      <c r="J29" s="56"/>
      <c r="K29" s="55">
        <f t="shared" si="0"/>
        <v>55</v>
      </c>
      <c r="L29" s="61">
        <v>0.19</v>
      </c>
      <c r="M29" s="62">
        <v>0.19</v>
      </c>
      <c r="N29" s="62">
        <v>0.19</v>
      </c>
      <c r="O29" s="62">
        <v>0.19</v>
      </c>
      <c r="P29" s="62">
        <v>0.19</v>
      </c>
      <c r="Q29" s="86">
        <v>0.19</v>
      </c>
      <c r="R29" s="181">
        <v>26350</v>
      </c>
      <c r="S29" s="58">
        <v>32719</v>
      </c>
      <c r="T29" s="59">
        <v>31000</v>
      </c>
      <c r="U29" s="59">
        <v>33558</v>
      </c>
      <c r="V29" s="180">
        <v>27540</v>
      </c>
      <c r="W29" s="182"/>
      <c r="X29" s="182"/>
      <c r="Y29" s="69">
        <f t="shared" si="1"/>
        <v>5</v>
      </c>
      <c r="Z29" s="48">
        <f t="shared" si="2"/>
        <v>30233.4</v>
      </c>
      <c r="AA29" s="48">
        <f t="shared" si="3"/>
        <v>1662837</v>
      </c>
      <c r="AB29" s="48">
        <f t="shared" si="4"/>
        <v>0</v>
      </c>
      <c r="AC29" s="48">
        <f t="shared" si="5"/>
        <v>0</v>
      </c>
      <c r="AD29" s="48">
        <f t="shared" si="6"/>
        <v>1662837</v>
      </c>
    </row>
    <row r="30" spans="1:30" ht="72" x14ac:dyDescent="0.2">
      <c r="A30" s="56">
        <v>21</v>
      </c>
      <c r="B30" s="56">
        <v>21</v>
      </c>
      <c r="C30" s="45">
        <v>26121634</v>
      </c>
      <c r="D30" s="45" t="s">
        <v>64</v>
      </c>
      <c r="E30" s="46" t="s">
        <v>65</v>
      </c>
      <c r="F30" s="45" t="s">
        <v>66</v>
      </c>
      <c r="G30" s="73" t="s">
        <v>260</v>
      </c>
      <c r="H30" s="56">
        <v>1</v>
      </c>
      <c r="I30" s="56"/>
      <c r="J30" s="56"/>
      <c r="K30" s="55">
        <f t="shared" si="0"/>
        <v>1</v>
      </c>
      <c r="L30" s="61">
        <v>0.19</v>
      </c>
      <c r="M30" s="62">
        <v>0.19</v>
      </c>
      <c r="N30" s="62">
        <v>0.19</v>
      </c>
      <c r="O30" s="62">
        <v>0.19</v>
      </c>
      <c r="P30" s="62">
        <v>0.19</v>
      </c>
      <c r="Q30" s="86">
        <v>0.19</v>
      </c>
      <c r="R30" s="181">
        <v>767250</v>
      </c>
      <c r="S30" s="179">
        <v>6439</v>
      </c>
      <c r="T30" s="59">
        <v>629000</v>
      </c>
      <c r="U30" s="180">
        <v>6604.5</v>
      </c>
      <c r="V30" s="180">
        <v>801900</v>
      </c>
      <c r="W30" s="182"/>
      <c r="X30" s="182"/>
      <c r="Y30" s="69">
        <f t="shared" si="1"/>
        <v>5</v>
      </c>
      <c r="Z30" s="48">
        <f t="shared" si="2"/>
        <v>442238.7</v>
      </c>
      <c r="AA30" s="48">
        <f t="shared" si="3"/>
        <v>442238.7</v>
      </c>
      <c r="AB30" s="48">
        <f t="shared" si="4"/>
        <v>0</v>
      </c>
      <c r="AC30" s="48">
        <f t="shared" si="5"/>
        <v>0</v>
      </c>
      <c r="AD30" s="48">
        <f t="shared" si="6"/>
        <v>442238.7</v>
      </c>
    </row>
    <row r="31" spans="1:30" ht="72" x14ac:dyDescent="0.2">
      <c r="A31" s="56">
        <v>22</v>
      </c>
      <c r="B31" s="56">
        <v>22</v>
      </c>
      <c r="C31" s="45">
        <v>26121634</v>
      </c>
      <c r="D31" s="45" t="s">
        <v>67</v>
      </c>
      <c r="E31" s="46" t="s">
        <v>65</v>
      </c>
      <c r="F31" s="45" t="s">
        <v>66</v>
      </c>
      <c r="G31" s="73" t="s">
        <v>260</v>
      </c>
      <c r="H31" s="56">
        <v>1</v>
      </c>
      <c r="I31" s="56"/>
      <c r="J31" s="56"/>
      <c r="K31" s="55">
        <f t="shared" si="0"/>
        <v>1</v>
      </c>
      <c r="L31" s="61">
        <v>0.19</v>
      </c>
      <c r="M31" s="62">
        <v>0.19</v>
      </c>
      <c r="N31" s="62">
        <v>0.19</v>
      </c>
      <c r="O31" s="62">
        <v>0.19</v>
      </c>
      <c r="P31" s="62">
        <v>0.19</v>
      </c>
      <c r="Q31" s="86">
        <v>0.19</v>
      </c>
      <c r="R31" s="181">
        <v>767250</v>
      </c>
      <c r="S31" s="179">
        <v>6439</v>
      </c>
      <c r="T31" s="59">
        <v>629000</v>
      </c>
      <c r="U31" s="180">
        <v>6604.5</v>
      </c>
      <c r="V31" s="180">
        <v>801900</v>
      </c>
      <c r="W31" s="182"/>
      <c r="X31" s="182"/>
      <c r="Y31" s="69">
        <f t="shared" si="1"/>
        <v>5</v>
      </c>
      <c r="Z31" s="48">
        <f t="shared" si="2"/>
        <v>442238.7</v>
      </c>
      <c r="AA31" s="48">
        <f t="shared" si="3"/>
        <v>442238.7</v>
      </c>
      <c r="AB31" s="48">
        <f t="shared" si="4"/>
        <v>0</v>
      </c>
      <c r="AC31" s="48">
        <f t="shared" si="5"/>
        <v>0</v>
      </c>
      <c r="AD31" s="48">
        <f t="shared" si="6"/>
        <v>442238.7</v>
      </c>
    </row>
    <row r="32" spans="1:30" ht="72" x14ac:dyDescent="0.2">
      <c r="A32" s="56">
        <v>23</v>
      </c>
      <c r="B32" s="56">
        <v>23</v>
      </c>
      <c r="C32" s="45">
        <v>26121634</v>
      </c>
      <c r="D32" s="45" t="s">
        <v>68</v>
      </c>
      <c r="E32" s="46" t="s">
        <v>65</v>
      </c>
      <c r="F32" s="47" t="s">
        <v>66</v>
      </c>
      <c r="G32" s="73" t="s">
        <v>260</v>
      </c>
      <c r="H32" s="56">
        <v>1</v>
      </c>
      <c r="I32" s="56"/>
      <c r="J32" s="56"/>
      <c r="K32" s="55">
        <f t="shared" si="0"/>
        <v>1</v>
      </c>
      <c r="L32" s="61">
        <v>0.19</v>
      </c>
      <c r="M32" s="62">
        <v>0.19</v>
      </c>
      <c r="N32" s="62">
        <v>0.19</v>
      </c>
      <c r="O32" s="62">
        <v>0.19</v>
      </c>
      <c r="P32" s="62">
        <v>0.19</v>
      </c>
      <c r="Q32" s="86">
        <v>0.19</v>
      </c>
      <c r="R32" s="181">
        <v>767250</v>
      </c>
      <c r="S32" s="179">
        <v>6439</v>
      </c>
      <c r="T32" s="59">
        <v>629000</v>
      </c>
      <c r="U32" s="180">
        <v>6604.5</v>
      </c>
      <c r="V32" s="180">
        <v>801900</v>
      </c>
      <c r="W32" s="182"/>
      <c r="X32" s="182"/>
      <c r="Y32" s="69">
        <f t="shared" si="1"/>
        <v>5</v>
      </c>
      <c r="Z32" s="48">
        <f t="shared" si="2"/>
        <v>442238.7</v>
      </c>
      <c r="AA32" s="48">
        <f t="shared" si="3"/>
        <v>442238.7</v>
      </c>
      <c r="AB32" s="48">
        <f t="shared" si="4"/>
        <v>0</v>
      </c>
      <c r="AC32" s="48">
        <f t="shared" si="5"/>
        <v>0</v>
      </c>
      <c r="AD32" s="48">
        <f t="shared" si="6"/>
        <v>442238.7</v>
      </c>
    </row>
    <row r="33" spans="1:30" ht="72" x14ac:dyDescent="0.2">
      <c r="A33" s="56">
        <v>24</v>
      </c>
      <c r="B33" s="56">
        <v>24</v>
      </c>
      <c r="C33" s="45">
        <v>26121634</v>
      </c>
      <c r="D33" s="45" t="s">
        <v>69</v>
      </c>
      <c r="E33" s="46" t="s">
        <v>65</v>
      </c>
      <c r="F33" s="45" t="s">
        <v>66</v>
      </c>
      <c r="G33" s="73" t="s">
        <v>260</v>
      </c>
      <c r="H33" s="56">
        <v>1</v>
      </c>
      <c r="I33" s="56"/>
      <c r="J33" s="56"/>
      <c r="K33" s="55">
        <f t="shared" si="0"/>
        <v>1</v>
      </c>
      <c r="L33" s="61">
        <v>0.19</v>
      </c>
      <c r="M33" s="62">
        <v>0.19</v>
      </c>
      <c r="N33" s="62">
        <v>0.19</v>
      </c>
      <c r="O33" s="62">
        <v>0.19</v>
      </c>
      <c r="P33" s="62">
        <v>0.19</v>
      </c>
      <c r="Q33" s="86">
        <v>0.19</v>
      </c>
      <c r="R33" s="181">
        <v>767250</v>
      </c>
      <c r="S33" s="179">
        <v>6439</v>
      </c>
      <c r="T33" s="59">
        <v>629000</v>
      </c>
      <c r="U33" s="180">
        <v>6604.5</v>
      </c>
      <c r="V33" s="180">
        <v>801900</v>
      </c>
      <c r="W33" s="182"/>
      <c r="X33" s="182"/>
      <c r="Y33" s="69">
        <f t="shared" si="1"/>
        <v>5</v>
      </c>
      <c r="Z33" s="48">
        <f t="shared" si="2"/>
        <v>442238.7</v>
      </c>
      <c r="AA33" s="48">
        <f t="shared" si="3"/>
        <v>442238.7</v>
      </c>
      <c r="AB33" s="48">
        <f t="shared" si="4"/>
        <v>0</v>
      </c>
      <c r="AC33" s="48">
        <f t="shared" si="5"/>
        <v>0</v>
      </c>
      <c r="AD33" s="48">
        <f t="shared" si="6"/>
        <v>442238.7</v>
      </c>
    </row>
    <row r="34" spans="1:30" ht="72" x14ac:dyDescent="0.2">
      <c r="A34" s="56">
        <v>25</v>
      </c>
      <c r="B34" s="56">
        <v>25</v>
      </c>
      <c r="C34" s="45">
        <v>26121634</v>
      </c>
      <c r="D34" s="45" t="s">
        <v>70</v>
      </c>
      <c r="E34" s="46" t="s">
        <v>65</v>
      </c>
      <c r="F34" s="47" t="s">
        <v>66</v>
      </c>
      <c r="G34" s="73" t="s">
        <v>260</v>
      </c>
      <c r="H34" s="56">
        <v>1</v>
      </c>
      <c r="I34" s="56"/>
      <c r="J34" s="56"/>
      <c r="K34" s="55">
        <f t="shared" si="0"/>
        <v>1</v>
      </c>
      <c r="L34" s="61">
        <v>0.19</v>
      </c>
      <c r="M34" s="62">
        <v>0.19</v>
      </c>
      <c r="N34" s="62">
        <v>0.19</v>
      </c>
      <c r="O34" s="62">
        <v>0.19</v>
      </c>
      <c r="P34" s="62">
        <v>0.19</v>
      </c>
      <c r="Q34" s="86">
        <v>0.19</v>
      </c>
      <c r="R34" s="181">
        <v>767250</v>
      </c>
      <c r="S34" s="179">
        <v>6439</v>
      </c>
      <c r="T34" s="59">
        <v>629000</v>
      </c>
      <c r="U34" s="180">
        <v>6604.5</v>
      </c>
      <c r="V34" s="180">
        <v>801900</v>
      </c>
      <c r="W34" s="182"/>
      <c r="X34" s="182"/>
      <c r="Y34" s="69">
        <f t="shared" si="1"/>
        <v>5</v>
      </c>
      <c r="Z34" s="48">
        <f t="shared" si="2"/>
        <v>442238.7</v>
      </c>
      <c r="AA34" s="48">
        <f t="shared" si="3"/>
        <v>442238.7</v>
      </c>
      <c r="AB34" s="48">
        <f t="shared" si="4"/>
        <v>0</v>
      </c>
      <c r="AC34" s="48">
        <f t="shared" si="5"/>
        <v>0</v>
      </c>
      <c r="AD34" s="48">
        <f t="shared" si="6"/>
        <v>442238.7</v>
      </c>
    </row>
    <row r="35" spans="1:30" ht="72" x14ac:dyDescent="0.2">
      <c r="A35" s="56">
        <v>26</v>
      </c>
      <c r="B35" s="56">
        <v>26</v>
      </c>
      <c r="C35" s="45">
        <v>26121634</v>
      </c>
      <c r="D35" s="45" t="s">
        <v>71</v>
      </c>
      <c r="E35" s="46" t="s">
        <v>65</v>
      </c>
      <c r="F35" s="47" t="s">
        <v>66</v>
      </c>
      <c r="G35" s="73" t="s">
        <v>260</v>
      </c>
      <c r="H35" s="56">
        <v>4</v>
      </c>
      <c r="I35" s="56"/>
      <c r="J35" s="56"/>
      <c r="K35" s="55">
        <f t="shared" si="0"/>
        <v>4</v>
      </c>
      <c r="L35" s="61">
        <v>0.19</v>
      </c>
      <c r="M35" s="62">
        <v>0.19</v>
      </c>
      <c r="N35" s="62">
        <v>0.19</v>
      </c>
      <c r="O35" s="62">
        <v>0.19</v>
      </c>
      <c r="P35" s="62">
        <v>0.19</v>
      </c>
      <c r="Q35" s="86">
        <v>0.19</v>
      </c>
      <c r="R35" s="57">
        <v>232500</v>
      </c>
      <c r="S35" s="179">
        <v>2843</v>
      </c>
      <c r="T35" s="59">
        <v>157500</v>
      </c>
      <c r="U35" s="180">
        <v>2915.5</v>
      </c>
      <c r="V35" s="180">
        <v>243000.00000000003</v>
      </c>
      <c r="W35" s="182"/>
      <c r="X35" s="182"/>
      <c r="Y35" s="69">
        <f t="shared" si="1"/>
        <v>5</v>
      </c>
      <c r="Z35" s="48">
        <f t="shared" si="2"/>
        <v>127751.7</v>
      </c>
      <c r="AA35" s="48">
        <f t="shared" si="3"/>
        <v>511006.8</v>
      </c>
      <c r="AB35" s="48">
        <f t="shared" si="4"/>
        <v>0</v>
      </c>
      <c r="AC35" s="48">
        <f t="shared" si="5"/>
        <v>0</v>
      </c>
      <c r="AD35" s="48">
        <f t="shared" si="6"/>
        <v>511006.8</v>
      </c>
    </row>
    <row r="36" spans="1:30" ht="72" x14ac:dyDescent="0.2">
      <c r="A36" s="56">
        <v>27</v>
      </c>
      <c r="B36" s="56">
        <v>27</v>
      </c>
      <c r="C36" s="45">
        <v>26121634</v>
      </c>
      <c r="D36" s="45" t="s">
        <v>72</v>
      </c>
      <c r="E36" s="46" t="s">
        <v>65</v>
      </c>
      <c r="F36" s="47" t="s">
        <v>66</v>
      </c>
      <c r="G36" s="73" t="s">
        <v>260</v>
      </c>
      <c r="H36" s="56">
        <v>2</v>
      </c>
      <c r="I36" s="56"/>
      <c r="J36" s="56"/>
      <c r="K36" s="55">
        <f t="shared" si="0"/>
        <v>2</v>
      </c>
      <c r="L36" s="61">
        <v>0.19</v>
      </c>
      <c r="M36" s="62">
        <v>0.19</v>
      </c>
      <c r="N36" s="62">
        <v>0.19</v>
      </c>
      <c r="O36" s="62">
        <v>0.19</v>
      </c>
      <c r="P36" s="62">
        <v>0.19</v>
      </c>
      <c r="Q36" s="86">
        <v>0.19</v>
      </c>
      <c r="R36" s="57">
        <v>232500</v>
      </c>
      <c r="S36" s="179">
        <v>2843</v>
      </c>
      <c r="T36" s="59">
        <v>160000</v>
      </c>
      <c r="U36" s="180">
        <v>2915.5</v>
      </c>
      <c r="V36" s="59">
        <v>243000.00000000003</v>
      </c>
      <c r="W36" s="182"/>
      <c r="X36" s="182"/>
      <c r="Y36" s="69">
        <f t="shared" si="1"/>
        <v>5</v>
      </c>
      <c r="Z36" s="48">
        <f t="shared" si="2"/>
        <v>128251.7</v>
      </c>
      <c r="AA36" s="48">
        <f t="shared" si="3"/>
        <v>256503.4</v>
      </c>
      <c r="AB36" s="48">
        <f t="shared" si="4"/>
        <v>0</v>
      </c>
      <c r="AC36" s="48">
        <f t="shared" si="5"/>
        <v>0</v>
      </c>
      <c r="AD36" s="48">
        <f t="shared" si="6"/>
        <v>256503.4</v>
      </c>
    </row>
    <row r="37" spans="1:30" s="23" customFormat="1" ht="72" x14ac:dyDescent="0.2">
      <c r="A37" s="56">
        <v>28</v>
      </c>
      <c r="B37" s="56">
        <v>28</v>
      </c>
      <c r="C37" s="45">
        <v>26121634</v>
      </c>
      <c r="D37" s="45" t="s">
        <v>73</v>
      </c>
      <c r="E37" s="46" t="s">
        <v>65</v>
      </c>
      <c r="F37" s="47" t="s">
        <v>66</v>
      </c>
      <c r="G37" s="73" t="s">
        <v>260</v>
      </c>
      <c r="H37" s="56">
        <v>6</v>
      </c>
      <c r="I37" s="56">
        <v>1</v>
      </c>
      <c r="J37" s="56"/>
      <c r="K37" s="55">
        <f t="shared" si="0"/>
        <v>7</v>
      </c>
      <c r="L37" s="61">
        <v>0.19</v>
      </c>
      <c r="M37" s="62">
        <v>0.19</v>
      </c>
      <c r="N37" s="62">
        <v>0.19</v>
      </c>
      <c r="O37" s="62">
        <v>0.19</v>
      </c>
      <c r="P37" s="62">
        <v>0.19</v>
      </c>
      <c r="Q37" s="86">
        <v>0.19</v>
      </c>
      <c r="R37" s="57">
        <v>232500</v>
      </c>
      <c r="S37" s="179">
        <v>2843</v>
      </c>
      <c r="T37" s="59">
        <v>157500</v>
      </c>
      <c r="U37" s="180">
        <v>2915.5</v>
      </c>
      <c r="V37" s="59">
        <v>243000.00000000003</v>
      </c>
      <c r="W37" s="182">
        <v>325000</v>
      </c>
      <c r="X37" s="182"/>
      <c r="Y37" s="69">
        <f t="shared" si="1"/>
        <v>6</v>
      </c>
      <c r="Z37" s="48">
        <f t="shared" si="2"/>
        <v>160626.42000000001</v>
      </c>
      <c r="AA37" s="48">
        <f t="shared" si="3"/>
        <v>963758.52</v>
      </c>
      <c r="AB37" s="48">
        <f t="shared" si="4"/>
        <v>160626.42000000001</v>
      </c>
      <c r="AC37" s="48">
        <f t="shared" si="5"/>
        <v>0</v>
      </c>
      <c r="AD37" s="48">
        <f t="shared" si="6"/>
        <v>1124384.9400000002</v>
      </c>
    </row>
    <row r="38" spans="1:30" ht="72" x14ac:dyDescent="0.2">
      <c r="A38" s="56">
        <v>29</v>
      </c>
      <c r="B38" s="56">
        <v>29</v>
      </c>
      <c r="C38" s="45">
        <v>26121634</v>
      </c>
      <c r="D38" s="45" t="s">
        <v>74</v>
      </c>
      <c r="E38" s="46" t="s">
        <v>65</v>
      </c>
      <c r="F38" s="47" t="s">
        <v>66</v>
      </c>
      <c r="G38" s="73" t="s">
        <v>260</v>
      </c>
      <c r="H38" s="56">
        <v>5</v>
      </c>
      <c r="I38" s="56"/>
      <c r="J38" s="56"/>
      <c r="K38" s="55">
        <f t="shared" si="0"/>
        <v>5</v>
      </c>
      <c r="L38" s="61">
        <v>0.19</v>
      </c>
      <c r="M38" s="62">
        <v>0.19</v>
      </c>
      <c r="N38" s="62">
        <v>0.19</v>
      </c>
      <c r="O38" s="62">
        <v>0.19</v>
      </c>
      <c r="P38" s="62">
        <v>0.19</v>
      </c>
      <c r="Q38" s="86">
        <v>0.19</v>
      </c>
      <c r="R38" s="57">
        <v>232500</v>
      </c>
      <c r="S38" s="179">
        <v>2843</v>
      </c>
      <c r="T38" s="59">
        <v>157500</v>
      </c>
      <c r="U38" s="180">
        <v>2915.5</v>
      </c>
      <c r="V38" s="59">
        <v>243000.00000000003</v>
      </c>
      <c r="W38" s="182"/>
      <c r="X38" s="182"/>
      <c r="Y38" s="69">
        <f t="shared" si="1"/>
        <v>5</v>
      </c>
      <c r="Z38" s="48">
        <f t="shared" si="2"/>
        <v>127751.7</v>
      </c>
      <c r="AA38" s="48">
        <f t="shared" si="3"/>
        <v>638758.5</v>
      </c>
      <c r="AB38" s="48">
        <f t="shared" si="4"/>
        <v>0</v>
      </c>
      <c r="AC38" s="48">
        <f t="shared" si="5"/>
        <v>0</v>
      </c>
      <c r="AD38" s="48">
        <f t="shared" si="6"/>
        <v>638758.5</v>
      </c>
    </row>
    <row r="39" spans="1:30" ht="72" x14ac:dyDescent="0.2">
      <c r="A39" s="56">
        <v>30</v>
      </c>
      <c r="B39" s="56">
        <v>30</v>
      </c>
      <c r="C39" s="45">
        <v>26121634</v>
      </c>
      <c r="D39" s="45" t="s">
        <v>75</v>
      </c>
      <c r="E39" s="46" t="s">
        <v>65</v>
      </c>
      <c r="F39" s="47" t="s">
        <v>66</v>
      </c>
      <c r="G39" s="73" t="s">
        <v>260</v>
      </c>
      <c r="H39" s="56">
        <v>4</v>
      </c>
      <c r="I39" s="56"/>
      <c r="J39" s="56"/>
      <c r="K39" s="55">
        <f t="shared" si="0"/>
        <v>4</v>
      </c>
      <c r="L39" s="61">
        <v>0.19</v>
      </c>
      <c r="M39" s="62">
        <v>0.19</v>
      </c>
      <c r="N39" s="62">
        <v>0.19</v>
      </c>
      <c r="O39" s="62">
        <v>0.19</v>
      </c>
      <c r="P39" s="62">
        <v>0.19</v>
      </c>
      <c r="Q39" s="86">
        <v>0.19</v>
      </c>
      <c r="R39" s="57">
        <v>232500</v>
      </c>
      <c r="S39" s="179">
        <v>2843</v>
      </c>
      <c r="T39" s="59">
        <v>157500</v>
      </c>
      <c r="U39" s="180">
        <v>2915.5</v>
      </c>
      <c r="V39" s="59">
        <v>243000.00000000003</v>
      </c>
      <c r="W39" s="182"/>
      <c r="X39" s="182"/>
      <c r="Y39" s="69">
        <f t="shared" si="1"/>
        <v>5</v>
      </c>
      <c r="Z39" s="48">
        <f t="shared" si="2"/>
        <v>127751.7</v>
      </c>
      <c r="AA39" s="48">
        <f t="shared" si="3"/>
        <v>511006.8</v>
      </c>
      <c r="AB39" s="48">
        <f t="shared" si="4"/>
        <v>0</v>
      </c>
      <c r="AC39" s="48">
        <f t="shared" si="5"/>
        <v>0</v>
      </c>
      <c r="AD39" s="48">
        <f t="shared" si="6"/>
        <v>511006.8</v>
      </c>
    </row>
    <row r="40" spans="1:30" s="23" customFormat="1" ht="72" x14ac:dyDescent="0.2">
      <c r="A40" s="56">
        <v>31</v>
      </c>
      <c r="B40" s="56">
        <v>31</v>
      </c>
      <c r="C40" s="45">
        <v>26121634</v>
      </c>
      <c r="D40" s="45" t="s">
        <v>76</v>
      </c>
      <c r="E40" s="46" t="s">
        <v>65</v>
      </c>
      <c r="F40" s="47" t="s">
        <v>66</v>
      </c>
      <c r="G40" s="73" t="s">
        <v>260</v>
      </c>
      <c r="H40" s="56">
        <v>4</v>
      </c>
      <c r="I40" s="56">
        <v>1</v>
      </c>
      <c r="J40" s="56"/>
      <c r="K40" s="55">
        <f t="shared" si="0"/>
        <v>5</v>
      </c>
      <c r="L40" s="61">
        <v>0.19</v>
      </c>
      <c r="M40" s="62">
        <v>0.19</v>
      </c>
      <c r="N40" s="62">
        <v>0.19</v>
      </c>
      <c r="O40" s="62">
        <v>0.19</v>
      </c>
      <c r="P40" s="62">
        <v>0.19</v>
      </c>
      <c r="Q40" s="86">
        <v>0.19</v>
      </c>
      <c r="R40" s="57">
        <v>232500</v>
      </c>
      <c r="S40" s="179">
        <v>2843</v>
      </c>
      <c r="T40" s="59">
        <v>157500</v>
      </c>
      <c r="U40" s="180">
        <v>2915.5</v>
      </c>
      <c r="V40" s="59">
        <v>243000.00000000003</v>
      </c>
      <c r="W40" s="182">
        <v>325000</v>
      </c>
      <c r="X40" s="182"/>
      <c r="Y40" s="69">
        <f t="shared" si="1"/>
        <v>6</v>
      </c>
      <c r="Z40" s="48">
        <f t="shared" si="2"/>
        <v>160626.42000000001</v>
      </c>
      <c r="AA40" s="48">
        <f t="shared" si="3"/>
        <v>642505.68000000005</v>
      </c>
      <c r="AB40" s="48">
        <f t="shared" si="4"/>
        <v>160626.42000000001</v>
      </c>
      <c r="AC40" s="48">
        <f t="shared" si="5"/>
        <v>0</v>
      </c>
      <c r="AD40" s="48">
        <f t="shared" si="6"/>
        <v>803132.10000000009</v>
      </c>
    </row>
    <row r="41" spans="1:30" ht="180" x14ac:dyDescent="0.2">
      <c r="A41" s="56">
        <v>32</v>
      </c>
      <c r="B41" s="56">
        <v>32</v>
      </c>
      <c r="C41" s="45">
        <v>26121609</v>
      </c>
      <c r="D41" s="45" t="s">
        <v>77</v>
      </c>
      <c r="E41" s="46" t="s">
        <v>78</v>
      </c>
      <c r="F41" s="46" t="s">
        <v>170</v>
      </c>
      <c r="G41" s="56" t="s">
        <v>62</v>
      </c>
      <c r="H41" s="56">
        <v>120</v>
      </c>
      <c r="I41" s="56"/>
      <c r="J41" s="56"/>
      <c r="K41" s="55">
        <f t="shared" si="0"/>
        <v>120</v>
      </c>
      <c r="L41" s="61">
        <v>0.19</v>
      </c>
      <c r="M41" s="62">
        <v>0.19</v>
      </c>
      <c r="N41" s="62">
        <v>0.19</v>
      </c>
      <c r="O41" s="62">
        <v>0.19</v>
      </c>
      <c r="P41" s="62">
        <v>0.19</v>
      </c>
      <c r="Q41" s="86">
        <v>0.19</v>
      </c>
      <c r="R41" s="181">
        <v>65100</v>
      </c>
      <c r="S41" s="58">
        <v>33879</v>
      </c>
      <c r="T41" s="59">
        <v>27000</v>
      </c>
      <c r="U41" s="59">
        <v>34748</v>
      </c>
      <c r="V41" s="180">
        <v>68040</v>
      </c>
      <c r="W41" s="182"/>
      <c r="X41" s="182"/>
      <c r="Y41" s="69">
        <f t="shared" si="1"/>
        <v>5</v>
      </c>
      <c r="Z41" s="48">
        <f t="shared" si="2"/>
        <v>45753.4</v>
      </c>
      <c r="AA41" s="48">
        <f t="shared" si="3"/>
        <v>5490408</v>
      </c>
      <c r="AB41" s="48">
        <f t="shared" si="4"/>
        <v>0</v>
      </c>
      <c r="AC41" s="48">
        <f t="shared" si="5"/>
        <v>0</v>
      </c>
      <c r="AD41" s="48">
        <f t="shared" si="6"/>
        <v>5490408</v>
      </c>
    </row>
    <row r="42" spans="1:30" ht="60" x14ac:dyDescent="0.2">
      <c r="A42" s="56">
        <v>33</v>
      </c>
      <c r="B42" s="56">
        <v>33</v>
      </c>
      <c r="C42" s="45">
        <v>39121330</v>
      </c>
      <c r="D42" s="45" t="s">
        <v>79</v>
      </c>
      <c r="E42" s="46" t="s">
        <v>80</v>
      </c>
      <c r="F42" s="47" t="s">
        <v>31</v>
      </c>
      <c r="G42" s="73" t="s">
        <v>260</v>
      </c>
      <c r="H42" s="56">
        <v>2</v>
      </c>
      <c r="I42" s="56"/>
      <c r="J42" s="56"/>
      <c r="K42" s="55">
        <f t="shared" si="0"/>
        <v>2</v>
      </c>
      <c r="L42" s="61">
        <v>0.19</v>
      </c>
      <c r="M42" s="62">
        <v>0.19</v>
      </c>
      <c r="N42" s="62">
        <v>0.19</v>
      </c>
      <c r="O42" s="62">
        <v>0.19</v>
      </c>
      <c r="P42" s="62">
        <v>0.19</v>
      </c>
      <c r="Q42" s="86">
        <v>0.19</v>
      </c>
      <c r="R42" s="181">
        <v>77500</v>
      </c>
      <c r="S42" s="58">
        <v>121826</v>
      </c>
      <c r="T42" s="59">
        <v>120000</v>
      </c>
      <c r="U42" s="59">
        <v>124950</v>
      </c>
      <c r="V42" s="180">
        <v>81000</v>
      </c>
      <c r="W42" s="182"/>
      <c r="X42" s="182"/>
      <c r="Y42" s="69">
        <f t="shared" si="1"/>
        <v>5</v>
      </c>
      <c r="Z42" s="48">
        <f t="shared" si="2"/>
        <v>105055.2</v>
      </c>
      <c r="AA42" s="48">
        <f t="shared" si="3"/>
        <v>210110.4</v>
      </c>
      <c r="AB42" s="48">
        <f t="shared" si="4"/>
        <v>0</v>
      </c>
      <c r="AC42" s="48">
        <f t="shared" si="5"/>
        <v>0</v>
      </c>
      <c r="AD42" s="48">
        <f t="shared" si="6"/>
        <v>210110.4</v>
      </c>
    </row>
    <row r="43" spans="1:30" ht="60" x14ac:dyDescent="0.2">
      <c r="A43" s="56">
        <v>34</v>
      </c>
      <c r="B43" s="56">
        <v>34</v>
      </c>
      <c r="C43" s="45">
        <v>39121330</v>
      </c>
      <c r="D43" s="45" t="s">
        <v>81</v>
      </c>
      <c r="E43" s="46" t="s">
        <v>82</v>
      </c>
      <c r="F43" s="47" t="s">
        <v>31</v>
      </c>
      <c r="G43" s="73" t="s">
        <v>260</v>
      </c>
      <c r="H43" s="56">
        <v>1</v>
      </c>
      <c r="I43" s="56"/>
      <c r="J43" s="56"/>
      <c r="K43" s="55">
        <f t="shared" si="0"/>
        <v>1</v>
      </c>
      <c r="L43" s="61">
        <v>0.19</v>
      </c>
      <c r="M43" s="62">
        <v>0.19</v>
      </c>
      <c r="N43" s="62">
        <v>0.19</v>
      </c>
      <c r="O43" s="62">
        <v>0.19</v>
      </c>
      <c r="P43" s="62">
        <v>0.19</v>
      </c>
      <c r="Q43" s="86">
        <v>0.19</v>
      </c>
      <c r="R43" s="181">
        <v>199950</v>
      </c>
      <c r="S43" s="58">
        <v>83306</v>
      </c>
      <c r="T43" s="59">
        <v>80000</v>
      </c>
      <c r="U43" s="59">
        <v>85442</v>
      </c>
      <c r="V43" s="180">
        <v>208980</v>
      </c>
      <c r="W43" s="182"/>
      <c r="X43" s="182"/>
      <c r="Y43" s="69">
        <f t="shared" si="1"/>
        <v>5</v>
      </c>
      <c r="Z43" s="48">
        <f t="shared" si="2"/>
        <v>131535.6</v>
      </c>
      <c r="AA43" s="48">
        <f t="shared" si="3"/>
        <v>131535.6</v>
      </c>
      <c r="AB43" s="48">
        <f t="shared" si="4"/>
        <v>0</v>
      </c>
      <c r="AC43" s="48">
        <f t="shared" si="5"/>
        <v>0</v>
      </c>
      <c r="AD43" s="48">
        <f t="shared" si="6"/>
        <v>131535.6</v>
      </c>
    </row>
    <row r="44" spans="1:30" ht="72" x14ac:dyDescent="0.2">
      <c r="A44" s="56">
        <v>35</v>
      </c>
      <c r="B44" s="56">
        <v>35</v>
      </c>
      <c r="C44" s="45">
        <v>39121330</v>
      </c>
      <c r="D44" s="45" t="s">
        <v>83</v>
      </c>
      <c r="E44" s="46" t="s">
        <v>84</v>
      </c>
      <c r="F44" s="47" t="s">
        <v>31</v>
      </c>
      <c r="G44" s="73" t="s">
        <v>260</v>
      </c>
      <c r="H44" s="56">
        <v>1</v>
      </c>
      <c r="I44" s="56"/>
      <c r="J44" s="56"/>
      <c r="K44" s="55">
        <f t="shared" si="0"/>
        <v>1</v>
      </c>
      <c r="L44" s="61">
        <v>0.19</v>
      </c>
      <c r="M44" s="62">
        <v>0.19</v>
      </c>
      <c r="N44" s="62">
        <v>0.19</v>
      </c>
      <c r="O44" s="62">
        <v>0.19</v>
      </c>
      <c r="P44" s="62">
        <v>0.19</v>
      </c>
      <c r="Q44" s="86">
        <v>0.19</v>
      </c>
      <c r="R44" s="181">
        <v>891715</v>
      </c>
      <c r="S44" s="58">
        <v>405218</v>
      </c>
      <c r="T44" s="59">
        <v>405000</v>
      </c>
      <c r="U44" s="59">
        <v>415607.5</v>
      </c>
      <c r="V44" s="180">
        <v>931986.00000000012</v>
      </c>
      <c r="W44" s="182"/>
      <c r="X44" s="182"/>
      <c r="Y44" s="69">
        <f t="shared" si="1"/>
        <v>5</v>
      </c>
      <c r="Z44" s="48">
        <f t="shared" si="2"/>
        <v>609905.30000000005</v>
      </c>
      <c r="AA44" s="48">
        <f t="shared" si="3"/>
        <v>609905.30000000005</v>
      </c>
      <c r="AB44" s="48">
        <f t="shared" si="4"/>
        <v>0</v>
      </c>
      <c r="AC44" s="48">
        <f t="shared" si="5"/>
        <v>0</v>
      </c>
      <c r="AD44" s="48">
        <f t="shared" si="6"/>
        <v>609905.30000000005</v>
      </c>
    </row>
    <row r="45" spans="1:30" ht="60" x14ac:dyDescent="0.2">
      <c r="A45" s="56">
        <v>36</v>
      </c>
      <c r="B45" s="56">
        <v>36</v>
      </c>
      <c r="C45" s="45">
        <v>39121310</v>
      </c>
      <c r="D45" s="45" t="s">
        <v>85</v>
      </c>
      <c r="E45" s="46" t="s">
        <v>86</v>
      </c>
      <c r="F45" s="47" t="s">
        <v>31</v>
      </c>
      <c r="G45" s="73" t="s">
        <v>260</v>
      </c>
      <c r="H45" s="56">
        <v>12</v>
      </c>
      <c r="I45" s="56"/>
      <c r="J45" s="56"/>
      <c r="K45" s="55">
        <f t="shared" si="0"/>
        <v>12</v>
      </c>
      <c r="L45" s="61">
        <v>0.19</v>
      </c>
      <c r="M45" s="62">
        <v>0.19</v>
      </c>
      <c r="N45" s="62">
        <v>0.19</v>
      </c>
      <c r="O45" s="62">
        <v>0.19</v>
      </c>
      <c r="P45" s="62">
        <v>0.19</v>
      </c>
      <c r="Q45" s="86">
        <v>0.19</v>
      </c>
      <c r="R45" s="181">
        <v>1550</v>
      </c>
      <c r="S45" s="58">
        <v>1392</v>
      </c>
      <c r="T45" s="59">
        <v>1490</v>
      </c>
      <c r="U45" s="59">
        <v>1428</v>
      </c>
      <c r="V45" s="180">
        <v>1620</v>
      </c>
      <c r="W45" s="182"/>
      <c r="X45" s="182"/>
      <c r="Y45" s="69">
        <f t="shared" si="1"/>
        <v>5</v>
      </c>
      <c r="Z45" s="48">
        <f t="shared" si="2"/>
        <v>1496</v>
      </c>
      <c r="AA45" s="48">
        <f t="shared" si="3"/>
        <v>17952</v>
      </c>
      <c r="AB45" s="48">
        <f t="shared" si="4"/>
        <v>0</v>
      </c>
      <c r="AC45" s="48">
        <f t="shared" si="5"/>
        <v>0</v>
      </c>
      <c r="AD45" s="48">
        <f t="shared" si="6"/>
        <v>17952</v>
      </c>
    </row>
    <row r="46" spans="1:30" ht="36" x14ac:dyDescent="0.2">
      <c r="A46" s="56">
        <v>37</v>
      </c>
      <c r="B46" s="56">
        <v>37</v>
      </c>
      <c r="C46" s="45">
        <v>60141204</v>
      </c>
      <c r="D46" s="45" t="s">
        <v>87</v>
      </c>
      <c r="E46" s="46" t="s">
        <v>88</v>
      </c>
      <c r="F46" s="47" t="s">
        <v>31</v>
      </c>
      <c r="G46" s="73" t="s">
        <v>260</v>
      </c>
      <c r="H46" s="56">
        <v>3</v>
      </c>
      <c r="I46" s="56"/>
      <c r="J46" s="56"/>
      <c r="K46" s="55">
        <f t="shared" si="0"/>
        <v>3</v>
      </c>
      <c r="L46" s="61">
        <v>0.19</v>
      </c>
      <c r="M46" s="62">
        <v>0.19</v>
      </c>
      <c r="N46" s="62">
        <v>0.19</v>
      </c>
      <c r="O46" s="62">
        <v>0.19</v>
      </c>
      <c r="P46" s="62">
        <v>0.19</v>
      </c>
      <c r="Q46" s="86">
        <v>0.19</v>
      </c>
      <c r="R46" s="181">
        <v>317750</v>
      </c>
      <c r="S46" s="58">
        <v>284261</v>
      </c>
      <c r="T46" s="59">
        <v>280000</v>
      </c>
      <c r="U46" s="59">
        <v>291550</v>
      </c>
      <c r="V46" s="180">
        <v>332100</v>
      </c>
      <c r="W46" s="182"/>
      <c r="X46" s="182"/>
      <c r="Y46" s="69">
        <f t="shared" si="1"/>
        <v>5</v>
      </c>
      <c r="Z46" s="48">
        <f t="shared" si="2"/>
        <v>301132.2</v>
      </c>
      <c r="AA46" s="48">
        <f t="shared" si="3"/>
        <v>903396.60000000009</v>
      </c>
      <c r="AB46" s="48">
        <f t="shared" si="4"/>
        <v>0</v>
      </c>
      <c r="AC46" s="48">
        <f t="shared" si="5"/>
        <v>0</v>
      </c>
      <c r="AD46" s="48">
        <f t="shared" si="6"/>
        <v>903396.60000000009</v>
      </c>
    </row>
    <row r="47" spans="1:30" ht="36" x14ac:dyDescent="0.2">
      <c r="A47" s="56">
        <v>38</v>
      </c>
      <c r="B47" s="56">
        <v>38</v>
      </c>
      <c r="C47" s="45">
        <v>31151504</v>
      </c>
      <c r="D47" s="45" t="s">
        <v>89</v>
      </c>
      <c r="E47" s="46" t="s">
        <v>90</v>
      </c>
      <c r="F47" s="45" t="s">
        <v>91</v>
      </c>
      <c r="G47" s="73" t="s">
        <v>260</v>
      </c>
      <c r="H47" s="56">
        <v>3</v>
      </c>
      <c r="I47" s="56"/>
      <c r="J47" s="56"/>
      <c r="K47" s="55">
        <f t="shared" si="0"/>
        <v>3</v>
      </c>
      <c r="L47" s="61">
        <v>0.19</v>
      </c>
      <c r="M47" s="62">
        <v>0.19</v>
      </c>
      <c r="N47" s="62">
        <v>0.19</v>
      </c>
      <c r="O47" s="62">
        <v>0.19</v>
      </c>
      <c r="P47" s="62">
        <v>0.19</v>
      </c>
      <c r="Q47" s="86">
        <v>0.19</v>
      </c>
      <c r="R47" s="181">
        <v>23250</v>
      </c>
      <c r="S47" s="58">
        <v>8702</v>
      </c>
      <c r="T47" s="59">
        <v>8500</v>
      </c>
      <c r="U47" s="59">
        <v>8925</v>
      </c>
      <c r="V47" s="180">
        <v>24300</v>
      </c>
      <c r="W47" s="182"/>
      <c r="X47" s="182"/>
      <c r="Y47" s="69">
        <f t="shared" si="1"/>
        <v>5</v>
      </c>
      <c r="Z47" s="48">
        <f t="shared" si="2"/>
        <v>14735.4</v>
      </c>
      <c r="AA47" s="48">
        <f t="shared" si="3"/>
        <v>44206.2</v>
      </c>
      <c r="AB47" s="48">
        <f t="shared" si="4"/>
        <v>0</v>
      </c>
      <c r="AC47" s="48">
        <f t="shared" si="5"/>
        <v>0</v>
      </c>
      <c r="AD47" s="48">
        <f t="shared" si="6"/>
        <v>44206.2</v>
      </c>
    </row>
    <row r="48" spans="1:30" ht="60" x14ac:dyDescent="0.2">
      <c r="A48" s="56">
        <v>39</v>
      </c>
      <c r="B48" s="56">
        <v>39</v>
      </c>
      <c r="C48" s="45">
        <v>12165001</v>
      </c>
      <c r="D48" s="45" t="s">
        <v>92</v>
      </c>
      <c r="E48" s="46" t="s">
        <v>93</v>
      </c>
      <c r="F48" s="47" t="s">
        <v>94</v>
      </c>
      <c r="G48" s="73" t="s">
        <v>260</v>
      </c>
      <c r="H48" s="56">
        <v>205</v>
      </c>
      <c r="I48" s="56"/>
      <c r="J48" s="56"/>
      <c r="K48" s="55">
        <f t="shared" si="0"/>
        <v>205</v>
      </c>
      <c r="L48" s="61">
        <v>0.19</v>
      </c>
      <c r="M48" s="62">
        <v>0.19</v>
      </c>
      <c r="N48" s="62">
        <v>0.19</v>
      </c>
      <c r="O48" s="62">
        <v>0.19</v>
      </c>
      <c r="P48" s="62">
        <v>0.19</v>
      </c>
      <c r="Q48" s="86">
        <v>0.19</v>
      </c>
      <c r="R48" s="181">
        <v>38750</v>
      </c>
      <c r="S48" s="58">
        <v>28020</v>
      </c>
      <c r="T48" s="59">
        <v>27500</v>
      </c>
      <c r="U48" s="59">
        <v>28738.5</v>
      </c>
      <c r="V48" s="180">
        <v>40500</v>
      </c>
      <c r="W48" s="182"/>
      <c r="X48" s="182"/>
      <c r="Y48" s="69">
        <f t="shared" si="1"/>
        <v>5</v>
      </c>
      <c r="Z48" s="48">
        <f t="shared" si="2"/>
        <v>32701.7</v>
      </c>
      <c r="AA48" s="48">
        <f t="shared" si="3"/>
        <v>6703848.5</v>
      </c>
      <c r="AB48" s="48">
        <f t="shared" si="4"/>
        <v>0</v>
      </c>
      <c r="AC48" s="48">
        <f t="shared" si="5"/>
        <v>0</v>
      </c>
      <c r="AD48" s="48">
        <f t="shared" si="6"/>
        <v>6703848.5</v>
      </c>
    </row>
    <row r="49" spans="1:30" ht="24" x14ac:dyDescent="0.2">
      <c r="A49" s="56">
        <v>40</v>
      </c>
      <c r="B49" s="56">
        <v>40</v>
      </c>
      <c r="C49" s="45">
        <v>41113710</v>
      </c>
      <c r="D49" s="45" t="s">
        <v>95</v>
      </c>
      <c r="E49" s="46" t="s">
        <v>96</v>
      </c>
      <c r="F49" s="47" t="s">
        <v>31</v>
      </c>
      <c r="G49" s="73" t="s">
        <v>260</v>
      </c>
      <c r="H49" s="56">
        <v>3</v>
      </c>
      <c r="I49" s="56"/>
      <c r="J49" s="56"/>
      <c r="K49" s="55">
        <f t="shared" si="0"/>
        <v>3</v>
      </c>
      <c r="L49" s="61">
        <v>0.19</v>
      </c>
      <c r="M49" s="62">
        <v>0.19</v>
      </c>
      <c r="N49" s="62">
        <v>0.19</v>
      </c>
      <c r="O49" s="62">
        <v>0.19</v>
      </c>
      <c r="P49" s="62">
        <v>0.19</v>
      </c>
      <c r="Q49" s="86">
        <v>0.19</v>
      </c>
      <c r="R49" s="181">
        <v>54250</v>
      </c>
      <c r="S49" s="58">
        <v>21117</v>
      </c>
      <c r="T49" s="59">
        <v>15000</v>
      </c>
      <c r="U49" s="59">
        <v>21658</v>
      </c>
      <c r="V49" s="180">
        <v>56700.000000000007</v>
      </c>
      <c r="W49" s="182"/>
      <c r="X49" s="182"/>
      <c r="Y49" s="69">
        <f t="shared" si="1"/>
        <v>5</v>
      </c>
      <c r="Z49" s="48">
        <f t="shared" si="2"/>
        <v>33745</v>
      </c>
      <c r="AA49" s="48">
        <f t="shared" si="3"/>
        <v>101235</v>
      </c>
      <c r="AB49" s="48">
        <f t="shared" si="4"/>
        <v>0</v>
      </c>
      <c r="AC49" s="48">
        <f t="shared" si="5"/>
        <v>0</v>
      </c>
      <c r="AD49" s="48">
        <f t="shared" si="6"/>
        <v>101235</v>
      </c>
    </row>
    <row r="50" spans="1:30" ht="84" x14ac:dyDescent="0.2">
      <c r="A50" s="56">
        <v>41</v>
      </c>
      <c r="B50" s="56">
        <v>41</v>
      </c>
      <c r="C50" s="45">
        <v>27112229</v>
      </c>
      <c r="D50" s="45" t="s">
        <v>97</v>
      </c>
      <c r="E50" s="46" t="s">
        <v>98</v>
      </c>
      <c r="F50" s="47" t="s">
        <v>31</v>
      </c>
      <c r="G50" s="73" t="s">
        <v>260</v>
      </c>
      <c r="H50" s="56">
        <v>10</v>
      </c>
      <c r="I50" s="56"/>
      <c r="J50" s="56"/>
      <c r="K50" s="55">
        <f t="shared" si="0"/>
        <v>10</v>
      </c>
      <c r="L50" s="61">
        <v>0.19</v>
      </c>
      <c r="M50" s="62">
        <v>0.19</v>
      </c>
      <c r="N50" s="62">
        <v>0.19</v>
      </c>
      <c r="O50" s="62">
        <v>0.19</v>
      </c>
      <c r="P50" s="62">
        <v>0.19</v>
      </c>
      <c r="Q50" s="86">
        <v>0.19</v>
      </c>
      <c r="R50" s="181">
        <v>27900</v>
      </c>
      <c r="S50" s="58">
        <v>22625</v>
      </c>
      <c r="T50" s="59">
        <v>18000</v>
      </c>
      <c r="U50" s="59">
        <v>23205</v>
      </c>
      <c r="V50" s="180">
        <v>29160.000000000004</v>
      </c>
      <c r="W50" s="182"/>
      <c r="X50" s="182"/>
      <c r="Y50" s="69">
        <f t="shared" si="1"/>
        <v>5</v>
      </c>
      <c r="Z50" s="48">
        <f t="shared" si="2"/>
        <v>24178</v>
      </c>
      <c r="AA50" s="48">
        <f t="shared" si="3"/>
        <v>241780</v>
      </c>
      <c r="AB50" s="48">
        <f t="shared" si="4"/>
        <v>0</v>
      </c>
      <c r="AC50" s="48">
        <f t="shared" si="5"/>
        <v>0</v>
      </c>
      <c r="AD50" s="48">
        <f t="shared" si="6"/>
        <v>241780</v>
      </c>
    </row>
    <row r="51" spans="1:30" ht="60" x14ac:dyDescent="0.2">
      <c r="A51" s="56">
        <v>42</v>
      </c>
      <c r="B51" s="56">
        <v>42</v>
      </c>
      <c r="C51" s="45">
        <v>31201502</v>
      </c>
      <c r="D51" s="45" t="s">
        <v>99</v>
      </c>
      <c r="E51" s="46" t="s">
        <v>100</v>
      </c>
      <c r="F51" s="45" t="s">
        <v>101</v>
      </c>
      <c r="G51" s="73" t="s">
        <v>260</v>
      </c>
      <c r="H51" s="56">
        <v>1</v>
      </c>
      <c r="I51" s="56"/>
      <c r="J51" s="56"/>
      <c r="K51" s="55">
        <f t="shared" si="0"/>
        <v>1</v>
      </c>
      <c r="L51" s="61">
        <v>0.19</v>
      </c>
      <c r="M51" s="62">
        <v>0.19</v>
      </c>
      <c r="N51" s="62">
        <v>0.19</v>
      </c>
      <c r="O51" s="62">
        <v>0.19</v>
      </c>
      <c r="P51" s="62">
        <v>0.19</v>
      </c>
      <c r="Q51" s="86">
        <v>0.19</v>
      </c>
      <c r="R51" s="181">
        <v>6200</v>
      </c>
      <c r="S51" s="58">
        <v>5222</v>
      </c>
      <c r="T51" s="59">
        <v>4900</v>
      </c>
      <c r="U51" s="59">
        <v>5355</v>
      </c>
      <c r="V51" s="180">
        <v>6480</v>
      </c>
      <c r="W51" s="182"/>
      <c r="X51" s="182"/>
      <c r="Y51" s="69">
        <f t="shared" si="1"/>
        <v>5</v>
      </c>
      <c r="Z51" s="48">
        <f t="shared" si="2"/>
        <v>5631.4</v>
      </c>
      <c r="AA51" s="48">
        <f t="shared" si="3"/>
        <v>5631.4</v>
      </c>
      <c r="AB51" s="48">
        <f t="shared" si="4"/>
        <v>0</v>
      </c>
      <c r="AC51" s="48">
        <f t="shared" si="5"/>
        <v>0</v>
      </c>
      <c r="AD51" s="48">
        <f t="shared" si="6"/>
        <v>5631.4</v>
      </c>
    </row>
    <row r="52" spans="1:30" ht="60" x14ac:dyDescent="0.2">
      <c r="A52" s="56">
        <v>43</v>
      </c>
      <c r="B52" s="56">
        <v>43</v>
      </c>
      <c r="C52" s="45">
        <v>31201502</v>
      </c>
      <c r="D52" s="45" t="s">
        <v>102</v>
      </c>
      <c r="E52" s="46" t="s">
        <v>103</v>
      </c>
      <c r="F52" s="45" t="s">
        <v>101</v>
      </c>
      <c r="G52" s="73" t="s">
        <v>260</v>
      </c>
      <c r="H52" s="56">
        <v>1</v>
      </c>
      <c r="I52" s="56"/>
      <c r="J52" s="56"/>
      <c r="K52" s="55">
        <f t="shared" si="0"/>
        <v>1</v>
      </c>
      <c r="L52" s="61">
        <v>0.19</v>
      </c>
      <c r="M52" s="62">
        <v>0.19</v>
      </c>
      <c r="N52" s="62">
        <v>0.19</v>
      </c>
      <c r="O52" s="62">
        <v>0.19</v>
      </c>
      <c r="P52" s="62">
        <v>0.19</v>
      </c>
      <c r="Q52" s="86">
        <v>0.19</v>
      </c>
      <c r="R52" s="181">
        <v>6200</v>
      </c>
      <c r="S52" s="58">
        <v>5222</v>
      </c>
      <c r="T52" s="59">
        <v>4900</v>
      </c>
      <c r="U52" s="59">
        <v>5355</v>
      </c>
      <c r="V52" s="180">
        <v>6480</v>
      </c>
      <c r="W52" s="182"/>
      <c r="X52" s="182"/>
      <c r="Y52" s="69">
        <f t="shared" si="1"/>
        <v>5</v>
      </c>
      <c r="Z52" s="48">
        <f t="shared" si="2"/>
        <v>5631.4</v>
      </c>
      <c r="AA52" s="48">
        <f t="shared" si="3"/>
        <v>5631.4</v>
      </c>
      <c r="AB52" s="48">
        <f t="shared" si="4"/>
        <v>0</v>
      </c>
      <c r="AC52" s="48">
        <f t="shared" si="5"/>
        <v>0</v>
      </c>
      <c r="AD52" s="48">
        <f t="shared" si="6"/>
        <v>5631.4</v>
      </c>
    </row>
    <row r="53" spans="1:30" ht="60" x14ac:dyDescent="0.2">
      <c r="A53" s="56">
        <v>44</v>
      </c>
      <c r="B53" s="56">
        <v>44</v>
      </c>
      <c r="C53" s="45">
        <v>31201502</v>
      </c>
      <c r="D53" s="45" t="s">
        <v>104</v>
      </c>
      <c r="E53" s="46" t="s">
        <v>105</v>
      </c>
      <c r="F53" s="45" t="s">
        <v>101</v>
      </c>
      <c r="G53" s="73" t="s">
        <v>260</v>
      </c>
      <c r="H53" s="56">
        <v>1</v>
      </c>
      <c r="I53" s="56"/>
      <c r="J53" s="56"/>
      <c r="K53" s="55">
        <f t="shared" si="0"/>
        <v>1</v>
      </c>
      <c r="L53" s="61">
        <v>0.19</v>
      </c>
      <c r="M53" s="62">
        <v>0.19</v>
      </c>
      <c r="N53" s="62">
        <v>0.19</v>
      </c>
      <c r="O53" s="62">
        <v>0.19</v>
      </c>
      <c r="P53" s="62">
        <v>0.19</v>
      </c>
      <c r="Q53" s="86">
        <v>0.19</v>
      </c>
      <c r="R53" s="181">
        <v>6200</v>
      </c>
      <c r="S53" s="58">
        <v>5222</v>
      </c>
      <c r="T53" s="59">
        <v>4900</v>
      </c>
      <c r="U53" s="59">
        <v>5355</v>
      </c>
      <c r="V53" s="180">
        <v>6480</v>
      </c>
      <c r="W53" s="182"/>
      <c r="X53" s="182"/>
      <c r="Y53" s="69">
        <f t="shared" si="1"/>
        <v>5</v>
      </c>
      <c r="Z53" s="48">
        <f t="shared" si="2"/>
        <v>5631.4</v>
      </c>
      <c r="AA53" s="48">
        <f t="shared" si="3"/>
        <v>5631.4</v>
      </c>
      <c r="AB53" s="48">
        <f t="shared" si="4"/>
        <v>0</v>
      </c>
      <c r="AC53" s="48">
        <f t="shared" si="5"/>
        <v>0</v>
      </c>
      <c r="AD53" s="48">
        <f t="shared" si="6"/>
        <v>5631.4</v>
      </c>
    </row>
    <row r="54" spans="1:30" ht="60" x14ac:dyDescent="0.2">
      <c r="A54" s="56">
        <v>45</v>
      </c>
      <c r="B54" s="56">
        <v>45</v>
      </c>
      <c r="C54" s="45">
        <v>31201502</v>
      </c>
      <c r="D54" s="45" t="s">
        <v>106</v>
      </c>
      <c r="E54" s="46" t="s">
        <v>107</v>
      </c>
      <c r="F54" s="45" t="s">
        <v>101</v>
      </c>
      <c r="G54" s="73" t="s">
        <v>260</v>
      </c>
      <c r="H54" s="56">
        <v>1</v>
      </c>
      <c r="I54" s="56"/>
      <c r="J54" s="56"/>
      <c r="K54" s="55">
        <f t="shared" si="0"/>
        <v>1</v>
      </c>
      <c r="L54" s="61">
        <v>0.19</v>
      </c>
      <c r="M54" s="62">
        <v>0.19</v>
      </c>
      <c r="N54" s="62">
        <v>0.19</v>
      </c>
      <c r="O54" s="62">
        <v>0.19</v>
      </c>
      <c r="P54" s="62">
        <v>0.19</v>
      </c>
      <c r="Q54" s="86">
        <v>0.19</v>
      </c>
      <c r="R54" s="181">
        <v>6200</v>
      </c>
      <c r="S54" s="58">
        <v>5222</v>
      </c>
      <c r="T54" s="59">
        <v>4900</v>
      </c>
      <c r="U54" s="59">
        <v>5355</v>
      </c>
      <c r="V54" s="180">
        <v>6480</v>
      </c>
      <c r="W54" s="182"/>
      <c r="X54" s="182"/>
      <c r="Y54" s="69">
        <f t="shared" si="1"/>
        <v>5</v>
      </c>
      <c r="Z54" s="48">
        <f t="shared" si="2"/>
        <v>5631.4</v>
      </c>
      <c r="AA54" s="48">
        <f t="shared" si="3"/>
        <v>5631.4</v>
      </c>
      <c r="AB54" s="48">
        <f t="shared" si="4"/>
        <v>0</v>
      </c>
      <c r="AC54" s="48">
        <f t="shared" si="5"/>
        <v>0</v>
      </c>
      <c r="AD54" s="48">
        <f t="shared" si="6"/>
        <v>5631.4</v>
      </c>
    </row>
    <row r="55" spans="1:30" ht="60" x14ac:dyDescent="0.2">
      <c r="A55" s="56">
        <v>46</v>
      </c>
      <c r="B55" s="56">
        <v>46</v>
      </c>
      <c r="C55" s="45">
        <v>31201502</v>
      </c>
      <c r="D55" s="45" t="s">
        <v>108</v>
      </c>
      <c r="E55" s="46" t="s">
        <v>109</v>
      </c>
      <c r="F55" s="45" t="s">
        <v>101</v>
      </c>
      <c r="G55" s="73" t="s">
        <v>260</v>
      </c>
      <c r="H55" s="56">
        <v>1</v>
      </c>
      <c r="I55" s="56"/>
      <c r="J55" s="56"/>
      <c r="K55" s="55">
        <f t="shared" si="0"/>
        <v>1</v>
      </c>
      <c r="L55" s="61">
        <v>0.19</v>
      </c>
      <c r="M55" s="62">
        <v>0.19</v>
      </c>
      <c r="N55" s="62">
        <v>0.19</v>
      </c>
      <c r="O55" s="62">
        <v>0.19</v>
      </c>
      <c r="P55" s="62">
        <v>0.19</v>
      </c>
      <c r="Q55" s="86">
        <v>0.19</v>
      </c>
      <c r="R55" s="181">
        <v>6200</v>
      </c>
      <c r="S55" s="58">
        <v>5222</v>
      </c>
      <c r="T55" s="59">
        <v>4900</v>
      </c>
      <c r="U55" s="59">
        <v>5355</v>
      </c>
      <c r="V55" s="180">
        <v>6480</v>
      </c>
      <c r="W55" s="182"/>
      <c r="X55" s="182"/>
      <c r="Y55" s="69">
        <f t="shared" si="1"/>
        <v>5</v>
      </c>
      <c r="Z55" s="48">
        <f t="shared" si="2"/>
        <v>5631.4</v>
      </c>
      <c r="AA55" s="48">
        <f t="shared" si="3"/>
        <v>5631.4</v>
      </c>
      <c r="AB55" s="48">
        <f t="shared" si="4"/>
        <v>0</v>
      </c>
      <c r="AC55" s="48">
        <f t="shared" si="5"/>
        <v>0</v>
      </c>
      <c r="AD55" s="48">
        <f t="shared" si="6"/>
        <v>5631.4</v>
      </c>
    </row>
    <row r="56" spans="1:30" ht="96" x14ac:dyDescent="0.2">
      <c r="A56" s="56">
        <v>47</v>
      </c>
      <c r="B56" s="56">
        <v>47</v>
      </c>
      <c r="C56" s="45">
        <v>31201502</v>
      </c>
      <c r="D56" s="45" t="s">
        <v>110</v>
      </c>
      <c r="E56" s="46" t="s">
        <v>111</v>
      </c>
      <c r="F56" s="45" t="s">
        <v>101</v>
      </c>
      <c r="G56" s="73" t="s">
        <v>260</v>
      </c>
      <c r="H56" s="56">
        <v>1</v>
      </c>
      <c r="I56" s="56"/>
      <c r="J56" s="56"/>
      <c r="K56" s="55">
        <f t="shared" si="0"/>
        <v>1</v>
      </c>
      <c r="L56" s="61">
        <v>0.19</v>
      </c>
      <c r="M56" s="62">
        <v>0.19</v>
      </c>
      <c r="N56" s="62">
        <v>0.19</v>
      </c>
      <c r="O56" s="62">
        <v>0.19</v>
      </c>
      <c r="P56" s="62">
        <v>0.19</v>
      </c>
      <c r="Q56" s="86">
        <v>0.19</v>
      </c>
      <c r="R56" s="181">
        <v>6200</v>
      </c>
      <c r="S56" s="58">
        <v>5222</v>
      </c>
      <c r="T56" s="59">
        <v>4900</v>
      </c>
      <c r="U56" s="59">
        <v>5355</v>
      </c>
      <c r="V56" s="180">
        <v>6480</v>
      </c>
      <c r="W56" s="182"/>
      <c r="X56" s="182"/>
      <c r="Y56" s="69">
        <f t="shared" si="1"/>
        <v>5</v>
      </c>
      <c r="Z56" s="48">
        <f t="shared" si="2"/>
        <v>5631.4</v>
      </c>
      <c r="AA56" s="48">
        <f t="shared" si="3"/>
        <v>5631.4</v>
      </c>
      <c r="AB56" s="48">
        <f t="shared" si="4"/>
        <v>0</v>
      </c>
      <c r="AC56" s="48">
        <f t="shared" si="5"/>
        <v>0</v>
      </c>
      <c r="AD56" s="48">
        <f t="shared" si="6"/>
        <v>5631.4</v>
      </c>
    </row>
    <row r="57" spans="1:30" ht="156" x14ac:dyDescent="0.2">
      <c r="A57" s="56">
        <v>48</v>
      </c>
      <c r="B57" s="56">
        <v>48</v>
      </c>
      <c r="C57" s="45">
        <v>27111801</v>
      </c>
      <c r="D57" s="45" t="s">
        <v>112</v>
      </c>
      <c r="E57" s="46" t="s">
        <v>113</v>
      </c>
      <c r="F57" s="47" t="s">
        <v>31</v>
      </c>
      <c r="G57" s="73" t="s">
        <v>260</v>
      </c>
      <c r="H57" s="56">
        <v>1</v>
      </c>
      <c r="I57" s="56"/>
      <c r="J57" s="56"/>
      <c r="K57" s="55">
        <f t="shared" si="0"/>
        <v>1</v>
      </c>
      <c r="L57" s="61">
        <v>0.19</v>
      </c>
      <c r="M57" s="62">
        <v>0.19</v>
      </c>
      <c r="N57" s="62">
        <v>0.19</v>
      </c>
      <c r="O57" s="62">
        <v>0.19</v>
      </c>
      <c r="P57" s="62">
        <v>0.19</v>
      </c>
      <c r="Q57" s="86">
        <v>0.19</v>
      </c>
      <c r="R57" s="181">
        <v>69750</v>
      </c>
      <c r="S57" s="58">
        <v>5222</v>
      </c>
      <c r="T57" s="59">
        <v>4900</v>
      </c>
      <c r="U57" s="59">
        <v>5355</v>
      </c>
      <c r="V57" s="180">
        <v>72900</v>
      </c>
      <c r="W57" s="182"/>
      <c r="X57" s="182"/>
      <c r="Y57" s="69">
        <f t="shared" si="1"/>
        <v>5</v>
      </c>
      <c r="Z57" s="48">
        <f t="shared" si="2"/>
        <v>31625.4</v>
      </c>
      <c r="AA57" s="48">
        <f t="shared" si="3"/>
        <v>31625.4</v>
      </c>
      <c r="AB57" s="48">
        <f t="shared" si="4"/>
        <v>0</v>
      </c>
      <c r="AC57" s="48">
        <f t="shared" si="5"/>
        <v>0</v>
      </c>
      <c r="AD57" s="48">
        <f t="shared" si="6"/>
        <v>31625.4</v>
      </c>
    </row>
    <row r="58" spans="1:30" ht="216" x14ac:dyDescent="0.2">
      <c r="A58" s="56">
        <v>49</v>
      </c>
      <c r="B58" s="56">
        <v>49</v>
      </c>
      <c r="C58" s="45">
        <v>27112723</v>
      </c>
      <c r="D58" s="45" t="s">
        <v>114</v>
      </c>
      <c r="E58" s="46" t="s">
        <v>115</v>
      </c>
      <c r="F58" s="47" t="s">
        <v>31</v>
      </c>
      <c r="G58" s="73" t="s">
        <v>260</v>
      </c>
      <c r="H58" s="56">
        <v>1</v>
      </c>
      <c r="I58" s="56"/>
      <c r="J58" s="56"/>
      <c r="K58" s="55">
        <f t="shared" si="0"/>
        <v>1</v>
      </c>
      <c r="L58" s="61">
        <v>0.19</v>
      </c>
      <c r="M58" s="62">
        <v>0.19</v>
      </c>
      <c r="N58" s="62">
        <v>0.19</v>
      </c>
      <c r="O58" s="62">
        <v>0.19</v>
      </c>
      <c r="P58" s="62">
        <v>0.19</v>
      </c>
      <c r="Q58" s="86">
        <v>0.19</v>
      </c>
      <c r="R58" s="181">
        <v>348750</v>
      </c>
      <c r="S58" s="58">
        <v>295864</v>
      </c>
      <c r="T58" s="59">
        <v>270000</v>
      </c>
      <c r="U58" s="59">
        <v>303450</v>
      </c>
      <c r="V58" s="180">
        <v>364500</v>
      </c>
      <c r="W58" s="182"/>
      <c r="X58" s="182"/>
      <c r="Y58" s="69">
        <f t="shared" si="1"/>
        <v>5</v>
      </c>
      <c r="Z58" s="48">
        <f t="shared" si="2"/>
        <v>316512.8</v>
      </c>
      <c r="AA58" s="48">
        <f t="shared" si="3"/>
        <v>316512.8</v>
      </c>
      <c r="AB58" s="48">
        <f t="shared" si="4"/>
        <v>0</v>
      </c>
      <c r="AC58" s="48">
        <f t="shared" si="5"/>
        <v>0</v>
      </c>
      <c r="AD58" s="48">
        <f t="shared" si="6"/>
        <v>316512.8</v>
      </c>
    </row>
    <row r="59" spans="1:30" ht="144" x14ac:dyDescent="0.2">
      <c r="A59" s="56">
        <v>50</v>
      </c>
      <c r="B59" s="56">
        <v>50</v>
      </c>
      <c r="C59" s="45">
        <v>39121409</v>
      </c>
      <c r="D59" s="45" t="s">
        <v>116</v>
      </c>
      <c r="E59" s="46" t="s">
        <v>117</v>
      </c>
      <c r="F59" s="47" t="s">
        <v>31</v>
      </c>
      <c r="G59" s="73" t="s">
        <v>260</v>
      </c>
      <c r="H59" s="56">
        <v>50</v>
      </c>
      <c r="I59" s="56"/>
      <c r="J59" s="56"/>
      <c r="K59" s="55">
        <f t="shared" si="0"/>
        <v>50</v>
      </c>
      <c r="L59" s="61">
        <v>0.19</v>
      </c>
      <c r="M59" s="62">
        <v>0.19</v>
      </c>
      <c r="N59" s="62">
        <v>0.19</v>
      </c>
      <c r="O59" s="62">
        <v>0.19</v>
      </c>
      <c r="P59" s="62">
        <v>0.19</v>
      </c>
      <c r="Q59" s="86">
        <v>0.19</v>
      </c>
      <c r="R59" s="181">
        <v>7750</v>
      </c>
      <c r="S59" s="58">
        <v>4061</v>
      </c>
      <c r="T59" s="59">
        <v>3900</v>
      </c>
      <c r="U59" s="59">
        <v>4165</v>
      </c>
      <c r="V59" s="180">
        <v>8100.0000000000009</v>
      </c>
      <c r="W59" s="182"/>
      <c r="X59" s="182"/>
      <c r="Y59" s="69">
        <f t="shared" si="1"/>
        <v>5</v>
      </c>
      <c r="Z59" s="48">
        <f t="shared" si="2"/>
        <v>5595.2</v>
      </c>
      <c r="AA59" s="48">
        <f t="shared" si="3"/>
        <v>279760</v>
      </c>
      <c r="AB59" s="48">
        <f t="shared" si="4"/>
        <v>0</v>
      </c>
      <c r="AC59" s="48">
        <f t="shared" si="5"/>
        <v>0</v>
      </c>
      <c r="AD59" s="48">
        <f t="shared" si="6"/>
        <v>279760</v>
      </c>
    </row>
    <row r="60" spans="1:30" ht="144" x14ac:dyDescent="0.2">
      <c r="A60" s="56">
        <v>51</v>
      </c>
      <c r="B60" s="56">
        <v>51</v>
      </c>
      <c r="C60" s="45">
        <v>39121409</v>
      </c>
      <c r="D60" s="45" t="s">
        <v>118</v>
      </c>
      <c r="E60" s="46" t="s">
        <v>119</v>
      </c>
      <c r="F60" s="47" t="s">
        <v>31</v>
      </c>
      <c r="G60" s="73" t="s">
        <v>260</v>
      </c>
      <c r="H60" s="56">
        <v>50</v>
      </c>
      <c r="I60" s="56"/>
      <c r="J60" s="56"/>
      <c r="K60" s="55">
        <f t="shared" si="0"/>
        <v>50</v>
      </c>
      <c r="L60" s="61">
        <v>0.19</v>
      </c>
      <c r="M60" s="62">
        <v>0.19</v>
      </c>
      <c r="N60" s="62">
        <v>0.19</v>
      </c>
      <c r="O60" s="62">
        <v>0.19</v>
      </c>
      <c r="P60" s="62">
        <v>0.19</v>
      </c>
      <c r="Q60" s="86">
        <v>0.19</v>
      </c>
      <c r="R60" s="181">
        <v>5735</v>
      </c>
      <c r="S60" s="58">
        <v>4061</v>
      </c>
      <c r="T60" s="59">
        <v>3900</v>
      </c>
      <c r="U60" s="59">
        <v>4165</v>
      </c>
      <c r="V60" s="180">
        <v>5994</v>
      </c>
      <c r="W60" s="182"/>
      <c r="X60" s="182"/>
      <c r="Y60" s="69">
        <f t="shared" si="1"/>
        <v>5</v>
      </c>
      <c r="Z60" s="48">
        <f t="shared" si="2"/>
        <v>4771</v>
      </c>
      <c r="AA60" s="48">
        <f t="shared" si="3"/>
        <v>238550</v>
      </c>
      <c r="AB60" s="48">
        <f t="shared" si="4"/>
        <v>0</v>
      </c>
      <c r="AC60" s="48">
        <f t="shared" si="5"/>
        <v>0</v>
      </c>
      <c r="AD60" s="48">
        <f t="shared" si="6"/>
        <v>238550</v>
      </c>
    </row>
    <row r="61" spans="1:30" s="23" customFormat="1" ht="144" x14ac:dyDescent="0.2">
      <c r="A61" s="56">
        <v>52</v>
      </c>
      <c r="B61" s="56">
        <v>52</v>
      </c>
      <c r="C61" s="45">
        <v>39121409</v>
      </c>
      <c r="D61" s="45" t="s">
        <v>120</v>
      </c>
      <c r="E61" s="46" t="s">
        <v>121</v>
      </c>
      <c r="F61" s="47" t="s">
        <v>31</v>
      </c>
      <c r="G61" s="73" t="s">
        <v>260</v>
      </c>
      <c r="H61" s="56">
        <v>50</v>
      </c>
      <c r="I61" s="56">
        <v>22</v>
      </c>
      <c r="J61" s="56"/>
      <c r="K61" s="55">
        <f t="shared" si="0"/>
        <v>72</v>
      </c>
      <c r="L61" s="61">
        <v>0.19</v>
      </c>
      <c r="M61" s="62">
        <v>0.19</v>
      </c>
      <c r="N61" s="62">
        <v>0.19</v>
      </c>
      <c r="O61" s="62">
        <v>0.19</v>
      </c>
      <c r="P61" s="62">
        <v>0.19</v>
      </c>
      <c r="Q61" s="86">
        <v>0.19</v>
      </c>
      <c r="R61" s="181">
        <v>8819.5</v>
      </c>
      <c r="S61" s="58">
        <v>4061</v>
      </c>
      <c r="T61" s="59">
        <v>3900</v>
      </c>
      <c r="U61" s="59">
        <v>4165</v>
      </c>
      <c r="V61" s="180">
        <v>9217.8000000000011</v>
      </c>
      <c r="W61" s="182">
        <v>1800</v>
      </c>
      <c r="X61" s="182"/>
      <c r="Y61" s="69">
        <f t="shared" si="1"/>
        <v>6</v>
      </c>
      <c r="Z61" s="48">
        <f t="shared" si="2"/>
        <v>5327.22</v>
      </c>
      <c r="AA61" s="48">
        <f t="shared" si="3"/>
        <v>266361</v>
      </c>
      <c r="AB61" s="48">
        <f t="shared" si="4"/>
        <v>117198.84000000001</v>
      </c>
      <c r="AC61" s="48">
        <f t="shared" si="5"/>
        <v>0</v>
      </c>
      <c r="AD61" s="48">
        <f t="shared" si="6"/>
        <v>383559.84</v>
      </c>
    </row>
    <row r="62" spans="1:30" ht="156" x14ac:dyDescent="0.2">
      <c r="A62" s="56">
        <v>53</v>
      </c>
      <c r="B62" s="56">
        <v>53</v>
      </c>
      <c r="C62" s="45">
        <v>39121409</v>
      </c>
      <c r="D62" s="45" t="s">
        <v>122</v>
      </c>
      <c r="E62" s="46" t="s">
        <v>123</v>
      </c>
      <c r="F62" s="47" t="s">
        <v>31</v>
      </c>
      <c r="G62" s="73" t="s">
        <v>260</v>
      </c>
      <c r="H62" s="56">
        <v>50</v>
      </c>
      <c r="I62" s="56"/>
      <c r="J62" s="56"/>
      <c r="K62" s="55">
        <f t="shared" si="0"/>
        <v>50</v>
      </c>
      <c r="L62" s="61">
        <v>0.19</v>
      </c>
      <c r="M62" s="62">
        <v>0.19</v>
      </c>
      <c r="N62" s="62">
        <v>0.19</v>
      </c>
      <c r="O62" s="62">
        <v>0.19</v>
      </c>
      <c r="P62" s="62">
        <v>0.19</v>
      </c>
      <c r="Q62" s="86">
        <v>0.19</v>
      </c>
      <c r="R62" s="181"/>
      <c r="S62" s="58">
        <v>4061</v>
      </c>
      <c r="T62" s="59">
        <v>3900</v>
      </c>
      <c r="U62" s="59">
        <v>4165</v>
      </c>
      <c r="V62" s="180"/>
      <c r="W62" s="182"/>
      <c r="X62" s="182"/>
      <c r="Y62" s="69">
        <f t="shared" si="1"/>
        <v>3</v>
      </c>
      <c r="Z62" s="48">
        <f t="shared" si="2"/>
        <v>4042</v>
      </c>
      <c r="AA62" s="48">
        <f t="shared" si="3"/>
        <v>202100</v>
      </c>
      <c r="AB62" s="48">
        <f t="shared" si="4"/>
        <v>0</v>
      </c>
      <c r="AC62" s="48">
        <f t="shared" si="5"/>
        <v>0</v>
      </c>
      <c r="AD62" s="48">
        <f t="shared" si="6"/>
        <v>202100</v>
      </c>
    </row>
    <row r="63" spans="1:30" ht="252" x14ac:dyDescent="0.2">
      <c r="A63" s="56">
        <v>54</v>
      </c>
      <c r="B63" s="56">
        <v>54</v>
      </c>
      <c r="C63" s="45">
        <v>30181503</v>
      </c>
      <c r="D63" s="45" t="s">
        <v>124</v>
      </c>
      <c r="E63" s="46" t="s">
        <v>125</v>
      </c>
      <c r="F63" s="47" t="s">
        <v>31</v>
      </c>
      <c r="G63" s="73" t="s">
        <v>260</v>
      </c>
      <c r="H63" s="56">
        <v>1</v>
      </c>
      <c r="I63" s="56"/>
      <c r="J63" s="56"/>
      <c r="K63" s="55">
        <f t="shared" si="0"/>
        <v>1</v>
      </c>
      <c r="L63" s="61">
        <v>0.19</v>
      </c>
      <c r="M63" s="62">
        <v>0.19</v>
      </c>
      <c r="N63" s="62">
        <v>0.19</v>
      </c>
      <c r="O63" s="62">
        <v>0.19</v>
      </c>
      <c r="P63" s="62">
        <v>0.19</v>
      </c>
      <c r="Q63" s="86">
        <v>0.19</v>
      </c>
      <c r="R63" s="181">
        <v>111600</v>
      </c>
      <c r="S63" s="58">
        <v>75416</v>
      </c>
      <c r="T63" s="59">
        <v>65000</v>
      </c>
      <c r="U63" s="59">
        <v>77350</v>
      </c>
      <c r="V63" s="180">
        <v>116640.00000000001</v>
      </c>
      <c r="W63" s="182"/>
      <c r="X63" s="182"/>
      <c r="Y63" s="69">
        <f t="shared" si="1"/>
        <v>5</v>
      </c>
      <c r="Z63" s="48">
        <f t="shared" si="2"/>
        <v>89201.2</v>
      </c>
      <c r="AA63" s="48">
        <f t="shared" si="3"/>
        <v>89201.2</v>
      </c>
      <c r="AB63" s="48">
        <f t="shared" si="4"/>
        <v>0</v>
      </c>
      <c r="AC63" s="48">
        <f t="shared" si="5"/>
        <v>0</v>
      </c>
      <c r="AD63" s="48">
        <f t="shared" si="6"/>
        <v>89201.2</v>
      </c>
    </row>
    <row r="64" spans="1:30" ht="24" x14ac:dyDescent="0.2">
      <c r="A64" s="56">
        <v>55</v>
      </c>
      <c r="B64" s="56">
        <v>55</v>
      </c>
      <c r="C64" s="45">
        <v>41111902</v>
      </c>
      <c r="D64" s="45" t="s">
        <v>126</v>
      </c>
      <c r="E64" s="46" t="s">
        <v>127</v>
      </c>
      <c r="F64" s="47" t="s">
        <v>31</v>
      </c>
      <c r="G64" s="73" t="s">
        <v>260</v>
      </c>
      <c r="H64" s="56">
        <v>2</v>
      </c>
      <c r="I64" s="56"/>
      <c r="J64" s="56"/>
      <c r="K64" s="55">
        <f t="shared" si="0"/>
        <v>2</v>
      </c>
      <c r="L64" s="61">
        <v>0.19</v>
      </c>
      <c r="M64" s="62">
        <v>0.19</v>
      </c>
      <c r="N64" s="62">
        <v>0.19</v>
      </c>
      <c r="O64" s="62">
        <v>0.19</v>
      </c>
      <c r="P64" s="62">
        <v>0.19</v>
      </c>
      <c r="Q64" s="86">
        <v>0.19</v>
      </c>
      <c r="R64" s="181">
        <v>379750</v>
      </c>
      <c r="S64" s="58">
        <v>261056</v>
      </c>
      <c r="T64" s="59">
        <v>265000</v>
      </c>
      <c r="U64" s="59">
        <v>267750</v>
      </c>
      <c r="V64" s="180">
        <v>396900</v>
      </c>
      <c r="W64" s="182"/>
      <c r="X64" s="182"/>
      <c r="Y64" s="69">
        <f t="shared" si="1"/>
        <v>5</v>
      </c>
      <c r="Z64" s="48">
        <f t="shared" si="2"/>
        <v>314091.2</v>
      </c>
      <c r="AA64" s="48">
        <f t="shared" si="3"/>
        <v>628182.4</v>
      </c>
      <c r="AB64" s="48">
        <f t="shared" si="4"/>
        <v>0</v>
      </c>
      <c r="AC64" s="48">
        <f t="shared" si="5"/>
        <v>0</v>
      </c>
      <c r="AD64" s="48">
        <f t="shared" si="6"/>
        <v>628182.4</v>
      </c>
    </row>
    <row r="65" spans="1:30" ht="48" x14ac:dyDescent="0.2">
      <c r="A65" s="56">
        <v>56</v>
      </c>
      <c r="B65" s="56">
        <v>56</v>
      </c>
      <c r="C65" s="45">
        <v>31151904</v>
      </c>
      <c r="D65" s="45" t="s">
        <v>128</v>
      </c>
      <c r="E65" s="46" t="s">
        <v>129</v>
      </c>
      <c r="F65" s="47" t="s">
        <v>31</v>
      </c>
      <c r="G65" s="73" t="s">
        <v>260</v>
      </c>
      <c r="H65" s="56">
        <v>100</v>
      </c>
      <c r="I65" s="56"/>
      <c r="J65" s="56"/>
      <c r="K65" s="55">
        <f t="shared" si="0"/>
        <v>100</v>
      </c>
      <c r="L65" s="61">
        <v>0.19</v>
      </c>
      <c r="M65" s="62">
        <v>0.19</v>
      </c>
      <c r="N65" s="62">
        <v>0.19</v>
      </c>
      <c r="O65" s="62">
        <v>0.19</v>
      </c>
      <c r="P65" s="62">
        <v>0.19</v>
      </c>
      <c r="Q65" s="86">
        <v>0.19</v>
      </c>
      <c r="R65" s="181">
        <v>17360</v>
      </c>
      <c r="S65" s="58">
        <v>4061</v>
      </c>
      <c r="T65" s="59">
        <v>4000</v>
      </c>
      <c r="U65" s="59">
        <v>4165</v>
      </c>
      <c r="V65" s="180">
        <v>18144</v>
      </c>
      <c r="W65" s="182"/>
      <c r="X65" s="182"/>
      <c r="Y65" s="69">
        <f t="shared" si="1"/>
        <v>5</v>
      </c>
      <c r="Z65" s="48">
        <f t="shared" si="2"/>
        <v>9546</v>
      </c>
      <c r="AA65" s="48">
        <f t="shared" si="3"/>
        <v>954600</v>
      </c>
      <c r="AB65" s="48">
        <f t="shared" si="4"/>
        <v>0</v>
      </c>
      <c r="AC65" s="48">
        <f t="shared" si="5"/>
        <v>0</v>
      </c>
      <c r="AD65" s="48">
        <f t="shared" si="6"/>
        <v>954600</v>
      </c>
    </row>
    <row r="66" spans="1:30" ht="24" x14ac:dyDescent="0.2">
      <c r="A66" s="56">
        <v>57</v>
      </c>
      <c r="B66" s="56">
        <v>57</v>
      </c>
      <c r="C66" s="45">
        <v>39131717</v>
      </c>
      <c r="D66" s="45" t="s">
        <v>130</v>
      </c>
      <c r="E66" s="46" t="s">
        <v>131</v>
      </c>
      <c r="F66" s="47" t="s">
        <v>31</v>
      </c>
      <c r="G66" s="73" t="s">
        <v>260</v>
      </c>
      <c r="H66" s="56">
        <v>6</v>
      </c>
      <c r="I66" s="56"/>
      <c r="J66" s="56"/>
      <c r="K66" s="55">
        <f t="shared" si="0"/>
        <v>6</v>
      </c>
      <c r="L66" s="61">
        <v>0.19</v>
      </c>
      <c r="M66" s="62">
        <v>0.19</v>
      </c>
      <c r="N66" s="62">
        <v>0.19</v>
      </c>
      <c r="O66" s="62">
        <v>0.19</v>
      </c>
      <c r="P66" s="62">
        <v>0.19</v>
      </c>
      <c r="Q66" s="86">
        <v>0.19</v>
      </c>
      <c r="R66" s="181">
        <v>1550</v>
      </c>
      <c r="S66" s="58">
        <v>2611</v>
      </c>
      <c r="T66" s="59">
        <v>2600</v>
      </c>
      <c r="U66" s="59">
        <v>2677.5</v>
      </c>
      <c r="V66" s="180">
        <v>1620</v>
      </c>
      <c r="W66" s="182"/>
      <c r="X66" s="182"/>
      <c r="Y66" s="69">
        <f t="shared" si="1"/>
        <v>5</v>
      </c>
      <c r="Z66" s="48">
        <f t="shared" si="2"/>
        <v>2211.6999999999998</v>
      </c>
      <c r="AA66" s="48">
        <f t="shared" si="3"/>
        <v>13270.199999999999</v>
      </c>
      <c r="AB66" s="48">
        <f t="shared" si="4"/>
        <v>0</v>
      </c>
      <c r="AC66" s="48">
        <f t="shared" si="5"/>
        <v>0</v>
      </c>
      <c r="AD66" s="48">
        <f t="shared" si="6"/>
        <v>13270.199999999999</v>
      </c>
    </row>
    <row r="67" spans="1:30" ht="24" x14ac:dyDescent="0.2">
      <c r="A67" s="56">
        <v>58</v>
      </c>
      <c r="B67" s="56">
        <v>58</v>
      </c>
      <c r="C67" s="45">
        <v>39131717</v>
      </c>
      <c r="D67" s="45" t="s">
        <v>132</v>
      </c>
      <c r="E67" s="46" t="s">
        <v>131</v>
      </c>
      <c r="F67" s="47" t="s">
        <v>31</v>
      </c>
      <c r="G67" s="73" t="s">
        <v>260</v>
      </c>
      <c r="H67" s="56">
        <v>5</v>
      </c>
      <c r="I67" s="56"/>
      <c r="J67" s="56"/>
      <c r="K67" s="55">
        <f t="shared" si="0"/>
        <v>5</v>
      </c>
      <c r="L67" s="61">
        <v>0.19</v>
      </c>
      <c r="M67" s="62">
        <v>0.19</v>
      </c>
      <c r="N67" s="62">
        <v>0.19</v>
      </c>
      <c r="O67" s="62">
        <v>0.19</v>
      </c>
      <c r="P67" s="62">
        <v>0.19</v>
      </c>
      <c r="Q67" s="86">
        <v>0.19</v>
      </c>
      <c r="R67" s="181">
        <v>1860</v>
      </c>
      <c r="S67" s="58">
        <v>4873</v>
      </c>
      <c r="T67" s="59">
        <v>4900</v>
      </c>
      <c r="U67" s="59">
        <v>4998</v>
      </c>
      <c r="V67" s="180">
        <v>1944.0000000000002</v>
      </c>
      <c r="W67" s="182"/>
      <c r="X67" s="182"/>
      <c r="Y67" s="69">
        <f t="shared" si="1"/>
        <v>5</v>
      </c>
      <c r="Z67" s="48">
        <f t="shared" si="2"/>
        <v>3715</v>
      </c>
      <c r="AA67" s="48">
        <f t="shared" si="3"/>
        <v>18575</v>
      </c>
      <c r="AB67" s="48">
        <f t="shared" si="4"/>
        <v>0</v>
      </c>
      <c r="AC67" s="48">
        <f t="shared" si="5"/>
        <v>0</v>
      </c>
      <c r="AD67" s="48">
        <f t="shared" si="6"/>
        <v>18575</v>
      </c>
    </row>
    <row r="68" spans="1:30" ht="24" x14ac:dyDescent="0.2">
      <c r="A68" s="56">
        <v>59</v>
      </c>
      <c r="B68" s="56">
        <v>59</v>
      </c>
      <c r="C68" s="45">
        <v>27112838</v>
      </c>
      <c r="D68" s="45" t="s">
        <v>133</v>
      </c>
      <c r="E68" s="46" t="s">
        <v>134</v>
      </c>
      <c r="F68" s="47" t="s">
        <v>31</v>
      </c>
      <c r="G68" s="73" t="s">
        <v>260</v>
      </c>
      <c r="H68" s="56">
        <v>6</v>
      </c>
      <c r="I68" s="56"/>
      <c r="J68" s="56"/>
      <c r="K68" s="55">
        <f t="shared" si="0"/>
        <v>6</v>
      </c>
      <c r="L68" s="61">
        <v>0.19</v>
      </c>
      <c r="M68" s="62">
        <v>0.19</v>
      </c>
      <c r="N68" s="62">
        <v>0.19</v>
      </c>
      <c r="O68" s="62">
        <v>0.19</v>
      </c>
      <c r="P68" s="62">
        <v>0.19</v>
      </c>
      <c r="Q68" s="86">
        <v>0.19</v>
      </c>
      <c r="R68" s="181">
        <v>7750</v>
      </c>
      <c r="S68" s="58">
        <v>7542</v>
      </c>
      <c r="T68" s="59">
        <v>7500</v>
      </c>
      <c r="U68" s="59">
        <v>7735</v>
      </c>
      <c r="V68" s="180">
        <v>8100.0000000000009</v>
      </c>
      <c r="W68" s="182"/>
      <c r="X68" s="182"/>
      <c r="Y68" s="69">
        <f t="shared" si="1"/>
        <v>5</v>
      </c>
      <c r="Z68" s="48">
        <f t="shared" si="2"/>
        <v>7725.4</v>
      </c>
      <c r="AA68" s="48">
        <f t="shared" si="3"/>
        <v>46352.399999999994</v>
      </c>
      <c r="AB68" s="48">
        <f t="shared" si="4"/>
        <v>0</v>
      </c>
      <c r="AC68" s="48">
        <f t="shared" si="5"/>
        <v>0</v>
      </c>
      <c r="AD68" s="48">
        <f t="shared" si="6"/>
        <v>46352.399999999994</v>
      </c>
    </row>
    <row r="69" spans="1:30" ht="48" x14ac:dyDescent="0.2">
      <c r="A69" s="56">
        <v>60</v>
      </c>
      <c r="B69" s="56">
        <v>60</v>
      </c>
      <c r="C69" s="45">
        <v>27112838</v>
      </c>
      <c r="D69" s="45" t="s">
        <v>135</v>
      </c>
      <c r="E69" s="46" t="s">
        <v>136</v>
      </c>
      <c r="F69" s="47" t="s">
        <v>31</v>
      </c>
      <c r="G69" s="73" t="s">
        <v>260</v>
      </c>
      <c r="H69" s="56">
        <v>1</v>
      </c>
      <c r="I69" s="56"/>
      <c r="J69" s="56"/>
      <c r="K69" s="55">
        <f t="shared" si="0"/>
        <v>1</v>
      </c>
      <c r="L69" s="61">
        <v>0.19</v>
      </c>
      <c r="M69" s="62">
        <v>0.19</v>
      </c>
      <c r="N69" s="62">
        <v>0.19</v>
      </c>
      <c r="O69" s="62">
        <v>0.19</v>
      </c>
      <c r="P69" s="62">
        <v>0.19</v>
      </c>
      <c r="Q69" s="86">
        <v>0.19</v>
      </c>
      <c r="R69" s="181">
        <v>44175</v>
      </c>
      <c r="S69" s="58">
        <v>25526</v>
      </c>
      <c r="T69" s="59">
        <v>26000</v>
      </c>
      <c r="U69" s="59">
        <v>26180</v>
      </c>
      <c r="V69" s="180">
        <v>46170</v>
      </c>
      <c r="W69" s="182"/>
      <c r="X69" s="182"/>
      <c r="Y69" s="69">
        <f t="shared" si="1"/>
        <v>5</v>
      </c>
      <c r="Z69" s="48">
        <f t="shared" si="2"/>
        <v>33610.199999999997</v>
      </c>
      <c r="AA69" s="48">
        <f t="shared" si="3"/>
        <v>33610.199999999997</v>
      </c>
      <c r="AB69" s="48">
        <f t="shared" si="4"/>
        <v>0</v>
      </c>
      <c r="AC69" s="48">
        <f t="shared" si="5"/>
        <v>0</v>
      </c>
      <c r="AD69" s="48">
        <f t="shared" si="6"/>
        <v>33610.199999999997</v>
      </c>
    </row>
    <row r="70" spans="1:30" ht="108" x14ac:dyDescent="0.2">
      <c r="A70" s="56">
        <v>61</v>
      </c>
      <c r="B70" s="56">
        <v>61</v>
      </c>
      <c r="C70" s="45">
        <v>27112601</v>
      </c>
      <c r="D70" s="45" t="s">
        <v>137</v>
      </c>
      <c r="E70" s="46" t="s">
        <v>138</v>
      </c>
      <c r="F70" s="47" t="s">
        <v>31</v>
      </c>
      <c r="G70" s="73" t="s">
        <v>260</v>
      </c>
      <c r="H70" s="56">
        <v>6</v>
      </c>
      <c r="I70" s="56"/>
      <c r="J70" s="56"/>
      <c r="K70" s="55">
        <f t="shared" si="0"/>
        <v>6</v>
      </c>
      <c r="L70" s="61">
        <v>0.19</v>
      </c>
      <c r="M70" s="62">
        <v>0.19</v>
      </c>
      <c r="N70" s="62">
        <v>0.19</v>
      </c>
      <c r="O70" s="62">
        <v>0.19</v>
      </c>
      <c r="P70" s="62">
        <v>0.19</v>
      </c>
      <c r="Q70" s="86">
        <v>0.19</v>
      </c>
      <c r="R70" s="181">
        <v>13175</v>
      </c>
      <c r="S70" s="58">
        <v>6382</v>
      </c>
      <c r="T70" s="59">
        <v>6500</v>
      </c>
      <c r="U70" s="59">
        <v>6545</v>
      </c>
      <c r="V70" s="180">
        <v>13770</v>
      </c>
      <c r="W70" s="182"/>
      <c r="X70" s="182"/>
      <c r="Y70" s="69">
        <f t="shared" si="1"/>
        <v>5</v>
      </c>
      <c r="Z70" s="48">
        <f t="shared" si="2"/>
        <v>9274.4</v>
      </c>
      <c r="AA70" s="48">
        <f t="shared" si="3"/>
        <v>55646.399999999994</v>
      </c>
      <c r="AB70" s="48">
        <f t="shared" si="4"/>
        <v>0</v>
      </c>
      <c r="AC70" s="48">
        <f t="shared" si="5"/>
        <v>0</v>
      </c>
      <c r="AD70" s="48">
        <f t="shared" si="6"/>
        <v>55646.399999999994</v>
      </c>
    </row>
    <row r="71" spans="1:30" ht="60" x14ac:dyDescent="0.2">
      <c r="A71" s="56">
        <v>62</v>
      </c>
      <c r="B71" s="56">
        <v>62</v>
      </c>
      <c r="C71" s="45">
        <v>31201605</v>
      </c>
      <c r="D71" s="45" t="s">
        <v>139</v>
      </c>
      <c r="E71" s="46" t="s">
        <v>140</v>
      </c>
      <c r="F71" s="45" t="s">
        <v>141</v>
      </c>
      <c r="G71" s="73" t="s">
        <v>260</v>
      </c>
      <c r="H71" s="56">
        <v>10</v>
      </c>
      <c r="I71" s="56"/>
      <c r="J71" s="56"/>
      <c r="K71" s="55">
        <f t="shared" si="0"/>
        <v>10</v>
      </c>
      <c r="L71" s="61">
        <v>0.19</v>
      </c>
      <c r="M71" s="62">
        <v>0.19</v>
      </c>
      <c r="N71" s="62">
        <v>0.19</v>
      </c>
      <c r="O71" s="62">
        <v>0.19</v>
      </c>
      <c r="P71" s="62">
        <v>0.19</v>
      </c>
      <c r="Q71" s="86">
        <v>0.19</v>
      </c>
      <c r="R71" s="181">
        <v>108500</v>
      </c>
      <c r="S71" s="58">
        <v>87019</v>
      </c>
      <c r="T71" s="59">
        <v>89000</v>
      </c>
      <c r="U71" s="59">
        <v>89250</v>
      </c>
      <c r="V71" s="180">
        <v>113400.00000000001</v>
      </c>
      <c r="W71" s="182"/>
      <c r="X71" s="182"/>
      <c r="Y71" s="69">
        <f t="shared" si="1"/>
        <v>5</v>
      </c>
      <c r="Z71" s="48">
        <f t="shared" si="2"/>
        <v>97433.8</v>
      </c>
      <c r="AA71" s="48">
        <f t="shared" si="3"/>
        <v>974338</v>
      </c>
      <c r="AB71" s="48">
        <f t="shared" si="4"/>
        <v>0</v>
      </c>
      <c r="AC71" s="48">
        <f t="shared" si="5"/>
        <v>0</v>
      </c>
      <c r="AD71" s="48">
        <f t="shared" si="6"/>
        <v>974338</v>
      </c>
    </row>
    <row r="72" spans="1:30" ht="72" x14ac:dyDescent="0.2">
      <c r="A72" s="56">
        <v>63</v>
      </c>
      <c r="B72" s="56">
        <v>63</v>
      </c>
      <c r="C72" s="45">
        <v>27111801</v>
      </c>
      <c r="D72" s="45" t="s">
        <v>142</v>
      </c>
      <c r="E72" s="46" t="s">
        <v>143</v>
      </c>
      <c r="F72" s="47" t="s">
        <v>31</v>
      </c>
      <c r="G72" s="73" t="s">
        <v>260</v>
      </c>
      <c r="H72" s="56">
        <v>3</v>
      </c>
      <c r="I72" s="56"/>
      <c r="J72" s="56"/>
      <c r="K72" s="55">
        <f t="shared" si="0"/>
        <v>3</v>
      </c>
      <c r="L72" s="61">
        <v>0.19</v>
      </c>
      <c r="M72" s="62">
        <v>0.19</v>
      </c>
      <c r="N72" s="62">
        <v>0.19</v>
      </c>
      <c r="O72" s="62">
        <v>0.19</v>
      </c>
      <c r="P72" s="62">
        <v>0.19</v>
      </c>
      <c r="Q72" s="86">
        <v>0.19</v>
      </c>
      <c r="R72" s="181">
        <v>50375</v>
      </c>
      <c r="S72" s="58">
        <v>17984</v>
      </c>
      <c r="T72" s="59">
        <v>18000</v>
      </c>
      <c r="U72" s="59">
        <v>18445</v>
      </c>
      <c r="V72" s="180">
        <v>52650</v>
      </c>
      <c r="W72" s="182"/>
      <c r="X72" s="182"/>
      <c r="Y72" s="69">
        <f t="shared" si="1"/>
        <v>5</v>
      </c>
      <c r="Z72" s="48">
        <f t="shared" si="2"/>
        <v>31490.799999999999</v>
      </c>
      <c r="AA72" s="48">
        <f t="shared" si="3"/>
        <v>94472.4</v>
      </c>
      <c r="AB72" s="48">
        <f t="shared" si="4"/>
        <v>0</v>
      </c>
      <c r="AC72" s="48">
        <f t="shared" si="5"/>
        <v>0</v>
      </c>
      <c r="AD72" s="48">
        <f t="shared" si="6"/>
        <v>94472.4</v>
      </c>
    </row>
    <row r="73" spans="1:30" s="23" customFormat="1" ht="48" x14ac:dyDescent="0.2">
      <c r="A73" s="56">
        <v>64</v>
      </c>
      <c r="B73" s="56">
        <v>64</v>
      </c>
      <c r="C73" s="45">
        <v>27111552</v>
      </c>
      <c r="D73" s="45" t="s">
        <v>144</v>
      </c>
      <c r="E73" s="46" t="s">
        <v>145</v>
      </c>
      <c r="F73" s="47" t="s">
        <v>31</v>
      </c>
      <c r="G73" s="73" t="s">
        <v>260</v>
      </c>
      <c r="H73" s="56">
        <v>6</v>
      </c>
      <c r="I73" s="56">
        <v>22</v>
      </c>
      <c r="J73" s="56"/>
      <c r="K73" s="55">
        <f t="shared" si="0"/>
        <v>28</v>
      </c>
      <c r="L73" s="61">
        <v>0.19</v>
      </c>
      <c r="M73" s="62">
        <v>0.19</v>
      </c>
      <c r="N73" s="62">
        <v>0.19</v>
      </c>
      <c r="O73" s="62">
        <v>0.19</v>
      </c>
      <c r="P73" s="62">
        <v>0.19</v>
      </c>
      <c r="Q73" s="86">
        <v>0.19</v>
      </c>
      <c r="R73" s="181">
        <v>5425</v>
      </c>
      <c r="S73" s="58">
        <v>4061</v>
      </c>
      <c r="T73" s="59">
        <v>3900</v>
      </c>
      <c r="U73" s="59">
        <v>4165</v>
      </c>
      <c r="V73" s="180">
        <v>5670</v>
      </c>
      <c r="W73" s="183">
        <v>4800</v>
      </c>
      <c r="X73" s="182"/>
      <c r="Y73" s="69">
        <f t="shared" si="1"/>
        <v>6</v>
      </c>
      <c r="Z73" s="48">
        <f t="shared" si="2"/>
        <v>4670.17</v>
      </c>
      <c r="AA73" s="48">
        <f t="shared" si="3"/>
        <v>28021.02</v>
      </c>
      <c r="AB73" s="48">
        <f t="shared" si="4"/>
        <v>102743.74</v>
      </c>
      <c r="AC73" s="48">
        <f t="shared" si="5"/>
        <v>0</v>
      </c>
      <c r="AD73" s="48">
        <f t="shared" si="6"/>
        <v>130764.76000000001</v>
      </c>
    </row>
    <row r="74" spans="1:30" ht="48" x14ac:dyDescent="0.2">
      <c r="A74" s="56">
        <v>65</v>
      </c>
      <c r="B74" s="56">
        <v>65</v>
      </c>
      <c r="C74" s="45">
        <v>39121602</v>
      </c>
      <c r="D74" s="45" t="s">
        <v>147</v>
      </c>
      <c r="E74" s="46" t="s">
        <v>148</v>
      </c>
      <c r="F74" s="47" t="s">
        <v>31</v>
      </c>
      <c r="G74" s="73" t="s">
        <v>260</v>
      </c>
      <c r="H74" s="56">
        <v>1</v>
      </c>
      <c r="I74" s="56"/>
      <c r="J74" s="56"/>
      <c r="K74" s="55">
        <f t="shared" si="0"/>
        <v>1</v>
      </c>
      <c r="L74" s="61">
        <v>0.19</v>
      </c>
      <c r="M74" s="62">
        <v>0.19</v>
      </c>
      <c r="N74" s="62">
        <v>0.19</v>
      </c>
      <c r="O74" s="62">
        <v>0.19</v>
      </c>
      <c r="P74" s="62">
        <v>0.19</v>
      </c>
      <c r="Q74" s="86">
        <v>0.19</v>
      </c>
      <c r="R74" s="181">
        <v>34875</v>
      </c>
      <c r="S74" s="58">
        <v>47594</v>
      </c>
      <c r="T74" s="59">
        <v>47500</v>
      </c>
      <c r="U74" s="59">
        <v>48813.8</v>
      </c>
      <c r="V74" s="180">
        <v>36450</v>
      </c>
      <c r="W74" s="182"/>
      <c r="X74" s="182"/>
      <c r="Y74" s="69">
        <f t="shared" si="1"/>
        <v>5</v>
      </c>
      <c r="Z74" s="48">
        <f t="shared" si="2"/>
        <v>43046.559999999998</v>
      </c>
      <c r="AA74" s="48">
        <f t="shared" si="3"/>
        <v>43046.559999999998</v>
      </c>
      <c r="AB74" s="48">
        <f t="shared" si="4"/>
        <v>0</v>
      </c>
      <c r="AC74" s="48">
        <f t="shared" si="5"/>
        <v>0</v>
      </c>
      <c r="AD74" s="48">
        <f t="shared" si="6"/>
        <v>43046.559999999998</v>
      </c>
    </row>
    <row r="75" spans="1:30" ht="48" x14ac:dyDescent="0.2">
      <c r="A75" s="56">
        <v>66</v>
      </c>
      <c r="B75" s="56">
        <v>66</v>
      </c>
      <c r="C75" s="45">
        <v>39121602</v>
      </c>
      <c r="D75" s="45" t="s">
        <v>149</v>
      </c>
      <c r="E75" s="46" t="s">
        <v>150</v>
      </c>
      <c r="F75" s="47" t="s">
        <v>31</v>
      </c>
      <c r="G75" s="73" t="s">
        <v>260</v>
      </c>
      <c r="H75" s="56">
        <v>1</v>
      </c>
      <c r="I75" s="56"/>
      <c r="J75" s="56"/>
      <c r="K75" s="55">
        <f t="shared" ref="K75:K137" si="7">H75+I75+J75</f>
        <v>1</v>
      </c>
      <c r="L75" s="61">
        <v>0.19</v>
      </c>
      <c r="M75" s="62">
        <v>0.19</v>
      </c>
      <c r="N75" s="62">
        <v>0.19</v>
      </c>
      <c r="O75" s="62">
        <v>0.19</v>
      </c>
      <c r="P75" s="62">
        <v>0.19</v>
      </c>
      <c r="Q75" s="86">
        <v>0.19</v>
      </c>
      <c r="R75" s="181">
        <v>74400</v>
      </c>
      <c r="S75" s="58">
        <v>103379</v>
      </c>
      <c r="T75" s="59">
        <v>102000</v>
      </c>
      <c r="U75" s="59">
        <v>106029</v>
      </c>
      <c r="V75" s="180">
        <v>77760</v>
      </c>
      <c r="W75" s="182"/>
      <c r="X75" s="182"/>
      <c r="Y75" s="69">
        <f t="shared" ref="Y75:Y137" si="8">COUNT(R75,S75,T75,U75,V75,W75,X75)</f>
        <v>5</v>
      </c>
      <c r="Z75" s="48">
        <f t="shared" ref="Z75:Z137" si="9">ROUND((R75+S75+T75+U75+V75+W75+X75)/Y75,2)</f>
        <v>92713.600000000006</v>
      </c>
      <c r="AA75" s="48">
        <f t="shared" ref="AA75:AA137" si="10">Z75*H75</f>
        <v>92713.600000000006</v>
      </c>
      <c r="AB75" s="48">
        <f t="shared" ref="AB75:AB137" si="11">Z75*I75</f>
        <v>0</v>
      </c>
      <c r="AC75" s="48">
        <f t="shared" ref="AC75:AC137" si="12">Z75*J75</f>
        <v>0</v>
      </c>
      <c r="AD75" s="48">
        <f t="shared" ref="AD75:AD137" si="13">Z75*K75</f>
        <v>92713.600000000006</v>
      </c>
    </row>
    <row r="76" spans="1:30" ht="168" x14ac:dyDescent="0.2">
      <c r="A76" s="56">
        <v>67</v>
      </c>
      <c r="B76" s="56">
        <v>67</v>
      </c>
      <c r="C76" s="45">
        <v>27111918</v>
      </c>
      <c r="D76" s="45" t="s">
        <v>151</v>
      </c>
      <c r="E76" s="46" t="s">
        <v>152</v>
      </c>
      <c r="F76" s="45" t="s">
        <v>153</v>
      </c>
      <c r="G76" s="73" t="s">
        <v>260</v>
      </c>
      <c r="H76" s="56">
        <v>12</v>
      </c>
      <c r="I76" s="56"/>
      <c r="J76" s="56"/>
      <c r="K76" s="55">
        <f t="shared" si="7"/>
        <v>12</v>
      </c>
      <c r="L76" s="61">
        <v>0.19</v>
      </c>
      <c r="M76" s="62">
        <v>0.19</v>
      </c>
      <c r="N76" s="62">
        <v>0.19</v>
      </c>
      <c r="O76" s="62">
        <v>0.19</v>
      </c>
      <c r="P76" s="62">
        <v>0.19</v>
      </c>
      <c r="Q76" s="86">
        <v>0.19</v>
      </c>
      <c r="R76" s="181">
        <v>2325</v>
      </c>
      <c r="S76" s="58">
        <v>1509</v>
      </c>
      <c r="T76" s="59">
        <v>1500</v>
      </c>
      <c r="U76" s="59">
        <v>1547</v>
      </c>
      <c r="V76" s="180">
        <v>2430</v>
      </c>
      <c r="W76" s="182"/>
      <c r="X76" s="182"/>
      <c r="Y76" s="69">
        <f t="shared" si="8"/>
        <v>5</v>
      </c>
      <c r="Z76" s="48">
        <f t="shared" si="9"/>
        <v>1862.2</v>
      </c>
      <c r="AA76" s="48">
        <f t="shared" si="10"/>
        <v>22346.400000000001</v>
      </c>
      <c r="AB76" s="48">
        <f t="shared" si="11"/>
        <v>0</v>
      </c>
      <c r="AC76" s="48">
        <f t="shared" si="12"/>
        <v>0</v>
      </c>
      <c r="AD76" s="48">
        <f t="shared" si="13"/>
        <v>22346.400000000001</v>
      </c>
    </row>
    <row r="77" spans="1:30" ht="168" x14ac:dyDescent="0.2">
      <c r="A77" s="56">
        <v>68</v>
      </c>
      <c r="B77" s="56">
        <v>68</v>
      </c>
      <c r="C77" s="45">
        <v>27111918</v>
      </c>
      <c r="D77" s="45" t="s">
        <v>154</v>
      </c>
      <c r="E77" s="46" t="s">
        <v>152</v>
      </c>
      <c r="F77" s="45" t="s">
        <v>153</v>
      </c>
      <c r="G77" s="73" t="s">
        <v>260</v>
      </c>
      <c r="H77" s="56">
        <v>12</v>
      </c>
      <c r="I77" s="56"/>
      <c r="J77" s="56"/>
      <c r="K77" s="55">
        <f t="shared" si="7"/>
        <v>12</v>
      </c>
      <c r="L77" s="61">
        <v>0.19</v>
      </c>
      <c r="M77" s="62">
        <v>0.19</v>
      </c>
      <c r="N77" s="62">
        <v>0.19</v>
      </c>
      <c r="O77" s="62">
        <v>0.19</v>
      </c>
      <c r="P77" s="62">
        <v>0.19</v>
      </c>
      <c r="Q77" s="86">
        <v>0.19</v>
      </c>
      <c r="R77" s="181">
        <v>2325</v>
      </c>
      <c r="S77" s="58">
        <v>1509</v>
      </c>
      <c r="T77" s="59">
        <v>1500</v>
      </c>
      <c r="U77" s="59">
        <v>1547</v>
      </c>
      <c r="V77" s="180">
        <v>2430</v>
      </c>
      <c r="W77" s="182"/>
      <c r="X77" s="182"/>
      <c r="Y77" s="69">
        <f t="shared" si="8"/>
        <v>5</v>
      </c>
      <c r="Z77" s="48">
        <f t="shared" si="9"/>
        <v>1862.2</v>
      </c>
      <c r="AA77" s="48">
        <f t="shared" si="10"/>
        <v>22346.400000000001</v>
      </c>
      <c r="AB77" s="48">
        <f t="shared" si="11"/>
        <v>0</v>
      </c>
      <c r="AC77" s="48">
        <f t="shared" si="12"/>
        <v>0</v>
      </c>
      <c r="AD77" s="48">
        <f t="shared" si="13"/>
        <v>22346.400000000001</v>
      </c>
    </row>
    <row r="78" spans="1:30" ht="180" x14ac:dyDescent="0.2">
      <c r="A78" s="56">
        <v>69</v>
      </c>
      <c r="B78" s="56">
        <v>69</v>
      </c>
      <c r="C78" s="45">
        <v>27111918</v>
      </c>
      <c r="D78" s="45" t="s">
        <v>155</v>
      </c>
      <c r="E78" s="46" t="s">
        <v>156</v>
      </c>
      <c r="F78" s="45" t="s">
        <v>153</v>
      </c>
      <c r="G78" s="73" t="s">
        <v>260</v>
      </c>
      <c r="H78" s="56">
        <v>12</v>
      </c>
      <c r="I78" s="56"/>
      <c r="J78" s="56"/>
      <c r="K78" s="55">
        <f t="shared" si="7"/>
        <v>12</v>
      </c>
      <c r="L78" s="61">
        <v>0.19</v>
      </c>
      <c r="M78" s="62">
        <v>0.19</v>
      </c>
      <c r="N78" s="62">
        <v>0.19</v>
      </c>
      <c r="O78" s="62">
        <v>0.19</v>
      </c>
      <c r="P78" s="62">
        <v>0.19</v>
      </c>
      <c r="Q78" s="86">
        <v>0.19</v>
      </c>
      <c r="R78" s="181">
        <v>2325</v>
      </c>
      <c r="S78" s="58">
        <v>1509</v>
      </c>
      <c r="T78" s="59">
        <v>1500</v>
      </c>
      <c r="U78" s="59">
        <v>1547</v>
      </c>
      <c r="V78" s="180">
        <v>2430</v>
      </c>
      <c r="W78" s="182"/>
      <c r="X78" s="182"/>
      <c r="Y78" s="69">
        <f t="shared" si="8"/>
        <v>5</v>
      </c>
      <c r="Z78" s="48">
        <f t="shared" si="9"/>
        <v>1862.2</v>
      </c>
      <c r="AA78" s="48">
        <f t="shared" si="10"/>
        <v>22346.400000000001</v>
      </c>
      <c r="AB78" s="48">
        <f t="shared" si="11"/>
        <v>0</v>
      </c>
      <c r="AC78" s="48">
        <f t="shared" si="12"/>
        <v>0</v>
      </c>
      <c r="AD78" s="48">
        <f t="shared" si="13"/>
        <v>22346.400000000001</v>
      </c>
    </row>
    <row r="79" spans="1:30" ht="24" x14ac:dyDescent="0.2">
      <c r="A79" s="56">
        <v>70</v>
      </c>
      <c r="B79" s="56">
        <v>70</v>
      </c>
      <c r="C79" s="45">
        <v>30102804</v>
      </c>
      <c r="D79" s="45" t="s">
        <v>157</v>
      </c>
      <c r="E79" s="46" t="s">
        <v>158</v>
      </c>
      <c r="F79" s="46" t="s">
        <v>31</v>
      </c>
      <c r="G79" s="73" t="s">
        <v>260</v>
      </c>
      <c r="H79" s="56">
        <v>105</v>
      </c>
      <c r="I79" s="56"/>
      <c r="J79" s="56"/>
      <c r="K79" s="55">
        <f t="shared" si="7"/>
        <v>105</v>
      </c>
      <c r="L79" s="61">
        <v>0.19</v>
      </c>
      <c r="M79" s="62">
        <v>0.05</v>
      </c>
      <c r="N79" s="62">
        <v>0.19</v>
      </c>
      <c r="O79" s="62">
        <v>0.05</v>
      </c>
      <c r="P79" s="62">
        <v>0.19</v>
      </c>
      <c r="Q79" s="86">
        <v>0.19</v>
      </c>
      <c r="R79" s="181">
        <v>18600</v>
      </c>
      <c r="S79" s="58">
        <v>9777</v>
      </c>
      <c r="T79" s="59">
        <v>10000</v>
      </c>
      <c r="U79" s="59">
        <v>10027.5</v>
      </c>
      <c r="V79" s="180">
        <v>19440</v>
      </c>
      <c r="W79" s="182"/>
      <c r="X79" s="182"/>
      <c r="Y79" s="69">
        <f t="shared" si="8"/>
        <v>5</v>
      </c>
      <c r="Z79" s="48">
        <f t="shared" si="9"/>
        <v>13568.9</v>
      </c>
      <c r="AA79" s="48">
        <f t="shared" si="10"/>
        <v>1424734.5</v>
      </c>
      <c r="AB79" s="48">
        <f t="shared" si="11"/>
        <v>0</v>
      </c>
      <c r="AC79" s="48">
        <f t="shared" si="12"/>
        <v>0</v>
      </c>
      <c r="AD79" s="48">
        <f t="shared" si="13"/>
        <v>1424734.5</v>
      </c>
    </row>
    <row r="80" spans="1:30" x14ac:dyDescent="0.2">
      <c r="A80" s="56">
        <v>71</v>
      </c>
      <c r="B80" s="56">
        <v>71</v>
      </c>
      <c r="C80" s="45">
        <v>27112202</v>
      </c>
      <c r="D80" s="45" t="s">
        <v>159</v>
      </c>
      <c r="E80" s="46" t="s">
        <v>160</v>
      </c>
      <c r="F80" s="46" t="s">
        <v>31</v>
      </c>
      <c r="G80" s="73" t="s">
        <v>260</v>
      </c>
      <c r="H80" s="56">
        <v>3</v>
      </c>
      <c r="I80" s="56"/>
      <c r="J80" s="56"/>
      <c r="K80" s="55">
        <f t="shared" si="7"/>
        <v>3</v>
      </c>
      <c r="L80" s="61">
        <v>0.19</v>
      </c>
      <c r="M80" s="62">
        <v>0.19</v>
      </c>
      <c r="N80" s="62">
        <v>0.19</v>
      </c>
      <c r="O80" s="62">
        <v>0.19</v>
      </c>
      <c r="P80" s="62">
        <v>0.19</v>
      </c>
      <c r="Q80" s="86">
        <v>0.19</v>
      </c>
      <c r="R80" s="181">
        <v>34100</v>
      </c>
      <c r="S80" s="58">
        <v>20305</v>
      </c>
      <c r="T80" s="59">
        <v>20000</v>
      </c>
      <c r="U80" s="59">
        <v>20825</v>
      </c>
      <c r="V80" s="180">
        <v>35640</v>
      </c>
      <c r="W80" s="182"/>
      <c r="X80" s="182"/>
      <c r="Y80" s="69">
        <f t="shared" si="8"/>
        <v>5</v>
      </c>
      <c r="Z80" s="48">
        <f t="shared" si="9"/>
        <v>26174</v>
      </c>
      <c r="AA80" s="48">
        <f t="shared" si="10"/>
        <v>78522</v>
      </c>
      <c r="AB80" s="48">
        <f t="shared" si="11"/>
        <v>0</v>
      </c>
      <c r="AC80" s="48">
        <f t="shared" si="12"/>
        <v>0</v>
      </c>
      <c r="AD80" s="48">
        <f t="shared" si="13"/>
        <v>78522</v>
      </c>
    </row>
    <row r="81" spans="1:30" ht="36" x14ac:dyDescent="0.2">
      <c r="A81" s="56">
        <v>72</v>
      </c>
      <c r="B81" s="56">
        <v>72</v>
      </c>
      <c r="C81" s="45">
        <v>27112202</v>
      </c>
      <c r="D81" s="45" t="s">
        <v>161</v>
      </c>
      <c r="E81" s="46" t="s">
        <v>162</v>
      </c>
      <c r="F81" s="46" t="s">
        <v>31</v>
      </c>
      <c r="G81" s="73" t="s">
        <v>260</v>
      </c>
      <c r="H81" s="56">
        <v>7</v>
      </c>
      <c r="I81" s="56"/>
      <c r="J81" s="56"/>
      <c r="K81" s="55">
        <f t="shared" si="7"/>
        <v>7</v>
      </c>
      <c r="L81" s="61">
        <v>0.19</v>
      </c>
      <c r="M81" s="62">
        <v>0.19</v>
      </c>
      <c r="N81" s="62">
        <v>0.19</v>
      </c>
      <c r="O81" s="62">
        <v>0.19</v>
      </c>
      <c r="P81" s="62">
        <v>0.19</v>
      </c>
      <c r="Q81" s="86">
        <v>0.19</v>
      </c>
      <c r="R81" s="181">
        <v>38750</v>
      </c>
      <c r="S81" s="58">
        <v>22625</v>
      </c>
      <c r="T81" s="59">
        <v>22000</v>
      </c>
      <c r="U81" s="59">
        <v>23205</v>
      </c>
      <c r="V81" s="180">
        <v>40500</v>
      </c>
      <c r="W81" s="182"/>
      <c r="X81" s="182"/>
      <c r="Y81" s="69">
        <f t="shared" si="8"/>
        <v>5</v>
      </c>
      <c r="Z81" s="48">
        <f t="shared" si="9"/>
        <v>29416</v>
      </c>
      <c r="AA81" s="48">
        <f t="shared" si="10"/>
        <v>205912</v>
      </c>
      <c r="AB81" s="48">
        <f t="shared" si="11"/>
        <v>0</v>
      </c>
      <c r="AC81" s="48">
        <f t="shared" si="12"/>
        <v>0</v>
      </c>
      <c r="AD81" s="48">
        <f t="shared" si="13"/>
        <v>205912</v>
      </c>
    </row>
    <row r="82" spans="1:30" ht="24" x14ac:dyDescent="0.2">
      <c r="A82" s="56">
        <v>73</v>
      </c>
      <c r="B82" s="56">
        <v>73</v>
      </c>
      <c r="C82" s="45">
        <v>27112202</v>
      </c>
      <c r="D82" s="45" t="s">
        <v>163</v>
      </c>
      <c r="E82" s="46" t="s">
        <v>164</v>
      </c>
      <c r="F82" s="46" t="s">
        <v>31</v>
      </c>
      <c r="G82" s="73" t="s">
        <v>260</v>
      </c>
      <c r="H82" s="56">
        <v>5</v>
      </c>
      <c r="I82" s="56"/>
      <c r="J82" s="56"/>
      <c r="K82" s="55">
        <f t="shared" si="7"/>
        <v>5</v>
      </c>
      <c r="L82" s="61">
        <v>0.19</v>
      </c>
      <c r="M82" s="62">
        <v>0.19</v>
      </c>
      <c r="N82" s="62">
        <v>0.19</v>
      </c>
      <c r="O82" s="62">
        <v>0.19</v>
      </c>
      <c r="P82" s="62">
        <v>0.19</v>
      </c>
      <c r="Q82" s="86">
        <v>0.19</v>
      </c>
      <c r="R82" s="181">
        <v>23250</v>
      </c>
      <c r="S82" s="58">
        <v>20305</v>
      </c>
      <c r="T82" s="59">
        <v>19000</v>
      </c>
      <c r="U82" s="59">
        <v>20825</v>
      </c>
      <c r="V82" s="180">
        <v>24300</v>
      </c>
      <c r="W82" s="182"/>
      <c r="X82" s="182"/>
      <c r="Y82" s="69">
        <f t="shared" si="8"/>
        <v>5</v>
      </c>
      <c r="Z82" s="48">
        <f t="shared" si="9"/>
        <v>21536</v>
      </c>
      <c r="AA82" s="48">
        <f t="shared" si="10"/>
        <v>107680</v>
      </c>
      <c r="AB82" s="48">
        <f t="shared" si="11"/>
        <v>0</v>
      </c>
      <c r="AC82" s="48">
        <f t="shared" si="12"/>
        <v>0</v>
      </c>
      <c r="AD82" s="48">
        <f t="shared" si="13"/>
        <v>107680</v>
      </c>
    </row>
    <row r="83" spans="1:30" ht="36" x14ac:dyDescent="0.2">
      <c r="A83" s="56">
        <v>74</v>
      </c>
      <c r="B83" s="56">
        <v>74</v>
      </c>
      <c r="C83" s="45">
        <v>30111903</v>
      </c>
      <c r="D83" s="45" t="s">
        <v>165</v>
      </c>
      <c r="E83" s="46" t="s">
        <v>166</v>
      </c>
      <c r="F83" s="46" t="s">
        <v>331</v>
      </c>
      <c r="G83" s="73" t="s">
        <v>167</v>
      </c>
      <c r="H83" s="56">
        <v>60</v>
      </c>
      <c r="I83" s="56"/>
      <c r="J83" s="56"/>
      <c r="K83" s="55">
        <f t="shared" si="7"/>
        <v>60</v>
      </c>
      <c r="L83" s="61">
        <v>0.19</v>
      </c>
      <c r="M83" s="62">
        <v>0.19</v>
      </c>
      <c r="N83" s="62">
        <v>0.19</v>
      </c>
      <c r="O83" s="62">
        <v>0.19</v>
      </c>
      <c r="P83" s="62">
        <v>0.19</v>
      </c>
      <c r="Q83" s="86">
        <v>0.19</v>
      </c>
      <c r="R83" s="181">
        <v>43400</v>
      </c>
      <c r="S83" s="58">
        <v>44090</v>
      </c>
      <c r="T83" s="59">
        <v>59000</v>
      </c>
      <c r="U83" s="59">
        <v>45220</v>
      </c>
      <c r="V83" s="180">
        <v>45360</v>
      </c>
      <c r="W83" s="182"/>
      <c r="X83" s="182"/>
      <c r="Y83" s="69">
        <f t="shared" si="8"/>
        <v>5</v>
      </c>
      <c r="Z83" s="48">
        <f t="shared" si="9"/>
        <v>47414</v>
      </c>
      <c r="AA83" s="48">
        <f t="shared" si="10"/>
        <v>2844840</v>
      </c>
      <c r="AB83" s="48">
        <f t="shared" si="11"/>
        <v>0</v>
      </c>
      <c r="AC83" s="48">
        <f t="shared" si="12"/>
        <v>0</v>
      </c>
      <c r="AD83" s="48">
        <f t="shared" si="13"/>
        <v>2844840</v>
      </c>
    </row>
    <row r="84" spans="1:30" ht="36" x14ac:dyDescent="0.2">
      <c r="A84" s="56">
        <v>75</v>
      </c>
      <c r="B84" s="56">
        <v>75</v>
      </c>
      <c r="C84" s="45">
        <v>20122504</v>
      </c>
      <c r="D84" s="45" t="s">
        <v>168</v>
      </c>
      <c r="E84" s="46" t="s">
        <v>169</v>
      </c>
      <c r="F84" s="46" t="s">
        <v>170</v>
      </c>
      <c r="G84" s="73" t="s">
        <v>170</v>
      </c>
      <c r="H84" s="56">
        <v>15</v>
      </c>
      <c r="I84" s="56"/>
      <c r="J84" s="56"/>
      <c r="K84" s="55">
        <f t="shared" si="7"/>
        <v>15</v>
      </c>
      <c r="L84" s="61">
        <v>0.19</v>
      </c>
      <c r="M84" s="62">
        <v>0.19</v>
      </c>
      <c r="N84" s="62">
        <v>0.19</v>
      </c>
      <c r="O84" s="62">
        <v>0.19</v>
      </c>
      <c r="P84" s="62">
        <v>0.19</v>
      </c>
      <c r="Q84" s="86">
        <v>0.19</v>
      </c>
      <c r="R84" s="181">
        <v>3875</v>
      </c>
      <c r="S84" s="58">
        <v>3713</v>
      </c>
      <c r="T84" s="59">
        <v>3500</v>
      </c>
      <c r="U84" s="59">
        <v>3808</v>
      </c>
      <c r="V84" s="180">
        <v>4050.0000000000005</v>
      </c>
      <c r="W84" s="182"/>
      <c r="X84" s="182"/>
      <c r="Y84" s="69">
        <f t="shared" si="8"/>
        <v>5</v>
      </c>
      <c r="Z84" s="48">
        <f t="shared" si="9"/>
        <v>3789.2</v>
      </c>
      <c r="AA84" s="48">
        <f t="shared" si="10"/>
        <v>56838</v>
      </c>
      <c r="AB84" s="48">
        <f t="shared" si="11"/>
        <v>0</v>
      </c>
      <c r="AC84" s="48">
        <f t="shared" si="12"/>
        <v>0</v>
      </c>
      <c r="AD84" s="48">
        <f t="shared" si="13"/>
        <v>56838</v>
      </c>
    </row>
    <row r="85" spans="1:30" ht="36" x14ac:dyDescent="0.2">
      <c r="A85" s="56">
        <v>76</v>
      </c>
      <c r="B85" s="56">
        <v>76</v>
      </c>
      <c r="C85" s="45">
        <v>20111603</v>
      </c>
      <c r="D85" s="45" t="s">
        <v>171</v>
      </c>
      <c r="E85" s="46" t="s">
        <v>172</v>
      </c>
      <c r="F85" s="47" t="s">
        <v>31</v>
      </c>
      <c r="G85" s="73" t="s">
        <v>260</v>
      </c>
      <c r="H85" s="56">
        <v>3</v>
      </c>
      <c r="I85" s="56"/>
      <c r="J85" s="56"/>
      <c r="K85" s="55">
        <f t="shared" si="7"/>
        <v>3</v>
      </c>
      <c r="L85" s="61">
        <v>0.19</v>
      </c>
      <c r="M85" s="62">
        <v>0.19</v>
      </c>
      <c r="N85" s="62">
        <v>0.19</v>
      </c>
      <c r="O85" s="62">
        <v>0.19</v>
      </c>
      <c r="P85" s="62">
        <v>0.19</v>
      </c>
      <c r="Q85" s="86">
        <v>0.19</v>
      </c>
      <c r="R85" s="181">
        <v>36425</v>
      </c>
      <c r="S85" s="58">
        <v>31907</v>
      </c>
      <c r="T85" s="59">
        <v>29000</v>
      </c>
      <c r="U85" s="59">
        <v>32725</v>
      </c>
      <c r="V85" s="180">
        <v>38070</v>
      </c>
      <c r="W85" s="182"/>
      <c r="X85" s="182"/>
      <c r="Y85" s="69">
        <f t="shared" si="8"/>
        <v>5</v>
      </c>
      <c r="Z85" s="48">
        <f t="shared" si="9"/>
        <v>33625.4</v>
      </c>
      <c r="AA85" s="48">
        <f t="shared" si="10"/>
        <v>100876.20000000001</v>
      </c>
      <c r="AB85" s="48">
        <f t="shared" si="11"/>
        <v>0</v>
      </c>
      <c r="AC85" s="48">
        <f t="shared" si="12"/>
        <v>0</v>
      </c>
      <c r="AD85" s="48">
        <f t="shared" si="13"/>
        <v>100876.20000000001</v>
      </c>
    </row>
    <row r="86" spans="1:30" ht="36" x14ac:dyDescent="0.2">
      <c r="A86" s="56">
        <v>77</v>
      </c>
      <c r="B86" s="56">
        <v>77</v>
      </c>
      <c r="C86" s="45">
        <v>27111617</v>
      </c>
      <c r="D86" s="45" t="s">
        <v>173</v>
      </c>
      <c r="E86" s="46" t="s">
        <v>174</v>
      </c>
      <c r="F86" s="47" t="s">
        <v>31</v>
      </c>
      <c r="G86" s="73" t="s">
        <v>260</v>
      </c>
      <c r="H86" s="56">
        <v>3</v>
      </c>
      <c r="I86" s="56"/>
      <c r="J86" s="56"/>
      <c r="K86" s="55">
        <f t="shared" si="7"/>
        <v>3</v>
      </c>
      <c r="L86" s="61">
        <v>0.19</v>
      </c>
      <c r="M86" s="62">
        <v>0.19</v>
      </c>
      <c r="N86" s="62">
        <v>0.19</v>
      </c>
      <c r="O86" s="62">
        <v>0.19</v>
      </c>
      <c r="P86" s="62">
        <v>0.19</v>
      </c>
      <c r="Q86" s="86">
        <v>0.19</v>
      </c>
      <c r="R86" s="181">
        <v>58900</v>
      </c>
      <c r="S86" s="58">
        <v>18564</v>
      </c>
      <c r="T86" s="59">
        <v>18500</v>
      </c>
      <c r="U86" s="59">
        <v>19040</v>
      </c>
      <c r="V86" s="180">
        <v>61560.000000000007</v>
      </c>
      <c r="W86" s="182"/>
      <c r="X86" s="182"/>
      <c r="Y86" s="69">
        <f t="shared" si="8"/>
        <v>5</v>
      </c>
      <c r="Z86" s="48">
        <f t="shared" si="9"/>
        <v>35312.800000000003</v>
      </c>
      <c r="AA86" s="48">
        <f t="shared" si="10"/>
        <v>105938.40000000001</v>
      </c>
      <c r="AB86" s="48">
        <f t="shared" si="11"/>
        <v>0</v>
      </c>
      <c r="AC86" s="48">
        <f t="shared" si="12"/>
        <v>0</v>
      </c>
      <c r="AD86" s="48">
        <f t="shared" si="13"/>
        <v>105938.40000000001</v>
      </c>
    </row>
    <row r="87" spans="1:30" ht="72" x14ac:dyDescent="0.2">
      <c r="A87" s="56">
        <v>78</v>
      </c>
      <c r="B87" s="56">
        <v>78</v>
      </c>
      <c r="C87" s="45">
        <v>22101701</v>
      </c>
      <c r="D87" s="45" t="s">
        <v>175</v>
      </c>
      <c r="E87" s="46" t="s">
        <v>176</v>
      </c>
      <c r="F87" s="47" t="s">
        <v>31</v>
      </c>
      <c r="G87" s="73" t="s">
        <v>260</v>
      </c>
      <c r="H87" s="56">
        <v>6</v>
      </c>
      <c r="I87" s="56"/>
      <c r="J87" s="56"/>
      <c r="K87" s="55">
        <f t="shared" si="7"/>
        <v>6</v>
      </c>
      <c r="L87" s="61">
        <v>0.19</v>
      </c>
      <c r="M87" s="62">
        <v>0.05</v>
      </c>
      <c r="N87" s="62">
        <v>0.19</v>
      </c>
      <c r="O87" s="62">
        <v>0.05</v>
      </c>
      <c r="P87" s="62">
        <v>0.19</v>
      </c>
      <c r="Q87" s="86">
        <v>0.19</v>
      </c>
      <c r="R87" s="181">
        <v>69750</v>
      </c>
      <c r="S87" s="58">
        <v>22523</v>
      </c>
      <c r="T87" s="59">
        <v>25000</v>
      </c>
      <c r="U87" s="59">
        <v>23100</v>
      </c>
      <c r="V87" s="180">
        <v>72900</v>
      </c>
      <c r="W87" s="182"/>
      <c r="X87" s="182"/>
      <c r="Y87" s="69">
        <f t="shared" si="8"/>
        <v>5</v>
      </c>
      <c r="Z87" s="48">
        <f t="shared" si="9"/>
        <v>42654.6</v>
      </c>
      <c r="AA87" s="48">
        <f t="shared" si="10"/>
        <v>255927.59999999998</v>
      </c>
      <c r="AB87" s="48">
        <f t="shared" si="11"/>
        <v>0</v>
      </c>
      <c r="AC87" s="48">
        <f t="shared" si="12"/>
        <v>0</v>
      </c>
      <c r="AD87" s="48">
        <f t="shared" si="13"/>
        <v>255927.59999999998</v>
      </c>
    </row>
    <row r="88" spans="1:30" ht="96" x14ac:dyDescent="0.2">
      <c r="A88" s="56">
        <v>79</v>
      </c>
      <c r="B88" s="56">
        <v>79</v>
      </c>
      <c r="C88" s="45">
        <v>22101701</v>
      </c>
      <c r="D88" s="45" t="s">
        <v>177</v>
      </c>
      <c r="E88" s="46" t="s">
        <v>178</v>
      </c>
      <c r="F88" s="47" t="s">
        <v>31</v>
      </c>
      <c r="G88" s="73" t="s">
        <v>260</v>
      </c>
      <c r="H88" s="56">
        <v>3</v>
      </c>
      <c r="I88" s="56"/>
      <c r="J88" s="56"/>
      <c r="K88" s="55">
        <f t="shared" si="7"/>
        <v>3</v>
      </c>
      <c r="L88" s="61">
        <v>0.19</v>
      </c>
      <c r="M88" s="62">
        <v>0.19</v>
      </c>
      <c r="N88" s="62">
        <v>0.19</v>
      </c>
      <c r="O88" s="62">
        <v>0.19</v>
      </c>
      <c r="P88" s="62">
        <v>0.19</v>
      </c>
      <c r="Q88" s="86">
        <v>0.19</v>
      </c>
      <c r="R88" s="181">
        <v>33325</v>
      </c>
      <c r="S88" s="58">
        <v>17984</v>
      </c>
      <c r="T88" s="59">
        <v>18000</v>
      </c>
      <c r="U88" s="59">
        <v>18445</v>
      </c>
      <c r="V88" s="180">
        <v>34830</v>
      </c>
      <c r="W88" s="182"/>
      <c r="X88" s="182"/>
      <c r="Y88" s="69">
        <f t="shared" si="8"/>
        <v>5</v>
      </c>
      <c r="Z88" s="48">
        <f t="shared" si="9"/>
        <v>24516.799999999999</v>
      </c>
      <c r="AA88" s="48">
        <f t="shared" si="10"/>
        <v>73550.399999999994</v>
      </c>
      <c r="AB88" s="48">
        <f t="shared" si="11"/>
        <v>0</v>
      </c>
      <c r="AC88" s="48">
        <f t="shared" si="12"/>
        <v>0</v>
      </c>
      <c r="AD88" s="48">
        <f t="shared" si="13"/>
        <v>73550.399999999994</v>
      </c>
    </row>
    <row r="89" spans="1:30" ht="264" x14ac:dyDescent="0.2">
      <c r="A89" s="56">
        <v>81</v>
      </c>
      <c r="B89" s="56">
        <v>80</v>
      </c>
      <c r="C89" s="45">
        <v>31201610</v>
      </c>
      <c r="D89" s="45" t="s">
        <v>179</v>
      </c>
      <c r="E89" s="46" t="s">
        <v>180</v>
      </c>
      <c r="F89" s="47" t="s">
        <v>181</v>
      </c>
      <c r="G89" s="42" t="s">
        <v>260</v>
      </c>
      <c r="H89" s="56">
        <v>2</v>
      </c>
      <c r="I89" s="56"/>
      <c r="J89" s="56"/>
      <c r="K89" s="55">
        <f t="shared" si="7"/>
        <v>2</v>
      </c>
      <c r="L89" s="61">
        <v>0.19</v>
      </c>
      <c r="M89" s="62">
        <v>0.19</v>
      </c>
      <c r="N89" s="62">
        <v>0.19</v>
      </c>
      <c r="O89" s="62">
        <v>0.19</v>
      </c>
      <c r="P89" s="62">
        <v>0.19</v>
      </c>
      <c r="Q89" s="86">
        <v>0.19</v>
      </c>
      <c r="R89" s="181">
        <v>54250</v>
      </c>
      <c r="S89" s="58">
        <v>40609</v>
      </c>
      <c r="T89" s="59">
        <v>41000</v>
      </c>
      <c r="U89" s="59">
        <v>41650</v>
      </c>
      <c r="V89" s="180">
        <v>56700.000000000007</v>
      </c>
      <c r="W89" s="182"/>
      <c r="X89" s="182"/>
      <c r="Y89" s="69">
        <f t="shared" si="8"/>
        <v>5</v>
      </c>
      <c r="Z89" s="48">
        <f t="shared" si="9"/>
        <v>46841.8</v>
      </c>
      <c r="AA89" s="48">
        <f t="shared" si="10"/>
        <v>93683.6</v>
      </c>
      <c r="AB89" s="48">
        <f t="shared" si="11"/>
        <v>0</v>
      </c>
      <c r="AC89" s="48">
        <f t="shared" si="12"/>
        <v>0</v>
      </c>
      <c r="AD89" s="48">
        <f t="shared" si="13"/>
        <v>93683.6</v>
      </c>
    </row>
    <row r="90" spans="1:30" ht="36" x14ac:dyDescent="0.2">
      <c r="A90" s="56">
        <v>82</v>
      </c>
      <c r="B90" s="56">
        <v>81</v>
      </c>
      <c r="C90" s="45">
        <v>30102304</v>
      </c>
      <c r="D90" s="45" t="s">
        <v>182</v>
      </c>
      <c r="E90" s="46" t="s">
        <v>146</v>
      </c>
      <c r="F90" s="46" t="s">
        <v>31</v>
      </c>
      <c r="G90" s="73" t="s">
        <v>260</v>
      </c>
      <c r="H90" s="56">
        <v>1</v>
      </c>
      <c r="I90" s="56"/>
      <c r="J90" s="56"/>
      <c r="K90" s="55">
        <f t="shared" si="7"/>
        <v>1</v>
      </c>
      <c r="L90" s="61">
        <v>0.19</v>
      </c>
      <c r="M90" s="62">
        <v>0.19</v>
      </c>
      <c r="N90" s="62">
        <v>0.19</v>
      </c>
      <c r="O90" s="62">
        <v>0.19</v>
      </c>
      <c r="P90" s="62">
        <v>0.19</v>
      </c>
      <c r="Q90" s="86">
        <v>0.19</v>
      </c>
      <c r="R90" s="181">
        <v>170500</v>
      </c>
      <c r="S90" s="58">
        <v>249454</v>
      </c>
      <c r="T90" s="59">
        <v>249000</v>
      </c>
      <c r="U90" s="59">
        <v>255850</v>
      </c>
      <c r="V90" s="180">
        <v>178200</v>
      </c>
      <c r="W90" s="182"/>
      <c r="X90" s="182"/>
      <c r="Y90" s="69">
        <f t="shared" si="8"/>
        <v>5</v>
      </c>
      <c r="Z90" s="48">
        <f t="shared" si="9"/>
        <v>220600.8</v>
      </c>
      <c r="AA90" s="48">
        <f t="shared" si="10"/>
        <v>220600.8</v>
      </c>
      <c r="AB90" s="48">
        <f t="shared" si="11"/>
        <v>0</v>
      </c>
      <c r="AC90" s="48">
        <f t="shared" si="12"/>
        <v>0</v>
      </c>
      <c r="AD90" s="48">
        <f t="shared" si="13"/>
        <v>220600.8</v>
      </c>
    </row>
    <row r="91" spans="1:30" ht="36" x14ac:dyDescent="0.2">
      <c r="A91" s="56">
        <v>83</v>
      </c>
      <c r="B91" s="56">
        <v>82</v>
      </c>
      <c r="C91" s="45">
        <v>30102304</v>
      </c>
      <c r="D91" s="45" t="s">
        <v>183</v>
      </c>
      <c r="E91" s="46" t="s">
        <v>146</v>
      </c>
      <c r="F91" s="46" t="s">
        <v>31</v>
      </c>
      <c r="G91" s="73" t="s">
        <v>260</v>
      </c>
      <c r="H91" s="56">
        <v>8</v>
      </c>
      <c r="I91" s="56"/>
      <c r="J91" s="56"/>
      <c r="K91" s="55">
        <f t="shared" si="7"/>
        <v>8</v>
      </c>
      <c r="L91" s="61">
        <v>0.19</v>
      </c>
      <c r="M91" s="62">
        <v>0.19</v>
      </c>
      <c r="N91" s="62">
        <v>0.19</v>
      </c>
      <c r="O91" s="62">
        <v>0.19</v>
      </c>
      <c r="P91" s="62">
        <v>0.19</v>
      </c>
      <c r="Q91" s="86">
        <v>0.19</v>
      </c>
      <c r="R91" s="181">
        <v>147250</v>
      </c>
      <c r="S91" s="58">
        <v>110224</v>
      </c>
      <c r="T91" s="59">
        <v>111000</v>
      </c>
      <c r="U91" s="59">
        <v>113050</v>
      </c>
      <c r="V91" s="180">
        <v>153900</v>
      </c>
      <c r="W91" s="182"/>
      <c r="X91" s="182"/>
      <c r="Y91" s="69">
        <f t="shared" si="8"/>
        <v>5</v>
      </c>
      <c r="Z91" s="48">
        <f t="shared" si="9"/>
        <v>127084.8</v>
      </c>
      <c r="AA91" s="48">
        <f t="shared" si="10"/>
        <v>1016678.4</v>
      </c>
      <c r="AB91" s="48">
        <f t="shared" si="11"/>
        <v>0</v>
      </c>
      <c r="AC91" s="48">
        <f t="shared" si="12"/>
        <v>0</v>
      </c>
      <c r="AD91" s="48">
        <f t="shared" si="13"/>
        <v>1016678.4</v>
      </c>
    </row>
    <row r="92" spans="1:30" ht="132" x14ac:dyDescent="0.2">
      <c r="A92" s="56">
        <v>84</v>
      </c>
      <c r="B92" s="56">
        <v>83</v>
      </c>
      <c r="C92" s="45">
        <v>27111605</v>
      </c>
      <c r="D92" s="45" t="s">
        <v>184</v>
      </c>
      <c r="E92" s="46" t="s">
        <v>185</v>
      </c>
      <c r="F92" s="46" t="s">
        <v>31</v>
      </c>
      <c r="G92" s="73" t="s">
        <v>260</v>
      </c>
      <c r="H92" s="56">
        <v>3</v>
      </c>
      <c r="I92" s="56"/>
      <c r="J92" s="56"/>
      <c r="K92" s="55">
        <f t="shared" si="7"/>
        <v>3</v>
      </c>
      <c r="L92" s="61">
        <v>0.19</v>
      </c>
      <c r="M92" s="62">
        <v>0.05</v>
      </c>
      <c r="N92" s="62">
        <v>0.19</v>
      </c>
      <c r="O92" s="62">
        <v>0.05</v>
      </c>
      <c r="P92" s="62">
        <v>0.19</v>
      </c>
      <c r="Q92" s="86">
        <v>0.19</v>
      </c>
      <c r="R92" s="181">
        <v>43400</v>
      </c>
      <c r="S92" s="58">
        <v>29689</v>
      </c>
      <c r="T92" s="59">
        <v>30000</v>
      </c>
      <c r="U92" s="59">
        <v>30450</v>
      </c>
      <c r="V92" s="180">
        <v>45360</v>
      </c>
      <c r="W92" s="182"/>
      <c r="X92" s="182"/>
      <c r="Y92" s="69">
        <f t="shared" si="8"/>
        <v>5</v>
      </c>
      <c r="Z92" s="48">
        <f t="shared" si="9"/>
        <v>35779.800000000003</v>
      </c>
      <c r="AA92" s="48">
        <f t="shared" si="10"/>
        <v>107339.40000000001</v>
      </c>
      <c r="AB92" s="48">
        <f t="shared" si="11"/>
        <v>0</v>
      </c>
      <c r="AC92" s="48">
        <f t="shared" si="12"/>
        <v>0</v>
      </c>
      <c r="AD92" s="48">
        <f t="shared" si="13"/>
        <v>107339.40000000001</v>
      </c>
    </row>
    <row r="93" spans="1:30" ht="24" x14ac:dyDescent="0.2">
      <c r="A93" s="56">
        <v>85</v>
      </c>
      <c r="B93" s="56">
        <v>84</v>
      </c>
      <c r="C93" s="45">
        <v>31211508</v>
      </c>
      <c r="D93" s="45" t="s">
        <v>186</v>
      </c>
      <c r="E93" s="46" t="s">
        <v>187</v>
      </c>
      <c r="F93" s="45" t="s">
        <v>188</v>
      </c>
      <c r="G93" s="73" t="s">
        <v>260</v>
      </c>
      <c r="H93" s="56">
        <v>10</v>
      </c>
      <c r="I93" s="56"/>
      <c r="J93" s="56"/>
      <c r="K93" s="55">
        <f t="shared" si="7"/>
        <v>10</v>
      </c>
      <c r="L93" s="61">
        <v>0.19</v>
      </c>
      <c r="M93" s="62">
        <v>0.19</v>
      </c>
      <c r="N93" s="62">
        <v>0.19</v>
      </c>
      <c r="O93" s="62">
        <v>0.19</v>
      </c>
      <c r="P93" s="62">
        <v>0.19</v>
      </c>
      <c r="Q93" s="86">
        <v>0.19</v>
      </c>
      <c r="R93" s="181">
        <v>31000</v>
      </c>
      <c r="S93" s="58">
        <v>156634</v>
      </c>
      <c r="T93" s="59">
        <v>155000</v>
      </c>
      <c r="U93" s="59">
        <v>160650</v>
      </c>
      <c r="V93" s="180">
        <v>32400.000000000004</v>
      </c>
      <c r="W93" s="182"/>
      <c r="X93" s="182"/>
      <c r="Y93" s="69">
        <f t="shared" si="8"/>
        <v>5</v>
      </c>
      <c r="Z93" s="48">
        <f t="shared" si="9"/>
        <v>107136.8</v>
      </c>
      <c r="AA93" s="48">
        <f t="shared" si="10"/>
        <v>1071368</v>
      </c>
      <c r="AB93" s="48">
        <f t="shared" si="11"/>
        <v>0</v>
      </c>
      <c r="AC93" s="48">
        <f t="shared" si="12"/>
        <v>0</v>
      </c>
      <c r="AD93" s="48">
        <f t="shared" si="13"/>
        <v>1071368</v>
      </c>
    </row>
    <row r="94" spans="1:30" x14ac:dyDescent="0.2">
      <c r="A94" s="56">
        <v>86</v>
      </c>
      <c r="B94" s="56">
        <v>85</v>
      </c>
      <c r="C94" s="45">
        <v>31211508</v>
      </c>
      <c r="D94" s="45" t="s">
        <v>189</v>
      </c>
      <c r="E94" s="46" t="s">
        <v>190</v>
      </c>
      <c r="F94" s="47" t="s">
        <v>191</v>
      </c>
      <c r="G94" s="73" t="s">
        <v>260</v>
      </c>
      <c r="H94" s="56">
        <v>1</v>
      </c>
      <c r="I94" s="56"/>
      <c r="J94" s="56"/>
      <c r="K94" s="55">
        <f t="shared" si="7"/>
        <v>1</v>
      </c>
      <c r="L94" s="61">
        <v>0.19</v>
      </c>
      <c r="M94" s="62">
        <v>0.19</v>
      </c>
      <c r="N94" s="62">
        <v>0.19</v>
      </c>
      <c r="O94" s="62">
        <v>0.19</v>
      </c>
      <c r="P94" s="62">
        <v>0.19</v>
      </c>
      <c r="Q94" s="86">
        <v>0.19</v>
      </c>
      <c r="R94" s="181">
        <v>71300</v>
      </c>
      <c r="S94" s="58">
        <v>54532</v>
      </c>
      <c r="T94" s="59">
        <v>50000</v>
      </c>
      <c r="U94" s="59">
        <v>55930</v>
      </c>
      <c r="V94" s="180">
        <v>74520</v>
      </c>
      <c r="W94" s="182"/>
      <c r="X94" s="182"/>
      <c r="Y94" s="69">
        <f t="shared" si="8"/>
        <v>5</v>
      </c>
      <c r="Z94" s="48">
        <f t="shared" si="9"/>
        <v>61256.4</v>
      </c>
      <c r="AA94" s="48">
        <f t="shared" si="10"/>
        <v>61256.4</v>
      </c>
      <c r="AB94" s="48">
        <f t="shared" si="11"/>
        <v>0</v>
      </c>
      <c r="AC94" s="48">
        <f t="shared" si="12"/>
        <v>0</v>
      </c>
      <c r="AD94" s="48">
        <f t="shared" si="13"/>
        <v>61256.4</v>
      </c>
    </row>
    <row r="95" spans="1:30" ht="96" x14ac:dyDescent="0.2">
      <c r="A95" s="56">
        <v>87</v>
      </c>
      <c r="B95" s="56">
        <v>86</v>
      </c>
      <c r="C95" s="45">
        <v>23153035</v>
      </c>
      <c r="D95" s="45" t="s">
        <v>192</v>
      </c>
      <c r="E95" s="46" t="s">
        <v>193</v>
      </c>
      <c r="F95" s="46" t="s">
        <v>31</v>
      </c>
      <c r="G95" s="73" t="s">
        <v>260</v>
      </c>
      <c r="H95" s="56">
        <v>5</v>
      </c>
      <c r="I95" s="56"/>
      <c r="J95" s="56"/>
      <c r="K95" s="55">
        <f t="shared" si="7"/>
        <v>5</v>
      </c>
      <c r="L95" s="61">
        <v>0.19</v>
      </c>
      <c r="M95" s="62">
        <v>0.19</v>
      </c>
      <c r="N95" s="62">
        <v>0.19</v>
      </c>
      <c r="O95" s="62">
        <v>0.19</v>
      </c>
      <c r="P95" s="62">
        <v>0.19</v>
      </c>
      <c r="Q95" s="86">
        <v>0.19</v>
      </c>
      <c r="R95" s="181">
        <v>168950</v>
      </c>
      <c r="S95" s="58">
        <v>110224</v>
      </c>
      <c r="T95" s="59">
        <v>107500</v>
      </c>
      <c r="U95" s="59">
        <v>113050</v>
      </c>
      <c r="V95" s="180">
        <v>176580</v>
      </c>
      <c r="W95" s="182"/>
      <c r="X95" s="182"/>
      <c r="Y95" s="69">
        <f t="shared" si="8"/>
        <v>5</v>
      </c>
      <c r="Z95" s="48">
        <f t="shared" si="9"/>
        <v>135260.79999999999</v>
      </c>
      <c r="AA95" s="48">
        <f t="shared" si="10"/>
        <v>676304</v>
      </c>
      <c r="AB95" s="48">
        <f t="shared" si="11"/>
        <v>0</v>
      </c>
      <c r="AC95" s="48">
        <f t="shared" si="12"/>
        <v>0</v>
      </c>
      <c r="AD95" s="48">
        <f t="shared" si="13"/>
        <v>676304</v>
      </c>
    </row>
    <row r="96" spans="1:30" ht="24" x14ac:dyDescent="0.2">
      <c r="A96" s="56">
        <v>88</v>
      </c>
      <c r="B96" s="56">
        <v>87</v>
      </c>
      <c r="C96" s="45">
        <v>49101704</v>
      </c>
      <c r="D96" s="45" t="s">
        <v>194</v>
      </c>
      <c r="E96" s="46" t="s">
        <v>195</v>
      </c>
      <c r="F96" s="46" t="s">
        <v>31</v>
      </c>
      <c r="G96" s="73" t="s">
        <v>260</v>
      </c>
      <c r="H96" s="56">
        <v>30</v>
      </c>
      <c r="I96" s="56"/>
      <c r="J96" s="56"/>
      <c r="K96" s="55">
        <f t="shared" si="7"/>
        <v>30</v>
      </c>
      <c r="L96" s="61">
        <v>0.19</v>
      </c>
      <c r="M96" s="62">
        <v>0.19</v>
      </c>
      <c r="N96" s="62">
        <v>0.19</v>
      </c>
      <c r="O96" s="62">
        <v>0.19</v>
      </c>
      <c r="P96" s="62">
        <v>0.19</v>
      </c>
      <c r="Q96" s="86">
        <v>0.19</v>
      </c>
      <c r="R96" s="181">
        <v>24800</v>
      </c>
      <c r="S96" s="58">
        <v>101522</v>
      </c>
      <c r="T96" s="59">
        <v>101000</v>
      </c>
      <c r="U96" s="59">
        <v>104125</v>
      </c>
      <c r="V96" s="180">
        <v>25920</v>
      </c>
      <c r="W96" s="182"/>
      <c r="X96" s="182"/>
      <c r="Y96" s="69">
        <f t="shared" si="8"/>
        <v>5</v>
      </c>
      <c r="Z96" s="48">
        <f t="shared" si="9"/>
        <v>71473.399999999994</v>
      </c>
      <c r="AA96" s="48">
        <f t="shared" si="10"/>
        <v>2144202</v>
      </c>
      <c r="AB96" s="48">
        <f t="shared" si="11"/>
        <v>0</v>
      </c>
      <c r="AC96" s="48">
        <f t="shared" si="12"/>
        <v>0</v>
      </c>
      <c r="AD96" s="48">
        <f t="shared" si="13"/>
        <v>2144202</v>
      </c>
    </row>
    <row r="97" spans="1:30" ht="48" x14ac:dyDescent="0.2">
      <c r="A97" s="56">
        <v>89</v>
      </c>
      <c r="B97" s="56">
        <v>88</v>
      </c>
      <c r="C97" s="45">
        <v>30171500</v>
      </c>
      <c r="D97" s="45" t="s">
        <v>196</v>
      </c>
      <c r="E97" s="46" t="s">
        <v>197</v>
      </c>
      <c r="F97" s="46" t="s">
        <v>331</v>
      </c>
      <c r="G97" s="73" t="s">
        <v>167</v>
      </c>
      <c r="H97" s="70">
        <f>+(0.85*2.05)+ (2.1*1.1)+(2.1* 0.7)+(2.1*0.84)</f>
        <v>7.2865000000000002</v>
      </c>
      <c r="I97" s="70"/>
      <c r="J97" s="70"/>
      <c r="K97" s="55">
        <f t="shared" si="7"/>
        <v>7.2865000000000002</v>
      </c>
      <c r="L97" s="61">
        <v>0.19</v>
      </c>
      <c r="M97" s="62">
        <v>0.19</v>
      </c>
      <c r="N97" s="62">
        <v>0.19</v>
      </c>
      <c r="O97" s="62">
        <v>0.19</v>
      </c>
      <c r="P97" s="62">
        <v>0.19</v>
      </c>
      <c r="Q97" s="86">
        <v>0.1</v>
      </c>
      <c r="R97" s="181">
        <v>395250</v>
      </c>
      <c r="S97" s="58">
        <v>446696</v>
      </c>
      <c r="T97" s="59">
        <v>450000</v>
      </c>
      <c r="U97" s="59">
        <v>458150</v>
      </c>
      <c r="V97" s="180">
        <v>413100</v>
      </c>
      <c r="W97" s="182"/>
      <c r="X97" s="182"/>
      <c r="Y97" s="69">
        <f t="shared" si="8"/>
        <v>5</v>
      </c>
      <c r="Z97" s="48">
        <f t="shared" si="9"/>
        <v>432639.2</v>
      </c>
      <c r="AA97" s="48">
        <f t="shared" si="10"/>
        <v>3152425.5308000003</v>
      </c>
      <c r="AB97" s="48">
        <f t="shared" si="11"/>
        <v>0</v>
      </c>
      <c r="AC97" s="48">
        <f t="shared" si="12"/>
        <v>0</v>
      </c>
      <c r="AD97" s="48">
        <f t="shared" si="13"/>
        <v>3152425.5308000003</v>
      </c>
    </row>
    <row r="98" spans="1:30" ht="96" x14ac:dyDescent="0.2">
      <c r="A98" s="56">
        <v>90</v>
      </c>
      <c r="B98" s="56">
        <v>89</v>
      </c>
      <c r="C98" s="45">
        <v>31162004</v>
      </c>
      <c r="D98" s="45" t="s">
        <v>198</v>
      </c>
      <c r="E98" s="46" t="s">
        <v>199</v>
      </c>
      <c r="F98" s="45" t="s">
        <v>200</v>
      </c>
      <c r="G98" s="73" t="s">
        <v>260</v>
      </c>
      <c r="H98" s="56">
        <v>60</v>
      </c>
      <c r="I98" s="56"/>
      <c r="J98" s="56"/>
      <c r="K98" s="55">
        <f t="shared" si="7"/>
        <v>60</v>
      </c>
      <c r="L98" s="61">
        <v>0.19</v>
      </c>
      <c r="M98" s="62">
        <v>0.19</v>
      </c>
      <c r="N98" s="62">
        <v>0.19</v>
      </c>
      <c r="O98" s="62">
        <v>0.19</v>
      </c>
      <c r="P98" s="62">
        <v>0.19</v>
      </c>
      <c r="Q98" s="86">
        <v>0.05</v>
      </c>
      <c r="R98" s="181">
        <v>11625</v>
      </c>
      <c r="S98" s="58">
        <v>6382</v>
      </c>
      <c r="T98" s="59">
        <v>6500</v>
      </c>
      <c r="U98" s="59">
        <v>6545</v>
      </c>
      <c r="V98" s="180">
        <v>12150</v>
      </c>
      <c r="W98" s="182"/>
      <c r="X98" s="182"/>
      <c r="Y98" s="69">
        <f t="shared" si="8"/>
        <v>5</v>
      </c>
      <c r="Z98" s="48">
        <f t="shared" si="9"/>
        <v>8640.4</v>
      </c>
      <c r="AA98" s="48">
        <f t="shared" si="10"/>
        <v>518424</v>
      </c>
      <c r="AB98" s="48">
        <f t="shared" si="11"/>
        <v>0</v>
      </c>
      <c r="AC98" s="48">
        <f t="shared" si="12"/>
        <v>0</v>
      </c>
      <c r="AD98" s="48">
        <f t="shared" si="13"/>
        <v>518424</v>
      </c>
    </row>
    <row r="99" spans="1:30" ht="72" x14ac:dyDescent="0.2">
      <c r="A99" s="56">
        <v>91</v>
      </c>
      <c r="B99" s="56">
        <v>90</v>
      </c>
      <c r="C99" s="45">
        <v>31162004</v>
      </c>
      <c r="D99" s="45" t="s">
        <v>201</v>
      </c>
      <c r="E99" s="46" t="s">
        <v>202</v>
      </c>
      <c r="F99" s="45" t="s">
        <v>200</v>
      </c>
      <c r="G99" s="73" t="s">
        <v>260</v>
      </c>
      <c r="H99" s="56">
        <v>3</v>
      </c>
      <c r="I99" s="56"/>
      <c r="J99" s="56"/>
      <c r="K99" s="55">
        <f t="shared" si="7"/>
        <v>3</v>
      </c>
      <c r="L99" s="61">
        <v>0.19</v>
      </c>
      <c r="M99" s="62">
        <v>0.19</v>
      </c>
      <c r="N99" s="62">
        <v>0.19</v>
      </c>
      <c r="O99" s="62">
        <v>0.19</v>
      </c>
      <c r="P99" s="62">
        <v>0.19</v>
      </c>
      <c r="Q99" s="86">
        <v>0.05</v>
      </c>
      <c r="R99" s="181">
        <v>11625</v>
      </c>
      <c r="S99" s="58">
        <v>4061</v>
      </c>
      <c r="T99" s="59">
        <v>3900</v>
      </c>
      <c r="U99" s="59">
        <v>4165</v>
      </c>
      <c r="V99" s="180">
        <v>12150</v>
      </c>
      <c r="W99" s="182"/>
      <c r="X99" s="182"/>
      <c r="Y99" s="69">
        <f t="shared" si="8"/>
        <v>5</v>
      </c>
      <c r="Z99" s="48">
        <f t="shared" si="9"/>
        <v>7180.2</v>
      </c>
      <c r="AA99" s="48">
        <f t="shared" si="10"/>
        <v>21540.6</v>
      </c>
      <c r="AB99" s="48">
        <f t="shared" si="11"/>
        <v>0</v>
      </c>
      <c r="AC99" s="48">
        <f t="shared" si="12"/>
        <v>0</v>
      </c>
      <c r="AD99" s="48">
        <f t="shared" si="13"/>
        <v>21540.6</v>
      </c>
    </row>
    <row r="100" spans="1:30" ht="48" x14ac:dyDescent="0.2">
      <c r="A100" s="56">
        <v>92</v>
      </c>
      <c r="B100" s="56">
        <v>91</v>
      </c>
      <c r="C100" s="45">
        <v>31211906</v>
      </c>
      <c r="D100" s="45" t="s">
        <v>203</v>
      </c>
      <c r="E100" s="46" t="s">
        <v>204</v>
      </c>
      <c r="F100" s="46" t="s">
        <v>31</v>
      </c>
      <c r="G100" s="73" t="s">
        <v>260</v>
      </c>
      <c r="H100" s="56">
        <v>1</v>
      </c>
      <c r="I100" s="56"/>
      <c r="J100" s="56"/>
      <c r="K100" s="55">
        <f t="shared" si="7"/>
        <v>1</v>
      </c>
      <c r="L100" s="61">
        <v>0.19</v>
      </c>
      <c r="M100" s="62">
        <v>0.19</v>
      </c>
      <c r="N100" s="62">
        <v>0.19</v>
      </c>
      <c r="O100" s="62">
        <v>0.19</v>
      </c>
      <c r="P100" s="62">
        <v>0.19</v>
      </c>
      <c r="Q100" s="86">
        <v>0.19</v>
      </c>
      <c r="R100" s="181">
        <v>10850</v>
      </c>
      <c r="S100" s="58">
        <v>8122</v>
      </c>
      <c r="T100" s="59">
        <v>8000</v>
      </c>
      <c r="U100" s="59">
        <v>8330</v>
      </c>
      <c r="V100" s="180">
        <v>11340</v>
      </c>
      <c r="W100" s="182"/>
      <c r="X100" s="182"/>
      <c r="Y100" s="69">
        <f t="shared" si="8"/>
        <v>5</v>
      </c>
      <c r="Z100" s="48">
        <f t="shared" si="9"/>
        <v>9328.4</v>
      </c>
      <c r="AA100" s="48">
        <f t="shared" si="10"/>
        <v>9328.4</v>
      </c>
      <c r="AB100" s="48">
        <f t="shared" si="11"/>
        <v>0</v>
      </c>
      <c r="AC100" s="48">
        <f t="shared" si="12"/>
        <v>0</v>
      </c>
      <c r="AD100" s="48">
        <f t="shared" si="13"/>
        <v>9328.4</v>
      </c>
    </row>
    <row r="101" spans="1:30" ht="48" x14ac:dyDescent="0.2">
      <c r="A101" s="56">
        <v>93</v>
      </c>
      <c r="B101" s="56">
        <v>92</v>
      </c>
      <c r="C101" s="45">
        <v>23101512</v>
      </c>
      <c r="D101" s="45" t="s">
        <v>205</v>
      </c>
      <c r="E101" s="46" t="s">
        <v>206</v>
      </c>
      <c r="F101" s="46" t="s">
        <v>31</v>
      </c>
      <c r="G101" s="73" t="s">
        <v>260</v>
      </c>
      <c r="H101" s="56">
        <v>1</v>
      </c>
      <c r="I101" s="56"/>
      <c r="J101" s="56"/>
      <c r="K101" s="55">
        <f t="shared" si="7"/>
        <v>1</v>
      </c>
      <c r="L101" s="61">
        <v>0.19</v>
      </c>
      <c r="M101" s="62">
        <v>0.05</v>
      </c>
      <c r="N101" s="62">
        <v>0.19</v>
      </c>
      <c r="O101" s="62">
        <v>0.05</v>
      </c>
      <c r="P101" s="62">
        <v>0.19</v>
      </c>
      <c r="Q101" s="86">
        <v>0.05</v>
      </c>
      <c r="R101" s="181">
        <v>96100</v>
      </c>
      <c r="S101" s="58">
        <v>35831</v>
      </c>
      <c r="T101" s="59">
        <v>35000</v>
      </c>
      <c r="U101" s="59">
        <v>36750</v>
      </c>
      <c r="V101" s="180">
        <v>100440</v>
      </c>
      <c r="W101" s="182"/>
      <c r="X101" s="182"/>
      <c r="Y101" s="69">
        <f t="shared" si="8"/>
        <v>5</v>
      </c>
      <c r="Z101" s="48">
        <f t="shared" si="9"/>
        <v>60824.2</v>
      </c>
      <c r="AA101" s="48">
        <f t="shared" si="10"/>
        <v>60824.2</v>
      </c>
      <c r="AB101" s="48">
        <f t="shared" si="11"/>
        <v>0</v>
      </c>
      <c r="AC101" s="48">
        <f t="shared" si="12"/>
        <v>0</v>
      </c>
      <c r="AD101" s="48">
        <f t="shared" si="13"/>
        <v>60824.2</v>
      </c>
    </row>
    <row r="102" spans="1:30" ht="36" x14ac:dyDescent="0.2">
      <c r="A102" s="56">
        <v>94</v>
      </c>
      <c r="B102" s="56">
        <v>93</v>
      </c>
      <c r="C102" s="45">
        <v>41114203</v>
      </c>
      <c r="D102" s="45" t="s">
        <v>207</v>
      </c>
      <c r="E102" s="46" t="s">
        <v>208</v>
      </c>
      <c r="F102" s="46" t="s">
        <v>31</v>
      </c>
      <c r="G102" s="73" t="s">
        <v>260</v>
      </c>
      <c r="H102" s="56">
        <v>30</v>
      </c>
      <c r="I102" s="56"/>
      <c r="J102" s="56"/>
      <c r="K102" s="55">
        <f t="shared" si="7"/>
        <v>30</v>
      </c>
      <c r="L102" s="61">
        <v>0.19</v>
      </c>
      <c r="M102" s="62">
        <v>0.05</v>
      </c>
      <c r="N102" s="62">
        <v>0.19</v>
      </c>
      <c r="O102" s="62">
        <v>0.05</v>
      </c>
      <c r="P102" s="62">
        <v>0.19</v>
      </c>
      <c r="Q102" s="86">
        <v>0.19</v>
      </c>
      <c r="R102" s="181">
        <v>34100</v>
      </c>
      <c r="S102" s="58">
        <v>27130</v>
      </c>
      <c r="T102" s="59">
        <v>26000</v>
      </c>
      <c r="U102" s="59">
        <v>31535</v>
      </c>
      <c r="V102" s="180">
        <v>35640</v>
      </c>
      <c r="W102" s="182"/>
      <c r="X102" s="182"/>
      <c r="Y102" s="69">
        <f t="shared" si="8"/>
        <v>5</v>
      </c>
      <c r="Z102" s="48">
        <f t="shared" si="9"/>
        <v>30881</v>
      </c>
      <c r="AA102" s="48">
        <f t="shared" si="10"/>
        <v>926430</v>
      </c>
      <c r="AB102" s="48">
        <f t="shared" si="11"/>
        <v>0</v>
      </c>
      <c r="AC102" s="48">
        <f t="shared" si="12"/>
        <v>0</v>
      </c>
      <c r="AD102" s="48">
        <f t="shared" si="13"/>
        <v>926430</v>
      </c>
    </row>
    <row r="103" spans="1:30" ht="36" x14ac:dyDescent="0.2">
      <c r="A103" s="56">
        <v>95</v>
      </c>
      <c r="B103" s="56">
        <v>94</v>
      </c>
      <c r="C103" s="45">
        <v>39131718</v>
      </c>
      <c r="D103" s="45" t="s">
        <v>209</v>
      </c>
      <c r="E103" s="46" t="s">
        <v>210</v>
      </c>
      <c r="F103" s="46" t="s">
        <v>31</v>
      </c>
      <c r="G103" s="73" t="s">
        <v>260</v>
      </c>
      <c r="H103" s="56">
        <v>150</v>
      </c>
      <c r="I103" s="56"/>
      <c r="J103" s="56"/>
      <c r="K103" s="55">
        <f t="shared" si="7"/>
        <v>150</v>
      </c>
      <c r="L103" s="61">
        <v>0.19</v>
      </c>
      <c r="M103" s="62">
        <v>0.19</v>
      </c>
      <c r="N103" s="62">
        <v>0.19</v>
      </c>
      <c r="O103" s="62">
        <v>0.19</v>
      </c>
      <c r="P103" s="62">
        <v>0.19</v>
      </c>
      <c r="Q103" s="86">
        <v>0.19</v>
      </c>
      <c r="R103" s="181">
        <v>279000</v>
      </c>
      <c r="S103" s="58">
        <v>754</v>
      </c>
      <c r="T103" s="59">
        <v>700</v>
      </c>
      <c r="U103" s="59">
        <v>773.5</v>
      </c>
      <c r="V103" s="180">
        <v>291600</v>
      </c>
      <c r="W103" s="182"/>
      <c r="X103" s="182"/>
      <c r="Y103" s="69">
        <f t="shared" si="8"/>
        <v>5</v>
      </c>
      <c r="Z103" s="48">
        <f t="shared" si="9"/>
        <v>114565.5</v>
      </c>
      <c r="AA103" s="48">
        <f t="shared" si="10"/>
        <v>17184825</v>
      </c>
      <c r="AB103" s="48">
        <f t="shared" si="11"/>
        <v>0</v>
      </c>
      <c r="AC103" s="48">
        <f t="shared" si="12"/>
        <v>0</v>
      </c>
      <c r="AD103" s="48">
        <f t="shared" si="13"/>
        <v>17184825</v>
      </c>
    </row>
    <row r="104" spans="1:30" ht="36" x14ac:dyDescent="0.2">
      <c r="A104" s="56">
        <v>96</v>
      </c>
      <c r="B104" s="56">
        <v>95</v>
      </c>
      <c r="C104" s="45">
        <v>39131718</v>
      </c>
      <c r="D104" s="45" t="s">
        <v>211</v>
      </c>
      <c r="E104" s="46" t="s">
        <v>212</v>
      </c>
      <c r="F104" s="46" t="s">
        <v>31</v>
      </c>
      <c r="G104" s="73" t="s">
        <v>260</v>
      </c>
      <c r="H104" s="56">
        <v>150</v>
      </c>
      <c r="I104" s="56"/>
      <c r="J104" s="56"/>
      <c r="K104" s="55">
        <f t="shared" si="7"/>
        <v>150</v>
      </c>
      <c r="L104" s="61">
        <v>0.19</v>
      </c>
      <c r="M104" s="62">
        <v>0.19</v>
      </c>
      <c r="N104" s="62">
        <v>0.19</v>
      </c>
      <c r="O104" s="62">
        <v>0.19</v>
      </c>
      <c r="P104" s="62">
        <v>0.19</v>
      </c>
      <c r="Q104" s="86">
        <v>0.19</v>
      </c>
      <c r="R104" s="181">
        <v>310000</v>
      </c>
      <c r="S104" s="58">
        <v>987</v>
      </c>
      <c r="T104" s="59">
        <v>950</v>
      </c>
      <c r="U104" s="59">
        <v>1011.5</v>
      </c>
      <c r="V104" s="180">
        <v>324000</v>
      </c>
      <c r="W104" s="182"/>
      <c r="X104" s="182"/>
      <c r="Y104" s="69">
        <f t="shared" si="8"/>
        <v>5</v>
      </c>
      <c r="Z104" s="48">
        <f t="shared" si="9"/>
        <v>127389.7</v>
      </c>
      <c r="AA104" s="48">
        <f t="shared" si="10"/>
        <v>19108455</v>
      </c>
      <c r="AB104" s="48">
        <f t="shared" si="11"/>
        <v>0</v>
      </c>
      <c r="AC104" s="48">
        <f t="shared" si="12"/>
        <v>0</v>
      </c>
      <c r="AD104" s="48">
        <f t="shared" si="13"/>
        <v>19108455</v>
      </c>
    </row>
    <row r="105" spans="1:30" ht="24" x14ac:dyDescent="0.2">
      <c r="A105" s="56">
        <v>97</v>
      </c>
      <c r="B105" s="56">
        <v>96</v>
      </c>
      <c r="C105" s="45">
        <v>39131718</v>
      </c>
      <c r="D105" s="45" t="s">
        <v>213</v>
      </c>
      <c r="E105" s="46" t="s">
        <v>131</v>
      </c>
      <c r="F105" s="46" t="s">
        <v>31</v>
      </c>
      <c r="G105" s="73" t="s">
        <v>260</v>
      </c>
      <c r="H105" s="56">
        <v>10</v>
      </c>
      <c r="I105" s="56"/>
      <c r="J105" s="56"/>
      <c r="K105" s="55">
        <f t="shared" si="7"/>
        <v>10</v>
      </c>
      <c r="L105" s="61">
        <v>0.19</v>
      </c>
      <c r="M105" s="62">
        <v>0.19</v>
      </c>
      <c r="N105" s="62">
        <v>0.19</v>
      </c>
      <c r="O105" s="62">
        <v>0.19</v>
      </c>
      <c r="P105" s="62">
        <v>0.19</v>
      </c>
      <c r="Q105" s="86">
        <v>0.19</v>
      </c>
      <c r="R105" s="181">
        <v>1550</v>
      </c>
      <c r="S105" s="58">
        <v>1798</v>
      </c>
      <c r="T105" s="59">
        <v>1800</v>
      </c>
      <c r="U105" s="59">
        <v>1844.5</v>
      </c>
      <c r="V105" s="180">
        <v>1620</v>
      </c>
      <c r="W105" s="182"/>
      <c r="X105" s="182"/>
      <c r="Y105" s="69">
        <f t="shared" si="8"/>
        <v>5</v>
      </c>
      <c r="Z105" s="48">
        <f t="shared" si="9"/>
        <v>1722.5</v>
      </c>
      <c r="AA105" s="48">
        <f t="shared" si="10"/>
        <v>17225</v>
      </c>
      <c r="AB105" s="48">
        <f t="shared" si="11"/>
        <v>0</v>
      </c>
      <c r="AC105" s="48">
        <f t="shared" si="12"/>
        <v>0</v>
      </c>
      <c r="AD105" s="48">
        <f t="shared" si="13"/>
        <v>17225</v>
      </c>
    </row>
    <row r="106" spans="1:30" ht="24" x14ac:dyDescent="0.2">
      <c r="A106" s="56">
        <v>98</v>
      </c>
      <c r="B106" s="56">
        <v>97</v>
      </c>
      <c r="C106" s="45">
        <v>39131718</v>
      </c>
      <c r="D106" s="45" t="s">
        <v>214</v>
      </c>
      <c r="E106" s="46" t="s">
        <v>131</v>
      </c>
      <c r="F106" s="46" t="s">
        <v>31</v>
      </c>
      <c r="G106" s="73" t="s">
        <v>260</v>
      </c>
      <c r="H106" s="56">
        <v>10</v>
      </c>
      <c r="I106" s="56"/>
      <c r="J106" s="56"/>
      <c r="K106" s="55">
        <f t="shared" si="7"/>
        <v>10</v>
      </c>
      <c r="L106" s="61">
        <v>0.19</v>
      </c>
      <c r="M106" s="62">
        <v>0.19</v>
      </c>
      <c r="N106" s="62">
        <v>0.19</v>
      </c>
      <c r="O106" s="62">
        <v>0.19</v>
      </c>
      <c r="P106" s="62">
        <v>0.19</v>
      </c>
      <c r="Q106" s="86">
        <v>0.19</v>
      </c>
      <c r="R106" s="181">
        <v>1550</v>
      </c>
      <c r="S106" s="58">
        <v>2901</v>
      </c>
      <c r="T106" s="59">
        <v>2800</v>
      </c>
      <c r="U106" s="59">
        <v>2975</v>
      </c>
      <c r="V106" s="180">
        <v>1620</v>
      </c>
      <c r="W106" s="182"/>
      <c r="X106" s="182"/>
      <c r="Y106" s="69">
        <f t="shared" si="8"/>
        <v>5</v>
      </c>
      <c r="Z106" s="48">
        <f t="shared" si="9"/>
        <v>2369.1999999999998</v>
      </c>
      <c r="AA106" s="48">
        <f t="shared" si="10"/>
        <v>23692</v>
      </c>
      <c r="AB106" s="48">
        <f t="shared" si="11"/>
        <v>0</v>
      </c>
      <c r="AC106" s="48">
        <f t="shared" si="12"/>
        <v>0</v>
      </c>
      <c r="AD106" s="48">
        <f t="shared" si="13"/>
        <v>23692</v>
      </c>
    </row>
    <row r="107" spans="1:30" ht="48" x14ac:dyDescent="0.2">
      <c r="A107" s="56">
        <v>99</v>
      </c>
      <c r="B107" s="56">
        <v>98</v>
      </c>
      <c r="C107" s="45">
        <v>41104210</v>
      </c>
      <c r="D107" s="45" t="s">
        <v>215</v>
      </c>
      <c r="E107" s="46" t="s">
        <v>216</v>
      </c>
      <c r="F107" s="45" t="s">
        <v>191</v>
      </c>
      <c r="G107" s="42"/>
      <c r="H107" s="56">
        <v>1</v>
      </c>
      <c r="I107" s="56"/>
      <c r="J107" s="56"/>
      <c r="K107" s="55">
        <f t="shared" si="7"/>
        <v>1</v>
      </c>
      <c r="L107" s="61">
        <v>0.19</v>
      </c>
      <c r="M107" s="62">
        <v>0.19</v>
      </c>
      <c r="N107" s="62">
        <v>0.19</v>
      </c>
      <c r="O107" s="62">
        <v>0.19</v>
      </c>
      <c r="P107" s="62">
        <v>0.19</v>
      </c>
      <c r="Q107" s="86">
        <v>0.19</v>
      </c>
      <c r="R107" s="181">
        <v>120900</v>
      </c>
      <c r="S107" s="58">
        <v>21465</v>
      </c>
      <c r="T107" s="59">
        <v>21000</v>
      </c>
      <c r="U107" s="59">
        <v>22015</v>
      </c>
      <c r="V107" s="180">
        <v>126360.00000000001</v>
      </c>
      <c r="W107" s="182"/>
      <c r="X107" s="182"/>
      <c r="Y107" s="69">
        <f t="shared" si="8"/>
        <v>5</v>
      </c>
      <c r="Z107" s="48">
        <f t="shared" si="9"/>
        <v>62348</v>
      </c>
      <c r="AA107" s="48">
        <f t="shared" si="10"/>
        <v>62348</v>
      </c>
      <c r="AB107" s="48">
        <f t="shared" si="11"/>
        <v>0</v>
      </c>
      <c r="AC107" s="48">
        <f t="shared" si="12"/>
        <v>0</v>
      </c>
      <c r="AD107" s="48">
        <f t="shared" si="13"/>
        <v>62348</v>
      </c>
    </row>
    <row r="108" spans="1:30" ht="156" x14ac:dyDescent="0.2">
      <c r="A108" s="56">
        <v>100</v>
      </c>
      <c r="B108" s="56">
        <v>99</v>
      </c>
      <c r="C108" s="45">
        <v>20101700</v>
      </c>
      <c r="D108" s="45" t="s">
        <v>217</v>
      </c>
      <c r="E108" s="46" t="s">
        <v>218</v>
      </c>
      <c r="F108" s="46" t="s">
        <v>332</v>
      </c>
      <c r="G108" s="73" t="s">
        <v>42</v>
      </c>
      <c r="H108" s="56">
        <v>21</v>
      </c>
      <c r="I108" s="56"/>
      <c r="J108" s="56"/>
      <c r="K108" s="55">
        <f t="shared" si="7"/>
        <v>21</v>
      </c>
      <c r="L108" s="61">
        <v>0.19</v>
      </c>
      <c r="M108" s="62">
        <v>0.19</v>
      </c>
      <c r="N108" s="62">
        <v>0.19</v>
      </c>
      <c r="O108" s="62">
        <v>0.19</v>
      </c>
      <c r="P108" s="62">
        <v>0.19</v>
      </c>
      <c r="Q108" s="86">
        <v>0.19</v>
      </c>
      <c r="R108" s="181">
        <v>85250</v>
      </c>
      <c r="S108" s="58">
        <v>110224</v>
      </c>
      <c r="T108" s="59">
        <v>111000</v>
      </c>
      <c r="U108" s="59">
        <v>113050</v>
      </c>
      <c r="V108" s="180">
        <v>89100</v>
      </c>
      <c r="W108" s="182"/>
      <c r="X108" s="182"/>
      <c r="Y108" s="69">
        <f t="shared" si="8"/>
        <v>5</v>
      </c>
      <c r="Z108" s="48">
        <f t="shared" si="9"/>
        <v>101724.8</v>
      </c>
      <c r="AA108" s="48">
        <f t="shared" si="10"/>
        <v>2136220.8000000003</v>
      </c>
      <c r="AB108" s="48">
        <f t="shared" si="11"/>
        <v>0</v>
      </c>
      <c r="AC108" s="48">
        <f t="shared" si="12"/>
        <v>0</v>
      </c>
      <c r="AD108" s="48">
        <f t="shared" si="13"/>
        <v>2136220.8000000003</v>
      </c>
    </row>
    <row r="109" spans="1:30" ht="36" x14ac:dyDescent="0.2">
      <c r="A109" s="56">
        <v>101</v>
      </c>
      <c r="B109" s="56">
        <v>100</v>
      </c>
      <c r="C109" s="45">
        <v>40171517</v>
      </c>
      <c r="D109" s="45" t="s">
        <v>219</v>
      </c>
      <c r="E109" s="46" t="s">
        <v>220</v>
      </c>
      <c r="F109" s="46" t="s">
        <v>31</v>
      </c>
      <c r="G109" s="73" t="s">
        <v>260</v>
      </c>
      <c r="H109" s="56">
        <v>4</v>
      </c>
      <c r="I109" s="56"/>
      <c r="J109" s="56"/>
      <c r="K109" s="55">
        <f t="shared" si="7"/>
        <v>4</v>
      </c>
      <c r="L109" s="61">
        <v>0.19</v>
      </c>
      <c r="M109" s="62">
        <v>0.19</v>
      </c>
      <c r="N109" s="62">
        <v>0.19</v>
      </c>
      <c r="O109" s="62">
        <v>0.19</v>
      </c>
      <c r="P109" s="62">
        <v>0.19</v>
      </c>
      <c r="Q109" s="86">
        <v>0.19</v>
      </c>
      <c r="R109" s="181">
        <v>15500</v>
      </c>
      <c r="S109" s="58">
        <v>11138</v>
      </c>
      <c r="T109" s="59">
        <v>11000</v>
      </c>
      <c r="U109" s="59">
        <v>11424</v>
      </c>
      <c r="V109" s="180">
        <v>16200.000000000002</v>
      </c>
      <c r="W109" s="182"/>
      <c r="X109" s="182"/>
      <c r="Y109" s="69">
        <f t="shared" si="8"/>
        <v>5</v>
      </c>
      <c r="Z109" s="48">
        <f t="shared" si="9"/>
        <v>13052.4</v>
      </c>
      <c r="AA109" s="48">
        <f t="shared" si="10"/>
        <v>52209.599999999999</v>
      </c>
      <c r="AB109" s="48">
        <f t="shared" si="11"/>
        <v>0</v>
      </c>
      <c r="AC109" s="48">
        <f t="shared" si="12"/>
        <v>0</v>
      </c>
      <c r="AD109" s="48">
        <f t="shared" si="13"/>
        <v>52209.599999999999</v>
      </c>
    </row>
    <row r="110" spans="1:30" ht="36" x14ac:dyDescent="0.2">
      <c r="A110" s="56">
        <v>102</v>
      </c>
      <c r="B110" s="56">
        <v>101</v>
      </c>
      <c r="C110" s="45">
        <v>40171517</v>
      </c>
      <c r="D110" s="45" t="s">
        <v>221</v>
      </c>
      <c r="E110" s="46" t="s">
        <v>220</v>
      </c>
      <c r="F110" s="46" t="s">
        <v>31</v>
      </c>
      <c r="G110" s="73" t="s">
        <v>260</v>
      </c>
      <c r="H110" s="56">
        <v>3</v>
      </c>
      <c r="I110" s="56"/>
      <c r="J110" s="56"/>
      <c r="K110" s="55">
        <f t="shared" si="7"/>
        <v>3</v>
      </c>
      <c r="L110" s="61">
        <v>0.19</v>
      </c>
      <c r="M110" s="62">
        <v>0.19</v>
      </c>
      <c r="N110" s="62">
        <v>0.19</v>
      </c>
      <c r="O110" s="62">
        <v>0.19</v>
      </c>
      <c r="P110" s="62">
        <v>0.19</v>
      </c>
      <c r="Q110" s="86">
        <v>0.19</v>
      </c>
      <c r="R110" s="181">
        <v>38750</v>
      </c>
      <c r="S110" s="58">
        <v>14851</v>
      </c>
      <c r="T110" s="59">
        <v>15000</v>
      </c>
      <c r="U110" s="59">
        <v>15232</v>
      </c>
      <c r="V110" s="180">
        <v>40500</v>
      </c>
      <c r="W110" s="182"/>
      <c r="X110" s="182"/>
      <c r="Y110" s="69">
        <f t="shared" si="8"/>
        <v>5</v>
      </c>
      <c r="Z110" s="48">
        <f t="shared" si="9"/>
        <v>24866.6</v>
      </c>
      <c r="AA110" s="48">
        <f t="shared" si="10"/>
        <v>74599.799999999988</v>
      </c>
      <c r="AB110" s="48">
        <f t="shared" si="11"/>
        <v>0</v>
      </c>
      <c r="AC110" s="48">
        <f t="shared" si="12"/>
        <v>0</v>
      </c>
      <c r="AD110" s="48">
        <f t="shared" si="13"/>
        <v>74599.799999999988</v>
      </c>
    </row>
    <row r="111" spans="1:30" ht="144" x14ac:dyDescent="0.2">
      <c r="A111" s="56">
        <v>103</v>
      </c>
      <c r="B111" s="56">
        <v>102</v>
      </c>
      <c r="C111" s="45">
        <v>40171517</v>
      </c>
      <c r="D111" s="45" t="s">
        <v>222</v>
      </c>
      <c r="E111" s="46" t="s">
        <v>223</v>
      </c>
      <c r="F111" s="46" t="s">
        <v>31</v>
      </c>
      <c r="G111" s="73" t="s">
        <v>260</v>
      </c>
      <c r="H111" s="56">
        <v>18</v>
      </c>
      <c r="I111" s="56"/>
      <c r="J111" s="56"/>
      <c r="K111" s="55">
        <f t="shared" si="7"/>
        <v>18</v>
      </c>
      <c r="L111" s="61">
        <v>0.19</v>
      </c>
      <c r="M111" s="62">
        <v>0.19</v>
      </c>
      <c r="N111" s="62">
        <v>0.19</v>
      </c>
      <c r="O111" s="62">
        <v>0.19</v>
      </c>
      <c r="P111" s="62">
        <v>0.19</v>
      </c>
      <c r="Q111" s="86">
        <v>0.19</v>
      </c>
      <c r="R111" s="181">
        <v>27900</v>
      </c>
      <c r="S111" s="58">
        <v>11487</v>
      </c>
      <c r="T111" s="59">
        <v>11500</v>
      </c>
      <c r="U111" s="59">
        <v>11781</v>
      </c>
      <c r="V111" s="180">
        <v>29160.000000000004</v>
      </c>
      <c r="W111" s="182"/>
      <c r="X111" s="182"/>
      <c r="Y111" s="69">
        <f t="shared" si="8"/>
        <v>5</v>
      </c>
      <c r="Z111" s="48">
        <f t="shared" si="9"/>
        <v>18365.599999999999</v>
      </c>
      <c r="AA111" s="48">
        <f t="shared" si="10"/>
        <v>330580.8</v>
      </c>
      <c r="AB111" s="48">
        <f t="shared" si="11"/>
        <v>0</v>
      </c>
      <c r="AC111" s="48">
        <f t="shared" si="12"/>
        <v>0</v>
      </c>
      <c r="AD111" s="48">
        <f t="shared" si="13"/>
        <v>330580.8</v>
      </c>
    </row>
    <row r="112" spans="1:30" ht="144" x14ac:dyDescent="0.2">
      <c r="A112" s="56">
        <v>104</v>
      </c>
      <c r="B112" s="56">
        <v>103</v>
      </c>
      <c r="C112" s="45">
        <v>40171517</v>
      </c>
      <c r="D112" s="45" t="s">
        <v>224</v>
      </c>
      <c r="E112" s="46" t="s">
        <v>223</v>
      </c>
      <c r="F112" s="46" t="s">
        <v>31</v>
      </c>
      <c r="G112" s="73" t="s">
        <v>260</v>
      </c>
      <c r="H112" s="56">
        <v>86</v>
      </c>
      <c r="I112" s="56"/>
      <c r="J112" s="56"/>
      <c r="K112" s="55">
        <f t="shared" si="7"/>
        <v>86</v>
      </c>
      <c r="L112" s="61">
        <v>0.19</v>
      </c>
      <c r="M112" s="62">
        <v>0.19</v>
      </c>
      <c r="N112" s="62">
        <v>0.19</v>
      </c>
      <c r="O112" s="62">
        <v>0.19</v>
      </c>
      <c r="P112" s="62">
        <v>0.19</v>
      </c>
      <c r="Q112" s="86">
        <v>0.19</v>
      </c>
      <c r="R112" s="181">
        <v>15500</v>
      </c>
      <c r="S112" s="58">
        <v>7542</v>
      </c>
      <c r="T112" s="59">
        <v>7500</v>
      </c>
      <c r="U112" s="59">
        <v>7735</v>
      </c>
      <c r="V112" s="180">
        <v>16200.000000000002</v>
      </c>
      <c r="W112" s="182"/>
      <c r="X112" s="182"/>
      <c r="Y112" s="69">
        <f t="shared" si="8"/>
        <v>5</v>
      </c>
      <c r="Z112" s="48">
        <f t="shared" si="9"/>
        <v>10895.4</v>
      </c>
      <c r="AA112" s="48">
        <f t="shared" si="10"/>
        <v>937004.4</v>
      </c>
      <c r="AB112" s="48">
        <f t="shared" si="11"/>
        <v>0</v>
      </c>
      <c r="AC112" s="48">
        <f t="shared" si="12"/>
        <v>0</v>
      </c>
      <c r="AD112" s="48">
        <f t="shared" si="13"/>
        <v>937004.4</v>
      </c>
    </row>
    <row r="113" spans="1:30" ht="144" x14ac:dyDescent="0.2">
      <c r="A113" s="56">
        <v>105</v>
      </c>
      <c r="B113" s="56">
        <v>104</v>
      </c>
      <c r="C113" s="45">
        <v>40171517</v>
      </c>
      <c r="D113" s="45" t="s">
        <v>225</v>
      </c>
      <c r="E113" s="46" t="s">
        <v>223</v>
      </c>
      <c r="F113" s="46" t="s">
        <v>31</v>
      </c>
      <c r="G113" s="73" t="s">
        <v>260</v>
      </c>
      <c r="H113" s="56">
        <v>91</v>
      </c>
      <c r="I113" s="56"/>
      <c r="J113" s="56"/>
      <c r="K113" s="55">
        <f t="shared" si="7"/>
        <v>91</v>
      </c>
      <c r="L113" s="61">
        <v>0.19</v>
      </c>
      <c r="M113" s="62">
        <v>0.19</v>
      </c>
      <c r="N113" s="62">
        <v>0.19</v>
      </c>
      <c r="O113" s="62">
        <v>0.19</v>
      </c>
      <c r="P113" s="62">
        <v>0.19</v>
      </c>
      <c r="Q113" s="86">
        <v>0.19</v>
      </c>
      <c r="R113" s="181">
        <v>11625</v>
      </c>
      <c r="S113" s="58">
        <v>9514</v>
      </c>
      <c r="T113" s="59">
        <v>9500</v>
      </c>
      <c r="U113" s="59">
        <v>9758</v>
      </c>
      <c r="V113" s="180">
        <v>12150</v>
      </c>
      <c r="W113" s="182"/>
      <c r="X113" s="182"/>
      <c r="Y113" s="69">
        <f t="shared" si="8"/>
        <v>5</v>
      </c>
      <c r="Z113" s="48">
        <f t="shared" si="9"/>
        <v>10509.4</v>
      </c>
      <c r="AA113" s="48">
        <f t="shared" si="10"/>
        <v>956355.4</v>
      </c>
      <c r="AB113" s="48">
        <f t="shared" si="11"/>
        <v>0</v>
      </c>
      <c r="AC113" s="48">
        <f t="shared" si="12"/>
        <v>0</v>
      </c>
      <c r="AD113" s="48">
        <f t="shared" si="13"/>
        <v>956355.4</v>
      </c>
    </row>
    <row r="114" spans="1:30" ht="264" x14ac:dyDescent="0.2">
      <c r="A114" s="56">
        <v>106</v>
      </c>
      <c r="B114" s="56">
        <v>105</v>
      </c>
      <c r="C114" s="45">
        <v>40171502</v>
      </c>
      <c r="D114" s="45" t="s">
        <v>226</v>
      </c>
      <c r="E114" s="46" t="s">
        <v>227</v>
      </c>
      <c r="F114" s="46" t="s">
        <v>31</v>
      </c>
      <c r="G114" s="73" t="s">
        <v>260</v>
      </c>
      <c r="H114" s="56">
        <v>7</v>
      </c>
      <c r="I114" s="56"/>
      <c r="J114" s="56"/>
      <c r="K114" s="55">
        <f t="shared" si="7"/>
        <v>7</v>
      </c>
      <c r="L114" s="61">
        <v>0.19</v>
      </c>
      <c r="M114" s="62">
        <v>0.19</v>
      </c>
      <c r="N114" s="62">
        <v>0.19</v>
      </c>
      <c r="O114" s="62">
        <v>0.19</v>
      </c>
      <c r="P114" s="62">
        <v>0.19</v>
      </c>
      <c r="Q114" s="86">
        <v>0.19</v>
      </c>
      <c r="R114" s="181">
        <v>49600</v>
      </c>
      <c r="S114" s="58">
        <v>39449</v>
      </c>
      <c r="T114" s="59">
        <v>39000</v>
      </c>
      <c r="U114" s="59">
        <v>40460</v>
      </c>
      <c r="V114" s="180">
        <v>51840</v>
      </c>
      <c r="W114" s="182"/>
      <c r="X114" s="182"/>
      <c r="Y114" s="69">
        <f t="shared" si="8"/>
        <v>5</v>
      </c>
      <c r="Z114" s="48">
        <f t="shared" si="9"/>
        <v>44069.8</v>
      </c>
      <c r="AA114" s="48">
        <f t="shared" si="10"/>
        <v>308488.60000000003</v>
      </c>
      <c r="AB114" s="48">
        <f t="shared" si="11"/>
        <v>0</v>
      </c>
      <c r="AC114" s="48">
        <f t="shared" si="12"/>
        <v>0</v>
      </c>
      <c r="AD114" s="48">
        <f t="shared" si="13"/>
        <v>308488.60000000003</v>
      </c>
    </row>
    <row r="115" spans="1:30" ht="24" x14ac:dyDescent="0.2">
      <c r="A115" s="56">
        <v>107</v>
      </c>
      <c r="B115" s="56">
        <v>106</v>
      </c>
      <c r="C115" s="45">
        <v>40174908</v>
      </c>
      <c r="D115" s="45" t="s">
        <v>228</v>
      </c>
      <c r="E115" s="46" t="s">
        <v>229</v>
      </c>
      <c r="F115" s="46" t="s">
        <v>31</v>
      </c>
      <c r="G115" s="73" t="s">
        <v>260</v>
      </c>
      <c r="H115" s="56">
        <v>1</v>
      </c>
      <c r="I115" s="56"/>
      <c r="J115" s="56"/>
      <c r="K115" s="55">
        <f t="shared" si="7"/>
        <v>1</v>
      </c>
      <c r="L115" s="61">
        <v>0.19</v>
      </c>
      <c r="M115" s="62">
        <v>0.19</v>
      </c>
      <c r="N115" s="62">
        <v>0.19</v>
      </c>
      <c r="O115" s="62">
        <v>0.19</v>
      </c>
      <c r="P115" s="62">
        <v>0.19</v>
      </c>
      <c r="Q115" s="86">
        <v>0.19</v>
      </c>
      <c r="R115" s="181">
        <v>4650</v>
      </c>
      <c r="S115" s="58">
        <v>5279</v>
      </c>
      <c r="T115" s="59">
        <v>5200</v>
      </c>
      <c r="U115" s="59">
        <v>5414.5</v>
      </c>
      <c r="V115" s="180">
        <v>4860</v>
      </c>
      <c r="W115" s="182"/>
      <c r="X115" s="182"/>
      <c r="Y115" s="69">
        <f t="shared" si="8"/>
        <v>5</v>
      </c>
      <c r="Z115" s="48">
        <f t="shared" si="9"/>
        <v>5080.7</v>
      </c>
      <c r="AA115" s="48">
        <f t="shared" si="10"/>
        <v>5080.7</v>
      </c>
      <c r="AB115" s="48">
        <f t="shared" si="11"/>
        <v>0</v>
      </c>
      <c r="AC115" s="48">
        <f t="shared" si="12"/>
        <v>0</v>
      </c>
      <c r="AD115" s="48">
        <f t="shared" si="13"/>
        <v>5080.7</v>
      </c>
    </row>
    <row r="116" spans="1:30" ht="24" x14ac:dyDescent="0.2">
      <c r="A116" s="56">
        <v>108</v>
      </c>
      <c r="B116" s="56">
        <v>107</v>
      </c>
      <c r="C116" s="45">
        <v>40183002</v>
      </c>
      <c r="D116" s="45" t="s">
        <v>230</v>
      </c>
      <c r="E116" s="46" t="s">
        <v>231</v>
      </c>
      <c r="F116" s="46" t="s">
        <v>31</v>
      </c>
      <c r="G116" s="73" t="s">
        <v>260</v>
      </c>
      <c r="H116" s="56">
        <v>1</v>
      </c>
      <c r="I116" s="56"/>
      <c r="J116" s="56"/>
      <c r="K116" s="55">
        <f t="shared" si="7"/>
        <v>1</v>
      </c>
      <c r="L116" s="61">
        <v>0.19</v>
      </c>
      <c r="M116" s="62">
        <v>0.19</v>
      </c>
      <c r="N116" s="62">
        <v>0.19</v>
      </c>
      <c r="O116" s="62">
        <v>0.19</v>
      </c>
      <c r="P116" s="62">
        <v>0.19</v>
      </c>
      <c r="Q116" s="86">
        <v>0.19</v>
      </c>
      <c r="R116" s="181">
        <v>4340</v>
      </c>
      <c r="S116" s="58">
        <v>28195</v>
      </c>
      <c r="T116" s="59">
        <v>28000</v>
      </c>
      <c r="U116" s="59">
        <v>28917</v>
      </c>
      <c r="V116" s="180">
        <v>4536</v>
      </c>
      <c r="W116" s="182"/>
      <c r="X116" s="182"/>
      <c r="Y116" s="69">
        <f t="shared" si="8"/>
        <v>5</v>
      </c>
      <c r="Z116" s="48">
        <f t="shared" si="9"/>
        <v>18797.599999999999</v>
      </c>
      <c r="AA116" s="48">
        <f t="shared" si="10"/>
        <v>18797.599999999999</v>
      </c>
      <c r="AB116" s="48">
        <f t="shared" si="11"/>
        <v>0</v>
      </c>
      <c r="AC116" s="48">
        <f t="shared" si="12"/>
        <v>0</v>
      </c>
      <c r="AD116" s="48">
        <f t="shared" si="13"/>
        <v>18797.599999999999</v>
      </c>
    </row>
    <row r="117" spans="1:30" s="18" customFormat="1" ht="24" x14ac:dyDescent="0.2">
      <c r="A117" s="56">
        <v>109</v>
      </c>
      <c r="B117" s="56">
        <v>108</v>
      </c>
      <c r="C117" s="45">
        <v>40172906</v>
      </c>
      <c r="D117" s="45" t="s">
        <v>232</v>
      </c>
      <c r="E117" s="46" t="s">
        <v>131</v>
      </c>
      <c r="F117" s="46" t="s">
        <v>31</v>
      </c>
      <c r="G117" s="73" t="s">
        <v>260</v>
      </c>
      <c r="H117" s="56">
        <v>10</v>
      </c>
      <c r="I117" s="56"/>
      <c r="J117" s="56"/>
      <c r="K117" s="55">
        <f t="shared" si="7"/>
        <v>10</v>
      </c>
      <c r="L117" s="61">
        <v>0.19</v>
      </c>
      <c r="M117" s="62">
        <v>0.19</v>
      </c>
      <c r="N117" s="62">
        <v>0.19</v>
      </c>
      <c r="O117" s="62">
        <v>0.19</v>
      </c>
      <c r="P117" s="62">
        <v>0.19</v>
      </c>
      <c r="Q117" s="86">
        <v>0.19</v>
      </c>
      <c r="R117" s="181">
        <v>2325</v>
      </c>
      <c r="S117" s="58">
        <v>2030</v>
      </c>
      <c r="T117" s="59">
        <v>2000</v>
      </c>
      <c r="U117" s="59">
        <v>2082.5</v>
      </c>
      <c r="V117" s="180">
        <v>2430</v>
      </c>
      <c r="W117" s="182"/>
      <c r="X117" s="182"/>
      <c r="Y117" s="69">
        <f t="shared" si="8"/>
        <v>5</v>
      </c>
      <c r="Z117" s="48">
        <f t="shared" si="9"/>
        <v>2173.5</v>
      </c>
      <c r="AA117" s="48">
        <f t="shared" si="10"/>
        <v>21735</v>
      </c>
      <c r="AB117" s="48">
        <f t="shared" si="11"/>
        <v>0</v>
      </c>
      <c r="AC117" s="48">
        <f t="shared" si="12"/>
        <v>0</v>
      </c>
      <c r="AD117" s="48">
        <f t="shared" si="13"/>
        <v>21735</v>
      </c>
    </row>
    <row r="118" spans="1:30" s="18" customFormat="1" ht="24" x14ac:dyDescent="0.2">
      <c r="A118" s="56">
        <v>110</v>
      </c>
      <c r="B118" s="56">
        <v>109</v>
      </c>
      <c r="C118" s="45">
        <v>40172906</v>
      </c>
      <c r="D118" s="45" t="s">
        <v>233</v>
      </c>
      <c r="E118" s="46" t="s">
        <v>131</v>
      </c>
      <c r="F118" s="46" t="s">
        <v>31</v>
      </c>
      <c r="G118" s="73" t="s">
        <v>260</v>
      </c>
      <c r="H118" s="56">
        <v>10</v>
      </c>
      <c r="I118" s="56"/>
      <c r="J118" s="56"/>
      <c r="K118" s="55">
        <f t="shared" si="7"/>
        <v>10</v>
      </c>
      <c r="L118" s="61">
        <v>0.19</v>
      </c>
      <c r="M118" s="62">
        <v>0.19</v>
      </c>
      <c r="N118" s="62">
        <v>0.19</v>
      </c>
      <c r="O118" s="62">
        <v>0.19</v>
      </c>
      <c r="P118" s="62">
        <v>0.19</v>
      </c>
      <c r="Q118" s="86">
        <v>0.19</v>
      </c>
      <c r="R118" s="181">
        <v>3875</v>
      </c>
      <c r="S118" s="58">
        <v>3249</v>
      </c>
      <c r="T118" s="59">
        <v>3200</v>
      </c>
      <c r="U118" s="59">
        <v>3332</v>
      </c>
      <c r="V118" s="180">
        <v>4050.0000000000005</v>
      </c>
      <c r="W118" s="182"/>
      <c r="X118" s="182"/>
      <c r="Y118" s="69">
        <f t="shared" si="8"/>
        <v>5</v>
      </c>
      <c r="Z118" s="48">
        <f t="shared" si="9"/>
        <v>3541.2</v>
      </c>
      <c r="AA118" s="48">
        <f t="shared" si="10"/>
        <v>35412</v>
      </c>
      <c r="AB118" s="48">
        <f t="shared" si="11"/>
        <v>0</v>
      </c>
      <c r="AC118" s="48">
        <f t="shared" si="12"/>
        <v>0</v>
      </c>
      <c r="AD118" s="48">
        <f t="shared" si="13"/>
        <v>35412</v>
      </c>
    </row>
    <row r="119" spans="1:30" s="18" customFormat="1" ht="24" x14ac:dyDescent="0.2">
      <c r="A119" s="56">
        <v>111</v>
      </c>
      <c r="B119" s="56">
        <v>110</v>
      </c>
      <c r="C119" s="45">
        <v>40172906</v>
      </c>
      <c r="D119" s="45" t="s">
        <v>234</v>
      </c>
      <c r="E119" s="46" t="s">
        <v>235</v>
      </c>
      <c r="F119" s="46" t="s">
        <v>31</v>
      </c>
      <c r="G119" s="73" t="s">
        <v>260</v>
      </c>
      <c r="H119" s="56">
        <v>10</v>
      </c>
      <c r="I119" s="56"/>
      <c r="J119" s="56"/>
      <c r="K119" s="55">
        <f t="shared" si="7"/>
        <v>10</v>
      </c>
      <c r="L119" s="61">
        <v>0.19</v>
      </c>
      <c r="M119" s="62">
        <v>0.19</v>
      </c>
      <c r="N119" s="62">
        <v>0.19</v>
      </c>
      <c r="O119" s="62">
        <v>0.19</v>
      </c>
      <c r="P119" s="62">
        <v>0.19</v>
      </c>
      <c r="Q119" s="86">
        <v>0.19</v>
      </c>
      <c r="R119" s="181">
        <v>13175</v>
      </c>
      <c r="S119" s="58">
        <v>1392</v>
      </c>
      <c r="T119" s="59">
        <v>1300</v>
      </c>
      <c r="U119" s="59">
        <v>1428</v>
      </c>
      <c r="V119" s="180">
        <v>13770</v>
      </c>
      <c r="W119" s="182"/>
      <c r="X119" s="182"/>
      <c r="Y119" s="69">
        <f t="shared" si="8"/>
        <v>5</v>
      </c>
      <c r="Z119" s="48">
        <f t="shared" si="9"/>
        <v>6213</v>
      </c>
      <c r="AA119" s="48">
        <f t="shared" si="10"/>
        <v>62130</v>
      </c>
      <c r="AB119" s="48">
        <f t="shared" si="11"/>
        <v>0</v>
      </c>
      <c r="AC119" s="48">
        <f t="shared" si="12"/>
        <v>0</v>
      </c>
      <c r="AD119" s="48">
        <f t="shared" si="13"/>
        <v>62130</v>
      </c>
    </row>
    <row r="120" spans="1:30" s="18" customFormat="1" ht="132" x14ac:dyDescent="0.2">
      <c r="A120" s="56">
        <v>112</v>
      </c>
      <c r="B120" s="56">
        <v>111</v>
      </c>
      <c r="C120" s="45">
        <v>40172906</v>
      </c>
      <c r="D120" s="45" t="s">
        <v>236</v>
      </c>
      <c r="E120" s="46" t="s">
        <v>237</v>
      </c>
      <c r="F120" s="46" t="s">
        <v>31</v>
      </c>
      <c r="G120" s="73" t="s">
        <v>260</v>
      </c>
      <c r="H120" s="56">
        <v>14</v>
      </c>
      <c r="I120" s="56"/>
      <c r="J120" s="56"/>
      <c r="K120" s="55">
        <f t="shared" si="7"/>
        <v>14</v>
      </c>
      <c r="L120" s="61">
        <v>0.19</v>
      </c>
      <c r="M120" s="62">
        <v>0.19</v>
      </c>
      <c r="N120" s="62">
        <v>0.19</v>
      </c>
      <c r="O120" s="62">
        <v>0.19</v>
      </c>
      <c r="P120" s="62">
        <v>0.19</v>
      </c>
      <c r="Q120" s="86">
        <v>0.19</v>
      </c>
      <c r="R120" s="181">
        <v>2325</v>
      </c>
      <c r="S120" s="58">
        <v>1277</v>
      </c>
      <c r="T120" s="59">
        <v>1500</v>
      </c>
      <c r="U120" s="59">
        <v>1309</v>
      </c>
      <c r="V120" s="180">
        <v>2430</v>
      </c>
      <c r="W120" s="182"/>
      <c r="X120" s="182"/>
      <c r="Y120" s="69">
        <f t="shared" si="8"/>
        <v>5</v>
      </c>
      <c r="Z120" s="48">
        <f t="shared" si="9"/>
        <v>1768.2</v>
      </c>
      <c r="AA120" s="48">
        <f t="shared" si="10"/>
        <v>24754.799999999999</v>
      </c>
      <c r="AB120" s="48">
        <f t="shared" si="11"/>
        <v>0</v>
      </c>
      <c r="AC120" s="48">
        <f t="shared" si="12"/>
        <v>0</v>
      </c>
      <c r="AD120" s="48">
        <f t="shared" si="13"/>
        <v>24754.799999999999</v>
      </c>
    </row>
    <row r="121" spans="1:30" s="18" customFormat="1" ht="132" x14ac:dyDescent="0.2">
      <c r="A121" s="56">
        <v>113</v>
      </c>
      <c r="B121" s="56">
        <v>112</v>
      </c>
      <c r="C121" s="45">
        <v>40172906</v>
      </c>
      <c r="D121" s="45" t="s">
        <v>238</v>
      </c>
      <c r="E121" s="46" t="s">
        <v>237</v>
      </c>
      <c r="F121" s="46" t="s">
        <v>31</v>
      </c>
      <c r="G121" s="73" t="s">
        <v>260</v>
      </c>
      <c r="H121" s="56">
        <v>110</v>
      </c>
      <c r="I121" s="56"/>
      <c r="J121" s="56"/>
      <c r="K121" s="55">
        <f t="shared" si="7"/>
        <v>110</v>
      </c>
      <c r="L121" s="61">
        <v>0.19</v>
      </c>
      <c r="M121" s="62">
        <v>0.19</v>
      </c>
      <c r="N121" s="62">
        <v>0.19</v>
      </c>
      <c r="O121" s="62">
        <v>0.19</v>
      </c>
      <c r="P121" s="62">
        <v>0.19</v>
      </c>
      <c r="Q121" s="86">
        <v>0.19</v>
      </c>
      <c r="R121" s="181">
        <v>1860</v>
      </c>
      <c r="S121" s="58">
        <v>638</v>
      </c>
      <c r="T121" s="59">
        <v>650</v>
      </c>
      <c r="U121" s="59">
        <v>654.5</v>
      </c>
      <c r="V121" s="180">
        <v>1944.0000000000002</v>
      </c>
      <c r="W121" s="182"/>
      <c r="X121" s="182"/>
      <c r="Y121" s="69">
        <f t="shared" si="8"/>
        <v>5</v>
      </c>
      <c r="Z121" s="48">
        <f t="shared" si="9"/>
        <v>1149.3</v>
      </c>
      <c r="AA121" s="48">
        <f t="shared" si="10"/>
        <v>126423</v>
      </c>
      <c r="AB121" s="48">
        <f t="shared" si="11"/>
        <v>0</v>
      </c>
      <c r="AC121" s="48">
        <f t="shared" si="12"/>
        <v>0</v>
      </c>
      <c r="AD121" s="48">
        <f t="shared" si="13"/>
        <v>126423</v>
      </c>
    </row>
    <row r="122" spans="1:30" s="18" customFormat="1" ht="132" x14ac:dyDescent="0.2">
      <c r="A122" s="56">
        <v>114</v>
      </c>
      <c r="B122" s="56">
        <v>113</v>
      </c>
      <c r="C122" s="45">
        <v>40172906</v>
      </c>
      <c r="D122" s="45" t="s">
        <v>239</v>
      </c>
      <c r="E122" s="46" t="s">
        <v>237</v>
      </c>
      <c r="F122" s="46" t="s">
        <v>31</v>
      </c>
      <c r="G122" s="73" t="s">
        <v>260</v>
      </c>
      <c r="H122" s="56">
        <v>105</v>
      </c>
      <c r="I122" s="56"/>
      <c r="J122" s="56"/>
      <c r="K122" s="55">
        <f t="shared" si="7"/>
        <v>105</v>
      </c>
      <c r="L122" s="61">
        <v>0.19</v>
      </c>
      <c r="M122" s="62">
        <v>0.19</v>
      </c>
      <c r="N122" s="62">
        <v>0.19</v>
      </c>
      <c r="O122" s="62">
        <v>0.19</v>
      </c>
      <c r="P122" s="62">
        <v>0.19</v>
      </c>
      <c r="Q122" s="86">
        <v>0.19</v>
      </c>
      <c r="R122" s="181">
        <v>1550</v>
      </c>
      <c r="S122" s="58">
        <v>754</v>
      </c>
      <c r="T122" s="59">
        <v>750</v>
      </c>
      <c r="U122" s="59">
        <v>773.5</v>
      </c>
      <c r="V122" s="180">
        <v>1620</v>
      </c>
      <c r="W122" s="182"/>
      <c r="X122" s="182"/>
      <c r="Y122" s="69">
        <f t="shared" si="8"/>
        <v>5</v>
      </c>
      <c r="Z122" s="48">
        <f t="shared" si="9"/>
        <v>1089.5</v>
      </c>
      <c r="AA122" s="48">
        <f t="shared" si="10"/>
        <v>114397.5</v>
      </c>
      <c r="AB122" s="48">
        <f t="shared" si="11"/>
        <v>0</v>
      </c>
      <c r="AC122" s="48">
        <f t="shared" si="12"/>
        <v>0</v>
      </c>
      <c r="AD122" s="48">
        <f t="shared" si="13"/>
        <v>114397.5</v>
      </c>
    </row>
    <row r="123" spans="1:30" s="18" customFormat="1" ht="120" x14ac:dyDescent="0.2">
      <c r="A123" s="56">
        <v>115</v>
      </c>
      <c r="B123" s="56">
        <v>114</v>
      </c>
      <c r="C123" s="45">
        <v>30102403</v>
      </c>
      <c r="D123" s="45" t="s">
        <v>240</v>
      </c>
      <c r="E123" s="46" t="s">
        <v>241</v>
      </c>
      <c r="F123" s="46" t="s">
        <v>31</v>
      </c>
      <c r="G123" s="73" t="s">
        <v>260</v>
      </c>
      <c r="H123" s="56">
        <v>30</v>
      </c>
      <c r="I123" s="56"/>
      <c r="J123" s="56"/>
      <c r="K123" s="55">
        <f t="shared" si="7"/>
        <v>30</v>
      </c>
      <c r="L123" s="61">
        <v>0.19</v>
      </c>
      <c r="M123" s="62">
        <v>0.19</v>
      </c>
      <c r="N123" s="62">
        <v>0.19</v>
      </c>
      <c r="O123" s="62">
        <v>0.19</v>
      </c>
      <c r="P123" s="62">
        <v>0.19</v>
      </c>
      <c r="Q123" s="86">
        <v>0</v>
      </c>
      <c r="R123" s="181">
        <v>49600</v>
      </c>
      <c r="S123" s="58">
        <v>31095</v>
      </c>
      <c r="T123" s="59">
        <v>31500</v>
      </c>
      <c r="U123" s="59">
        <v>31892</v>
      </c>
      <c r="V123" s="180">
        <v>51840</v>
      </c>
      <c r="W123" s="182"/>
      <c r="X123" s="182"/>
      <c r="Y123" s="69">
        <f t="shared" si="8"/>
        <v>5</v>
      </c>
      <c r="Z123" s="48">
        <f t="shared" si="9"/>
        <v>39185.4</v>
      </c>
      <c r="AA123" s="48">
        <f t="shared" si="10"/>
        <v>1175562</v>
      </c>
      <c r="AB123" s="48">
        <f t="shared" si="11"/>
        <v>0</v>
      </c>
      <c r="AC123" s="48">
        <f t="shared" si="12"/>
        <v>0</v>
      </c>
      <c r="AD123" s="48">
        <f t="shared" si="13"/>
        <v>1175562</v>
      </c>
    </row>
    <row r="124" spans="1:30" s="23" customFormat="1" ht="120" x14ac:dyDescent="0.2">
      <c r="A124" s="56">
        <v>116</v>
      </c>
      <c r="B124" s="56">
        <v>115</v>
      </c>
      <c r="C124" s="45">
        <v>30102403</v>
      </c>
      <c r="D124" s="45" t="s">
        <v>242</v>
      </c>
      <c r="E124" s="46" t="s">
        <v>241</v>
      </c>
      <c r="F124" s="47" t="s">
        <v>31</v>
      </c>
      <c r="G124" s="73" t="s">
        <v>260</v>
      </c>
      <c r="H124" s="56">
        <v>195</v>
      </c>
      <c r="I124" s="56">
        <v>7</v>
      </c>
      <c r="J124" s="56"/>
      <c r="K124" s="55">
        <f t="shared" si="7"/>
        <v>202</v>
      </c>
      <c r="L124" s="61">
        <v>0.19</v>
      </c>
      <c r="M124" s="62">
        <v>0.19</v>
      </c>
      <c r="N124" s="62">
        <v>0.19</v>
      </c>
      <c r="O124" s="62">
        <v>0.19</v>
      </c>
      <c r="P124" s="62">
        <v>0.19</v>
      </c>
      <c r="Q124" s="86">
        <v>0.19</v>
      </c>
      <c r="R124" s="181">
        <v>38750</v>
      </c>
      <c r="S124" s="58">
        <v>20305</v>
      </c>
      <c r="T124" s="59">
        <v>20500</v>
      </c>
      <c r="U124" s="59">
        <v>20825</v>
      </c>
      <c r="V124" s="180">
        <v>40500</v>
      </c>
      <c r="W124" s="182">
        <v>26000</v>
      </c>
      <c r="X124" s="182"/>
      <c r="Y124" s="69">
        <f t="shared" si="8"/>
        <v>6</v>
      </c>
      <c r="Z124" s="48">
        <f t="shared" si="9"/>
        <v>27813.33</v>
      </c>
      <c r="AA124" s="48">
        <f t="shared" si="10"/>
        <v>5423599.3500000006</v>
      </c>
      <c r="AB124" s="48">
        <f t="shared" si="11"/>
        <v>194693.31</v>
      </c>
      <c r="AC124" s="48">
        <f t="shared" si="12"/>
        <v>0</v>
      </c>
      <c r="AD124" s="48">
        <f t="shared" si="13"/>
        <v>5618292.6600000001</v>
      </c>
    </row>
    <row r="125" spans="1:30" s="18" customFormat="1" ht="72" x14ac:dyDescent="0.2">
      <c r="A125" s="56">
        <v>117</v>
      </c>
      <c r="B125" s="56">
        <v>116</v>
      </c>
      <c r="C125" s="45">
        <v>30102409</v>
      </c>
      <c r="D125" s="45" t="s">
        <v>243</v>
      </c>
      <c r="E125" s="46" t="s">
        <v>244</v>
      </c>
      <c r="F125" s="47" t="s">
        <v>31</v>
      </c>
      <c r="G125" s="73" t="s">
        <v>260</v>
      </c>
      <c r="H125" s="56">
        <v>2</v>
      </c>
      <c r="I125" s="56"/>
      <c r="J125" s="56"/>
      <c r="K125" s="55">
        <f t="shared" si="7"/>
        <v>2</v>
      </c>
      <c r="L125" s="61">
        <v>0.19</v>
      </c>
      <c r="M125" s="62">
        <v>0.19</v>
      </c>
      <c r="N125" s="62">
        <v>0.19</v>
      </c>
      <c r="O125" s="62">
        <v>0.19</v>
      </c>
      <c r="P125" s="62">
        <v>0.19</v>
      </c>
      <c r="Q125" s="86">
        <v>0.19</v>
      </c>
      <c r="R125" s="181">
        <v>69750</v>
      </c>
      <c r="S125" s="58">
        <v>49311</v>
      </c>
      <c r="T125" s="59">
        <v>50000</v>
      </c>
      <c r="U125" s="59">
        <v>50575</v>
      </c>
      <c r="V125" s="180">
        <v>72900</v>
      </c>
      <c r="W125" s="182"/>
      <c r="X125" s="182"/>
      <c r="Y125" s="69">
        <f t="shared" si="8"/>
        <v>5</v>
      </c>
      <c r="Z125" s="48">
        <f t="shared" si="9"/>
        <v>58507.199999999997</v>
      </c>
      <c r="AA125" s="48">
        <f t="shared" si="10"/>
        <v>117014.39999999999</v>
      </c>
      <c r="AB125" s="48">
        <f t="shared" si="11"/>
        <v>0</v>
      </c>
      <c r="AC125" s="48">
        <f t="shared" si="12"/>
        <v>0</v>
      </c>
      <c r="AD125" s="48">
        <f t="shared" si="13"/>
        <v>117014.39999999999</v>
      </c>
    </row>
    <row r="126" spans="1:30" s="18" customFormat="1" ht="48" x14ac:dyDescent="0.2">
      <c r="A126" s="56">
        <v>118</v>
      </c>
      <c r="B126" s="56">
        <v>117</v>
      </c>
      <c r="C126" s="45">
        <v>30171600</v>
      </c>
      <c r="D126" s="45" t="s">
        <v>245</v>
      </c>
      <c r="E126" s="46" t="s">
        <v>246</v>
      </c>
      <c r="F126" s="46" t="s">
        <v>331</v>
      </c>
      <c r="G126" s="73" t="s">
        <v>167</v>
      </c>
      <c r="H126" s="90">
        <f>+(2.73*0.5)+ (1.3 *1.5)+ (0.4*0.74)+(1.3*1.05)</f>
        <v>4.9760000000000009</v>
      </c>
      <c r="I126" s="70"/>
      <c r="J126" s="70"/>
      <c r="K126" s="55">
        <f t="shared" si="7"/>
        <v>4.9760000000000009</v>
      </c>
      <c r="L126" s="61">
        <v>0.19</v>
      </c>
      <c r="M126" s="62">
        <v>0.19</v>
      </c>
      <c r="N126" s="62">
        <v>0.19</v>
      </c>
      <c r="O126" s="62">
        <v>0.19</v>
      </c>
      <c r="P126" s="62">
        <v>0.19</v>
      </c>
      <c r="Q126" s="86">
        <v>0.19</v>
      </c>
      <c r="R126" s="181">
        <v>333250</v>
      </c>
      <c r="S126" s="58">
        <v>330671</v>
      </c>
      <c r="T126" s="59">
        <v>335000</v>
      </c>
      <c r="U126" s="59">
        <v>339150</v>
      </c>
      <c r="V126" s="180">
        <v>348300</v>
      </c>
      <c r="W126" s="182"/>
      <c r="X126" s="182"/>
      <c r="Y126" s="69">
        <f t="shared" si="8"/>
        <v>5</v>
      </c>
      <c r="Z126" s="48">
        <f t="shared" si="9"/>
        <v>337274.2</v>
      </c>
      <c r="AA126" s="48">
        <f t="shared" si="10"/>
        <v>1678276.4192000004</v>
      </c>
      <c r="AB126" s="48">
        <f t="shared" si="11"/>
        <v>0</v>
      </c>
      <c r="AC126" s="48">
        <f t="shared" si="12"/>
        <v>0</v>
      </c>
      <c r="AD126" s="48">
        <f t="shared" si="13"/>
        <v>1678276.4192000004</v>
      </c>
    </row>
    <row r="127" spans="1:30" s="18" customFormat="1" ht="132" x14ac:dyDescent="0.2">
      <c r="A127" s="56">
        <v>119</v>
      </c>
      <c r="B127" s="56">
        <v>118</v>
      </c>
      <c r="C127" s="45">
        <v>31211502</v>
      </c>
      <c r="D127" s="45" t="s">
        <v>247</v>
      </c>
      <c r="E127" s="46" t="s">
        <v>248</v>
      </c>
      <c r="F127" s="45" t="s">
        <v>141</v>
      </c>
      <c r="G127" s="73" t="s">
        <v>260</v>
      </c>
      <c r="H127" s="56">
        <v>8</v>
      </c>
      <c r="I127" s="56"/>
      <c r="J127" s="56"/>
      <c r="K127" s="55">
        <f t="shared" si="7"/>
        <v>8</v>
      </c>
      <c r="L127" s="61">
        <v>0.19</v>
      </c>
      <c r="M127" s="62">
        <v>0.19</v>
      </c>
      <c r="N127" s="62">
        <v>0.19</v>
      </c>
      <c r="O127" s="62">
        <v>0.19</v>
      </c>
      <c r="P127" s="62">
        <v>0.19</v>
      </c>
      <c r="Q127" s="86">
        <v>0.19</v>
      </c>
      <c r="R127" s="181">
        <v>403000</v>
      </c>
      <c r="S127" s="179">
        <v>66830</v>
      </c>
      <c r="T127" s="180">
        <v>169815</v>
      </c>
      <c r="U127" s="180">
        <v>68544</v>
      </c>
      <c r="V127" s="180">
        <v>421200</v>
      </c>
      <c r="W127" s="182"/>
      <c r="X127" s="182"/>
      <c r="Y127" s="69">
        <f t="shared" si="8"/>
        <v>5</v>
      </c>
      <c r="Z127" s="48">
        <f t="shared" si="9"/>
        <v>225877.8</v>
      </c>
      <c r="AA127" s="48">
        <f t="shared" si="10"/>
        <v>1807022.4</v>
      </c>
      <c r="AB127" s="48">
        <f t="shared" si="11"/>
        <v>0</v>
      </c>
      <c r="AC127" s="48">
        <f t="shared" si="12"/>
        <v>0</v>
      </c>
      <c r="AD127" s="48">
        <f t="shared" si="13"/>
        <v>1807022.4</v>
      </c>
    </row>
    <row r="128" spans="1:30" ht="25.5" x14ac:dyDescent="0.2">
      <c r="A128" s="71">
        <v>1</v>
      </c>
      <c r="B128" s="56">
        <v>119</v>
      </c>
      <c r="C128" s="72">
        <v>11121604</v>
      </c>
      <c r="D128" s="72" t="s">
        <v>257</v>
      </c>
      <c r="E128" s="51" t="s">
        <v>258</v>
      </c>
      <c r="F128" s="51" t="s">
        <v>259</v>
      </c>
      <c r="G128" s="73" t="s">
        <v>260</v>
      </c>
      <c r="H128" s="73"/>
      <c r="I128" s="73"/>
      <c r="J128" s="73">
        <v>9</v>
      </c>
      <c r="K128" s="55">
        <f t="shared" si="7"/>
        <v>9</v>
      </c>
      <c r="L128" s="74">
        <v>0.19</v>
      </c>
      <c r="M128" s="62">
        <v>0.19</v>
      </c>
      <c r="N128" s="62">
        <v>0.19</v>
      </c>
      <c r="O128" s="62">
        <v>0.19</v>
      </c>
      <c r="P128" s="62">
        <v>0.19</v>
      </c>
      <c r="Q128" s="86">
        <v>0.19</v>
      </c>
      <c r="R128" s="60">
        <v>77500</v>
      </c>
      <c r="S128" s="75"/>
      <c r="T128" s="75"/>
      <c r="U128" s="75"/>
      <c r="V128" s="75">
        <v>81000</v>
      </c>
      <c r="W128" s="49">
        <v>78000</v>
      </c>
      <c r="X128" s="76"/>
      <c r="Y128" s="69">
        <f t="shared" si="8"/>
        <v>3</v>
      </c>
      <c r="Z128" s="48">
        <f t="shared" si="9"/>
        <v>78833.33</v>
      </c>
      <c r="AA128" s="48">
        <f t="shared" si="10"/>
        <v>0</v>
      </c>
      <c r="AB128" s="48">
        <f t="shared" si="11"/>
        <v>0</v>
      </c>
      <c r="AC128" s="48">
        <f t="shared" si="12"/>
        <v>709499.97</v>
      </c>
      <c r="AD128" s="48">
        <f t="shared" si="13"/>
        <v>709499.97</v>
      </c>
    </row>
    <row r="129" spans="1:30" ht="25.5" x14ac:dyDescent="0.2">
      <c r="A129" s="71">
        <v>2</v>
      </c>
      <c r="B129" s="56">
        <v>120</v>
      </c>
      <c r="C129" s="72">
        <v>11121616</v>
      </c>
      <c r="D129" s="72" t="s">
        <v>257</v>
      </c>
      <c r="E129" s="51" t="s">
        <v>261</v>
      </c>
      <c r="F129" s="51" t="s">
        <v>262</v>
      </c>
      <c r="G129" s="73" t="s">
        <v>260</v>
      </c>
      <c r="H129" s="73"/>
      <c r="I129" s="73"/>
      <c r="J129" s="73">
        <v>6</v>
      </c>
      <c r="K129" s="55">
        <f t="shared" si="7"/>
        <v>6</v>
      </c>
      <c r="L129" s="74">
        <v>0.19</v>
      </c>
      <c r="M129" s="62">
        <v>0.19</v>
      </c>
      <c r="N129" s="62">
        <v>0.19</v>
      </c>
      <c r="O129" s="62">
        <v>0.19</v>
      </c>
      <c r="P129" s="62">
        <v>0.19</v>
      </c>
      <c r="Q129" s="86">
        <v>0.19</v>
      </c>
      <c r="R129" s="60">
        <v>35650</v>
      </c>
      <c r="S129" s="75"/>
      <c r="T129" s="75"/>
      <c r="U129" s="75"/>
      <c r="V129" s="75">
        <v>37260</v>
      </c>
      <c r="W129" s="49">
        <v>112000</v>
      </c>
      <c r="X129" s="76"/>
      <c r="Y129" s="69">
        <f t="shared" si="8"/>
        <v>3</v>
      </c>
      <c r="Z129" s="48">
        <f t="shared" si="9"/>
        <v>61636.67</v>
      </c>
      <c r="AA129" s="48">
        <f t="shared" si="10"/>
        <v>0</v>
      </c>
      <c r="AB129" s="48">
        <f t="shared" si="11"/>
        <v>0</v>
      </c>
      <c r="AC129" s="48">
        <f t="shared" si="12"/>
        <v>369820.02</v>
      </c>
      <c r="AD129" s="48">
        <f t="shared" si="13"/>
        <v>369820.02</v>
      </c>
    </row>
    <row r="130" spans="1:30" ht="25.5" x14ac:dyDescent="0.2">
      <c r="A130" s="71">
        <v>3</v>
      </c>
      <c r="B130" s="56">
        <v>121</v>
      </c>
      <c r="C130" s="72">
        <v>11121616</v>
      </c>
      <c r="D130" s="72" t="s">
        <v>257</v>
      </c>
      <c r="E130" s="51" t="s">
        <v>263</v>
      </c>
      <c r="F130" s="51" t="s">
        <v>264</v>
      </c>
      <c r="G130" s="73" t="s">
        <v>260</v>
      </c>
      <c r="H130" s="73"/>
      <c r="I130" s="73"/>
      <c r="J130" s="73">
        <v>24</v>
      </c>
      <c r="K130" s="55">
        <f t="shared" si="7"/>
        <v>24</v>
      </c>
      <c r="L130" s="74">
        <v>0.19</v>
      </c>
      <c r="M130" s="62">
        <v>0.19</v>
      </c>
      <c r="N130" s="62">
        <v>0.19</v>
      </c>
      <c r="O130" s="62">
        <v>0.19</v>
      </c>
      <c r="P130" s="62">
        <v>0.19</v>
      </c>
      <c r="Q130" s="86">
        <v>0.19</v>
      </c>
      <c r="R130" s="60">
        <v>24800</v>
      </c>
      <c r="S130" s="75"/>
      <c r="T130" s="75"/>
      <c r="U130" s="75"/>
      <c r="V130" s="75">
        <v>25920</v>
      </c>
      <c r="W130" s="49">
        <v>43000</v>
      </c>
      <c r="X130" s="76"/>
      <c r="Y130" s="69">
        <f t="shared" si="8"/>
        <v>3</v>
      </c>
      <c r="Z130" s="48">
        <f t="shared" si="9"/>
        <v>31240</v>
      </c>
      <c r="AA130" s="48">
        <f t="shared" si="10"/>
        <v>0</v>
      </c>
      <c r="AB130" s="48">
        <f t="shared" si="11"/>
        <v>0</v>
      </c>
      <c r="AC130" s="48">
        <f t="shared" si="12"/>
        <v>749760</v>
      </c>
      <c r="AD130" s="48">
        <f t="shared" si="13"/>
        <v>749760</v>
      </c>
    </row>
    <row r="131" spans="1:30" ht="25.5" x14ac:dyDescent="0.2">
      <c r="A131" s="71">
        <v>4</v>
      </c>
      <c r="B131" s="56">
        <v>122</v>
      </c>
      <c r="C131" s="72">
        <v>11122002</v>
      </c>
      <c r="D131" s="72" t="s">
        <v>265</v>
      </c>
      <c r="E131" s="51" t="s">
        <v>266</v>
      </c>
      <c r="F131" s="51" t="s">
        <v>267</v>
      </c>
      <c r="G131" s="73" t="s">
        <v>260</v>
      </c>
      <c r="H131" s="73"/>
      <c r="I131" s="73"/>
      <c r="J131" s="73">
        <v>2</v>
      </c>
      <c r="K131" s="55">
        <f t="shared" si="7"/>
        <v>2</v>
      </c>
      <c r="L131" s="74">
        <v>0.19</v>
      </c>
      <c r="M131" s="62">
        <v>0.19</v>
      </c>
      <c r="N131" s="62">
        <v>0.19</v>
      </c>
      <c r="O131" s="62">
        <v>0.19</v>
      </c>
      <c r="P131" s="62">
        <v>0.19</v>
      </c>
      <c r="Q131" s="86">
        <v>0.19</v>
      </c>
      <c r="R131" s="60">
        <v>170500</v>
      </c>
      <c r="S131" s="75"/>
      <c r="T131" s="75"/>
      <c r="U131" s="75"/>
      <c r="V131" s="75">
        <v>178200</v>
      </c>
      <c r="W131" s="49">
        <v>143000</v>
      </c>
      <c r="X131" s="76"/>
      <c r="Y131" s="69">
        <f t="shared" si="8"/>
        <v>3</v>
      </c>
      <c r="Z131" s="48">
        <f t="shared" si="9"/>
        <v>163900</v>
      </c>
      <c r="AA131" s="48">
        <f t="shared" si="10"/>
        <v>0</v>
      </c>
      <c r="AB131" s="48">
        <f t="shared" si="11"/>
        <v>0</v>
      </c>
      <c r="AC131" s="48">
        <f t="shared" si="12"/>
        <v>327800</v>
      </c>
      <c r="AD131" s="48">
        <f t="shared" si="13"/>
        <v>327800</v>
      </c>
    </row>
    <row r="132" spans="1:30" ht="25.5" x14ac:dyDescent="0.2">
      <c r="A132" s="71">
        <v>5</v>
      </c>
      <c r="B132" s="56">
        <v>123</v>
      </c>
      <c r="C132" s="72">
        <v>11122002</v>
      </c>
      <c r="D132" s="72" t="s">
        <v>265</v>
      </c>
      <c r="E132" s="51" t="s">
        <v>268</v>
      </c>
      <c r="F132" s="51" t="s">
        <v>267</v>
      </c>
      <c r="G132" s="73" t="s">
        <v>260</v>
      </c>
      <c r="H132" s="73"/>
      <c r="I132" s="73"/>
      <c r="J132" s="73">
        <v>4</v>
      </c>
      <c r="K132" s="55">
        <f t="shared" si="7"/>
        <v>4</v>
      </c>
      <c r="L132" s="74">
        <v>0.19</v>
      </c>
      <c r="M132" s="62">
        <v>0.19</v>
      </c>
      <c r="N132" s="62">
        <v>0.19</v>
      </c>
      <c r="O132" s="62">
        <v>0.19</v>
      </c>
      <c r="P132" s="62">
        <v>0.19</v>
      </c>
      <c r="Q132" s="86">
        <v>0.19</v>
      </c>
      <c r="R132" s="60">
        <v>130200</v>
      </c>
      <c r="S132" s="75"/>
      <c r="T132" s="75"/>
      <c r="U132" s="75"/>
      <c r="V132" s="75">
        <v>136080</v>
      </c>
      <c r="W132" s="49">
        <v>117000</v>
      </c>
      <c r="X132" s="76"/>
      <c r="Y132" s="69">
        <f t="shared" si="8"/>
        <v>3</v>
      </c>
      <c r="Z132" s="48">
        <f t="shared" si="9"/>
        <v>127760</v>
      </c>
      <c r="AA132" s="48">
        <f t="shared" si="10"/>
        <v>0</v>
      </c>
      <c r="AB132" s="48">
        <f t="shared" si="11"/>
        <v>0</v>
      </c>
      <c r="AC132" s="48">
        <f t="shared" si="12"/>
        <v>511040</v>
      </c>
      <c r="AD132" s="48">
        <f t="shared" si="13"/>
        <v>511040</v>
      </c>
    </row>
    <row r="133" spans="1:30" ht="25.5" x14ac:dyDescent="0.2">
      <c r="A133" s="71">
        <v>6</v>
      </c>
      <c r="B133" s="56">
        <v>124</v>
      </c>
      <c r="C133" s="72">
        <v>11122002</v>
      </c>
      <c r="D133" s="72" t="s">
        <v>265</v>
      </c>
      <c r="E133" s="51" t="s">
        <v>269</v>
      </c>
      <c r="F133" s="51" t="s">
        <v>267</v>
      </c>
      <c r="G133" s="73" t="s">
        <v>260</v>
      </c>
      <c r="H133" s="73"/>
      <c r="I133" s="73"/>
      <c r="J133" s="73">
        <v>3</v>
      </c>
      <c r="K133" s="55">
        <f t="shared" si="7"/>
        <v>3</v>
      </c>
      <c r="L133" s="74">
        <v>0.19</v>
      </c>
      <c r="M133" s="62">
        <v>0.19</v>
      </c>
      <c r="N133" s="62">
        <v>0.19</v>
      </c>
      <c r="O133" s="62">
        <v>0.19</v>
      </c>
      <c r="P133" s="62">
        <v>0.19</v>
      </c>
      <c r="Q133" s="86">
        <v>0.19</v>
      </c>
      <c r="R133" s="60">
        <v>116250</v>
      </c>
      <c r="S133" s="75"/>
      <c r="T133" s="75"/>
      <c r="U133" s="75"/>
      <c r="V133" s="75">
        <v>121500.00000000001</v>
      </c>
      <c r="W133" s="49">
        <v>73000</v>
      </c>
      <c r="X133" s="76"/>
      <c r="Y133" s="69">
        <f t="shared" si="8"/>
        <v>3</v>
      </c>
      <c r="Z133" s="48">
        <f t="shared" si="9"/>
        <v>103583.33</v>
      </c>
      <c r="AA133" s="48">
        <f t="shared" si="10"/>
        <v>0</v>
      </c>
      <c r="AB133" s="48">
        <f t="shared" si="11"/>
        <v>0</v>
      </c>
      <c r="AC133" s="48">
        <f t="shared" si="12"/>
        <v>310749.99</v>
      </c>
      <c r="AD133" s="48">
        <f t="shared" si="13"/>
        <v>310749.99</v>
      </c>
    </row>
    <row r="134" spans="1:30" ht="12.75" x14ac:dyDescent="0.2">
      <c r="A134" s="71">
        <v>7</v>
      </c>
      <c r="B134" s="56">
        <v>125</v>
      </c>
      <c r="C134" s="72">
        <v>11122019</v>
      </c>
      <c r="D134" s="72" t="s">
        <v>270</v>
      </c>
      <c r="E134" s="51" t="s">
        <v>271</v>
      </c>
      <c r="F134" s="51" t="s">
        <v>267</v>
      </c>
      <c r="G134" s="73" t="s">
        <v>260</v>
      </c>
      <c r="H134" s="73"/>
      <c r="I134" s="73"/>
      <c r="J134" s="73">
        <v>4</v>
      </c>
      <c r="K134" s="55">
        <f t="shared" si="7"/>
        <v>4</v>
      </c>
      <c r="L134" s="74">
        <v>0.19</v>
      </c>
      <c r="M134" s="62">
        <v>0.19</v>
      </c>
      <c r="N134" s="62">
        <v>0.19</v>
      </c>
      <c r="O134" s="62">
        <v>0.19</v>
      </c>
      <c r="P134" s="62">
        <v>0.19</v>
      </c>
      <c r="Q134" s="86">
        <v>0.19</v>
      </c>
      <c r="R134" s="60">
        <v>51150</v>
      </c>
      <c r="S134" s="75"/>
      <c r="T134" s="75"/>
      <c r="U134" s="75"/>
      <c r="V134" s="75">
        <v>53460</v>
      </c>
      <c r="W134" s="49">
        <v>42000</v>
      </c>
      <c r="X134" s="76"/>
      <c r="Y134" s="69">
        <f t="shared" si="8"/>
        <v>3</v>
      </c>
      <c r="Z134" s="48">
        <f t="shared" si="9"/>
        <v>48870</v>
      </c>
      <c r="AA134" s="48">
        <f t="shared" si="10"/>
        <v>0</v>
      </c>
      <c r="AB134" s="48">
        <f t="shared" si="11"/>
        <v>0</v>
      </c>
      <c r="AC134" s="48">
        <f t="shared" si="12"/>
        <v>195480</v>
      </c>
      <c r="AD134" s="48">
        <f t="shared" si="13"/>
        <v>195480</v>
      </c>
    </row>
    <row r="135" spans="1:30" ht="12.75" x14ac:dyDescent="0.2">
      <c r="A135" s="71">
        <v>8</v>
      </c>
      <c r="B135" s="56">
        <v>126</v>
      </c>
      <c r="C135" s="72">
        <v>11122004</v>
      </c>
      <c r="D135" s="72" t="s">
        <v>272</v>
      </c>
      <c r="E135" s="51" t="s">
        <v>273</v>
      </c>
      <c r="F135" s="51" t="s">
        <v>267</v>
      </c>
      <c r="G135" s="73" t="s">
        <v>260</v>
      </c>
      <c r="H135" s="73"/>
      <c r="I135" s="73"/>
      <c r="J135" s="73">
        <v>16</v>
      </c>
      <c r="K135" s="55">
        <f t="shared" si="7"/>
        <v>16</v>
      </c>
      <c r="L135" s="74">
        <v>0.19</v>
      </c>
      <c r="M135" s="62">
        <v>0.19</v>
      </c>
      <c r="N135" s="62">
        <v>0.19</v>
      </c>
      <c r="O135" s="62">
        <v>0.19</v>
      </c>
      <c r="P135" s="62">
        <v>0.19</v>
      </c>
      <c r="Q135" s="86">
        <v>0.19</v>
      </c>
      <c r="R135" s="60">
        <v>23250</v>
      </c>
      <c r="S135" s="75"/>
      <c r="T135" s="75"/>
      <c r="U135" s="75"/>
      <c r="V135" s="75">
        <v>24300</v>
      </c>
      <c r="W135" s="49">
        <v>19500</v>
      </c>
      <c r="X135" s="76"/>
      <c r="Y135" s="69">
        <f t="shared" si="8"/>
        <v>3</v>
      </c>
      <c r="Z135" s="48">
        <f t="shared" si="9"/>
        <v>22350</v>
      </c>
      <c r="AA135" s="48">
        <f t="shared" si="10"/>
        <v>0</v>
      </c>
      <c r="AB135" s="48">
        <f t="shared" si="11"/>
        <v>0</v>
      </c>
      <c r="AC135" s="48">
        <f t="shared" si="12"/>
        <v>357600</v>
      </c>
      <c r="AD135" s="48">
        <f t="shared" si="13"/>
        <v>357600</v>
      </c>
    </row>
    <row r="136" spans="1:30" ht="25.5" x14ac:dyDescent="0.2">
      <c r="A136" s="71">
        <v>9</v>
      </c>
      <c r="B136" s="56">
        <v>127</v>
      </c>
      <c r="C136" s="72">
        <v>27111701</v>
      </c>
      <c r="D136" s="72" t="s">
        <v>274</v>
      </c>
      <c r="E136" s="51" t="s">
        <v>275</v>
      </c>
      <c r="F136" s="47" t="s">
        <v>31</v>
      </c>
      <c r="G136" s="73" t="s">
        <v>260</v>
      </c>
      <c r="H136" s="73"/>
      <c r="I136" s="73"/>
      <c r="J136" s="73">
        <v>2</v>
      </c>
      <c r="K136" s="55">
        <f t="shared" si="7"/>
        <v>2</v>
      </c>
      <c r="L136" s="74">
        <v>0.19</v>
      </c>
      <c r="M136" s="62">
        <v>0.19</v>
      </c>
      <c r="N136" s="62">
        <v>0.19</v>
      </c>
      <c r="O136" s="62">
        <v>0.19</v>
      </c>
      <c r="P136" s="62">
        <v>0.19</v>
      </c>
      <c r="Q136" s="86">
        <v>0.19</v>
      </c>
      <c r="R136" s="159">
        <v>697500</v>
      </c>
      <c r="S136" s="161"/>
      <c r="T136" s="161"/>
      <c r="U136" s="161"/>
      <c r="V136" s="161">
        <v>729000</v>
      </c>
      <c r="W136" s="49">
        <v>85000</v>
      </c>
      <c r="X136" s="76"/>
      <c r="Y136" s="69">
        <f t="shared" si="8"/>
        <v>3</v>
      </c>
      <c r="Z136" s="48">
        <f t="shared" si="9"/>
        <v>503833.33</v>
      </c>
      <c r="AA136" s="48">
        <f t="shared" si="10"/>
        <v>0</v>
      </c>
      <c r="AB136" s="48">
        <f t="shared" si="11"/>
        <v>0</v>
      </c>
      <c r="AC136" s="48">
        <f t="shared" si="12"/>
        <v>1007666.66</v>
      </c>
      <c r="AD136" s="48">
        <f t="shared" si="13"/>
        <v>1007666.66</v>
      </c>
    </row>
    <row r="137" spans="1:30" ht="12.75" x14ac:dyDescent="0.2">
      <c r="A137" s="71">
        <v>10</v>
      </c>
      <c r="B137" s="56">
        <v>128</v>
      </c>
      <c r="C137" s="72">
        <v>23242307</v>
      </c>
      <c r="D137" s="72" t="s">
        <v>276</v>
      </c>
      <c r="E137" s="51" t="s">
        <v>277</v>
      </c>
      <c r="F137" s="47" t="s">
        <v>31</v>
      </c>
      <c r="G137" s="73" t="s">
        <v>260</v>
      </c>
      <c r="H137" s="73"/>
      <c r="I137" s="73"/>
      <c r="J137" s="73">
        <v>10</v>
      </c>
      <c r="K137" s="55">
        <f t="shared" si="7"/>
        <v>10</v>
      </c>
      <c r="L137" s="74">
        <v>0.19</v>
      </c>
      <c r="M137" s="62">
        <v>0.19</v>
      </c>
      <c r="N137" s="62">
        <v>0.19</v>
      </c>
      <c r="O137" s="62">
        <v>0.19</v>
      </c>
      <c r="P137" s="62">
        <v>0.19</v>
      </c>
      <c r="Q137" s="86">
        <v>0.19</v>
      </c>
      <c r="R137" s="60">
        <v>5580</v>
      </c>
      <c r="S137" s="75"/>
      <c r="T137" s="75"/>
      <c r="U137" s="75"/>
      <c r="V137" s="75">
        <v>5832</v>
      </c>
      <c r="W137" s="49">
        <v>5000</v>
      </c>
      <c r="X137" s="76"/>
      <c r="Y137" s="69">
        <f t="shared" si="8"/>
        <v>3</v>
      </c>
      <c r="Z137" s="48">
        <f t="shared" si="9"/>
        <v>5470.67</v>
      </c>
      <c r="AA137" s="48">
        <f t="shared" si="10"/>
        <v>0</v>
      </c>
      <c r="AB137" s="48">
        <f t="shared" si="11"/>
        <v>0</v>
      </c>
      <c r="AC137" s="48">
        <f t="shared" si="12"/>
        <v>54706.7</v>
      </c>
      <c r="AD137" s="48">
        <f t="shared" si="13"/>
        <v>54706.7</v>
      </c>
    </row>
    <row r="138" spans="1:30" ht="12.75" x14ac:dyDescent="0.2">
      <c r="A138" s="71">
        <v>11</v>
      </c>
      <c r="B138" s="56">
        <v>129</v>
      </c>
      <c r="C138" s="72">
        <v>23242307</v>
      </c>
      <c r="D138" s="72" t="s">
        <v>276</v>
      </c>
      <c r="E138" s="51" t="s">
        <v>278</v>
      </c>
      <c r="F138" s="47" t="s">
        <v>31</v>
      </c>
      <c r="G138" s="73" t="s">
        <v>260</v>
      </c>
      <c r="H138" s="73"/>
      <c r="I138" s="73"/>
      <c r="J138" s="73">
        <v>10</v>
      </c>
      <c r="K138" s="55">
        <f t="shared" ref="K138:K162" si="14">H138+I138+J138</f>
        <v>10</v>
      </c>
      <c r="L138" s="74">
        <v>0.19</v>
      </c>
      <c r="M138" s="62">
        <v>0.19</v>
      </c>
      <c r="N138" s="62">
        <v>0.19</v>
      </c>
      <c r="O138" s="62">
        <v>0.19</v>
      </c>
      <c r="P138" s="62">
        <v>0.19</v>
      </c>
      <c r="Q138" s="86">
        <v>0.19</v>
      </c>
      <c r="R138" s="60">
        <v>5425</v>
      </c>
      <c r="S138" s="75"/>
      <c r="T138" s="75"/>
      <c r="U138" s="75"/>
      <c r="V138" s="75">
        <v>5670</v>
      </c>
      <c r="W138" s="49">
        <v>5000</v>
      </c>
      <c r="X138" s="76"/>
      <c r="Y138" s="69">
        <f t="shared" ref="Y138:Y162" si="15">COUNT(R138,S138,T138,U138,V138,W138,X138)</f>
        <v>3</v>
      </c>
      <c r="Z138" s="48">
        <f t="shared" ref="Z138:Z161" si="16">ROUND((R138+S138+T138+U138+V138+W138+X138)/Y138,2)</f>
        <v>5365</v>
      </c>
      <c r="AA138" s="48">
        <f t="shared" ref="AA138:AA162" si="17">Z138*H138</f>
        <v>0</v>
      </c>
      <c r="AB138" s="48">
        <f t="shared" ref="AB138:AB162" si="18">Z138*I138</f>
        <v>0</v>
      </c>
      <c r="AC138" s="48">
        <f t="shared" ref="AC138:AC162" si="19">Z138*J138</f>
        <v>53650</v>
      </c>
      <c r="AD138" s="48">
        <f t="shared" ref="AD138:AD162" si="20">Z138*K138</f>
        <v>53650</v>
      </c>
    </row>
    <row r="139" spans="1:30" ht="25.5" x14ac:dyDescent="0.2">
      <c r="A139" s="71">
        <v>12</v>
      </c>
      <c r="B139" s="56">
        <v>130</v>
      </c>
      <c r="C139" s="72">
        <v>23242307</v>
      </c>
      <c r="D139" s="72" t="s">
        <v>276</v>
      </c>
      <c r="E139" s="51" t="s">
        <v>279</v>
      </c>
      <c r="F139" s="47" t="s">
        <v>31</v>
      </c>
      <c r="G139" s="73" t="s">
        <v>260</v>
      </c>
      <c r="H139" s="73"/>
      <c r="I139" s="73"/>
      <c r="J139" s="73">
        <v>10</v>
      </c>
      <c r="K139" s="55">
        <f t="shared" si="14"/>
        <v>10</v>
      </c>
      <c r="L139" s="74">
        <v>0.19</v>
      </c>
      <c r="M139" s="62">
        <v>0.19</v>
      </c>
      <c r="N139" s="62">
        <v>0.19</v>
      </c>
      <c r="O139" s="62">
        <v>0.19</v>
      </c>
      <c r="P139" s="62">
        <v>0.19</v>
      </c>
      <c r="Q139" s="86">
        <v>0.19</v>
      </c>
      <c r="R139" s="60">
        <v>4650</v>
      </c>
      <c r="S139" s="75"/>
      <c r="T139" s="75"/>
      <c r="U139" s="75"/>
      <c r="V139" s="75">
        <v>4860</v>
      </c>
      <c r="W139" s="49">
        <v>4500</v>
      </c>
      <c r="X139" s="76"/>
      <c r="Y139" s="69">
        <f t="shared" si="15"/>
        <v>3</v>
      </c>
      <c r="Z139" s="48">
        <f t="shared" si="16"/>
        <v>4670</v>
      </c>
      <c r="AA139" s="48">
        <f t="shared" si="17"/>
        <v>0</v>
      </c>
      <c r="AB139" s="48">
        <f t="shared" si="18"/>
        <v>0</v>
      </c>
      <c r="AC139" s="48">
        <f t="shared" si="19"/>
        <v>46700</v>
      </c>
      <c r="AD139" s="48">
        <f t="shared" si="20"/>
        <v>46700</v>
      </c>
    </row>
    <row r="140" spans="1:30" ht="12.75" x14ac:dyDescent="0.2">
      <c r="A140" s="71">
        <v>13</v>
      </c>
      <c r="B140" s="56">
        <v>131</v>
      </c>
      <c r="C140" s="72">
        <v>23242307</v>
      </c>
      <c r="D140" s="72" t="s">
        <v>276</v>
      </c>
      <c r="E140" s="51" t="s">
        <v>280</v>
      </c>
      <c r="F140" s="47" t="s">
        <v>31</v>
      </c>
      <c r="G140" s="73" t="s">
        <v>260</v>
      </c>
      <c r="H140" s="73"/>
      <c r="I140" s="73"/>
      <c r="J140" s="73">
        <v>10</v>
      </c>
      <c r="K140" s="55">
        <f t="shared" si="14"/>
        <v>10</v>
      </c>
      <c r="L140" s="74">
        <v>0.19</v>
      </c>
      <c r="M140" s="62">
        <v>0.19</v>
      </c>
      <c r="N140" s="62">
        <v>0.19</v>
      </c>
      <c r="O140" s="62">
        <v>0.19</v>
      </c>
      <c r="P140" s="62">
        <v>0.19</v>
      </c>
      <c r="Q140" s="86">
        <v>0.19</v>
      </c>
      <c r="R140" s="60">
        <v>4650</v>
      </c>
      <c r="S140" s="75"/>
      <c r="T140" s="75"/>
      <c r="U140" s="75"/>
      <c r="V140" s="75">
        <v>4860</v>
      </c>
      <c r="W140" s="49">
        <v>4300</v>
      </c>
      <c r="X140" s="76"/>
      <c r="Y140" s="69">
        <f t="shared" si="15"/>
        <v>3</v>
      </c>
      <c r="Z140" s="48">
        <f t="shared" si="16"/>
        <v>4603.33</v>
      </c>
      <c r="AA140" s="48">
        <f t="shared" si="17"/>
        <v>0</v>
      </c>
      <c r="AB140" s="48">
        <f t="shared" si="18"/>
        <v>0</v>
      </c>
      <c r="AC140" s="48">
        <f t="shared" si="19"/>
        <v>46033.3</v>
      </c>
      <c r="AD140" s="48">
        <f t="shared" si="20"/>
        <v>46033.3</v>
      </c>
    </row>
    <row r="141" spans="1:30" ht="12.75" x14ac:dyDescent="0.2">
      <c r="A141" s="71">
        <v>14</v>
      </c>
      <c r="B141" s="56">
        <v>132</v>
      </c>
      <c r="C141" s="72">
        <v>23242307</v>
      </c>
      <c r="D141" s="72" t="s">
        <v>276</v>
      </c>
      <c r="E141" s="51" t="s">
        <v>281</v>
      </c>
      <c r="F141" s="47" t="s">
        <v>31</v>
      </c>
      <c r="G141" s="73" t="s">
        <v>260</v>
      </c>
      <c r="H141" s="73"/>
      <c r="I141" s="73"/>
      <c r="J141" s="73">
        <v>10</v>
      </c>
      <c r="K141" s="55">
        <f t="shared" si="14"/>
        <v>10</v>
      </c>
      <c r="L141" s="74">
        <v>0.19</v>
      </c>
      <c r="M141" s="62">
        <v>0.19</v>
      </c>
      <c r="N141" s="62">
        <v>0.19</v>
      </c>
      <c r="O141" s="62">
        <v>0.19</v>
      </c>
      <c r="P141" s="62">
        <v>0.19</v>
      </c>
      <c r="Q141" s="86">
        <v>0.19</v>
      </c>
      <c r="R141" s="60">
        <v>6975</v>
      </c>
      <c r="S141" s="75"/>
      <c r="T141" s="75"/>
      <c r="U141" s="75"/>
      <c r="V141" s="75">
        <v>7290.0000000000009</v>
      </c>
      <c r="W141" s="49">
        <v>7000</v>
      </c>
      <c r="X141" s="76"/>
      <c r="Y141" s="69">
        <f t="shared" si="15"/>
        <v>3</v>
      </c>
      <c r="Z141" s="48">
        <f t="shared" si="16"/>
        <v>7088.33</v>
      </c>
      <c r="AA141" s="48">
        <f t="shared" si="17"/>
        <v>0</v>
      </c>
      <c r="AB141" s="48">
        <f t="shared" si="18"/>
        <v>0</v>
      </c>
      <c r="AC141" s="48">
        <f t="shared" si="19"/>
        <v>70883.3</v>
      </c>
      <c r="AD141" s="48">
        <f t="shared" si="20"/>
        <v>70883.3</v>
      </c>
    </row>
    <row r="142" spans="1:30" ht="25.5" x14ac:dyDescent="0.2">
      <c r="A142" s="71">
        <v>15</v>
      </c>
      <c r="B142" s="56">
        <v>133</v>
      </c>
      <c r="C142" s="72">
        <v>23231100</v>
      </c>
      <c r="D142" s="72" t="s">
        <v>282</v>
      </c>
      <c r="E142" s="51" t="s">
        <v>283</v>
      </c>
      <c r="F142" s="51" t="s">
        <v>333</v>
      </c>
      <c r="G142" s="91" t="s">
        <v>284</v>
      </c>
      <c r="H142" s="73"/>
      <c r="I142" s="73"/>
      <c r="J142" s="73">
        <v>1</v>
      </c>
      <c r="K142" s="55">
        <f t="shared" si="14"/>
        <v>1</v>
      </c>
      <c r="L142" s="74">
        <v>0.19</v>
      </c>
      <c r="M142" s="62">
        <v>0.19</v>
      </c>
      <c r="N142" s="62">
        <v>0.19</v>
      </c>
      <c r="O142" s="62">
        <v>0.19</v>
      </c>
      <c r="P142" s="62">
        <v>0.19</v>
      </c>
      <c r="Q142" s="86">
        <v>0.19</v>
      </c>
      <c r="R142" s="60">
        <v>553970</v>
      </c>
      <c r="S142" s="75"/>
      <c r="T142" s="75"/>
      <c r="U142" s="75"/>
      <c r="V142" s="75">
        <v>578988</v>
      </c>
      <c r="W142" s="49">
        <v>410000</v>
      </c>
      <c r="X142" s="76"/>
      <c r="Y142" s="69">
        <f t="shared" si="15"/>
        <v>3</v>
      </c>
      <c r="Z142" s="48">
        <f t="shared" si="16"/>
        <v>514319.33</v>
      </c>
      <c r="AA142" s="48">
        <f t="shared" si="17"/>
        <v>0</v>
      </c>
      <c r="AB142" s="48">
        <f t="shared" si="18"/>
        <v>0</v>
      </c>
      <c r="AC142" s="48">
        <f t="shared" si="19"/>
        <v>514319.33</v>
      </c>
      <c r="AD142" s="48">
        <f t="shared" si="20"/>
        <v>514319.33</v>
      </c>
    </row>
    <row r="143" spans="1:30" ht="12.75" x14ac:dyDescent="0.2">
      <c r="A143" s="71">
        <v>16</v>
      </c>
      <c r="B143" s="56">
        <v>134</v>
      </c>
      <c r="C143" s="72">
        <v>27111918</v>
      </c>
      <c r="D143" s="72" t="s">
        <v>285</v>
      </c>
      <c r="E143" s="51" t="s">
        <v>286</v>
      </c>
      <c r="F143" s="51" t="s">
        <v>287</v>
      </c>
      <c r="G143" s="73" t="s">
        <v>260</v>
      </c>
      <c r="H143" s="73"/>
      <c r="I143" s="73"/>
      <c r="J143" s="73">
        <v>25</v>
      </c>
      <c r="K143" s="55">
        <f t="shared" si="14"/>
        <v>25</v>
      </c>
      <c r="L143" s="74">
        <v>0.19</v>
      </c>
      <c r="M143" s="62">
        <v>0.19</v>
      </c>
      <c r="N143" s="62">
        <v>0.19</v>
      </c>
      <c r="O143" s="62">
        <v>0.19</v>
      </c>
      <c r="P143" s="62">
        <v>0.19</v>
      </c>
      <c r="Q143" s="86">
        <v>0</v>
      </c>
      <c r="R143" s="60">
        <v>2325</v>
      </c>
      <c r="S143" s="75"/>
      <c r="T143" s="75"/>
      <c r="U143" s="75"/>
      <c r="V143" s="75">
        <v>2430</v>
      </c>
      <c r="W143" s="49">
        <v>2400</v>
      </c>
      <c r="X143" s="77">
        <v>2000.3899999999999</v>
      </c>
      <c r="Y143" s="69">
        <f t="shared" si="15"/>
        <v>4</v>
      </c>
      <c r="Z143" s="48">
        <f t="shared" si="16"/>
        <v>2288.85</v>
      </c>
      <c r="AA143" s="48">
        <f t="shared" si="17"/>
        <v>0</v>
      </c>
      <c r="AB143" s="48">
        <f t="shared" si="18"/>
        <v>0</v>
      </c>
      <c r="AC143" s="48">
        <f t="shared" si="19"/>
        <v>57221.25</v>
      </c>
      <c r="AD143" s="48">
        <f t="shared" si="20"/>
        <v>57221.25</v>
      </c>
    </row>
    <row r="144" spans="1:30" ht="12.75" x14ac:dyDescent="0.2">
      <c r="A144" s="71">
        <v>17</v>
      </c>
      <c r="B144" s="56">
        <v>135</v>
      </c>
      <c r="C144" s="72">
        <v>27111918</v>
      </c>
      <c r="D144" s="72" t="s">
        <v>285</v>
      </c>
      <c r="E144" s="51" t="s">
        <v>288</v>
      </c>
      <c r="F144" s="51" t="s">
        <v>287</v>
      </c>
      <c r="G144" s="73" t="s">
        <v>260</v>
      </c>
      <c r="H144" s="73"/>
      <c r="I144" s="73"/>
      <c r="J144" s="73">
        <v>35</v>
      </c>
      <c r="K144" s="55">
        <f t="shared" si="14"/>
        <v>35</v>
      </c>
      <c r="L144" s="74">
        <v>0.19</v>
      </c>
      <c r="M144" s="62">
        <v>0.19</v>
      </c>
      <c r="N144" s="62">
        <v>0.19</v>
      </c>
      <c r="O144" s="62">
        <v>0.19</v>
      </c>
      <c r="P144" s="62">
        <v>0.19</v>
      </c>
      <c r="Q144" s="86">
        <v>0</v>
      </c>
      <c r="R144" s="60">
        <v>2325</v>
      </c>
      <c r="S144" s="75"/>
      <c r="T144" s="75"/>
      <c r="U144" s="75"/>
      <c r="V144" s="75">
        <v>2430</v>
      </c>
      <c r="W144" s="49">
        <v>2400</v>
      </c>
      <c r="X144" s="77">
        <v>2000.3899999999999</v>
      </c>
      <c r="Y144" s="69">
        <f t="shared" si="15"/>
        <v>4</v>
      </c>
      <c r="Z144" s="48">
        <f t="shared" si="16"/>
        <v>2288.85</v>
      </c>
      <c r="AA144" s="48">
        <f t="shared" si="17"/>
        <v>0</v>
      </c>
      <c r="AB144" s="48">
        <f t="shared" si="18"/>
        <v>0</v>
      </c>
      <c r="AC144" s="48">
        <f t="shared" si="19"/>
        <v>80109.75</v>
      </c>
      <c r="AD144" s="48">
        <f t="shared" si="20"/>
        <v>80109.75</v>
      </c>
    </row>
    <row r="145" spans="1:30" ht="12.75" x14ac:dyDescent="0.2">
      <c r="A145" s="71">
        <v>18</v>
      </c>
      <c r="B145" s="56">
        <v>136</v>
      </c>
      <c r="C145" s="72">
        <v>27111918</v>
      </c>
      <c r="D145" s="72" t="s">
        <v>285</v>
      </c>
      <c r="E145" s="51" t="s">
        <v>289</v>
      </c>
      <c r="F145" s="51" t="s">
        <v>287</v>
      </c>
      <c r="G145" s="73" t="s">
        <v>260</v>
      </c>
      <c r="H145" s="73"/>
      <c r="I145" s="73"/>
      <c r="J145" s="73">
        <v>35</v>
      </c>
      <c r="K145" s="55">
        <f t="shared" si="14"/>
        <v>35</v>
      </c>
      <c r="L145" s="74">
        <v>0.19</v>
      </c>
      <c r="M145" s="62">
        <v>0.19</v>
      </c>
      <c r="N145" s="62">
        <v>0.19</v>
      </c>
      <c r="O145" s="62">
        <v>0.19</v>
      </c>
      <c r="P145" s="62">
        <v>0.19</v>
      </c>
      <c r="Q145" s="86">
        <v>0</v>
      </c>
      <c r="R145" s="60">
        <v>2325</v>
      </c>
      <c r="S145" s="75"/>
      <c r="T145" s="75"/>
      <c r="U145" s="75"/>
      <c r="V145" s="75">
        <v>2430</v>
      </c>
      <c r="W145" s="49">
        <v>2400</v>
      </c>
      <c r="X145" s="77">
        <v>2000.3899999999999</v>
      </c>
      <c r="Y145" s="69">
        <f t="shared" si="15"/>
        <v>4</v>
      </c>
      <c r="Z145" s="48">
        <f t="shared" si="16"/>
        <v>2288.85</v>
      </c>
      <c r="AA145" s="48">
        <f t="shared" si="17"/>
        <v>0</v>
      </c>
      <c r="AB145" s="48">
        <f t="shared" si="18"/>
        <v>0</v>
      </c>
      <c r="AC145" s="48">
        <f t="shared" si="19"/>
        <v>80109.75</v>
      </c>
      <c r="AD145" s="48">
        <f t="shared" si="20"/>
        <v>80109.75</v>
      </c>
    </row>
    <row r="146" spans="1:30" ht="12.75" x14ac:dyDescent="0.2">
      <c r="A146" s="71">
        <v>19</v>
      </c>
      <c r="B146" s="56">
        <v>137</v>
      </c>
      <c r="C146" s="72">
        <v>27111918</v>
      </c>
      <c r="D146" s="72" t="s">
        <v>285</v>
      </c>
      <c r="E146" s="51" t="s">
        <v>290</v>
      </c>
      <c r="F146" s="51" t="s">
        <v>287</v>
      </c>
      <c r="G146" s="73" t="s">
        <v>260</v>
      </c>
      <c r="H146" s="73"/>
      <c r="I146" s="73"/>
      <c r="J146" s="73">
        <v>16</v>
      </c>
      <c r="K146" s="55">
        <f t="shared" si="14"/>
        <v>16</v>
      </c>
      <c r="L146" s="74">
        <v>0.19</v>
      </c>
      <c r="M146" s="62">
        <v>0.19</v>
      </c>
      <c r="N146" s="62">
        <v>0.19</v>
      </c>
      <c r="O146" s="62">
        <v>0.19</v>
      </c>
      <c r="P146" s="62">
        <v>0.19</v>
      </c>
      <c r="Q146" s="86">
        <v>0</v>
      </c>
      <c r="R146" s="60">
        <v>2325</v>
      </c>
      <c r="S146" s="75"/>
      <c r="T146" s="75"/>
      <c r="U146" s="75"/>
      <c r="V146" s="75">
        <v>2430</v>
      </c>
      <c r="W146" s="49">
        <v>2400</v>
      </c>
      <c r="X146" s="77">
        <v>2000.3899999999999</v>
      </c>
      <c r="Y146" s="69">
        <f t="shared" si="15"/>
        <v>4</v>
      </c>
      <c r="Z146" s="48">
        <f t="shared" si="16"/>
        <v>2288.85</v>
      </c>
      <c r="AA146" s="48">
        <f t="shared" si="17"/>
        <v>0</v>
      </c>
      <c r="AB146" s="48">
        <f t="shared" si="18"/>
        <v>0</v>
      </c>
      <c r="AC146" s="48">
        <f t="shared" si="19"/>
        <v>36621.599999999999</v>
      </c>
      <c r="AD146" s="48">
        <f t="shared" si="20"/>
        <v>36621.599999999999</v>
      </c>
    </row>
    <row r="147" spans="1:30" ht="12.75" x14ac:dyDescent="0.2">
      <c r="A147" s="71">
        <v>20</v>
      </c>
      <c r="B147" s="56">
        <v>138</v>
      </c>
      <c r="C147" s="72">
        <v>27111918</v>
      </c>
      <c r="D147" s="72" t="s">
        <v>285</v>
      </c>
      <c r="E147" s="51" t="s">
        <v>291</v>
      </c>
      <c r="F147" s="51" t="s">
        <v>292</v>
      </c>
      <c r="G147" s="91" t="s">
        <v>284</v>
      </c>
      <c r="H147" s="73"/>
      <c r="I147" s="73"/>
      <c r="J147" s="73">
        <v>5</v>
      </c>
      <c r="K147" s="55">
        <f t="shared" si="14"/>
        <v>5</v>
      </c>
      <c r="L147" s="74">
        <v>0.19</v>
      </c>
      <c r="M147" s="62">
        <v>0.19</v>
      </c>
      <c r="N147" s="62">
        <v>0.19</v>
      </c>
      <c r="O147" s="62">
        <v>0.19</v>
      </c>
      <c r="P147" s="62">
        <v>0.19</v>
      </c>
      <c r="Q147" s="86">
        <v>0</v>
      </c>
      <c r="R147" s="60">
        <v>2325</v>
      </c>
      <c r="S147" s="75"/>
      <c r="T147" s="75"/>
      <c r="U147" s="75"/>
      <c r="V147" s="75">
        <v>2430</v>
      </c>
      <c r="W147" s="49">
        <v>32000</v>
      </c>
      <c r="X147" s="77"/>
      <c r="Y147" s="69">
        <f t="shared" si="15"/>
        <v>3</v>
      </c>
      <c r="Z147" s="48">
        <f t="shared" si="16"/>
        <v>12251.67</v>
      </c>
      <c r="AA147" s="48">
        <f t="shared" si="17"/>
        <v>0</v>
      </c>
      <c r="AB147" s="48">
        <f t="shared" si="18"/>
        <v>0</v>
      </c>
      <c r="AC147" s="48">
        <f t="shared" si="19"/>
        <v>61258.35</v>
      </c>
      <c r="AD147" s="48">
        <f t="shared" si="20"/>
        <v>61258.35</v>
      </c>
    </row>
    <row r="148" spans="1:30" ht="12.75" x14ac:dyDescent="0.2">
      <c r="A148" s="71">
        <v>21</v>
      </c>
      <c r="B148" s="56">
        <v>139</v>
      </c>
      <c r="C148" s="72">
        <v>27111918</v>
      </c>
      <c r="D148" s="72" t="s">
        <v>285</v>
      </c>
      <c r="E148" s="51" t="s">
        <v>293</v>
      </c>
      <c r="F148" s="51" t="s">
        <v>292</v>
      </c>
      <c r="G148" s="91" t="s">
        <v>284</v>
      </c>
      <c r="H148" s="73"/>
      <c r="I148" s="73"/>
      <c r="J148" s="73">
        <v>10</v>
      </c>
      <c r="K148" s="55">
        <f t="shared" si="14"/>
        <v>10</v>
      </c>
      <c r="L148" s="74">
        <v>0.19</v>
      </c>
      <c r="M148" s="62">
        <v>0.19</v>
      </c>
      <c r="N148" s="62">
        <v>0.19</v>
      </c>
      <c r="O148" s="62">
        <v>0.19</v>
      </c>
      <c r="P148" s="62">
        <v>0.19</v>
      </c>
      <c r="Q148" s="86">
        <v>0</v>
      </c>
      <c r="R148" s="60">
        <v>2325</v>
      </c>
      <c r="S148" s="75"/>
      <c r="T148" s="75"/>
      <c r="U148" s="75"/>
      <c r="V148" s="75">
        <v>2430</v>
      </c>
      <c r="W148" s="49">
        <v>32000</v>
      </c>
      <c r="X148" s="77"/>
      <c r="Y148" s="69">
        <f t="shared" si="15"/>
        <v>3</v>
      </c>
      <c r="Z148" s="48">
        <f t="shared" si="16"/>
        <v>12251.67</v>
      </c>
      <c r="AA148" s="48">
        <f t="shared" si="17"/>
        <v>0</v>
      </c>
      <c r="AB148" s="48">
        <f t="shared" si="18"/>
        <v>0</v>
      </c>
      <c r="AC148" s="48">
        <f t="shared" si="19"/>
        <v>122516.7</v>
      </c>
      <c r="AD148" s="48">
        <f t="shared" si="20"/>
        <v>122516.7</v>
      </c>
    </row>
    <row r="149" spans="1:30" ht="12.75" x14ac:dyDescent="0.2">
      <c r="A149" s="71">
        <v>22</v>
      </c>
      <c r="B149" s="56">
        <v>140</v>
      </c>
      <c r="C149" s="72">
        <v>23242307</v>
      </c>
      <c r="D149" s="72" t="s">
        <v>294</v>
      </c>
      <c r="E149" s="51" t="s">
        <v>295</v>
      </c>
      <c r="F149" s="51" t="s">
        <v>296</v>
      </c>
      <c r="G149" s="73" t="s">
        <v>260</v>
      </c>
      <c r="H149" s="73"/>
      <c r="I149" s="73"/>
      <c r="J149" s="73">
        <v>4</v>
      </c>
      <c r="K149" s="55">
        <f t="shared" si="14"/>
        <v>4</v>
      </c>
      <c r="L149" s="74">
        <v>0.19</v>
      </c>
      <c r="M149" s="62">
        <v>0.19</v>
      </c>
      <c r="N149" s="62">
        <v>0.19</v>
      </c>
      <c r="O149" s="62">
        <v>0.19</v>
      </c>
      <c r="P149" s="62">
        <v>0.19</v>
      </c>
      <c r="Q149" s="86">
        <v>0</v>
      </c>
      <c r="R149" s="60">
        <v>5425</v>
      </c>
      <c r="S149" s="75"/>
      <c r="T149" s="75"/>
      <c r="U149" s="75"/>
      <c r="V149" s="75">
        <v>5670</v>
      </c>
      <c r="W149" s="49">
        <v>5000</v>
      </c>
      <c r="X149" s="77">
        <v>5500.18</v>
      </c>
      <c r="Y149" s="69">
        <f t="shared" si="15"/>
        <v>4</v>
      </c>
      <c r="Z149" s="48">
        <f t="shared" si="16"/>
        <v>5398.8</v>
      </c>
      <c r="AA149" s="48">
        <f t="shared" si="17"/>
        <v>0</v>
      </c>
      <c r="AB149" s="48">
        <f t="shared" si="18"/>
        <v>0</v>
      </c>
      <c r="AC149" s="48">
        <f t="shared" si="19"/>
        <v>21595.200000000001</v>
      </c>
      <c r="AD149" s="48">
        <f t="shared" si="20"/>
        <v>21595.200000000001</v>
      </c>
    </row>
    <row r="150" spans="1:30" ht="25.5" x14ac:dyDescent="0.2">
      <c r="A150" s="71">
        <v>23</v>
      </c>
      <c r="B150" s="56">
        <v>141</v>
      </c>
      <c r="C150" s="72">
        <v>23242307</v>
      </c>
      <c r="D150" s="72" t="s">
        <v>294</v>
      </c>
      <c r="E150" s="51" t="s">
        <v>297</v>
      </c>
      <c r="F150" s="51" t="s">
        <v>296</v>
      </c>
      <c r="G150" s="73" t="s">
        <v>260</v>
      </c>
      <c r="H150" s="73"/>
      <c r="I150" s="73"/>
      <c r="J150" s="73">
        <v>6</v>
      </c>
      <c r="K150" s="55">
        <f t="shared" si="14"/>
        <v>6</v>
      </c>
      <c r="L150" s="74">
        <v>0.19</v>
      </c>
      <c r="M150" s="62">
        <v>0.19</v>
      </c>
      <c r="N150" s="62">
        <v>0.19</v>
      </c>
      <c r="O150" s="62">
        <v>0.19</v>
      </c>
      <c r="P150" s="62">
        <v>0.19</v>
      </c>
      <c r="Q150" s="86">
        <v>0</v>
      </c>
      <c r="R150" s="60">
        <v>5425</v>
      </c>
      <c r="S150" s="75"/>
      <c r="T150" s="75"/>
      <c r="U150" s="75"/>
      <c r="V150" s="75">
        <v>5670</v>
      </c>
      <c r="W150" s="49">
        <v>5000</v>
      </c>
      <c r="X150" s="77">
        <v>8500.17</v>
      </c>
      <c r="Y150" s="69">
        <f t="shared" si="15"/>
        <v>4</v>
      </c>
      <c r="Z150" s="48">
        <f t="shared" si="16"/>
        <v>6148.79</v>
      </c>
      <c r="AA150" s="48">
        <f t="shared" si="17"/>
        <v>0</v>
      </c>
      <c r="AB150" s="48">
        <f t="shared" si="18"/>
        <v>0</v>
      </c>
      <c r="AC150" s="48">
        <f t="shared" si="19"/>
        <v>36892.74</v>
      </c>
      <c r="AD150" s="48">
        <f t="shared" si="20"/>
        <v>36892.74</v>
      </c>
    </row>
    <row r="151" spans="1:30" ht="12.75" x14ac:dyDescent="0.2">
      <c r="A151" s="71">
        <v>24</v>
      </c>
      <c r="B151" s="56">
        <v>142</v>
      </c>
      <c r="C151" s="72">
        <v>23242307</v>
      </c>
      <c r="D151" s="72" t="s">
        <v>294</v>
      </c>
      <c r="E151" s="51" t="s">
        <v>298</v>
      </c>
      <c r="F151" s="51" t="s">
        <v>296</v>
      </c>
      <c r="G151" s="73" t="s">
        <v>260</v>
      </c>
      <c r="H151" s="73"/>
      <c r="I151" s="73"/>
      <c r="J151" s="73">
        <v>6</v>
      </c>
      <c r="K151" s="55">
        <f t="shared" si="14"/>
        <v>6</v>
      </c>
      <c r="L151" s="74">
        <v>0.19</v>
      </c>
      <c r="M151" s="62">
        <v>0.19</v>
      </c>
      <c r="N151" s="62">
        <v>0.19</v>
      </c>
      <c r="O151" s="62">
        <v>0.19</v>
      </c>
      <c r="P151" s="62">
        <v>0.19</v>
      </c>
      <c r="Q151" s="86">
        <v>0</v>
      </c>
      <c r="R151" s="60">
        <v>6200</v>
      </c>
      <c r="S151" s="75"/>
      <c r="T151" s="75"/>
      <c r="U151" s="75"/>
      <c r="V151" s="75">
        <v>6480</v>
      </c>
      <c r="W151" s="49">
        <v>6000</v>
      </c>
      <c r="X151" s="77">
        <v>8500.17</v>
      </c>
      <c r="Y151" s="69">
        <f t="shared" si="15"/>
        <v>4</v>
      </c>
      <c r="Z151" s="48">
        <f t="shared" si="16"/>
        <v>6795.04</v>
      </c>
      <c r="AA151" s="48">
        <f t="shared" si="17"/>
        <v>0</v>
      </c>
      <c r="AB151" s="48">
        <f t="shared" si="18"/>
        <v>0</v>
      </c>
      <c r="AC151" s="48">
        <f t="shared" si="19"/>
        <v>40770.239999999998</v>
      </c>
      <c r="AD151" s="48">
        <f t="shared" si="20"/>
        <v>40770.239999999998</v>
      </c>
    </row>
    <row r="152" spans="1:30" ht="12.75" x14ac:dyDescent="0.2">
      <c r="A152" s="71">
        <v>25</v>
      </c>
      <c r="B152" s="56">
        <v>143</v>
      </c>
      <c r="C152" s="72">
        <v>23242307</v>
      </c>
      <c r="D152" s="72" t="s">
        <v>294</v>
      </c>
      <c r="E152" s="51" t="s">
        <v>299</v>
      </c>
      <c r="F152" s="51" t="s">
        <v>296</v>
      </c>
      <c r="G152" s="73" t="s">
        <v>260</v>
      </c>
      <c r="H152" s="73"/>
      <c r="I152" s="73"/>
      <c r="J152" s="73">
        <v>6</v>
      </c>
      <c r="K152" s="55">
        <f t="shared" si="14"/>
        <v>6</v>
      </c>
      <c r="L152" s="74">
        <v>0.19</v>
      </c>
      <c r="M152" s="62">
        <v>0.19</v>
      </c>
      <c r="N152" s="62">
        <v>0.19</v>
      </c>
      <c r="O152" s="62">
        <v>0.19</v>
      </c>
      <c r="P152" s="62">
        <v>0.19</v>
      </c>
      <c r="Q152" s="86">
        <v>0</v>
      </c>
      <c r="R152" s="60">
        <v>5425</v>
      </c>
      <c r="S152" s="75"/>
      <c r="T152" s="75"/>
      <c r="U152" s="75"/>
      <c r="V152" s="75">
        <v>5670</v>
      </c>
      <c r="W152" s="49">
        <v>5000</v>
      </c>
      <c r="X152" s="77">
        <v>5500.18</v>
      </c>
      <c r="Y152" s="69">
        <f t="shared" si="15"/>
        <v>4</v>
      </c>
      <c r="Z152" s="48">
        <f t="shared" si="16"/>
        <v>5398.8</v>
      </c>
      <c r="AA152" s="48">
        <f t="shared" si="17"/>
        <v>0</v>
      </c>
      <c r="AB152" s="48">
        <f t="shared" si="18"/>
        <v>0</v>
      </c>
      <c r="AC152" s="48">
        <f t="shared" si="19"/>
        <v>32392.800000000003</v>
      </c>
      <c r="AD152" s="48">
        <f t="shared" si="20"/>
        <v>32392.800000000003</v>
      </c>
    </row>
    <row r="153" spans="1:30" ht="25.5" x14ac:dyDescent="0.2">
      <c r="A153" s="71">
        <v>26</v>
      </c>
      <c r="B153" s="56">
        <v>144</v>
      </c>
      <c r="C153" s="72">
        <v>23242307</v>
      </c>
      <c r="D153" s="72" t="s">
        <v>294</v>
      </c>
      <c r="E153" s="51" t="s">
        <v>300</v>
      </c>
      <c r="F153" s="51" t="s">
        <v>296</v>
      </c>
      <c r="G153" s="73" t="s">
        <v>260</v>
      </c>
      <c r="H153" s="73"/>
      <c r="I153" s="73"/>
      <c r="J153" s="73">
        <v>6</v>
      </c>
      <c r="K153" s="55">
        <f t="shared" si="14"/>
        <v>6</v>
      </c>
      <c r="L153" s="74">
        <v>0.19</v>
      </c>
      <c r="M153" s="62">
        <v>0.19</v>
      </c>
      <c r="N153" s="62">
        <v>0.19</v>
      </c>
      <c r="O153" s="62">
        <v>0.19</v>
      </c>
      <c r="P153" s="62">
        <v>0.19</v>
      </c>
      <c r="Q153" s="86">
        <v>0</v>
      </c>
      <c r="R153" s="60">
        <v>6200</v>
      </c>
      <c r="S153" s="75"/>
      <c r="T153" s="75"/>
      <c r="U153" s="75"/>
      <c r="V153" s="75">
        <v>6480</v>
      </c>
      <c r="W153" s="49">
        <v>6000</v>
      </c>
      <c r="X153" s="77">
        <v>8500.17</v>
      </c>
      <c r="Y153" s="69">
        <f t="shared" si="15"/>
        <v>4</v>
      </c>
      <c r="Z153" s="48">
        <f t="shared" si="16"/>
        <v>6795.04</v>
      </c>
      <c r="AA153" s="48">
        <f t="shared" si="17"/>
        <v>0</v>
      </c>
      <c r="AB153" s="48">
        <f t="shared" si="18"/>
        <v>0</v>
      </c>
      <c r="AC153" s="48">
        <f t="shared" si="19"/>
        <v>40770.239999999998</v>
      </c>
      <c r="AD153" s="48">
        <f t="shared" si="20"/>
        <v>40770.239999999998</v>
      </c>
    </row>
    <row r="154" spans="1:30" ht="12.75" x14ac:dyDescent="0.2">
      <c r="A154" s="71">
        <v>27</v>
      </c>
      <c r="B154" s="56">
        <v>145</v>
      </c>
      <c r="C154" s="72">
        <v>31200000</v>
      </c>
      <c r="D154" s="72" t="s">
        <v>301</v>
      </c>
      <c r="E154" s="51" t="s">
        <v>302</v>
      </c>
      <c r="F154" s="51" t="s">
        <v>303</v>
      </c>
      <c r="G154" s="73" t="s">
        <v>260</v>
      </c>
      <c r="H154" s="73"/>
      <c r="I154" s="73"/>
      <c r="J154" s="73">
        <v>3</v>
      </c>
      <c r="K154" s="55">
        <f t="shared" si="14"/>
        <v>3</v>
      </c>
      <c r="L154" s="74">
        <v>0.19</v>
      </c>
      <c r="M154" s="62">
        <v>0.19</v>
      </c>
      <c r="N154" s="62">
        <v>0.19</v>
      </c>
      <c r="O154" s="62">
        <v>0.19</v>
      </c>
      <c r="P154" s="62">
        <v>0.19</v>
      </c>
      <c r="Q154" s="86">
        <v>0</v>
      </c>
      <c r="R154" s="60">
        <v>100750</v>
      </c>
      <c r="S154" s="75"/>
      <c r="T154" s="75"/>
      <c r="U154" s="75"/>
      <c r="V154" s="75">
        <v>105300</v>
      </c>
      <c r="W154" s="49">
        <v>68000</v>
      </c>
      <c r="X154" s="76"/>
      <c r="Y154" s="69">
        <f t="shared" si="15"/>
        <v>3</v>
      </c>
      <c r="Z154" s="48">
        <f t="shared" si="16"/>
        <v>91350</v>
      </c>
      <c r="AA154" s="48">
        <f t="shared" si="17"/>
        <v>0</v>
      </c>
      <c r="AB154" s="48">
        <f t="shared" si="18"/>
        <v>0</v>
      </c>
      <c r="AC154" s="48">
        <f t="shared" si="19"/>
        <v>274050</v>
      </c>
      <c r="AD154" s="48">
        <f t="shared" si="20"/>
        <v>274050</v>
      </c>
    </row>
    <row r="155" spans="1:30" ht="12.75" x14ac:dyDescent="0.2">
      <c r="A155" s="71">
        <v>28</v>
      </c>
      <c r="B155" s="56">
        <v>146</v>
      </c>
      <c r="C155" s="72">
        <v>31200000</v>
      </c>
      <c r="D155" s="72" t="s">
        <v>301</v>
      </c>
      <c r="E155" s="51" t="s">
        <v>304</v>
      </c>
      <c r="F155" s="51" t="s">
        <v>303</v>
      </c>
      <c r="G155" s="73" t="s">
        <v>260</v>
      </c>
      <c r="H155" s="73"/>
      <c r="I155" s="73"/>
      <c r="J155" s="73">
        <v>2</v>
      </c>
      <c r="K155" s="55">
        <f t="shared" si="14"/>
        <v>2</v>
      </c>
      <c r="L155" s="74">
        <v>0.19</v>
      </c>
      <c r="M155" s="62">
        <v>0.19</v>
      </c>
      <c r="N155" s="62">
        <v>0.19</v>
      </c>
      <c r="O155" s="62">
        <v>0.19</v>
      </c>
      <c r="P155" s="62">
        <v>0.19</v>
      </c>
      <c r="Q155" s="86">
        <v>0</v>
      </c>
      <c r="R155" s="60">
        <v>88195</v>
      </c>
      <c r="S155" s="75"/>
      <c r="T155" s="75"/>
      <c r="U155" s="75"/>
      <c r="V155" s="75">
        <v>92178</v>
      </c>
      <c r="W155" s="49">
        <v>68000</v>
      </c>
      <c r="X155" s="76"/>
      <c r="Y155" s="69">
        <f t="shared" si="15"/>
        <v>3</v>
      </c>
      <c r="Z155" s="48">
        <f t="shared" si="16"/>
        <v>82791</v>
      </c>
      <c r="AA155" s="48">
        <f t="shared" si="17"/>
        <v>0</v>
      </c>
      <c r="AB155" s="48">
        <f t="shared" si="18"/>
        <v>0</v>
      </c>
      <c r="AC155" s="48">
        <f t="shared" si="19"/>
        <v>165582</v>
      </c>
      <c r="AD155" s="48">
        <f t="shared" si="20"/>
        <v>165582</v>
      </c>
    </row>
    <row r="156" spans="1:30" ht="12.75" x14ac:dyDescent="0.2">
      <c r="A156" s="71">
        <v>29</v>
      </c>
      <c r="B156" s="56">
        <v>147</v>
      </c>
      <c r="C156" s="72">
        <v>31200000</v>
      </c>
      <c r="D156" s="72" t="s">
        <v>301</v>
      </c>
      <c r="E156" s="51" t="s">
        <v>305</v>
      </c>
      <c r="F156" s="51" t="s">
        <v>303</v>
      </c>
      <c r="G156" s="73" t="s">
        <v>260</v>
      </c>
      <c r="H156" s="73"/>
      <c r="I156" s="73"/>
      <c r="J156" s="73">
        <v>2</v>
      </c>
      <c r="K156" s="55">
        <f t="shared" si="14"/>
        <v>2</v>
      </c>
      <c r="L156" s="74">
        <v>0.19</v>
      </c>
      <c r="M156" s="62">
        <v>0.19</v>
      </c>
      <c r="N156" s="62">
        <v>0.19</v>
      </c>
      <c r="O156" s="62">
        <v>0.19</v>
      </c>
      <c r="P156" s="62">
        <v>0.19</v>
      </c>
      <c r="Q156" s="86">
        <v>0</v>
      </c>
      <c r="R156" s="60">
        <v>105245</v>
      </c>
      <c r="S156" s="75"/>
      <c r="T156" s="75"/>
      <c r="U156" s="75"/>
      <c r="V156" s="75">
        <v>109998</v>
      </c>
      <c r="W156" s="49">
        <v>72000</v>
      </c>
      <c r="X156" s="76"/>
      <c r="Y156" s="69">
        <f t="shared" si="15"/>
        <v>3</v>
      </c>
      <c r="Z156" s="48">
        <f t="shared" si="16"/>
        <v>95747.67</v>
      </c>
      <c r="AA156" s="48">
        <f t="shared" si="17"/>
        <v>0</v>
      </c>
      <c r="AB156" s="48">
        <f t="shared" si="18"/>
        <v>0</v>
      </c>
      <c r="AC156" s="48">
        <f t="shared" si="19"/>
        <v>191495.34</v>
      </c>
      <c r="AD156" s="48">
        <f t="shared" si="20"/>
        <v>191495.34</v>
      </c>
    </row>
    <row r="157" spans="1:30" ht="153" x14ac:dyDescent="0.2">
      <c r="A157" s="71">
        <v>33</v>
      </c>
      <c r="B157" s="56">
        <v>148</v>
      </c>
      <c r="C157" s="72">
        <v>39121633</v>
      </c>
      <c r="D157" s="72" t="s">
        <v>306</v>
      </c>
      <c r="E157" s="51" t="s">
        <v>307</v>
      </c>
      <c r="F157" s="47" t="s">
        <v>31</v>
      </c>
      <c r="G157" s="73" t="s">
        <v>260</v>
      </c>
      <c r="H157" s="73"/>
      <c r="I157" s="73">
        <v>9</v>
      </c>
      <c r="J157" s="73"/>
      <c r="K157" s="55">
        <f t="shared" si="14"/>
        <v>9</v>
      </c>
      <c r="L157" s="74">
        <v>0.19</v>
      </c>
      <c r="M157" s="62">
        <v>0.19</v>
      </c>
      <c r="N157" s="62">
        <v>0.19</v>
      </c>
      <c r="O157" s="62">
        <v>0.19</v>
      </c>
      <c r="P157" s="62">
        <v>0.19</v>
      </c>
      <c r="Q157" s="86">
        <v>0.19</v>
      </c>
      <c r="R157" s="159">
        <v>20150</v>
      </c>
      <c r="S157" s="161"/>
      <c r="T157" s="161"/>
      <c r="U157" s="161"/>
      <c r="V157" s="161">
        <v>21060</v>
      </c>
      <c r="W157" s="76">
        <v>9800</v>
      </c>
      <c r="X157" s="76"/>
      <c r="Y157" s="69">
        <f t="shared" si="15"/>
        <v>3</v>
      </c>
      <c r="Z157" s="48">
        <f t="shared" si="16"/>
        <v>17003.330000000002</v>
      </c>
      <c r="AA157" s="48">
        <f t="shared" si="17"/>
        <v>0</v>
      </c>
      <c r="AB157" s="48">
        <f t="shared" si="18"/>
        <v>153029.97000000003</v>
      </c>
      <c r="AC157" s="48">
        <f t="shared" si="19"/>
        <v>0</v>
      </c>
      <c r="AD157" s="48">
        <f t="shared" si="20"/>
        <v>153029.97000000003</v>
      </c>
    </row>
    <row r="158" spans="1:30" ht="153" x14ac:dyDescent="0.2">
      <c r="A158" s="71">
        <v>34</v>
      </c>
      <c r="B158" s="56">
        <v>149</v>
      </c>
      <c r="C158" s="72">
        <v>39111521</v>
      </c>
      <c r="D158" s="72" t="s">
        <v>308</v>
      </c>
      <c r="E158" s="51" t="s">
        <v>309</v>
      </c>
      <c r="F158" s="47" t="s">
        <v>31</v>
      </c>
      <c r="G158" s="73" t="s">
        <v>260</v>
      </c>
      <c r="H158" s="73"/>
      <c r="I158" s="73">
        <v>8</v>
      </c>
      <c r="J158" s="73"/>
      <c r="K158" s="55">
        <f t="shared" si="14"/>
        <v>8</v>
      </c>
      <c r="L158" s="74">
        <v>0.19</v>
      </c>
      <c r="M158" s="62">
        <v>0.19</v>
      </c>
      <c r="N158" s="62">
        <v>0.19</v>
      </c>
      <c r="O158" s="62">
        <v>0.19</v>
      </c>
      <c r="P158" s="62">
        <v>0.19</v>
      </c>
      <c r="Q158" s="86">
        <v>0.19</v>
      </c>
      <c r="R158" s="159">
        <v>8525</v>
      </c>
      <c r="S158" s="161"/>
      <c r="T158" s="161"/>
      <c r="U158" s="161"/>
      <c r="V158" s="161">
        <v>8910</v>
      </c>
      <c r="W158" s="76">
        <v>4800</v>
      </c>
      <c r="X158" s="76"/>
      <c r="Y158" s="69">
        <f t="shared" si="15"/>
        <v>3</v>
      </c>
      <c r="Z158" s="48">
        <f t="shared" si="16"/>
        <v>7411.67</v>
      </c>
      <c r="AA158" s="48">
        <f t="shared" si="17"/>
        <v>0</v>
      </c>
      <c r="AB158" s="48">
        <f t="shared" si="18"/>
        <v>59293.36</v>
      </c>
      <c r="AC158" s="48">
        <f t="shared" si="19"/>
        <v>0</v>
      </c>
      <c r="AD158" s="48">
        <f t="shared" si="20"/>
        <v>59293.36</v>
      </c>
    </row>
    <row r="159" spans="1:30" ht="102" x14ac:dyDescent="0.2">
      <c r="A159" s="71">
        <v>36</v>
      </c>
      <c r="B159" s="56">
        <v>150</v>
      </c>
      <c r="C159" s="72">
        <v>39121406</v>
      </c>
      <c r="D159" s="72" t="s">
        <v>310</v>
      </c>
      <c r="E159" s="51" t="s">
        <v>311</v>
      </c>
      <c r="F159" s="47" t="s">
        <v>31</v>
      </c>
      <c r="G159" s="73" t="s">
        <v>260</v>
      </c>
      <c r="H159" s="73"/>
      <c r="I159" s="73">
        <v>10</v>
      </c>
      <c r="J159" s="73"/>
      <c r="K159" s="55">
        <f t="shared" si="14"/>
        <v>10</v>
      </c>
      <c r="L159" s="74">
        <v>0.19</v>
      </c>
      <c r="M159" s="62">
        <v>0.19</v>
      </c>
      <c r="N159" s="62">
        <v>0.19</v>
      </c>
      <c r="O159" s="62">
        <v>0.19</v>
      </c>
      <c r="P159" s="62">
        <v>0.19</v>
      </c>
      <c r="Q159" s="86">
        <v>0.19</v>
      </c>
      <c r="R159" s="159">
        <v>186000</v>
      </c>
      <c r="S159" s="75"/>
      <c r="T159" s="75"/>
      <c r="U159" s="75"/>
      <c r="V159" s="161">
        <v>194400</v>
      </c>
      <c r="W159" s="49">
        <v>13000</v>
      </c>
      <c r="X159" s="76"/>
      <c r="Y159" s="69">
        <f t="shared" si="15"/>
        <v>3</v>
      </c>
      <c r="Z159" s="48">
        <f t="shared" si="16"/>
        <v>131133.32999999999</v>
      </c>
      <c r="AA159" s="48">
        <f t="shared" si="17"/>
        <v>0</v>
      </c>
      <c r="AB159" s="48">
        <f t="shared" si="18"/>
        <v>1311333.2999999998</v>
      </c>
      <c r="AC159" s="48">
        <f t="shared" si="19"/>
        <v>0</v>
      </c>
      <c r="AD159" s="48">
        <f t="shared" si="20"/>
        <v>1311333.2999999998</v>
      </c>
    </row>
    <row r="160" spans="1:30" ht="25.5" x14ac:dyDescent="0.2">
      <c r="A160" s="71">
        <v>37</v>
      </c>
      <c r="B160" s="56">
        <v>151</v>
      </c>
      <c r="C160" s="72">
        <v>27111910</v>
      </c>
      <c r="D160" s="72" t="s">
        <v>312</v>
      </c>
      <c r="E160" s="51" t="s">
        <v>313</v>
      </c>
      <c r="F160" s="47" t="s">
        <v>31</v>
      </c>
      <c r="G160" s="73" t="s">
        <v>260</v>
      </c>
      <c r="H160" s="73"/>
      <c r="I160" s="73">
        <v>10</v>
      </c>
      <c r="J160" s="73"/>
      <c r="K160" s="55">
        <f t="shared" si="14"/>
        <v>10</v>
      </c>
      <c r="L160" s="74">
        <v>0.19</v>
      </c>
      <c r="M160" s="62">
        <v>0.19</v>
      </c>
      <c r="N160" s="62">
        <v>0.19</v>
      </c>
      <c r="O160" s="62">
        <v>0.19</v>
      </c>
      <c r="P160" s="62">
        <v>0.19</v>
      </c>
      <c r="Q160" s="86">
        <v>0.19</v>
      </c>
      <c r="R160" s="60">
        <v>13175</v>
      </c>
      <c r="S160" s="75"/>
      <c r="T160" s="75"/>
      <c r="U160" s="75"/>
      <c r="V160" s="75">
        <v>13770</v>
      </c>
      <c r="W160" s="49">
        <v>48000</v>
      </c>
      <c r="X160" s="76"/>
      <c r="Y160" s="69">
        <f t="shared" si="15"/>
        <v>3</v>
      </c>
      <c r="Z160" s="48">
        <f t="shared" si="16"/>
        <v>24981.67</v>
      </c>
      <c r="AA160" s="48">
        <f t="shared" si="17"/>
        <v>0</v>
      </c>
      <c r="AB160" s="48">
        <f t="shared" si="18"/>
        <v>249816.69999999998</v>
      </c>
      <c r="AC160" s="48">
        <f t="shared" si="19"/>
        <v>0</v>
      </c>
      <c r="AD160" s="48">
        <f t="shared" si="20"/>
        <v>249816.69999999998</v>
      </c>
    </row>
    <row r="161" spans="1:30" ht="38.25" x14ac:dyDescent="0.2">
      <c r="A161" s="71">
        <v>39</v>
      </c>
      <c r="B161" s="56">
        <v>152</v>
      </c>
      <c r="C161" s="72">
        <v>30102404</v>
      </c>
      <c r="D161" s="72" t="s">
        <v>314</v>
      </c>
      <c r="E161" s="51" t="s">
        <v>315</v>
      </c>
      <c r="F161" s="47" t="s">
        <v>31</v>
      </c>
      <c r="G161" s="73" t="s">
        <v>260</v>
      </c>
      <c r="H161" s="73"/>
      <c r="I161" s="73">
        <v>1</v>
      </c>
      <c r="J161" s="73"/>
      <c r="K161" s="55">
        <f t="shared" si="14"/>
        <v>1</v>
      </c>
      <c r="L161" s="74">
        <v>0.19</v>
      </c>
      <c r="M161" s="62">
        <v>0.19</v>
      </c>
      <c r="N161" s="62">
        <v>0.19</v>
      </c>
      <c r="O161" s="62">
        <v>0.19</v>
      </c>
      <c r="P161" s="62">
        <v>0.19</v>
      </c>
      <c r="Q161" s="86">
        <v>0.19</v>
      </c>
      <c r="R161" s="75"/>
      <c r="S161" s="75"/>
      <c r="T161" s="75"/>
      <c r="U161" s="75"/>
      <c r="V161" s="161">
        <v>184680</v>
      </c>
      <c r="W161" s="178">
        <v>329000</v>
      </c>
      <c r="X161" s="76"/>
      <c r="Y161" s="69">
        <f t="shared" si="15"/>
        <v>2</v>
      </c>
      <c r="Z161" s="48">
        <f t="shared" si="16"/>
        <v>256840</v>
      </c>
      <c r="AA161" s="48">
        <f t="shared" si="17"/>
        <v>0</v>
      </c>
      <c r="AB161" s="48">
        <f t="shared" si="18"/>
        <v>256840</v>
      </c>
      <c r="AC161" s="48">
        <f t="shared" si="19"/>
        <v>0</v>
      </c>
      <c r="AD161" s="48">
        <f t="shared" si="20"/>
        <v>256840</v>
      </c>
    </row>
    <row r="162" spans="1:30" ht="140.25" x14ac:dyDescent="0.2">
      <c r="A162" s="71">
        <v>40</v>
      </c>
      <c r="B162" s="56">
        <v>153</v>
      </c>
      <c r="C162" s="72">
        <v>30102403</v>
      </c>
      <c r="D162" s="72" t="s">
        <v>316</v>
      </c>
      <c r="E162" s="51" t="s">
        <v>241</v>
      </c>
      <c r="F162" s="47" t="s">
        <v>31</v>
      </c>
      <c r="G162" s="73" t="s">
        <v>260</v>
      </c>
      <c r="H162" s="73"/>
      <c r="I162" s="73">
        <v>5</v>
      </c>
      <c r="J162" s="73"/>
      <c r="K162" s="55">
        <f t="shared" si="14"/>
        <v>5</v>
      </c>
      <c r="L162" s="74">
        <v>0.19</v>
      </c>
      <c r="M162" s="62">
        <v>0.19</v>
      </c>
      <c r="N162" s="62">
        <v>0.19</v>
      </c>
      <c r="O162" s="62">
        <v>0.19</v>
      </c>
      <c r="P162" s="62">
        <v>0.19</v>
      </c>
      <c r="Q162" s="86">
        <v>0.19</v>
      </c>
      <c r="R162" s="75"/>
      <c r="S162" s="75"/>
      <c r="T162" s="75"/>
      <c r="U162" s="75"/>
      <c r="V162" s="75">
        <v>77598</v>
      </c>
      <c r="W162" s="76">
        <v>62000</v>
      </c>
      <c r="X162" s="76"/>
      <c r="Y162" s="69">
        <f t="shared" si="15"/>
        <v>2</v>
      </c>
      <c r="Z162" s="48">
        <f>ROUND((R162+S162+T162+U162+V162+W162+X162)/Y162,2)</f>
        <v>69799</v>
      </c>
      <c r="AA162" s="48">
        <f t="shared" si="17"/>
        <v>0</v>
      </c>
      <c r="AB162" s="48">
        <f t="shared" si="18"/>
        <v>348995</v>
      </c>
      <c r="AC162" s="48">
        <f t="shared" si="19"/>
        <v>0</v>
      </c>
      <c r="AD162" s="48">
        <f t="shared" si="20"/>
        <v>348995</v>
      </c>
    </row>
    <row r="163" spans="1:30" ht="12.75" x14ac:dyDescent="0.2">
      <c r="A163" s="18"/>
      <c r="B163" s="18"/>
      <c r="C163" s="18"/>
      <c r="D163" s="18"/>
      <c r="E163" s="78"/>
      <c r="G163" s="42"/>
      <c r="H163" s="42"/>
      <c r="I163" s="42"/>
      <c r="J163" s="42"/>
      <c r="K163" s="79"/>
      <c r="L163" s="80"/>
      <c r="M163" s="79"/>
      <c r="N163" s="42"/>
      <c r="O163" s="42"/>
      <c r="P163" s="42"/>
      <c r="Q163" s="42"/>
      <c r="R163" s="81"/>
      <c r="S163" s="81"/>
      <c r="T163" s="81"/>
      <c r="U163" s="81"/>
      <c r="V163" s="81"/>
      <c r="W163" s="82"/>
      <c r="X163" s="82"/>
      <c r="Y163" s="83"/>
      <c r="Z163" s="84" t="s">
        <v>321</v>
      </c>
      <c r="AA163" s="85">
        <f>SUM(AA10:AA162)</f>
        <v>101230804.57999997</v>
      </c>
      <c r="AB163" s="85">
        <f>SUM(AB10:AB162)</f>
        <v>3115197.06</v>
      </c>
      <c r="AC163" s="85">
        <f>SUM(AC10:AC162)</f>
        <v>6567095.2300000004</v>
      </c>
      <c r="AD163" s="85">
        <f>SUM(AD10:AD162)</f>
        <v>110913096.86999993</v>
      </c>
    </row>
    <row r="164" spans="1:30" ht="12.75" x14ac:dyDescent="0.2">
      <c r="A164" s="18"/>
      <c r="B164" s="18"/>
      <c r="C164" s="18"/>
      <c r="D164" s="18"/>
      <c r="E164" s="78"/>
      <c r="G164" s="42"/>
      <c r="H164" s="42"/>
      <c r="I164" s="42"/>
      <c r="J164" s="42"/>
      <c r="K164" s="79"/>
      <c r="L164" s="80"/>
      <c r="M164" s="79"/>
      <c r="N164" s="42"/>
      <c r="O164" s="42"/>
      <c r="P164" s="42"/>
      <c r="Q164" s="42"/>
      <c r="R164" s="81"/>
      <c r="S164" s="81"/>
      <c r="T164" s="81"/>
      <c r="U164" s="81"/>
      <c r="V164" s="81"/>
      <c r="W164" s="82"/>
      <c r="X164" s="82"/>
      <c r="Y164" s="83"/>
      <c r="Z164" s="84" t="s">
        <v>328</v>
      </c>
      <c r="AA164" s="85">
        <v>41021126</v>
      </c>
      <c r="AB164" s="85">
        <v>1065376.54</v>
      </c>
      <c r="AC164" s="85">
        <v>4600000</v>
      </c>
      <c r="AD164" s="85">
        <f>AA164+AB164+AC164</f>
        <v>46686502.539999999</v>
      </c>
    </row>
    <row r="165" spans="1:30" ht="22.5" customHeight="1" x14ac:dyDescent="0.2">
      <c r="A165" s="18"/>
      <c r="B165" s="18"/>
      <c r="C165" s="18"/>
      <c r="D165" s="18"/>
      <c r="E165" s="78"/>
      <c r="G165" s="42"/>
      <c r="H165" s="42"/>
      <c r="I165" s="42"/>
      <c r="J165" s="42"/>
      <c r="K165" s="79"/>
      <c r="L165" s="80"/>
      <c r="M165" s="79"/>
      <c r="N165" s="42"/>
      <c r="O165" s="42"/>
      <c r="P165" s="42"/>
      <c r="Q165" s="42"/>
      <c r="R165" s="81"/>
      <c r="S165" s="81"/>
      <c r="T165" s="81"/>
      <c r="U165" s="81"/>
      <c r="V165" s="81"/>
      <c r="W165" s="82"/>
      <c r="X165" s="82"/>
      <c r="Y165" s="83"/>
      <c r="Z165" s="88" t="s">
        <v>329</v>
      </c>
      <c r="AA165" s="89">
        <f>AA164-AA163</f>
        <v>-60209678.579999968</v>
      </c>
      <c r="AB165" s="89">
        <f>AB164-AB163</f>
        <v>-2049820.52</v>
      </c>
      <c r="AC165" s="89">
        <f>AC164-AC163</f>
        <v>-1967095.2300000004</v>
      </c>
      <c r="AD165" s="89">
        <f>AD164-AD163</f>
        <v>-64226594.329999931</v>
      </c>
    </row>
    <row r="166" spans="1:30" ht="12.75" x14ac:dyDescent="0.2">
      <c r="K166" s="24"/>
      <c r="L166" s="25"/>
      <c r="M166" s="24"/>
      <c r="Z166" s="39"/>
      <c r="AA166" s="39"/>
      <c r="AB166" s="39"/>
      <c r="AC166" s="39"/>
      <c r="AD166" s="39"/>
    </row>
    <row r="167" spans="1:30" ht="12.75" x14ac:dyDescent="0.2">
      <c r="K167" s="24"/>
      <c r="L167" s="25"/>
      <c r="M167" s="24"/>
      <c r="Z167" s="39"/>
      <c r="AA167" s="39"/>
      <c r="AB167" s="39"/>
      <c r="AC167" s="39"/>
      <c r="AD167" s="39"/>
    </row>
    <row r="168" spans="1:30" x14ac:dyDescent="0.2">
      <c r="K168" s="24"/>
      <c r="L168" s="24"/>
      <c r="M168" s="24"/>
      <c r="Z168" s="39"/>
      <c r="AA168" s="39"/>
      <c r="AB168" s="39"/>
      <c r="AC168" s="39"/>
      <c r="AD168" s="39"/>
    </row>
    <row r="169" spans="1:30" x14ac:dyDescent="0.2">
      <c r="K169" s="24"/>
      <c r="L169" s="24"/>
      <c r="M169" s="24"/>
      <c r="Z169" s="39"/>
      <c r="AA169" s="39"/>
      <c r="AB169" s="39"/>
      <c r="AC169" s="39"/>
      <c r="AD169" s="39"/>
    </row>
    <row r="170" spans="1:30" x14ac:dyDescent="0.2">
      <c r="K170" s="24"/>
      <c r="L170" s="24"/>
      <c r="M170" s="24"/>
      <c r="Z170" s="39"/>
      <c r="AA170" s="39"/>
      <c r="AB170" s="39"/>
      <c r="AC170" s="39"/>
      <c r="AD170" s="39"/>
    </row>
    <row r="171" spans="1:30" x14ac:dyDescent="0.2">
      <c r="Z171" s="39"/>
      <c r="AA171" s="39"/>
      <c r="AB171" s="39"/>
      <c r="AC171" s="39"/>
      <c r="AD171" s="39"/>
    </row>
    <row r="172" spans="1:30" x14ac:dyDescent="0.2">
      <c r="Z172" s="39"/>
      <c r="AA172" s="39"/>
      <c r="AB172" s="39"/>
      <c r="AC172" s="39"/>
      <c r="AD172" s="39"/>
    </row>
    <row r="173" spans="1:30" x14ac:dyDescent="0.2">
      <c r="Z173" s="39"/>
      <c r="AA173" s="39"/>
      <c r="AB173" s="39"/>
      <c r="AC173" s="39"/>
      <c r="AD173" s="39"/>
    </row>
    <row r="174" spans="1:30" x14ac:dyDescent="0.2">
      <c r="Z174" s="39"/>
      <c r="AA174" s="39"/>
      <c r="AB174" s="39"/>
      <c r="AC174" s="39"/>
      <c r="AD174" s="39"/>
    </row>
    <row r="175" spans="1:30" x14ac:dyDescent="0.2">
      <c r="Z175" s="39"/>
      <c r="AA175" s="39"/>
      <c r="AB175" s="39"/>
      <c r="AC175" s="39"/>
      <c r="AD175" s="39"/>
    </row>
    <row r="176" spans="1:30" x14ac:dyDescent="0.2">
      <c r="Z176" s="39"/>
      <c r="AA176" s="39"/>
      <c r="AB176" s="39"/>
      <c r="AC176" s="39"/>
      <c r="AD176" s="39"/>
    </row>
    <row r="177" spans="26:30" x14ac:dyDescent="0.2">
      <c r="Z177" s="39"/>
      <c r="AA177" s="39"/>
      <c r="AB177" s="39"/>
      <c r="AC177" s="39"/>
      <c r="AD177" s="39"/>
    </row>
    <row r="178" spans="26:30" x14ac:dyDescent="0.2">
      <c r="Z178" s="39"/>
      <c r="AA178" s="39"/>
      <c r="AB178" s="39"/>
      <c r="AC178" s="39"/>
      <c r="AD178" s="39"/>
    </row>
    <row r="179" spans="26:30" x14ac:dyDescent="0.2">
      <c r="Z179" s="39"/>
      <c r="AA179" s="39"/>
      <c r="AB179" s="39"/>
      <c r="AC179" s="39"/>
      <c r="AD179" s="39"/>
    </row>
    <row r="180" spans="26:30" x14ac:dyDescent="0.2">
      <c r="Z180" s="39"/>
      <c r="AA180" s="39"/>
      <c r="AB180" s="39"/>
      <c r="AC180" s="39"/>
      <c r="AD180" s="39"/>
    </row>
    <row r="181" spans="26:30" x14ac:dyDescent="0.2">
      <c r="Z181" s="39"/>
      <c r="AA181" s="39"/>
      <c r="AB181" s="39"/>
      <c r="AC181" s="39"/>
      <c r="AD181" s="39"/>
    </row>
    <row r="182" spans="26:30" x14ac:dyDescent="0.2">
      <c r="Z182" s="39"/>
      <c r="AA182" s="39"/>
      <c r="AB182" s="39"/>
      <c r="AC182" s="39"/>
      <c r="AD182" s="39"/>
    </row>
    <row r="183" spans="26:30" x14ac:dyDescent="0.2">
      <c r="Z183" s="39"/>
      <c r="AA183" s="39"/>
      <c r="AB183" s="39"/>
      <c r="AC183" s="39"/>
      <c r="AD183" s="39"/>
    </row>
    <row r="184" spans="26:30" x14ac:dyDescent="0.2">
      <c r="Z184" s="39"/>
      <c r="AA184" s="39"/>
      <c r="AB184" s="39"/>
      <c r="AC184" s="39"/>
      <c r="AD184" s="39"/>
    </row>
    <row r="185" spans="26:30" x14ac:dyDescent="0.2">
      <c r="Z185" s="39"/>
      <c r="AA185" s="39"/>
      <c r="AB185" s="39"/>
      <c r="AC185" s="39"/>
      <c r="AD185" s="39"/>
    </row>
    <row r="186" spans="26:30" x14ac:dyDescent="0.2">
      <c r="Z186" s="39"/>
      <c r="AA186" s="39"/>
      <c r="AB186" s="39"/>
      <c r="AC186" s="39"/>
      <c r="AD186" s="39"/>
    </row>
    <row r="187" spans="26:30" x14ac:dyDescent="0.2">
      <c r="Z187" s="39"/>
      <c r="AA187" s="39"/>
      <c r="AB187" s="39"/>
      <c r="AC187" s="39"/>
      <c r="AD187" s="39"/>
    </row>
    <row r="188" spans="26:30" x14ac:dyDescent="0.2">
      <c r="Z188" s="39"/>
      <c r="AA188" s="39"/>
      <c r="AB188" s="39"/>
      <c r="AC188" s="39"/>
      <c r="AD188" s="39"/>
    </row>
    <row r="189" spans="26:30" x14ac:dyDescent="0.2">
      <c r="Z189" s="39"/>
      <c r="AA189" s="39"/>
      <c r="AB189" s="39"/>
      <c r="AC189" s="39"/>
      <c r="AD189" s="39"/>
    </row>
    <row r="190" spans="26:30" x14ac:dyDescent="0.2">
      <c r="Z190" s="39"/>
      <c r="AA190" s="39"/>
      <c r="AB190" s="39"/>
      <c r="AC190" s="39"/>
      <c r="AD190" s="39"/>
    </row>
    <row r="191" spans="26:30" x14ac:dyDescent="0.2">
      <c r="Z191" s="39"/>
      <c r="AA191" s="39"/>
      <c r="AB191" s="39"/>
      <c r="AC191" s="39"/>
      <c r="AD191" s="39"/>
    </row>
    <row r="192" spans="26:30" x14ac:dyDescent="0.2">
      <c r="Z192" s="39"/>
      <c r="AA192" s="39"/>
      <c r="AB192" s="39"/>
      <c r="AC192" s="39"/>
      <c r="AD192" s="39"/>
    </row>
    <row r="193" spans="26:30" x14ac:dyDescent="0.2">
      <c r="Z193" s="39"/>
      <c r="AA193" s="39"/>
      <c r="AB193" s="39"/>
      <c r="AC193" s="39"/>
      <c r="AD193" s="39"/>
    </row>
    <row r="194" spans="26:30" x14ac:dyDescent="0.2">
      <c r="Z194" s="39"/>
      <c r="AA194" s="39"/>
      <c r="AB194" s="39"/>
      <c r="AC194" s="39"/>
      <c r="AD194" s="39"/>
    </row>
    <row r="195" spans="26:30" x14ac:dyDescent="0.2">
      <c r="Z195" s="39"/>
      <c r="AA195" s="39"/>
      <c r="AB195" s="39"/>
      <c r="AC195" s="39"/>
      <c r="AD195" s="39"/>
    </row>
    <row r="196" spans="26:30" x14ac:dyDescent="0.2">
      <c r="Z196" s="39"/>
      <c r="AA196" s="39"/>
      <c r="AB196" s="39"/>
      <c r="AC196" s="39"/>
      <c r="AD196" s="39"/>
    </row>
    <row r="197" spans="26:30" x14ac:dyDescent="0.2">
      <c r="Z197" s="39"/>
      <c r="AA197" s="39"/>
      <c r="AB197" s="39"/>
      <c r="AC197" s="39"/>
      <c r="AD197" s="39"/>
    </row>
    <row r="198" spans="26:30" x14ac:dyDescent="0.2">
      <c r="Z198" s="39"/>
      <c r="AA198" s="39"/>
      <c r="AB198" s="39"/>
      <c r="AC198" s="39"/>
      <c r="AD198" s="39"/>
    </row>
    <row r="199" spans="26:30" x14ac:dyDescent="0.2">
      <c r="Z199" s="39"/>
      <c r="AA199" s="39"/>
      <c r="AB199" s="39"/>
      <c r="AC199" s="39"/>
      <c r="AD199" s="39"/>
    </row>
    <row r="200" spans="26:30" x14ac:dyDescent="0.2">
      <c r="Z200" s="39"/>
      <c r="AA200" s="39"/>
      <c r="AB200" s="39"/>
      <c r="AC200" s="39"/>
      <c r="AD200" s="39"/>
    </row>
    <row r="201" spans="26:30" x14ac:dyDescent="0.2">
      <c r="Z201" s="39"/>
      <c r="AA201" s="39"/>
      <c r="AB201" s="39"/>
      <c r="AC201" s="39"/>
      <c r="AD201" s="39"/>
    </row>
    <row r="202" spans="26:30" x14ac:dyDescent="0.2">
      <c r="Z202" s="39"/>
      <c r="AA202" s="39"/>
      <c r="AB202" s="39"/>
      <c r="AC202" s="39"/>
      <c r="AD202" s="39"/>
    </row>
    <row r="203" spans="26:30" x14ac:dyDescent="0.2">
      <c r="Z203" s="39"/>
      <c r="AA203" s="39"/>
      <c r="AB203" s="39"/>
      <c r="AC203" s="39"/>
      <c r="AD203" s="39"/>
    </row>
    <row r="204" spans="26:30" x14ac:dyDescent="0.2">
      <c r="Z204" s="39"/>
      <c r="AA204" s="39"/>
      <c r="AB204" s="39"/>
      <c r="AC204" s="39"/>
      <c r="AD204" s="39"/>
    </row>
    <row r="205" spans="26:30" x14ac:dyDescent="0.2">
      <c r="Z205" s="39"/>
      <c r="AA205" s="39"/>
      <c r="AB205" s="39"/>
      <c r="AC205" s="39"/>
      <c r="AD205" s="39"/>
    </row>
    <row r="206" spans="26:30" x14ac:dyDescent="0.2">
      <c r="Z206" s="39"/>
      <c r="AA206" s="39"/>
      <c r="AB206" s="39"/>
      <c r="AC206" s="39"/>
      <c r="AD206" s="39"/>
    </row>
    <row r="207" spans="26:30" x14ac:dyDescent="0.2">
      <c r="Z207" s="39"/>
      <c r="AA207" s="39"/>
      <c r="AB207" s="39"/>
      <c r="AC207" s="39"/>
      <c r="AD207" s="39"/>
    </row>
    <row r="208" spans="26:30" x14ac:dyDescent="0.2">
      <c r="Z208" s="39"/>
      <c r="AA208" s="39"/>
      <c r="AB208" s="39"/>
      <c r="AC208" s="39"/>
      <c r="AD208" s="39"/>
    </row>
    <row r="209" spans="26:30" x14ac:dyDescent="0.2">
      <c r="Z209" s="39"/>
      <c r="AA209" s="39"/>
      <c r="AB209" s="39"/>
      <c r="AC209" s="39"/>
      <c r="AD209" s="39"/>
    </row>
    <row r="210" spans="26:30" x14ac:dyDescent="0.2">
      <c r="Z210" s="39"/>
      <c r="AA210" s="39"/>
      <c r="AB210" s="39"/>
      <c r="AC210" s="39"/>
      <c r="AD210" s="39"/>
    </row>
    <row r="211" spans="26:30" x14ac:dyDescent="0.2">
      <c r="Z211" s="39"/>
      <c r="AA211" s="39"/>
      <c r="AB211" s="39"/>
      <c r="AC211" s="39"/>
      <c r="AD211" s="39"/>
    </row>
    <row r="212" spans="26:30" x14ac:dyDescent="0.2">
      <c r="Z212" s="39"/>
      <c r="AA212" s="39"/>
      <c r="AB212" s="39"/>
      <c r="AC212" s="39"/>
      <c r="AD212" s="39"/>
    </row>
    <row r="213" spans="26:30" x14ac:dyDescent="0.2">
      <c r="Z213" s="39"/>
      <c r="AA213" s="39"/>
      <c r="AB213" s="39"/>
      <c r="AC213" s="39"/>
      <c r="AD213" s="39"/>
    </row>
    <row r="214" spans="26:30" x14ac:dyDescent="0.2">
      <c r="Z214" s="39"/>
      <c r="AA214" s="39"/>
      <c r="AB214" s="39"/>
      <c r="AC214" s="39"/>
      <c r="AD214" s="39"/>
    </row>
    <row r="215" spans="26:30" x14ac:dyDescent="0.2">
      <c r="Z215" s="39"/>
      <c r="AA215" s="39"/>
      <c r="AB215" s="39"/>
      <c r="AC215" s="39"/>
      <c r="AD215" s="39"/>
    </row>
    <row r="216" spans="26:30" x14ac:dyDescent="0.2">
      <c r="Z216" s="39"/>
      <c r="AA216" s="39"/>
      <c r="AB216" s="39"/>
      <c r="AC216" s="39"/>
      <c r="AD216" s="39"/>
    </row>
    <row r="217" spans="26:30" x14ac:dyDescent="0.2">
      <c r="Z217" s="39"/>
      <c r="AA217" s="39"/>
      <c r="AB217" s="39"/>
      <c r="AC217" s="39"/>
      <c r="AD217" s="39"/>
    </row>
    <row r="218" spans="26:30" x14ac:dyDescent="0.2">
      <c r="Z218" s="39"/>
      <c r="AA218" s="39"/>
      <c r="AB218" s="39"/>
      <c r="AC218" s="39"/>
      <c r="AD218" s="39"/>
    </row>
    <row r="219" spans="26:30" x14ac:dyDescent="0.2">
      <c r="Z219" s="39"/>
      <c r="AA219" s="39"/>
      <c r="AB219" s="39"/>
      <c r="AC219" s="39"/>
      <c r="AD219" s="39"/>
    </row>
    <row r="220" spans="26:30" x14ac:dyDescent="0.2">
      <c r="Z220" s="39"/>
      <c r="AA220" s="39"/>
      <c r="AB220" s="39"/>
      <c r="AC220" s="39"/>
      <c r="AD220" s="39"/>
    </row>
    <row r="221" spans="26:30" x14ac:dyDescent="0.2">
      <c r="Z221" s="39"/>
      <c r="AA221" s="39"/>
      <c r="AB221" s="39"/>
      <c r="AC221" s="39"/>
      <c r="AD221" s="39"/>
    </row>
    <row r="222" spans="26:30" x14ac:dyDescent="0.2">
      <c r="Z222" s="39"/>
      <c r="AA222" s="39"/>
      <c r="AB222" s="39"/>
      <c r="AC222" s="39"/>
      <c r="AD222" s="39"/>
    </row>
    <row r="223" spans="26:30" x14ac:dyDescent="0.2">
      <c r="Z223" s="39"/>
      <c r="AA223" s="39"/>
      <c r="AB223" s="39"/>
      <c r="AC223" s="39"/>
      <c r="AD223" s="39"/>
    </row>
    <row r="224" spans="26:30" x14ac:dyDescent="0.2">
      <c r="Z224" s="39"/>
      <c r="AA224" s="39"/>
      <c r="AB224" s="39"/>
      <c r="AC224" s="39"/>
      <c r="AD224" s="39"/>
    </row>
    <row r="225" spans="26:30" x14ac:dyDescent="0.2">
      <c r="Z225" s="39"/>
      <c r="AA225" s="39"/>
      <c r="AB225" s="39"/>
      <c r="AC225" s="39"/>
      <c r="AD225" s="39"/>
    </row>
    <row r="226" spans="26:30" x14ac:dyDescent="0.2">
      <c r="Z226" s="39"/>
      <c r="AA226" s="39"/>
      <c r="AB226" s="39"/>
      <c r="AC226" s="39"/>
      <c r="AD226" s="39"/>
    </row>
    <row r="227" spans="26:30" x14ac:dyDescent="0.2">
      <c r="Z227" s="39"/>
      <c r="AA227" s="39"/>
      <c r="AB227" s="39"/>
      <c r="AC227" s="39"/>
      <c r="AD227" s="39"/>
    </row>
    <row r="228" spans="26:30" x14ac:dyDescent="0.2">
      <c r="Z228" s="39"/>
      <c r="AA228" s="39"/>
      <c r="AB228" s="39"/>
      <c r="AC228" s="39"/>
      <c r="AD228" s="39"/>
    </row>
    <row r="229" spans="26:30" x14ac:dyDescent="0.2">
      <c r="Z229" s="39"/>
      <c r="AA229" s="39"/>
      <c r="AB229" s="39"/>
      <c r="AC229" s="39"/>
      <c r="AD229" s="39"/>
    </row>
    <row r="230" spans="26:30" x14ac:dyDescent="0.2">
      <c r="Z230" s="39"/>
      <c r="AA230" s="39"/>
      <c r="AB230" s="39"/>
      <c r="AC230" s="39"/>
      <c r="AD230" s="39"/>
    </row>
    <row r="231" spans="26:30" x14ac:dyDescent="0.2">
      <c r="Z231" s="39"/>
      <c r="AA231" s="39"/>
      <c r="AB231" s="39"/>
      <c r="AC231" s="39"/>
      <c r="AD231" s="39"/>
    </row>
    <row r="232" spans="26:30" x14ac:dyDescent="0.2">
      <c r="Z232" s="39"/>
      <c r="AA232" s="39"/>
      <c r="AB232" s="39"/>
      <c r="AC232" s="39"/>
      <c r="AD232" s="39"/>
    </row>
    <row r="233" spans="26:30" x14ac:dyDescent="0.2">
      <c r="Z233" s="39"/>
      <c r="AA233" s="39"/>
      <c r="AB233" s="39"/>
      <c r="AC233" s="39"/>
      <c r="AD233" s="39"/>
    </row>
    <row r="234" spans="26:30" x14ac:dyDescent="0.2">
      <c r="Z234" s="39"/>
      <c r="AA234" s="39"/>
      <c r="AB234" s="39"/>
      <c r="AC234" s="39"/>
      <c r="AD234" s="39"/>
    </row>
    <row r="235" spans="26:30" x14ac:dyDescent="0.2">
      <c r="Z235" s="39"/>
      <c r="AA235" s="39"/>
      <c r="AB235" s="39"/>
      <c r="AC235" s="39"/>
      <c r="AD235" s="39"/>
    </row>
    <row r="236" spans="26:30" x14ac:dyDescent="0.2">
      <c r="Z236" s="39"/>
      <c r="AA236" s="39"/>
      <c r="AB236" s="39"/>
      <c r="AC236" s="39"/>
      <c r="AD236" s="39"/>
    </row>
    <row r="237" spans="26:30" x14ac:dyDescent="0.2">
      <c r="Z237" s="39"/>
      <c r="AA237" s="39"/>
      <c r="AB237" s="39"/>
      <c r="AC237" s="39"/>
      <c r="AD237" s="39"/>
    </row>
    <row r="238" spans="26:30" x14ac:dyDescent="0.2">
      <c r="Z238" s="39"/>
      <c r="AA238" s="39"/>
      <c r="AB238" s="39"/>
      <c r="AC238" s="39"/>
      <c r="AD238" s="39"/>
    </row>
    <row r="239" spans="26:30" x14ac:dyDescent="0.2">
      <c r="Z239" s="39"/>
      <c r="AA239" s="39"/>
      <c r="AB239" s="39"/>
      <c r="AC239" s="39"/>
      <c r="AD239" s="39"/>
    </row>
    <row r="240" spans="26:30" x14ac:dyDescent="0.2">
      <c r="Z240" s="39"/>
      <c r="AA240" s="39"/>
      <c r="AB240" s="39"/>
      <c r="AC240" s="39"/>
      <c r="AD240" s="39"/>
    </row>
    <row r="241" spans="26:30" x14ac:dyDescent="0.2">
      <c r="Z241" s="39"/>
      <c r="AA241" s="39"/>
      <c r="AB241" s="39"/>
      <c r="AC241" s="39"/>
      <c r="AD241" s="39"/>
    </row>
    <row r="242" spans="26:30" x14ac:dyDescent="0.2">
      <c r="Z242" s="39"/>
      <c r="AA242" s="39"/>
      <c r="AB242" s="39"/>
      <c r="AC242" s="39"/>
      <c r="AD242" s="39"/>
    </row>
    <row r="243" spans="26:30" x14ac:dyDescent="0.2">
      <c r="Z243" s="39"/>
      <c r="AA243" s="39"/>
      <c r="AB243" s="39"/>
      <c r="AC243" s="39"/>
      <c r="AD243" s="39"/>
    </row>
    <row r="244" spans="26:30" x14ac:dyDescent="0.2">
      <c r="Z244" s="39"/>
      <c r="AA244" s="39"/>
      <c r="AB244" s="39"/>
      <c r="AC244" s="39"/>
      <c r="AD244" s="39"/>
    </row>
    <row r="245" spans="26:30" x14ac:dyDescent="0.2">
      <c r="Z245" s="39"/>
      <c r="AA245" s="39"/>
      <c r="AB245" s="39"/>
      <c r="AC245" s="39"/>
      <c r="AD245" s="39"/>
    </row>
    <row r="246" spans="26:30" x14ac:dyDescent="0.2">
      <c r="Z246" s="39"/>
      <c r="AA246" s="39"/>
      <c r="AB246" s="39"/>
      <c r="AC246" s="39"/>
      <c r="AD246" s="39"/>
    </row>
    <row r="247" spans="26:30" x14ac:dyDescent="0.2">
      <c r="Z247" s="39"/>
      <c r="AA247" s="39"/>
      <c r="AB247" s="39"/>
      <c r="AC247" s="39"/>
      <c r="AD247" s="39"/>
    </row>
    <row r="248" spans="26:30" x14ac:dyDescent="0.2">
      <c r="Z248" s="39"/>
      <c r="AA248" s="39"/>
      <c r="AB248" s="39"/>
      <c r="AC248" s="39"/>
      <c r="AD248" s="39"/>
    </row>
    <row r="249" spans="26:30" x14ac:dyDescent="0.2">
      <c r="Z249" s="39"/>
      <c r="AA249" s="39"/>
      <c r="AB249" s="39"/>
      <c r="AC249" s="39"/>
      <c r="AD249" s="39"/>
    </row>
    <row r="250" spans="26:30" x14ac:dyDescent="0.2">
      <c r="Z250" s="39"/>
      <c r="AA250" s="39"/>
      <c r="AB250" s="39"/>
      <c r="AC250" s="39"/>
      <c r="AD250" s="39"/>
    </row>
    <row r="251" spans="26:30" x14ac:dyDescent="0.2">
      <c r="Z251" s="39"/>
      <c r="AA251" s="39"/>
      <c r="AB251" s="39"/>
      <c r="AC251" s="39"/>
      <c r="AD251" s="39"/>
    </row>
    <row r="252" spans="26:30" x14ac:dyDescent="0.2">
      <c r="Z252" s="39"/>
      <c r="AA252" s="39"/>
      <c r="AB252" s="39"/>
      <c r="AC252" s="39"/>
      <c r="AD252" s="39"/>
    </row>
    <row r="253" spans="26:30" x14ac:dyDescent="0.2">
      <c r="Z253" s="39"/>
      <c r="AA253" s="39"/>
      <c r="AB253" s="39"/>
      <c r="AC253" s="39"/>
      <c r="AD253" s="39"/>
    </row>
    <row r="254" spans="26:30" x14ac:dyDescent="0.2">
      <c r="Z254" s="39"/>
      <c r="AA254" s="39"/>
      <c r="AB254" s="39"/>
      <c r="AC254" s="39"/>
      <c r="AD254" s="39"/>
    </row>
    <row r="255" spans="26:30" x14ac:dyDescent="0.2">
      <c r="Z255" s="39"/>
      <c r="AA255" s="39"/>
      <c r="AB255" s="39"/>
      <c r="AC255" s="39"/>
      <c r="AD255" s="39"/>
    </row>
    <row r="256" spans="26:30" x14ac:dyDescent="0.2">
      <c r="Z256" s="39"/>
      <c r="AA256" s="39"/>
      <c r="AB256" s="39"/>
      <c r="AC256" s="39"/>
      <c r="AD256" s="39"/>
    </row>
    <row r="257" spans="26:30" x14ac:dyDescent="0.2">
      <c r="Z257" s="39"/>
      <c r="AA257" s="39"/>
      <c r="AB257" s="39"/>
      <c r="AC257" s="39"/>
      <c r="AD257" s="39"/>
    </row>
    <row r="258" spans="26:30" x14ac:dyDescent="0.2">
      <c r="Z258" s="39"/>
      <c r="AA258" s="39"/>
      <c r="AB258" s="39"/>
      <c r="AC258" s="39"/>
      <c r="AD258" s="39"/>
    </row>
    <row r="259" spans="26:30" x14ac:dyDescent="0.2">
      <c r="Z259" s="39"/>
      <c r="AA259" s="39"/>
      <c r="AB259" s="39"/>
      <c r="AC259" s="39"/>
      <c r="AD259" s="39"/>
    </row>
    <row r="260" spans="26:30" x14ac:dyDescent="0.2">
      <c r="Z260" s="39"/>
      <c r="AA260" s="39"/>
      <c r="AB260" s="39"/>
      <c r="AC260" s="39"/>
      <c r="AD260" s="39"/>
    </row>
    <row r="261" spans="26:30" x14ac:dyDescent="0.2">
      <c r="Z261" s="39"/>
      <c r="AA261" s="39"/>
      <c r="AB261" s="39"/>
      <c r="AC261" s="39"/>
      <c r="AD261" s="39"/>
    </row>
    <row r="262" spans="26:30" x14ac:dyDescent="0.2">
      <c r="Z262" s="39"/>
      <c r="AA262" s="39"/>
      <c r="AB262" s="39"/>
      <c r="AC262" s="39"/>
      <c r="AD262" s="39"/>
    </row>
    <row r="263" spans="26:30" x14ac:dyDescent="0.2">
      <c r="Z263" s="39"/>
      <c r="AA263" s="39"/>
      <c r="AB263" s="39"/>
      <c r="AC263" s="39"/>
      <c r="AD263" s="39"/>
    </row>
    <row r="264" spans="26:30" x14ac:dyDescent="0.2">
      <c r="Z264" s="39"/>
      <c r="AA264" s="39"/>
      <c r="AB264" s="39"/>
      <c r="AC264" s="39"/>
      <c r="AD264" s="39"/>
    </row>
    <row r="265" spans="26:30" x14ac:dyDescent="0.2">
      <c r="Z265" s="39"/>
      <c r="AA265" s="39"/>
      <c r="AB265" s="39"/>
      <c r="AC265" s="39"/>
      <c r="AD265" s="39"/>
    </row>
    <row r="266" spans="26:30" x14ac:dyDescent="0.2">
      <c r="Z266" s="39"/>
      <c r="AA266" s="39"/>
      <c r="AB266" s="39"/>
      <c r="AC266" s="39"/>
      <c r="AD266" s="39"/>
    </row>
    <row r="267" spans="26:30" x14ac:dyDescent="0.2">
      <c r="Z267" s="39"/>
      <c r="AA267" s="39"/>
      <c r="AB267" s="39"/>
      <c r="AC267" s="39"/>
      <c r="AD267" s="39"/>
    </row>
    <row r="268" spans="26:30" x14ac:dyDescent="0.2">
      <c r="Z268" s="39"/>
      <c r="AA268" s="39"/>
      <c r="AB268" s="39"/>
      <c r="AC268" s="39"/>
      <c r="AD268" s="39"/>
    </row>
    <row r="269" spans="26:30" x14ac:dyDescent="0.2">
      <c r="Z269" s="39"/>
      <c r="AA269" s="39"/>
      <c r="AB269" s="39"/>
      <c r="AC269" s="39"/>
      <c r="AD269" s="39"/>
    </row>
    <row r="270" spans="26:30" x14ac:dyDescent="0.2">
      <c r="Z270" s="39"/>
      <c r="AA270" s="39"/>
      <c r="AB270" s="39"/>
      <c r="AC270" s="39"/>
      <c r="AD270" s="39"/>
    </row>
    <row r="271" spans="26:30" x14ac:dyDescent="0.2">
      <c r="Z271" s="39"/>
      <c r="AA271" s="39"/>
      <c r="AB271" s="39"/>
      <c r="AC271" s="39"/>
      <c r="AD271" s="39"/>
    </row>
    <row r="272" spans="26:30" x14ac:dyDescent="0.2">
      <c r="Z272" s="39"/>
      <c r="AA272" s="39"/>
      <c r="AB272" s="39"/>
      <c r="AC272" s="39"/>
      <c r="AD272" s="39"/>
    </row>
    <row r="273" spans="26:30" x14ac:dyDescent="0.2">
      <c r="Z273" s="39"/>
      <c r="AA273" s="39"/>
      <c r="AB273" s="39"/>
      <c r="AC273" s="39"/>
      <c r="AD273" s="39"/>
    </row>
    <row r="274" spans="26:30" x14ac:dyDescent="0.2">
      <c r="Z274" s="39"/>
      <c r="AA274" s="39"/>
      <c r="AB274" s="39"/>
      <c r="AC274" s="39"/>
      <c r="AD274" s="39"/>
    </row>
    <row r="275" spans="26:30" x14ac:dyDescent="0.2">
      <c r="Z275" s="39"/>
      <c r="AA275" s="39"/>
      <c r="AB275" s="39"/>
      <c r="AC275" s="39"/>
      <c r="AD275" s="39"/>
    </row>
    <row r="276" spans="26:30" x14ac:dyDescent="0.2">
      <c r="Z276" s="39"/>
      <c r="AA276" s="39"/>
      <c r="AB276" s="39"/>
      <c r="AC276" s="39"/>
      <c r="AD276" s="39"/>
    </row>
    <row r="277" spans="26:30" x14ac:dyDescent="0.2">
      <c r="Z277" s="39"/>
      <c r="AA277" s="39"/>
      <c r="AB277" s="39"/>
      <c r="AC277" s="39"/>
      <c r="AD277" s="39"/>
    </row>
    <row r="278" spans="26:30" x14ac:dyDescent="0.2">
      <c r="Z278" s="39"/>
      <c r="AA278" s="39"/>
      <c r="AB278" s="39"/>
      <c r="AC278" s="39"/>
      <c r="AD278" s="39"/>
    </row>
    <row r="279" spans="26:30" x14ac:dyDescent="0.2">
      <c r="Z279" s="39"/>
      <c r="AA279" s="39"/>
      <c r="AB279" s="39"/>
      <c r="AC279" s="39"/>
      <c r="AD279" s="39"/>
    </row>
    <row r="280" spans="26:30" x14ac:dyDescent="0.2">
      <c r="Z280" s="39"/>
      <c r="AA280" s="39"/>
      <c r="AB280" s="39"/>
      <c r="AC280" s="39"/>
      <c r="AD280" s="39"/>
    </row>
    <row r="281" spans="26:30" x14ac:dyDescent="0.2">
      <c r="Z281" s="39"/>
      <c r="AA281" s="39"/>
      <c r="AB281" s="39"/>
      <c r="AC281" s="39"/>
      <c r="AD281" s="39"/>
    </row>
    <row r="282" spans="26:30" x14ac:dyDescent="0.2">
      <c r="Z282" s="39"/>
      <c r="AA282" s="39"/>
      <c r="AB282" s="39"/>
      <c r="AC282" s="39"/>
      <c r="AD282" s="39"/>
    </row>
    <row r="283" spans="26:30" x14ac:dyDescent="0.2">
      <c r="Z283" s="39"/>
      <c r="AA283" s="39"/>
      <c r="AB283" s="39"/>
      <c r="AC283" s="39"/>
      <c r="AD283" s="39"/>
    </row>
    <row r="284" spans="26:30" x14ac:dyDescent="0.2">
      <c r="Z284" s="39"/>
      <c r="AA284" s="39"/>
      <c r="AB284" s="39"/>
      <c r="AC284" s="39"/>
      <c r="AD284" s="39"/>
    </row>
    <row r="285" spans="26:30" x14ac:dyDescent="0.2">
      <c r="Z285" s="39"/>
      <c r="AA285" s="39"/>
      <c r="AB285" s="39"/>
      <c r="AC285" s="39"/>
      <c r="AD285" s="39"/>
    </row>
    <row r="286" spans="26:30" x14ac:dyDescent="0.2">
      <c r="Z286" s="39"/>
      <c r="AA286" s="39"/>
      <c r="AB286" s="39"/>
      <c r="AC286" s="39"/>
      <c r="AD286" s="39"/>
    </row>
    <row r="287" spans="26:30" x14ac:dyDescent="0.2">
      <c r="Z287" s="39"/>
      <c r="AA287" s="39"/>
      <c r="AB287" s="39"/>
      <c r="AC287" s="39"/>
      <c r="AD287" s="39"/>
    </row>
    <row r="288" spans="26:30" x14ac:dyDescent="0.2">
      <c r="Z288" s="39"/>
      <c r="AA288" s="39"/>
      <c r="AB288" s="39"/>
      <c r="AC288" s="39"/>
      <c r="AD288" s="39"/>
    </row>
    <row r="289" spans="26:30" x14ac:dyDescent="0.2">
      <c r="Z289" s="39"/>
      <c r="AA289" s="39"/>
      <c r="AB289" s="39"/>
      <c r="AC289" s="39"/>
      <c r="AD289" s="39"/>
    </row>
    <row r="290" spans="26:30" x14ac:dyDescent="0.2">
      <c r="Z290" s="39"/>
      <c r="AA290" s="39"/>
      <c r="AB290" s="39"/>
      <c r="AC290" s="39"/>
      <c r="AD290" s="39"/>
    </row>
    <row r="291" spans="26:30" x14ac:dyDescent="0.2">
      <c r="Z291" s="39"/>
      <c r="AA291" s="39"/>
      <c r="AB291" s="39"/>
      <c r="AC291" s="39"/>
      <c r="AD291" s="39"/>
    </row>
    <row r="292" spans="26:30" x14ac:dyDescent="0.2">
      <c r="Z292" s="39"/>
      <c r="AA292" s="39"/>
      <c r="AB292" s="39"/>
      <c r="AC292" s="39"/>
      <c r="AD292" s="39"/>
    </row>
    <row r="293" spans="26:30" x14ac:dyDescent="0.2">
      <c r="Z293" s="39"/>
      <c r="AA293" s="39"/>
      <c r="AB293" s="39"/>
      <c r="AC293" s="39"/>
      <c r="AD293" s="39"/>
    </row>
    <row r="294" spans="26:30" x14ac:dyDescent="0.2">
      <c r="Z294" s="39"/>
      <c r="AA294" s="39"/>
      <c r="AB294" s="39"/>
      <c r="AC294" s="39"/>
      <c r="AD294" s="39"/>
    </row>
    <row r="295" spans="26:30" x14ac:dyDescent="0.2">
      <c r="Z295" s="39"/>
      <c r="AA295" s="39"/>
      <c r="AB295" s="39"/>
      <c r="AC295" s="39"/>
      <c r="AD295" s="39"/>
    </row>
    <row r="296" spans="26:30" x14ac:dyDescent="0.2">
      <c r="Z296" s="39"/>
      <c r="AA296" s="39"/>
      <c r="AB296" s="39"/>
      <c r="AC296" s="39"/>
      <c r="AD296" s="39"/>
    </row>
    <row r="297" spans="26:30" x14ac:dyDescent="0.2">
      <c r="Z297" s="39"/>
      <c r="AA297" s="39"/>
      <c r="AB297" s="39"/>
      <c r="AC297" s="39"/>
      <c r="AD297" s="39"/>
    </row>
    <row r="298" spans="26:30" x14ac:dyDescent="0.2">
      <c r="Z298" s="39"/>
      <c r="AA298" s="39"/>
      <c r="AB298" s="39"/>
      <c r="AC298" s="39"/>
      <c r="AD298" s="39"/>
    </row>
    <row r="299" spans="26:30" x14ac:dyDescent="0.2">
      <c r="Z299" s="39"/>
      <c r="AA299" s="39"/>
      <c r="AB299" s="39"/>
      <c r="AC299" s="39"/>
      <c r="AD299" s="39"/>
    </row>
    <row r="300" spans="26:30" x14ac:dyDescent="0.2">
      <c r="Z300" s="39"/>
      <c r="AA300" s="39"/>
      <c r="AB300" s="39"/>
      <c r="AC300" s="39"/>
      <c r="AD300" s="39"/>
    </row>
    <row r="301" spans="26:30" x14ac:dyDescent="0.2">
      <c r="Z301" s="39"/>
      <c r="AA301" s="39"/>
      <c r="AB301" s="39"/>
      <c r="AC301" s="39"/>
      <c r="AD301" s="39"/>
    </row>
    <row r="302" spans="26:30" x14ac:dyDescent="0.2">
      <c r="Z302" s="39"/>
      <c r="AA302" s="39"/>
      <c r="AB302" s="39"/>
      <c r="AC302" s="39"/>
      <c r="AD302" s="39"/>
    </row>
    <row r="303" spans="26:30" x14ac:dyDescent="0.2">
      <c r="Z303" s="39"/>
      <c r="AA303" s="39"/>
      <c r="AB303" s="39"/>
      <c r="AC303" s="39"/>
      <c r="AD303" s="39"/>
    </row>
    <row r="304" spans="26:30" x14ac:dyDescent="0.2">
      <c r="Z304" s="39"/>
      <c r="AA304" s="39"/>
      <c r="AB304" s="39"/>
      <c r="AC304" s="39"/>
      <c r="AD304" s="39"/>
    </row>
    <row r="305" spans="26:30" x14ac:dyDescent="0.2">
      <c r="Z305" s="39"/>
      <c r="AA305" s="39"/>
      <c r="AB305" s="39"/>
      <c r="AC305" s="39"/>
      <c r="AD305" s="39"/>
    </row>
    <row r="306" spans="26:30" x14ac:dyDescent="0.2">
      <c r="Z306" s="39"/>
      <c r="AA306" s="39"/>
      <c r="AB306" s="39"/>
      <c r="AC306" s="39"/>
      <c r="AD306" s="39"/>
    </row>
    <row r="307" spans="26:30" x14ac:dyDescent="0.2">
      <c r="Z307" s="39"/>
      <c r="AA307" s="39"/>
      <c r="AB307" s="39"/>
      <c r="AC307" s="39"/>
      <c r="AD307" s="39"/>
    </row>
    <row r="308" spans="26:30" x14ac:dyDescent="0.2">
      <c r="Z308" s="39"/>
      <c r="AA308" s="39"/>
      <c r="AB308" s="39"/>
      <c r="AC308" s="39"/>
      <c r="AD308" s="39"/>
    </row>
    <row r="309" spans="26:30" x14ac:dyDescent="0.2">
      <c r="Z309" s="39"/>
      <c r="AA309" s="39"/>
      <c r="AB309" s="39"/>
      <c r="AC309" s="39"/>
      <c r="AD309" s="39"/>
    </row>
    <row r="310" spans="26:30" x14ac:dyDescent="0.2">
      <c r="Z310" s="39"/>
      <c r="AA310" s="39"/>
      <c r="AB310" s="39"/>
      <c r="AC310" s="39"/>
      <c r="AD310" s="39"/>
    </row>
    <row r="311" spans="26:30" x14ac:dyDescent="0.2">
      <c r="Z311" s="39"/>
      <c r="AA311" s="39"/>
      <c r="AB311" s="39"/>
      <c r="AC311" s="39"/>
      <c r="AD311" s="39"/>
    </row>
    <row r="312" spans="26:30" x14ac:dyDescent="0.2">
      <c r="Z312" s="39"/>
      <c r="AA312" s="39"/>
      <c r="AB312" s="39"/>
      <c r="AC312" s="39"/>
      <c r="AD312" s="39"/>
    </row>
    <row r="313" spans="26:30" x14ac:dyDescent="0.2">
      <c r="Z313" s="39"/>
      <c r="AA313" s="39"/>
      <c r="AB313" s="39"/>
      <c r="AC313" s="39"/>
      <c r="AD313" s="39"/>
    </row>
    <row r="314" spans="26:30" x14ac:dyDescent="0.2">
      <c r="Z314" s="39"/>
      <c r="AA314" s="39"/>
      <c r="AB314" s="39"/>
      <c r="AC314" s="39"/>
      <c r="AD314" s="39"/>
    </row>
    <row r="315" spans="26:30" x14ac:dyDescent="0.2">
      <c r="Z315" s="39"/>
      <c r="AA315" s="39"/>
      <c r="AB315" s="39"/>
      <c r="AC315" s="39"/>
      <c r="AD315" s="39"/>
    </row>
    <row r="316" spans="26:30" x14ac:dyDescent="0.2">
      <c r="Z316" s="39"/>
      <c r="AA316" s="39"/>
      <c r="AB316" s="39"/>
      <c r="AC316" s="39"/>
      <c r="AD316" s="39"/>
    </row>
    <row r="317" spans="26:30" x14ac:dyDescent="0.2">
      <c r="Z317" s="39"/>
      <c r="AA317" s="39"/>
      <c r="AB317" s="39"/>
      <c r="AC317" s="39"/>
      <c r="AD317" s="39"/>
    </row>
    <row r="318" spans="26:30" x14ac:dyDescent="0.2">
      <c r="Z318" s="39"/>
      <c r="AA318" s="39"/>
      <c r="AB318" s="39"/>
      <c r="AC318" s="39"/>
      <c r="AD318" s="39"/>
    </row>
    <row r="319" spans="26:30" x14ac:dyDescent="0.2">
      <c r="Z319" s="39"/>
      <c r="AA319" s="39"/>
      <c r="AB319" s="39"/>
      <c r="AC319" s="39"/>
      <c r="AD319" s="39"/>
    </row>
    <row r="320" spans="26:30" x14ac:dyDescent="0.2">
      <c r="Z320" s="39"/>
      <c r="AA320" s="39"/>
      <c r="AB320" s="39"/>
      <c r="AC320" s="39"/>
      <c r="AD320" s="39"/>
    </row>
    <row r="321" spans="26:30" x14ac:dyDescent="0.2">
      <c r="Z321" s="39"/>
      <c r="AA321" s="39"/>
      <c r="AB321" s="39"/>
      <c r="AC321" s="39"/>
      <c r="AD321" s="39"/>
    </row>
    <row r="322" spans="26:30" x14ac:dyDescent="0.2">
      <c r="Z322" s="39"/>
      <c r="AA322" s="39"/>
      <c r="AB322" s="39"/>
      <c r="AC322" s="39"/>
      <c r="AD322" s="39"/>
    </row>
    <row r="323" spans="26:30" x14ac:dyDescent="0.2">
      <c r="Z323" s="39"/>
      <c r="AA323" s="39"/>
      <c r="AB323" s="39"/>
      <c r="AC323" s="39"/>
      <c r="AD323" s="39"/>
    </row>
    <row r="324" spans="26:30" x14ac:dyDescent="0.2">
      <c r="Z324" s="39"/>
      <c r="AA324" s="39"/>
      <c r="AB324" s="39"/>
      <c r="AC324" s="39"/>
      <c r="AD324" s="39"/>
    </row>
    <row r="325" spans="26:30" x14ac:dyDescent="0.2">
      <c r="Z325" s="39"/>
      <c r="AA325" s="39"/>
      <c r="AB325" s="39"/>
      <c r="AC325" s="39"/>
      <c r="AD325" s="39"/>
    </row>
    <row r="326" spans="26:30" x14ac:dyDescent="0.2">
      <c r="Z326" s="39"/>
      <c r="AA326" s="39"/>
      <c r="AB326" s="39"/>
      <c r="AC326" s="39"/>
      <c r="AD326" s="39"/>
    </row>
    <row r="327" spans="26:30" x14ac:dyDescent="0.2">
      <c r="Z327" s="39"/>
      <c r="AA327" s="39"/>
      <c r="AB327" s="39"/>
      <c r="AC327" s="39"/>
      <c r="AD327" s="39"/>
    </row>
    <row r="328" spans="26:30" x14ac:dyDescent="0.2">
      <c r="Z328" s="39"/>
      <c r="AA328" s="39"/>
      <c r="AB328" s="39"/>
      <c r="AC328" s="39"/>
      <c r="AD328" s="39"/>
    </row>
    <row r="329" spans="26:30" x14ac:dyDescent="0.2">
      <c r="Z329" s="39"/>
      <c r="AA329" s="39"/>
      <c r="AB329" s="39"/>
      <c r="AC329" s="39"/>
      <c r="AD329" s="39"/>
    </row>
    <row r="330" spans="26:30" x14ac:dyDescent="0.2">
      <c r="Z330" s="39"/>
      <c r="AA330" s="39"/>
      <c r="AB330" s="39"/>
      <c r="AC330" s="39"/>
      <c r="AD330" s="39"/>
    </row>
    <row r="331" spans="26:30" x14ac:dyDescent="0.2">
      <c r="Z331" s="39"/>
      <c r="AA331" s="39"/>
      <c r="AB331" s="39"/>
      <c r="AC331" s="39"/>
      <c r="AD331" s="39"/>
    </row>
    <row r="332" spans="26:30" x14ac:dyDescent="0.2">
      <c r="Z332" s="39"/>
      <c r="AA332" s="39"/>
      <c r="AB332" s="39"/>
      <c r="AC332" s="39"/>
      <c r="AD332" s="39"/>
    </row>
    <row r="333" spans="26:30" x14ac:dyDescent="0.2">
      <c r="Z333" s="39"/>
      <c r="AA333" s="39"/>
      <c r="AB333" s="39"/>
      <c r="AC333" s="39"/>
      <c r="AD333" s="39"/>
    </row>
    <row r="334" spans="26:30" x14ac:dyDescent="0.2">
      <c r="Z334" s="39"/>
      <c r="AA334" s="39"/>
      <c r="AB334" s="39"/>
      <c r="AC334" s="39"/>
      <c r="AD334" s="39"/>
    </row>
    <row r="335" spans="26:30" x14ac:dyDescent="0.2">
      <c r="Z335" s="39"/>
      <c r="AA335" s="39"/>
      <c r="AB335" s="39"/>
      <c r="AC335" s="39"/>
      <c r="AD335" s="39"/>
    </row>
    <row r="336" spans="26:30" x14ac:dyDescent="0.2">
      <c r="Z336" s="39"/>
      <c r="AA336" s="39"/>
      <c r="AB336" s="39"/>
      <c r="AC336" s="39"/>
      <c r="AD336" s="39"/>
    </row>
    <row r="337" spans="26:30" x14ac:dyDescent="0.2">
      <c r="Z337" s="39"/>
      <c r="AA337" s="39"/>
      <c r="AB337" s="39"/>
      <c r="AC337" s="39"/>
      <c r="AD337" s="39"/>
    </row>
    <row r="338" spans="26:30" x14ac:dyDescent="0.2">
      <c r="Z338" s="39"/>
      <c r="AA338" s="39"/>
      <c r="AB338" s="39"/>
      <c r="AC338" s="39"/>
      <c r="AD338" s="39"/>
    </row>
    <row r="339" spans="26:30" x14ac:dyDescent="0.2">
      <c r="Z339" s="39"/>
      <c r="AA339" s="39"/>
      <c r="AB339" s="39"/>
      <c r="AC339" s="39"/>
      <c r="AD339" s="39"/>
    </row>
    <row r="340" spans="26:30" x14ac:dyDescent="0.2">
      <c r="Z340" s="39"/>
      <c r="AA340" s="39"/>
      <c r="AB340" s="39"/>
      <c r="AC340" s="39"/>
      <c r="AD340" s="39"/>
    </row>
    <row r="341" spans="26:30" x14ac:dyDescent="0.2">
      <c r="Z341" s="39"/>
      <c r="AA341" s="39"/>
      <c r="AB341" s="39"/>
      <c r="AC341" s="39"/>
      <c r="AD341" s="39"/>
    </row>
    <row r="342" spans="26:30" x14ac:dyDescent="0.2">
      <c r="Z342" s="39"/>
      <c r="AA342" s="39"/>
      <c r="AB342" s="39"/>
      <c r="AC342" s="39"/>
      <c r="AD342" s="39"/>
    </row>
    <row r="343" spans="26:30" x14ac:dyDescent="0.2">
      <c r="Z343" s="39"/>
      <c r="AA343" s="39"/>
      <c r="AB343" s="39"/>
      <c r="AC343" s="39"/>
      <c r="AD343" s="39"/>
    </row>
    <row r="344" spans="26:30" x14ac:dyDescent="0.2">
      <c r="Z344" s="39"/>
      <c r="AA344" s="39"/>
      <c r="AB344" s="39"/>
      <c r="AC344" s="39"/>
      <c r="AD344" s="39"/>
    </row>
    <row r="345" spans="26:30" x14ac:dyDescent="0.2">
      <c r="Z345" s="39"/>
      <c r="AA345" s="39"/>
      <c r="AB345" s="39"/>
      <c r="AC345" s="39"/>
      <c r="AD345" s="39"/>
    </row>
    <row r="346" spans="26:30" x14ac:dyDescent="0.2">
      <c r="Z346" s="39"/>
      <c r="AA346" s="39"/>
      <c r="AB346" s="39"/>
      <c r="AC346" s="39"/>
      <c r="AD346" s="39"/>
    </row>
    <row r="347" spans="26:30" x14ac:dyDescent="0.2">
      <c r="Z347" s="39"/>
      <c r="AA347" s="39"/>
      <c r="AB347" s="39"/>
      <c r="AC347" s="39"/>
      <c r="AD347" s="39"/>
    </row>
    <row r="348" spans="26:30" x14ac:dyDescent="0.2">
      <c r="Z348" s="39"/>
      <c r="AA348" s="39"/>
      <c r="AB348" s="39"/>
      <c r="AC348" s="39"/>
      <c r="AD348" s="39"/>
    </row>
    <row r="349" spans="26:30" x14ac:dyDescent="0.2">
      <c r="Z349" s="39"/>
      <c r="AA349" s="39"/>
      <c r="AB349" s="39"/>
      <c r="AC349" s="39"/>
      <c r="AD349" s="39"/>
    </row>
    <row r="350" spans="26:30" x14ac:dyDescent="0.2">
      <c r="Z350" s="39"/>
      <c r="AA350" s="39"/>
      <c r="AB350" s="39"/>
      <c r="AC350" s="39"/>
      <c r="AD350" s="39"/>
    </row>
    <row r="351" spans="26:30" x14ac:dyDescent="0.2">
      <c r="Z351" s="39"/>
      <c r="AA351" s="39"/>
      <c r="AB351" s="39"/>
      <c r="AC351" s="39"/>
      <c r="AD351" s="39"/>
    </row>
    <row r="352" spans="26:30" x14ac:dyDescent="0.2">
      <c r="Z352" s="39"/>
      <c r="AA352" s="39"/>
      <c r="AB352" s="39"/>
      <c r="AC352" s="39"/>
      <c r="AD352" s="39"/>
    </row>
    <row r="353" spans="26:30" x14ac:dyDescent="0.2">
      <c r="Z353" s="39"/>
      <c r="AA353" s="39"/>
      <c r="AB353" s="39"/>
      <c r="AC353" s="39"/>
      <c r="AD353" s="39"/>
    </row>
    <row r="354" spans="26:30" x14ac:dyDescent="0.2">
      <c r="Z354" s="39"/>
      <c r="AA354" s="39"/>
      <c r="AB354" s="39"/>
      <c r="AC354" s="39"/>
      <c r="AD354" s="39"/>
    </row>
    <row r="355" spans="26:30" x14ac:dyDescent="0.2">
      <c r="Z355" s="39"/>
      <c r="AA355" s="39"/>
      <c r="AB355" s="39"/>
      <c r="AC355" s="39"/>
      <c r="AD355" s="39"/>
    </row>
    <row r="356" spans="26:30" x14ac:dyDescent="0.2">
      <c r="Z356" s="39"/>
      <c r="AA356" s="39"/>
      <c r="AB356" s="39"/>
      <c r="AC356" s="39"/>
      <c r="AD356" s="39"/>
    </row>
    <row r="357" spans="26:30" x14ac:dyDescent="0.2">
      <c r="Z357" s="39"/>
      <c r="AA357" s="39"/>
      <c r="AB357" s="39"/>
      <c r="AC357" s="39"/>
      <c r="AD357" s="39"/>
    </row>
    <row r="358" spans="26:30" x14ac:dyDescent="0.2">
      <c r="Z358" s="39"/>
      <c r="AA358" s="39"/>
      <c r="AB358" s="39"/>
      <c r="AC358" s="39"/>
      <c r="AD358" s="39"/>
    </row>
    <row r="359" spans="26:30" x14ac:dyDescent="0.2">
      <c r="Z359" s="39"/>
      <c r="AA359" s="39"/>
      <c r="AB359" s="39"/>
      <c r="AC359" s="39"/>
      <c r="AD359" s="39"/>
    </row>
    <row r="360" spans="26:30" x14ac:dyDescent="0.2">
      <c r="Z360" s="39"/>
      <c r="AA360" s="39"/>
      <c r="AB360" s="39"/>
      <c r="AC360" s="39"/>
      <c r="AD360" s="39"/>
    </row>
    <row r="361" spans="26:30" x14ac:dyDescent="0.2">
      <c r="Z361" s="39"/>
      <c r="AA361" s="39"/>
      <c r="AB361" s="39"/>
      <c r="AC361" s="39"/>
      <c r="AD361" s="39"/>
    </row>
    <row r="362" spans="26:30" x14ac:dyDescent="0.2">
      <c r="Z362" s="39"/>
      <c r="AA362" s="39"/>
      <c r="AB362" s="39"/>
      <c r="AC362" s="39"/>
      <c r="AD362" s="39"/>
    </row>
    <row r="363" spans="26:30" x14ac:dyDescent="0.2">
      <c r="Z363" s="39"/>
      <c r="AA363" s="39"/>
      <c r="AB363" s="39"/>
      <c r="AC363" s="39"/>
      <c r="AD363" s="39"/>
    </row>
    <row r="364" spans="26:30" x14ac:dyDescent="0.2">
      <c r="Z364" s="39"/>
      <c r="AA364" s="39"/>
      <c r="AB364" s="39"/>
      <c r="AC364" s="39"/>
      <c r="AD364" s="39"/>
    </row>
    <row r="365" spans="26:30" x14ac:dyDescent="0.2">
      <c r="Z365" s="39"/>
      <c r="AA365" s="39"/>
      <c r="AB365" s="39"/>
      <c r="AC365" s="39"/>
      <c r="AD365" s="39"/>
    </row>
    <row r="366" spans="26:30" x14ac:dyDescent="0.2">
      <c r="Z366" s="39"/>
      <c r="AA366" s="39"/>
      <c r="AB366" s="39"/>
      <c r="AC366" s="39"/>
      <c r="AD366" s="39"/>
    </row>
    <row r="367" spans="26:30" x14ac:dyDescent="0.2">
      <c r="Z367" s="39"/>
      <c r="AA367" s="39"/>
      <c r="AB367" s="39"/>
      <c r="AC367" s="39"/>
      <c r="AD367" s="39"/>
    </row>
    <row r="368" spans="26:30" x14ac:dyDescent="0.2">
      <c r="Z368" s="39"/>
      <c r="AA368" s="39"/>
      <c r="AB368" s="39"/>
      <c r="AC368" s="39"/>
      <c r="AD368" s="39"/>
    </row>
    <row r="369" spans="26:30" x14ac:dyDescent="0.2">
      <c r="Z369" s="39"/>
      <c r="AA369" s="39"/>
      <c r="AB369" s="39"/>
      <c r="AC369" s="39"/>
      <c r="AD369" s="39"/>
    </row>
    <row r="370" spans="26:30" x14ac:dyDescent="0.2">
      <c r="Z370" s="39"/>
      <c r="AA370" s="39"/>
      <c r="AB370" s="39"/>
      <c r="AC370" s="39"/>
      <c r="AD370" s="39"/>
    </row>
    <row r="371" spans="26:30" x14ac:dyDescent="0.2">
      <c r="Z371" s="39"/>
      <c r="AA371" s="39"/>
      <c r="AB371" s="39"/>
      <c r="AC371" s="39"/>
      <c r="AD371" s="39"/>
    </row>
    <row r="372" spans="26:30" x14ac:dyDescent="0.2">
      <c r="Z372" s="39"/>
      <c r="AA372" s="39"/>
      <c r="AB372" s="39"/>
      <c r="AC372" s="39"/>
      <c r="AD372" s="39"/>
    </row>
    <row r="373" spans="26:30" x14ac:dyDescent="0.2">
      <c r="Z373" s="39"/>
      <c r="AA373" s="39"/>
      <c r="AB373" s="39"/>
      <c r="AC373" s="39"/>
      <c r="AD373" s="39"/>
    </row>
    <row r="374" spans="26:30" x14ac:dyDescent="0.2">
      <c r="Z374" s="39"/>
      <c r="AA374" s="39"/>
      <c r="AB374" s="39"/>
      <c r="AC374" s="39"/>
      <c r="AD374" s="39"/>
    </row>
    <row r="375" spans="26:30" x14ac:dyDescent="0.2">
      <c r="Z375" s="39"/>
      <c r="AA375" s="39"/>
      <c r="AB375" s="39"/>
      <c r="AC375" s="39"/>
      <c r="AD375" s="39"/>
    </row>
    <row r="376" spans="26:30" x14ac:dyDescent="0.2">
      <c r="Z376" s="39"/>
      <c r="AA376" s="39"/>
      <c r="AB376" s="39"/>
      <c r="AC376" s="39"/>
      <c r="AD376" s="39"/>
    </row>
    <row r="377" spans="26:30" x14ac:dyDescent="0.2">
      <c r="Z377" s="39"/>
      <c r="AA377" s="39"/>
      <c r="AB377" s="39"/>
      <c r="AC377" s="39"/>
      <c r="AD377" s="39"/>
    </row>
    <row r="378" spans="26:30" x14ac:dyDescent="0.2">
      <c r="Z378" s="39"/>
      <c r="AA378" s="39"/>
      <c r="AB378" s="39"/>
      <c r="AC378" s="39"/>
      <c r="AD378" s="39"/>
    </row>
    <row r="379" spans="26:30" x14ac:dyDescent="0.2">
      <c r="Z379" s="39"/>
      <c r="AA379" s="39"/>
      <c r="AB379" s="39"/>
      <c r="AC379" s="39"/>
      <c r="AD379" s="39"/>
    </row>
    <row r="380" spans="26:30" x14ac:dyDescent="0.2">
      <c r="Z380" s="39"/>
      <c r="AA380" s="39"/>
      <c r="AB380" s="39"/>
      <c r="AC380" s="39"/>
      <c r="AD380" s="39"/>
    </row>
    <row r="381" spans="26:30" x14ac:dyDescent="0.2">
      <c r="Z381" s="39"/>
      <c r="AA381" s="39"/>
      <c r="AB381" s="39"/>
      <c r="AC381" s="39"/>
      <c r="AD381" s="39"/>
    </row>
    <row r="382" spans="26:30" x14ac:dyDescent="0.2">
      <c r="Z382" s="39"/>
      <c r="AA382" s="39"/>
      <c r="AB382" s="39"/>
      <c r="AC382" s="39"/>
      <c r="AD382" s="39"/>
    </row>
    <row r="383" spans="26:30" x14ac:dyDescent="0.2">
      <c r="Z383" s="39"/>
      <c r="AA383" s="39"/>
      <c r="AB383" s="39"/>
      <c r="AC383" s="39"/>
      <c r="AD383" s="39"/>
    </row>
    <row r="384" spans="26:30" x14ac:dyDescent="0.2">
      <c r="Z384" s="39"/>
      <c r="AA384" s="39"/>
      <c r="AB384" s="39"/>
      <c r="AC384" s="39"/>
      <c r="AD384" s="39"/>
    </row>
    <row r="385" spans="26:30" x14ac:dyDescent="0.2">
      <c r="Z385" s="39"/>
      <c r="AA385" s="39"/>
      <c r="AB385" s="39"/>
      <c r="AC385" s="39"/>
      <c r="AD385" s="39"/>
    </row>
    <row r="386" spans="26:30" x14ac:dyDescent="0.2">
      <c r="Z386" s="39"/>
      <c r="AA386" s="39"/>
      <c r="AB386" s="39"/>
      <c r="AC386" s="39"/>
      <c r="AD386" s="39"/>
    </row>
    <row r="387" spans="26:30" x14ac:dyDescent="0.2">
      <c r="Z387" s="39"/>
      <c r="AA387" s="39"/>
      <c r="AB387" s="39"/>
      <c r="AC387" s="39"/>
      <c r="AD387" s="39"/>
    </row>
    <row r="388" spans="26:30" x14ac:dyDescent="0.2">
      <c r="Z388" s="39"/>
      <c r="AA388" s="39"/>
      <c r="AB388" s="39"/>
      <c r="AC388" s="39"/>
      <c r="AD388" s="39"/>
    </row>
    <row r="389" spans="26:30" x14ac:dyDescent="0.2">
      <c r="Z389" s="39"/>
      <c r="AA389" s="39"/>
      <c r="AB389" s="39"/>
      <c r="AC389" s="39"/>
      <c r="AD389" s="39"/>
    </row>
    <row r="390" spans="26:30" x14ac:dyDescent="0.2">
      <c r="Z390" s="39"/>
      <c r="AA390" s="39"/>
      <c r="AB390" s="39"/>
      <c r="AC390" s="39"/>
      <c r="AD390" s="39"/>
    </row>
    <row r="391" spans="26:30" x14ac:dyDescent="0.2">
      <c r="Z391" s="39"/>
      <c r="AA391" s="39"/>
      <c r="AB391" s="39"/>
      <c r="AC391" s="39"/>
      <c r="AD391" s="39"/>
    </row>
    <row r="392" spans="26:30" x14ac:dyDescent="0.2">
      <c r="Z392" s="39"/>
      <c r="AA392" s="39"/>
      <c r="AB392" s="39"/>
      <c r="AC392" s="39"/>
      <c r="AD392" s="39"/>
    </row>
    <row r="393" spans="26:30" x14ac:dyDescent="0.2">
      <c r="Z393" s="39"/>
      <c r="AA393" s="39"/>
      <c r="AB393" s="39"/>
      <c r="AC393" s="39"/>
      <c r="AD393" s="39"/>
    </row>
    <row r="394" spans="26:30" x14ac:dyDescent="0.2">
      <c r="Z394" s="39"/>
      <c r="AA394" s="39"/>
      <c r="AB394" s="39"/>
      <c r="AC394" s="39"/>
      <c r="AD394" s="39"/>
    </row>
    <row r="395" spans="26:30" x14ac:dyDescent="0.2">
      <c r="Z395" s="39"/>
      <c r="AA395" s="39"/>
      <c r="AB395" s="39"/>
      <c r="AC395" s="39"/>
      <c r="AD395" s="39"/>
    </row>
    <row r="396" spans="26:30" x14ac:dyDescent="0.2">
      <c r="Z396" s="39"/>
      <c r="AA396" s="39"/>
      <c r="AB396" s="39"/>
      <c r="AC396" s="39"/>
      <c r="AD396" s="39"/>
    </row>
    <row r="397" spans="26:30" x14ac:dyDescent="0.2">
      <c r="Z397" s="39"/>
      <c r="AA397" s="39"/>
      <c r="AB397" s="39"/>
      <c r="AC397" s="39"/>
      <c r="AD397" s="39"/>
    </row>
    <row r="398" spans="26:30" x14ac:dyDescent="0.2">
      <c r="Z398" s="39"/>
      <c r="AA398" s="39"/>
      <c r="AB398" s="39"/>
      <c r="AC398" s="39"/>
      <c r="AD398" s="39"/>
    </row>
    <row r="399" spans="26:30" x14ac:dyDescent="0.2">
      <c r="Z399" s="39"/>
      <c r="AA399" s="39"/>
      <c r="AB399" s="39"/>
      <c r="AC399" s="39"/>
      <c r="AD399" s="39"/>
    </row>
    <row r="400" spans="26:30" x14ac:dyDescent="0.2">
      <c r="Z400" s="39"/>
      <c r="AA400" s="39"/>
      <c r="AB400" s="39"/>
      <c r="AC400" s="39"/>
      <c r="AD400" s="39"/>
    </row>
    <row r="401" spans="26:30" x14ac:dyDescent="0.2">
      <c r="Z401" s="39"/>
      <c r="AA401" s="39"/>
      <c r="AB401" s="39"/>
      <c r="AC401" s="39"/>
      <c r="AD401" s="39"/>
    </row>
    <row r="402" spans="26:30" x14ac:dyDescent="0.2">
      <c r="Z402" s="39"/>
      <c r="AA402" s="39"/>
      <c r="AB402" s="39"/>
      <c r="AC402" s="39"/>
      <c r="AD402" s="39"/>
    </row>
    <row r="403" spans="26:30" x14ac:dyDescent="0.2">
      <c r="Z403" s="39"/>
      <c r="AA403" s="39"/>
      <c r="AB403" s="39"/>
      <c r="AC403" s="39"/>
      <c r="AD403" s="39"/>
    </row>
    <row r="404" spans="26:30" x14ac:dyDescent="0.2">
      <c r="Z404" s="39"/>
      <c r="AA404" s="39"/>
      <c r="AB404" s="39"/>
      <c r="AC404" s="39"/>
      <c r="AD404" s="39"/>
    </row>
    <row r="405" spans="26:30" x14ac:dyDescent="0.2">
      <c r="Z405" s="39"/>
      <c r="AA405" s="39"/>
      <c r="AB405" s="39"/>
      <c r="AC405" s="39"/>
      <c r="AD405" s="39"/>
    </row>
    <row r="406" spans="26:30" x14ac:dyDescent="0.2">
      <c r="Z406" s="39"/>
      <c r="AA406" s="39"/>
      <c r="AB406" s="39"/>
      <c r="AC406" s="39"/>
      <c r="AD406" s="39"/>
    </row>
    <row r="407" spans="26:30" x14ac:dyDescent="0.2">
      <c r="Z407" s="39"/>
      <c r="AA407" s="39"/>
      <c r="AB407" s="39"/>
      <c r="AC407" s="39"/>
      <c r="AD407" s="39"/>
    </row>
    <row r="408" spans="26:30" x14ac:dyDescent="0.2">
      <c r="Z408" s="39"/>
      <c r="AA408" s="39"/>
      <c r="AB408" s="39"/>
      <c r="AC408" s="39"/>
      <c r="AD408" s="39"/>
    </row>
    <row r="409" spans="26:30" x14ac:dyDescent="0.2">
      <c r="Z409" s="39"/>
      <c r="AA409" s="39"/>
      <c r="AB409" s="39"/>
      <c r="AC409" s="39"/>
      <c r="AD409" s="39"/>
    </row>
    <row r="410" spans="26:30" x14ac:dyDescent="0.2">
      <c r="Z410" s="39"/>
      <c r="AA410" s="39"/>
      <c r="AB410" s="39"/>
      <c r="AC410" s="39"/>
      <c r="AD410" s="39"/>
    </row>
    <row r="411" spans="26:30" x14ac:dyDescent="0.2">
      <c r="Z411" s="39"/>
      <c r="AA411" s="39"/>
      <c r="AB411" s="39"/>
      <c r="AC411" s="39"/>
      <c r="AD411" s="39"/>
    </row>
    <row r="412" spans="26:30" x14ac:dyDescent="0.2">
      <c r="Z412" s="39"/>
      <c r="AA412" s="39"/>
      <c r="AB412" s="39"/>
      <c r="AC412" s="39"/>
      <c r="AD412" s="39"/>
    </row>
    <row r="413" spans="26:30" x14ac:dyDescent="0.2">
      <c r="Z413" s="39"/>
      <c r="AA413" s="39"/>
      <c r="AB413" s="39"/>
      <c r="AC413" s="39"/>
      <c r="AD413" s="39"/>
    </row>
    <row r="414" spans="26:30" x14ac:dyDescent="0.2">
      <c r="Z414" s="39"/>
      <c r="AA414" s="39"/>
      <c r="AB414" s="39"/>
      <c r="AC414" s="39"/>
      <c r="AD414" s="39"/>
    </row>
    <row r="415" spans="26:30" x14ac:dyDescent="0.2">
      <c r="Z415" s="39"/>
      <c r="AA415" s="39"/>
      <c r="AB415" s="39"/>
      <c r="AC415" s="39"/>
      <c r="AD415" s="39"/>
    </row>
    <row r="416" spans="26:30" x14ac:dyDescent="0.2">
      <c r="Z416" s="39"/>
      <c r="AA416" s="39"/>
      <c r="AB416" s="39"/>
      <c r="AC416" s="39"/>
      <c r="AD416" s="39"/>
    </row>
    <row r="417" spans="26:30" x14ac:dyDescent="0.2">
      <c r="Z417" s="39"/>
      <c r="AA417" s="39"/>
      <c r="AB417" s="39"/>
      <c r="AC417" s="39"/>
      <c r="AD417" s="39"/>
    </row>
    <row r="418" spans="26:30" x14ac:dyDescent="0.2">
      <c r="Z418" s="39"/>
      <c r="AA418" s="39"/>
      <c r="AB418" s="39"/>
      <c r="AC418" s="39"/>
      <c r="AD418" s="39"/>
    </row>
    <row r="419" spans="26:30" x14ac:dyDescent="0.2">
      <c r="Z419" s="39"/>
      <c r="AA419" s="39"/>
      <c r="AB419" s="39"/>
      <c r="AC419" s="39"/>
      <c r="AD419" s="39"/>
    </row>
    <row r="420" spans="26:30" x14ac:dyDescent="0.2">
      <c r="Z420" s="39"/>
      <c r="AA420" s="39"/>
      <c r="AB420" s="39"/>
      <c r="AC420" s="39"/>
      <c r="AD420" s="39"/>
    </row>
    <row r="421" spans="26:30" x14ac:dyDescent="0.2">
      <c r="Z421" s="39"/>
      <c r="AA421" s="39"/>
      <c r="AB421" s="39"/>
      <c r="AC421" s="39"/>
      <c r="AD421" s="39"/>
    </row>
    <row r="422" spans="26:30" x14ac:dyDescent="0.2">
      <c r="Z422" s="39"/>
      <c r="AA422" s="39"/>
      <c r="AB422" s="39"/>
      <c r="AC422" s="39"/>
      <c r="AD422" s="39"/>
    </row>
    <row r="423" spans="26:30" x14ac:dyDescent="0.2">
      <c r="Z423" s="39"/>
      <c r="AA423" s="39"/>
      <c r="AB423" s="39"/>
      <c r="AC423" s="39"/>
      <c r="AD423" s="39"/>
    </row>
    <row r="424" spans="26:30" x14ac:dyDescent="0.2">
      <c r="Z424" s="39"/>
      <c r="AA424" s="39"/>
      <c r="AB424" s="39"/>
      <c r="AC424" s="39"/>
      <c r="AD424" s="39"/>
    </row>
    <row r="425" spans="26:30" x14ac:dyDescent="0.2">
      <c r="Z425" s="39"/>
      <c r="AA425" s="39"/>
      <c r="AB425" s="39"/>
      <c r="AC425" s="39"/>
      <c r="AD425" s="39"/>
    </row>
    <row r="426" spans="26:30" x14ac:dyDescent="0.2">
      <c r="Z426" s="39"/>
      <c r="AA426" s="39"/>
      <c r="AB426" s="39"/>
      <c r="AC426" s="39"/>
      <c r="AD426" s="39"/>
    </row>
    <row r="427" spans="26:30" x14ac:dyDescent="0.2">
      <c r="Z427" s="39"/>
      <c r="AA427" s="39"/>
      <c r="AB427" s="39"/>
      <c r="AC427" s="39"/>
      <c r="AD427" s="39"/>
    </row>
    <row r="428" spans="26:30" x14ac:dyDescent="0.2">
      <c r="Z428" s="39"/>
      <c r="AA428" s="39"/>
      <c r="AB428" s="39"/>
      <c r="AC428" s="39"/>
      <c r="AD428" s="39"/>
    </row>
    <row r="429" spans="26:30" x14ac:dyDescent="0.2">
      <c r="Z429" s="39"/>
      <c r="AA429" s="39"/>
      <c r="AB429" s="39"/>
      <c r="AC429" s="39"/>
      <c r="AD429" s="39"/>
    </row>
    <row r="430" spans="26:30" x14ac:dyDescent="0.2">
      <c r="Z430" s="39"/>
      <c r="AA430" s="39"/>
      <c r="AB430" s="39"/>
      <c r="AC430" s="39"/>
      <c r="AD430" s="39"/>
    </row>
    <row r="431" spans="26:30" x14ac:dyDescent="0.2">
      <c r="Z431" s="39"/>
      <c r="AA431" s="39"/>
      <c r="AB431" s="39"/>
      <c r="AC431" s="39"/>
      <c r="AD431" s="39"/>
    </row>
    <row r="432" spans="26:30" x14ac:dyDescent="0.2">
      <c r="Z432" s="39"/>
      <c r="AA432" s="39"/>
      <c r="AB432" s="39"/>
      <c r="AC432" s="39"/>
      <c r="AD432" s="39"/>
    </row>
    <row r="433" spans="26:30" x14ac:dyDescent="0.2">
      <c r="Z433" s="39"/>
      <c r="AA433" s="39"/>
      <c r="AB433" s="39"/>
      <c r="AC433" s="39"/>
      <c r="AD433" s="39"/>
    </row>
    <row r="434" spans="26:30" x14ac:dyDescent="0.2">
      <c r="Z434" s="39"/>
      <c r="AA434" s="39"/>
      <c r="AB434" s="39"/>
      <c r="AC434" s="39"/>
      <c r="AD434" s="39"/>
    </row>
    <row r="435" spans="26:30" x14ac:dyDescent="0.2">
      <c r="Z435" s="39"/>
      <c r="AA435" s="39"/>
      <c r="AB435" s="39"/>
      <c r="AC435" s="39"/>
      <c r="AD435" s="39"/>
    </row>
    <row r="436" spans="26:30" x14ac:dyDescent="0.2">
      <c r="Z436" s="39"/>
      <c r="AA436" s="39"/>
      <c r="AB436" s="39"/>
      <c r="AC436" s="39"/>
      <c r="AD436" s="39"/>
    </row>
    <row r="437" spans="26:30" x14ac:dyDescent="0.2">
      <c r="Z437" s="39"/>
      <c r="AA437" s="39"/>
      <c r="AB437" s="39"/>
      <c r="AC437" s="39"/>
      <c r="AD437" s="39"/>
    </row>
    <row r="438" spans="26:30" x14ac:dyDescent="0.2">
      <c r="Z438" s="39"/>
      <c r="AA438" s="39"/>
      <c r="AB438" s="39"/>
      <c r="AC438" s="39"/>
      <c r="AD438" s="39"/>
    </row>
    <row r="439" spans="26:30" x14ac:dyDescent="0.2">
      <c r="Z439" s="39"/>
      <c r="AA439" s="39"/>
      <c r="AB439" s="39"/>
      <c r="AC439" s="39"/>
      <c r="AD439" s="39"/>
    </row>
    <row r="440" spans="26:30" x14ac:dyDescent="0.2">
      <c r="Z440" s="39"/>
      <c r="AA440" s="39"/>
      <c r="AB440" s="39"/>
      <c r="AC440" s="39"/>
      <c r="AD440" s="39"/>
    </row>
    <row r="441" spans="26:30" x14ac:dyDescent="0.2">
      <c r="Z441" s="39"/>
      <c r="AA441" s="39"/>
      <c r="AB441" s="39"/>
      <c r="AC441" s="39"/>
      <c r="AD441" s="39"/>
    </row>
    <row r="442" spans="26:30" x14ac:dyDescent="0.2">
      <c r="Z442" s="39"/>
      <c r="AA442" s="39"/>
      <c r="AB442" s="39"/>
      <c r="AC442" s="39"/>
      <c r="AD442" s="39"/>
    </row>
    <row r="443" spans="26:30" x14ac:dyDescent="0.2">
      <c r="Z443" s="39"/>
      <c r="AA443" s="39"/>
      <c r="AB443" s="39"/>
      <c r="AC443" s="39"/>
      <c r="AD443" s="39"/>
    </row>
    <row r="444" spans="26:30" x14ac:dyDescent="0.2">
      <c r="Z444" s="39"/>
      <c r="AA444" s="39"/>
      <c r="AB444" s="39"/>
      <c r="AC444" s="39"/>
      <c r="AD444" s="39"/>
    </row>
    <row r="445" spans="26:30" x14ac:dyDescent="0.2">
      <c r="Z445" s="39"/>
      <c r="AA445" s="39"/>
      <c r="AB445" s="39"/>
      <c r="AC445" s="39"/>
      <c r="AD445" s="39"/>
    </row>
    <row r="446" spans="26:30" x14ac:dyDescent="0.2">
      <c r="Z446" s="39"/>
      <c r="AA446" s="39"/>
      <c r="AB446" s="39"/>
      <c r="AC446" s="39"/>
      <c r="AD446" s="39"/>
    </row>
    <row r="447" spans="26:30" x14ac:dyDescent="0.2">
      <c r="Z447" s="39"/>
      <c r="AA447" s="39"/>
      <c r="AB447" s="39"/>
      <c r="AC447" s="39"/>
      <c r="AD447" s="39"/>
    </row>
    <row r="448" spans="26:30" x14ac:dyDescent="0.2">
      <c r="Z448" s="39"/>
      <c r="AA448" s="39"/>
      <c r="AB448" s="39"/>
      <c r="AC448" s="39"/>
      <c r="AD448" s="39"/>
    </row>
    <row r="449" spans="26:30" x14ac:dyDescent="0.2">
      <c r="Z449" s="39"/>
      <c r="AA449" s="39"/>
      <c r="AB449" s="39"/>
      <c r="AC449" s="39"/>
      <c r="AD449" s="39"/>
    </row>
    <row r="450" spans="26:30" x14ac:dyDescent="0.2">
      <c r="Z450" s="39"/>
      <c r="AA450" s="39"/>
      <c r="AB450" s="39"/>
      <c r="AC450" s="39"/>
      <c r="AD450" s="39"/>
    </row>
    <row r="451" spans="26:30" x14ac:dyDescent="0.2">
      <c r="Z451" s="39"/>
      <c r="AA451" s="39"/>
      <c r="AB451" s="39"/>
      <c r="AC451" s="39"/>
      <c r="AD451" s="39"/>
    </row>
    <row r="452" spans="26:30" x14ac:dyDescent="0.2">
      <c r="Z452" s="39"/>
      <c r="AA452" s="39"/>
      <c r="AB452" s="39"/>
      <c r="AC452" s="39"/>
      <c r="AD452" s="39"/>
    </row>
    <row r="453" spans="26:30" x14ac:dyDescent="0.2">
      <c r="Z453" s="39"/>
      <c r="AA453" s="39"/>
      <c r="AB453" s="39"/>
      <c r="AC453" s="39"/>
      <c r="AD453" s="39"/>
    </row>
    <row r="454" spans="26:30" x14ac:dyDescent="0.2">
      <c r="Z454" s="39"/>
      <c r="AA454" s="39"/>
      <c r="AB454" s="39"/>
      <c r="AC454" s="39"/>
      <c r="AD454" s="39"/>
    </row>
    <row r="455" spans="26:30" x14ac:dyDescent="0.2">
      <c r="Z455" s="39"/>
      <c r="AA455" s="39"/>
      <c r="AB455" s="39"/>
      <c r="AC455" s="39"/>
      <c r="AD455" s="39"/>
    </row>
    <row r="456" spans="26:30" x14ac:dyDescent="0.2">
      <c r="Z456" s="39"/>
      <c r="AA456" s="39"/>
      <c r="AB456" s="39"/>
      <c r="AC456" s="39"/>
      <c r="AD456" s="39"/>
    </row>
    <row r="457" spans="26:30" x14ac:dyDescent="0.2">
      <c r="Z457" s="39"/>
      <c r="AA457" s="39"/>
      <c r="AB457" s="39"/>
      <c r="AC457" s="39"/>
      <c r="AD457" s="39"/>
    </row>
    <row r="458" spans="26:30" x14ac:dyDescent="0.2">
      <c r="Z458" s="39"/>
      <c r="AA458" s="39"/>
      <c r="AB458" s="39"/>
      <c r="AC458" s="39"/>
      <c r="AD458" s="39"/>
    </row>
    <row r="459" spans="26:30" x14ac:dyDescent="0.2">
      <c r="Z459" s="39"/>
      <c r="AA459" s="39"/>
      <c r="AB459" s="39"/>
      <c r="AC459" s="39"/>
      <c r="AD459" s="39"/>
    </row>
    <row r="460" spans="26:30" x14ac:dyDescent="0.2">
      <c r="Z460" s="39"/>
      <c r="AA460" s="39"/>
      <c r="AB460" s="39"/>
      <c r="AC460" s="39"/>
      <c r="AD460" s="39"/>
    </row>
    <row r="461" spans="26:30" x14ac:dyDescent="0.2">
      <c r="Z461" s="39"/>
      <c r="AA461" s="39"/>
      <c r="AB461" s="39"/>
      <c r="AC461" s="39"/>
      <c r="AD461" s="39"/>
    </row>
    <row r="462" spans="26:30" x14ac:dyDescent="0.2">
      <c r="Z462" s="39"/>
      <c r="AA462" s="39"/>
      <c r="AB462" s="39"/>
      <c r="AC462" s="39"/>
      <c r="AD462" s="39"/>
    </row>
    <row r="463" spans="26:30" x14ac:dyDescent="0.2">
      <c r="Z463" s="39"/>
      <c r="AA463" s="39"/>
      <c r="AB463" s="39"/>
      <c r="AC463" s="39"/>
      <c r="AD463" s="39"/>
    </row>
    <row r="464" spans="26:30" x14ac:dyDescent="0.2">
      <c r="Z464" s="39"/>
      <c r="AA464" s="39"/>
      <c r="AB464" s="39"/>
      <c r="AC464" s="39"/>
      <c r="AD464" s="39"/>
    </row>
    <row r="465" spans="26:30" x14ac:dyDescent="0.2">
      <c r="Z465" s="39"/>
      <c r="AA465" s="39"/>
      <c r="AB465" s="39"/>
      <c r="AC465" s="39"/>
      <c r="AD465" s="39"/>
    </row>
    <row r="466" spans="26:30" x14ac:dyDescent="0.2">
      <c r="Z466" s="39"/>
      <c r="AA466" s="39"/>
      <c r="AB466" s="39"/>
      <c r="AC466" s="39"/>
      <c r="AD466" s="39"/>
    </row>
    <row r="467" spans="26:30" x14ac:dyDescent="0.2">
      <c r="Z467" s="39"/>
      <c r="AA467" s="39"/>
      <c r="AB467" s="39"/>
      <c r="AC467" s="39"/>
      <c r="AD467" s="39"/>
    </row>
    <row r="1048575" spans="17:17" x14ac:dyDescent="0.2">
      <c r="Q1048575" s="17"/>
    </row>
  </sheetData>
  <sheetProtection formatCells="0" formatColumns="0" formatRows="0" insertColumns="0" insertRows="0" insertHyperlinks="0" deleteRows="0" sort="0" autoFilter="0" pivotTables="0"/>
  <autoFilter ref="A9:AD165" xr:uid="{00000000-0009-0000-0000-000000000000}"/>
  <sortState xmlns:xlrd2="http://schemas.microsoft.com/office/spreadsheetml/2017/richdata2" ref="A118:AD164">
    <sortCondition ref="A117:A164"/>
  </sortState>
  <mergeCells count="15">
    <mergeCell ref="A1:D4"/>
    <mergeCell ref="A6:AD6"/>
    <mergeCell ref="Z8:Z9"/>
    <mergeCell ref="AD8:AD9"/>
    <mergeCell ref="E1:T1"/>
    <mergeCell ref="E2:T2"/>
    <mergeCell ref="E3:T3"/>
    <mergeCell ref="E4:T4"/>
    <mergeCell ref="A8:A9"/>
    <mergeCell ref="B8:B9"/>
    <mergeCell ref="F8:F9"/>
    <mergeCell ref="G8:G9"/>
    <mergeCell ref="E8:E9"/>
    <mergeCell ref="D8:D9"/>
    <mergeCell ref="C8:C9"/>
  </mergeCells>
  <pageMargins left="0.51181102362204722" right="0.51181102362204722" top="0.74803149606299213" bottom="0.74803149606299213" header="0.31496062992125984" footer="0.31496062992125984"/>
  <pageSetup scale="77"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G1048575"/>
  <sheetViews>
    <sheetView showRuler="0" topLeftCell="B127" zoomScale="120" zoomScaleNormal="120" zoomScaleSheetLayoutView="85" workbookViewId="0">
      <selection activeCell="D139" sqref="D139"/>
    </sheetView>
  </sheetViews>
  <sheetFormatPr baseColWidth="10" defaultRowHeight="12" x14ac:dyDescent="0.2"/>
  <cols>
    <col min="1" max="1" width="5.85546875" style="11" hidden="1" customWidth="1"/>
    <col min="2" max="2" width="5.85546875" style="11" customWidth="1"/>
    <col min="3" max="3" width="10" style="11" customWidth="1"/>
    <col min="4" max="4" width="28.7109375" style="11" customWidth="1"/>
    <col min="5" max="5" width="34.5703125" style="19" customWidth="1"/>
    <col min="6" max="6" width="27" style="42" customWidth="1"/>
    <col min="7" max="7" width="10.7109375" style="20" customWidth="1"/>
    <col min="8" max="9" width="14" style="20" customWidth="1"/>
    <col min="10" max="10" width="16.5703125" style="20" customWidth="1"/>
    <col min="11" max="13" width="12" style="20" customWidth="1"/>
    <col min="14" max="14" width="12.140625" style="20" customWidth="1"/>
    <col min="15" max="18" width="12" style="20" customWidth="1"/>
    <col min="19" max="19" width="20.28515625" style="40" customWidth="1"/>
    <col min="20" max="20" width="15.42578125" style="40" customWidth="1"/>
    <col min="21" max="21" width="21.28515625" style="40" customWidth="1"/>
    <col min="22" max="22" width="22.5703125" style="40" customWidth="1"/>
    <col min="23" max="23" width="19" style="40" customWidth="1"/>
    <col min="24" max="26" width="19" style="21" customWidth="1"/>
    <col min="27" max="27" width="17.85546875" style="22" customWidth="1"/>
    <col min="28" max="28" width="19.140625" style="40" customWidth="1"/>
    <col min="29" max="29" width="15.5703125" style="40" hidden="1" customWidth="1"/>
    <col min="30" max="30" width="18.28515625" style="40" hidden="1" customWidth="1"/>
    <col min="31" max="31" width="17.5703125" style="40" customWidth="1"/>
    <col min="32" max="32" width="15.5703125" style="40" customWidth="1"/>
    <col min="33" max="33" width="14.28515625" style="40" customWidth="1"/>
    <col min="34" max="16384" width="11.42578125" style="11"/>
  </cols>
  <sheetData>
    <row r="1" spans="1:33" s="4" customFormat="1" ht="11.25" customHeight="1" x14ac:dyDescent="0.2">
      <c r="A1" s="194" t="s">
        <v>2</v>
      </c>
      <c r="B1" s="195"/>
      <c r="C1" s="195"/>
      <c r="D1" s="196"/>
      <c r="E1" s="208" t="s">
        <v>11</v>
      </c>
      <c r="F1" s="208"/>
      <c r="G1" s="208"/>
      <c r="H1" s="208"/>
      <c r="I1" s="208"/>
      <c r="J1" s="208"/>
      <c r="K1" s="208"/>
      <c r="L1" s="208"/>
      <c r="M1" s="208"/>
      <c r="N1" s="208"/>
      <c r="O1" s="208"/>
      <c r="P1" s="208"/>
      <c r="Q1" s="208"/>
      <c r="R1" s="208"/>
      <c r="S1" s="208"/>
      <c r="T1" s="208"/>
      <c r="U1" s="208"/>
      <c r="V1" s="26"/>
      <c r="W1" s="26"/>
      <c r="X1" s="26"/>
      <c r="Y1" s="26"/>
      <c r="Z1" s="26"/>
      <c r="AA1" s="52"/>
      <c r="AB1" s="29" t="s">
        <v>6</v>
      </c>
      <c r="AC1" s="29"/>
      <c r="AD1" s="29"/>
      <c r="AE1" s="29"/>
      <c r="AF1" s="29"/>
      <c r="AG1" s="30"/>
    </row>
    <row r="2" spans="1:33" s="4" customFormat="1" ht="12.75" customHeight="1" x14ac:dyDescent="0.2">
      <c r="A2" s="197"/>
      <c r="B2" s="198"/>
      <c r="C2" s="199"/>
      <c r="D2" s="200"/>
      <c r="E2" s="209" t="s">
        <v>2</v>
      </c>
      <c r="F2" s="209"/>
      <c r="G2" s="209"/>
      <c r="H2" s="209"/>
      <c r="I2" s="209"/>
      <c r="J2" s="209"/>
      <c r="K2" s="209"/>
      <c r="L2" s="209"/>
      <c r="M2" s="209"/>
      <c r="N2" s="209"/>
      <c r="O2" s="209"/>
      <c r="P2" s="209"/>
      <c r="Q2" s="209"/>
      <c r="R2" s="209"/>
      <c r="S2" s="209"/>
      <c r="T2" s="209"/>
      <c r="U2" s="209"/>
      <c r="V2" s="41"/>
      <c r="W2" s="41"/>
      <c r="X2" s="27"/>
      <c r="Y2" s="27"/>
      <c r="Z2" s="27"/>
      <c r="AA2" s="53"/>
      <c r="AB2" s="35" t="s">
        <v>3</v>
      </c>
      <c r="AC2" s="35"/>
      <c r="AD2" s="35"/>
      <c r="AE2" s="35"/>
      <c r="AF2" s="35"/>
      <c r="AG2" s="36"/>
    </row>
    <row r="3" spans="1:33" s="4" customFormat="1" ht="12.75" customHeight="1" x14ac:dyDescent="0.2">
      <c r="A3" s="197"/>
      <c r="B3" s="198"/>
      <c r="C3" s="199"/>
      <c r="D3" s="200"/>
      <c r="E3" s="209" t="s">
        <v>12</v>
      </c>
      <c r="F3" s="209"/>
      <c r="G3" s="209"/>
      <c r="H3" s="209"/>
      <c r="I3" s="209"/>
      <c r="J3" s="209"/>
      <c r="K3" s="209"/>
      <c r="L3" s="209"/>
      <c r="M3" s="209"/>
      <c r="N3" s="209"/>
      <c r="O3" s="209"/>
      <c r="P3" s="209"/>
      <c r="Q3" s="209"/>
      <c r="R3" s="209"/>
      <c r="S3" s="209"/>
      <c r="T3" s="209"/>
      <c r="U3" s="209"/>
      <c r="V3" s="41"/>
      <c r="W3" s="41"/>
      <c r="X3" s="27"/>
      <c r="Y3" s="27"/>
      <c r="Z3" s="27"/>
      <c r="AA3" s="53"/>
      <c r="AB3" s="35">
        <v>42790</v>
      </c>
      <c r="AC3" s="35"/>
      <c r="AD3" s="35"/>
      <c r="AE3" s="35"/>
      <c r="AF3" s="35"/>
      <c r="AG3" s="36"/>
    </row>
    <row r="4" spans="1:33" s="4" customFormat="1" ht="53.25" customHeight="1" thickBot="1" x14ac:dyDescent="0.25">
      <c r="A4" s="201"/>
      <c r="B4" s="202"/>
      <c r="C4" s="202"/>
      <c r="D4" s="203"/>
      <c r="E4" s="210" t="s">
        <v>13</v>
      </c>
      <c r="F4" s="210"/>
      <c r="G4" s="210"/>
      <c r="H4" s="210"/>
      <c r="I4" s="210"/>
      <c r="J4" s="210"/>
      <c r="K4" s="210"/>
      <c r="L4" s="210"/>
      <c r="M4" s="210"/>
      <c r="N4" s="210"/>
      <c r="O4" s="210"/>
      <c r="P4" s="210"/>
      <c r="Q4" s="210"/>
      <c r="R4" s="210"/>
      <c r="S4" s="210"/>
      <c r="T4" s="210"/>
      <c r="U4" s="210"/>
      <c r="V4" s="28"/>
      <c r="W4" s="28"/>
      <c r="X4" s="28"/>
      <c r="Y4" s="28"/>
      <c r="Z4" s="28"/>
      <c r="AA4" s="54"/>
      <c r="AB4" s="31" t="s">
        <v>4</v>
      </c>
      <c r="AC4" s="31"/>
      <c r="AD4" s="31"/>
      <c r="AE4" s="31"/>
      <c r="AF4" s="31"/>
      <c r="AG4" s="32"/>
    </row>
    <row r="5" spans="1:33" x14ac:dyDescent="0.2">
      <c r="A5" s="5"/>
      <c r="B5" s="6"/>
      <c r="C5" s="6"/>
      <c r="D5" s="6"/>
      <c r="E5" s="7"/>
      <c r="F5" s="43"/>
      <c r="G5" s="8"/>
      <c r="H5" s="8"/>
      <c r="I5" s="8"/>
      <c r="J5" s="8"/>
      <c r="K5" s="8"/>
      <c r="L5" s="8"/>
      <c r="M5" s="8"/>
      <c r="N5" s="8"/>
      <c r="O5" s="8"/>
      <c r="P5" s="8"/>
      <c r="Q5" s="8"/>
      <c r="R5" s="8"/>
      <c r="S5" s="37"/>
      <c r="T5" s="37"/>
      <c r="U5" s="37"/>
      <c r="V5" s="37"/>
      <c r="W5" s="37"/>
      <c r="X5" s="9"/>
      <c r="Y5" s="9"/>
      <c r="Z5" s="9"/>
      <c r="AA5" s="10"/>
      <c r="AB5" s="37"/>
      <c r="AC5" s="37"/>
      <c r="AD5" s="37"/>
      <c r="AE5" s="37"/>
      <c r="AF5" s="37"/>
      <c r="AG5" s="38"/>
    </row>
    <row r="6" spans="1:33" ht="24" customHeight="1" x14ac:dyDescent="0.2">
      <c r="A6" s="204" t="s">
        <v>256</v>
      </c>
      <c r="B6" s="205"/>
      <c r="C6" s="205"/>
      <c r="D6" s="205"/>
      <c r="E6" s="205"/>
      <c r="F6" s="205"/>
      <c r="G6" s="205"/>
      <c r="H6" s="205"/>
      <c r="I6" s="205"/>
      <c r="J6" s="205"/>
      <c r="K6" s="205"/>
      <c r="L6" s="205"/>
      <c r="M6" s="205"/>
      <c r="N6" s="205"/>
      <c r="O6" s="205"/>
      <c r="P6" s="205"/>
      <c r="Q6" s="205"/>
      <c r="R6" s="205"/>
      <c r="S6" s="205"/>
      <c r="T6" s="205"/>
      <c r="U6" s="205"/>
      <c r="V6" s="205"/>
      <c r="W6" s="205"/>
      <c r="X6" s="205"/>
      <c r="Y6" s="205"/>
      <c r="Z6" s="205"/>
      <c r="AA6" s="205"/>
      <c r="AB6" s="205"/>
      <c r="AC6" s="205"/>
      <c r="AD6" s="205"/>
      <c r="AE6" s="205"/>
      <c r="AF6" s="205"/>
      <c r="AG6" s="206"/>
    </row>
    <row r="7" spans="1:33" ht="12.75" thickBot="1" x14ac:dyDescent="0.25">
      <c r="A7" s="12"/>
      <c r="B7" s="13"/>
      <c r="C7" s="13"/>
      <c r="D7" s="13"/>
      <c r="E7" s="14"/>
      <c r="F7" s="44"/>
      <c r="G7" s="13"/>
      <c r="H7" s="13"/>
      <c r="I7" s="13"/>
      <c r="J7" s="13"/>
      <c r="K7" s="13"/>
      <c r="L7" s="13"/>
      <c r="M7" s="13"/>
      <c r="N7" s="13"/>
      <c r="O7" s="13"/>
      <c r="P7" s="13"/>
      <c r="Q7" s="13"/>
      <c r="R7" s="13"/>
      <c r="S7" s="15"/>
      <c r="T7" s="15"/>
      <c r="U7" s="15"/>
      <c r="V7" s="15"/>
      <c r="W7" s="15"/>
      <c r="X7" s="15"/>
      <c r="Y7" s="15"/>
      <c r="Z7" s="15"/>
      <c r="AA7" s="16"/>
      <c r="AB7" s="33"/>
      <c r="AG7" s="34"/>
    </row>
    <row r="8" spans="1:33" ht="106.5" customHeight="1" x14ac:dyDescent="0.2">
      <c r="A8" s="223" t="s">
        <v>0</v>
      </c>
      <c r="B8" s="225" t="s">
        <v>0</v>
      </c>
      <c r="C8" s="217" t="s">
        <v>14</v>
      </c>
      <c r="D8" s="217" t="s">
        <v>10</v>
      </c>
      <c r="E8" s="227" t="s">
        <v>15</v>
      </c>
      <c r="F8" s="217" t="s">
        <v>322</v>
      </c>
      <c r="G8" s="217" t="s">
        <v>1</v>
      </c>
      <c r="H8" s="97" t="s">
        <v>317</v>
      </c>
      <c r="I8" s="97"/>
      <c r="J8" s="97" t="s">
        <v>318</v>
      </c>
      <c r="K8" s="97" t="s">
        <v>319</v>
      </c>
      <c r="L8" s="97" t="s">
        <v>321</v>
      </c>
      <c r="M8" s="97" t="s">
        <v>17</v>
      </c>
      <c r="N8" s="97" t="s">
        <v>18</v>
      </c>
      <c r="O8" s="97" t="s">
        <v>19</v>
      </c>
      <c r="P8" s="97" t="s">
        <v>252</v>
      </c>
      <c r="Q8" s="97" t="s">
        <v>253</v>
      </c>
      <c r="R8" s="97" t="s">
        <v>334</v>
      </c>
      <c r="S8" s="98" t="s">
        <v>249</v>
      </c>
      <c r="T8" s="99" t="s">
        <v>250</v>
      </c>
      <c r="U8" s="99" t="s">
        <v>251</v>
      </c>
      <c r="V8" s="99" t="s">
        <v>254</v>
      </c>
      <c r="W8" s="98" t="s">
        <v>255</v>
      </c>
      <c r="X8" s="98" t="s">
        <v>324</v>
      </c>
      <c r="Y8" s="100" t="s">
        <v>325</v>
      </c>
      <c r="Z8" s="100"/>
      <c r="AA8" s="101" t="s">
        <v>8</v>
      </c>
      <c r="AB8" s="219" t="s">
        <v>5</v>
      </c>
      <c r="AC8" s="102" t="s">
        <v>317</v>
      </c>
      <c r="AD8" s="102"/>
      <c r="AE8" s="102" t="s">
        <v>318</v>
      </c>
      <c r="AF8" s="102" t="s">
        <v>319</v>
      </c>
      <c r="AG8" s="221" t="s">
        <v>326</v>
      </c>
    </row>
    <row r="9" spans="1:33" ht="24.75" thickBot="1" x14ac:dyDescent="0.25">
      <c r="A9" s="224"/>
      <c r="B9" s="226"/>
      <c r="C9" s="218"/>
      <c r="D9" s="218"/>
      <c r="E9" s="228"/>
      <c r="F9" s="218"/>
      <c r="G9" s="218"/>
      <c r="H9" s="137" t="s">
        <v>320</v>
      </c>
      <c r="I9" s="137"/>
      <c r="J9" s="137" t="s">
        <v>320</v>
      </c>
      <c r="K9" s="137" t="s">
        <v>320</v>
      </c>
      <c r="L9" s="137" t="s">
        <v>320</v>
      </c>
      <c r="M9" s="137" t="s">
        <v>16</v>
      </c>
      <c r="N9" s="137" t="s">
        <v>16</v>
      </c>
      <c r="O9" s="137" t="s">
        <v>16</v>
      </c>
      <c r="P9" s="137" t="s">
        <v>16</v>
      </c>
      <c r="Q9" s="137" t="s">
        <v>16</v>
      </c>
      <c r="R9" s="137" t="s">
        <v>335</v>
      </c>
      <c r="S9" s="138" t="s">
        <v>7</v>
      </c>
      <c r="T9" s="139" t="s">
        <v>7</v>
      </c>
      <c r="U9" s="139" t="s">
        <v>7</v>
      </c>
      <c r="V9" s="139" t="s">
        <v>7</v>
      </c>
      <c r="W9" s="138" t="s">
        <v>7</v>
      </c>
      <c r="X9" s="138" t="s">
        <v>323</v>
      </c>
      <c r="Y9" s="140" t="s">
        <v>7</v>
      </c>
      <c r="Z9" s="140"/>
      <c r="AA9" s="141" t="s">
        <v>9</v>
      </c>
      <c r="AB9" s="220"/>
      <c r="AC9" s="142" t="s">
        <v>327</v>
      </c>
      <c r="AD9" s="158"/>
      <c r="AE9" s="142" t="s">
        <v>327</v>
      </c>
      <c r="AF9" s="142" t="s">
        <v>327</v>
      </c>
      <c r="AG9" s="222"/>
    </row>
    <row r="10" spans="1:33" ht="24" x14ac:dyDescent="0.2">
      <c r="A10" s="95">
        <v>1</v>
      </c>
      <c r="B10" s="120">
        <v>1</v>
      </c>
      <c r="C10" s="121">
        <v>40171711</v>
      </c>
      <c r="D10" s="121" t="s">
        <v>20</v>
      </c>
      <c r="E10" s="122" t="s">
        <v>21</v>
      </c>
      <c r="F10" s="123" t="s">
        <v>31</v>
      </c>
      <c r="G10" s="123" t="s">
        <v>260</v>
      </c>
      <c r="H10" s="124">
        <v>1</v>
      </c>
      <c r="I10" s="124">
        <v>1</v>
      </c>
      <c r="J10" s="124"/>
      <c r="K10" s="124"/>
      <c r="L10" s="125">
        <f>H10+J10+K10</f>
        <v>1</v>
      </c>
      <c r="M10" s="126">
        <v>0.19</v>
      </c>
      <c r="N10" s="127">
        <v>0.19</v>
      </c>
      <c r="O10" s="127">
        <v>0.19</v>
      </c>
      <c r="P10" s="127">
        <v>0.19</v>
      </c>
      <c r="Q10" s="127">
        <v>0.19</v>
      </c>
      <c r="R10" s="128">
        <v>0.19</v>
      </c>
      <c r="S10" s="129">
        <v>1240</v>
      </c>
      <c r="T10" s="130">
        <v>696</v>
      </c>
      <c r="U10" s="131">
        <v>690</v>
      </c>
      <c r="V10" s="131">
        <v>714</v>
      </c>
      <c r="W10" s="132">
        <v>1296</v>
      </c>
      <c r="X10" s="133"/>
      <c r="Y10" s="133"/>
      <c r="Z10" s="133"/>
      <c r="AA10" s="134">
        <v>3</v>
      </c>
      <c r="AB10" s="135">
        <f>+(T10+U10+V10)/AA10</f>
        <v>700</v>
      </c>
      <c r="AC10" s="135">
        <f t="shared" ref="AC10:AC41" si="0">AB10*H10</f>
        <v>700</v>
      </c>
      <c r="AD10" s="135">
        <f>+AB10*I10</f>
        <v>700</v>
      </c>
      <c r="AE10" s="135">
        <f>AB10*J10</f>
        <v>0</v>
      </c>
      <c r="AF10" s="135">
        <f>AB10*K10</f>
        <v>0</v>
      </c>
      <c r="AG10" s="136">
        <f>AB10*L10</f>
        <v>700</v>
      </c>
    </row>
    <row r="11" spans="1:33" ht="24" x14ac:dyDescent="0.2">
      <c r="A11" s="95">
        <v>2</v>
      </c>
      <c r="B11" s="103">
        <v>2</v>
      </c>
      <c r="C11" s="45">
        <v>40171711</v>
      </c>
      <c r="D11" s="45" t="s">
        <v>22</v>
      </c>
      <c r="E11" s="46" t="s">
        <v>23</v>
      </c>
      <c r="F11" s="73" t="s">
        <v>31</v>
      </c>
      <c r="G11" s="73" t="s">
        <v>260</v>
      </c>
      <c r="H11" s="56">
        <v>1</v>
      </c>
      <c r="I11" s="56">
        <v>1</v>
      </c>
      <c r="J11" s="56"/>
      <c r="K11" s="56"/>
      <c r="L11" s="55">
        <f t="shared" ref="L11:L74" si="1">H11+J11+K11</f>
        <v>1</v>
      </c>
      <c r="M11" s="61">
        <v>0.19</v>
      </c>
      <c r="N11" s="62">
        <v>0.19</v>
      </c>
      <c r="O11" s="62">
        <v>0.19</v>
      </c>
      <c r="P11" s="62">
        <v>0.19</v>
      </c>
      <c r="Q11" s="62">
        <v>0.19</v>
      </c>
      <c r="R11" s="86">
        <v>0.19</v>
      </c>
      <c r="S11" s="57">
        <v>1550</v>
      </c>
      <c r="T11" s="92">
        <v>696</v>
      </c>
      <c r="U11" s="94">
        <v>690</v>
      </c>
      <c r="V11" s="94">
        <v>714</v>
      </c>
      <c r="W11" s="59">
        <v>1620</v>
      </c>
      <c r="X11" s="50"/>
      <c r="Y11" s="50"/>
      <c r="Z11" s="50"/>
      <c r="AA11" s="69">
        <v>3</v>
      </c>
      <c r="AB11" s="135">
        <f>+(T11+U11+V11)/AA11</f>
        <v>700</v>
      </c>
      <c r="AC11" s="48">
        <f t="shared" si="0"/>
        <v>700</v>
      </c>
      <c r="AD11" s="48">
        <f>+AB11*I11</f>
        <v>700</v>
      </c>
      <c r="AE11" s="48">
        <f>AB11*J11</f>
        <v>0</v>
      </c>
      <c r="AF11" s="48">
        <f>AB11*K11</f>
        <v>0</v>
      </c>
      <c r="AG11" s="104">
        <f t="shared" ref="AG11:AG74" si="2">AB11*L11</f>
        <v>700</v>
      </c>
    </row>
    <row r="12" spans="1:33" ht="24" x14ac:dyDescent="0.2">
      <c r="A12" s="95">
        <v>3</v>
      </c>
      <c r="B12" s="103">
        <v>3</v>
      </c>
      <c r="C12" s="45">
        <v>40171711</v>
      </c>
      <c r="D12" s="45" t="s">
        <v>24</v>
      </c>
      <c r="E12" s="46" t="s">
        <v>25</v>
      </c>
      <c r="F12" s="73" t="s">
        <v>31</v>
      </c>
      <c r="G12" s="73" t="s">
        <v>260</v>
      </c>
      <c r="H12" s="56">
        <v>2</v>
      </c>
      <c r="I12" s="56">
        <v>2</v>
      </c>
      <c r="J12" s="56"/>
      <c r="K12" s="56"/>
      <c r="L12" s="55">
        <f t="shared" si="1"/>
        <v>2</v>
      </c>
      <c r="M12" s="61">
        <v>0.19</v>
      </c>
      <c r="N12" s="62">
        <v>0.19</v>
      </c>
      <c r="O12" s="62">
        <v>0.19</v>
      </c>
      <c r="P12" s="62">
        <v>0.19</v>
      </c>
      <c r="Q12" s="62">
        <v>0.19</v>
      </c>
      <c r="R12" s="86">
        <v>0.19</v>
      </c>
      <c r="S12" s="57">
        <v>1085</v>
      </c>
      <c r="T12" s="92">
        <v>696</v>
      </c>
      <c r="U12" s="94">
        <v>690</v>
      </c>
      <c r="V12" s="94">
        <v>714</v>
      </c>
      <c r="W12" s="59">
        <v>1134</v>
      </c>
      <c r="X12" s="50"/>
      <c r="Y12" s="50"/>
      <c r="Z12" s="50"/>
      <c r="AA12" s="69">
        <v>3</v>
      </c>
      <c r="AB12" s="135">
        <f t="shared" ref="AB12:AB75" si="3">+(T12+U12+V12)/AA12</f>
        <v>700</v>
      </c>
      <c r="AC12" s="48">
        <f t="shared" si="0"/>
        <v>1400</v>
      </c>
      <c r="AD12" s="48">
        <f t="shared" ref="AD12:AD75" si="4">+AB12*I12</f>
        <v>1400</v>
      </c>
      <c r="AE12" s="48">
        <f t="shared" ref="AE12:AE75" si="5">AB12*J12</f>
        <v>0</v>
      </c>
      <c r="AF12" s="48">
        <f t="shared" ref="AF12:AF75" si="6">AB12*K12</f>
        <v>0</v>
      </c>
      <c r="AG12" s="104">
        <f t="shared" si="2"/>
        <v>1400</v>
      </c>
    </row>
    <row r="13" spans="1:33" ht="24" x14ac:dyDescent="0.2">
      <c r="A13" s="95">
        <v>4</v>
      </c>
      <c r="B13" s="103">
        <v>4</v>
      </c>
      <c r="C13" s="45">
        <v>26121500</v>
      </c>
      <c r="D13" s="45" t="s">
        <v>26</v>
      </c>
      <c r="E13" s="46" t="s">
        <v>27</v>
      </c>
      <c r="F13" s="151" t="s">
        <v>330</v>
      </c>
      <c r="G13" s="56" t="s">
        <v>28</v>
      </c>
      <c r="H13" s="56">
        <v>24</v>
      </c>
      <c r="I13" s="56">
        <v>20</v>
      </c>
      <c r="J13" s="56"/>
      <c r="K13" s="56"/>
      <c r="L13" s="55">
        <f t="shared" si="1"/>
        <v>24</v>
      </c>
      <c r="M13" s="61">
        <v>0.19</v>
      </c>
      <c r="N13" s="62">
        <v>0.19</v>
      </c>
      <c r="O13" s="62">
        <v>0.19</v>
      </c>
      <c r="P13" s="62">
        <v>0.19</v>
      </c>
      <c r="Q13" s="62">
        <v>0.19</v>
      </c>
      <c r="R13" s="105">
        <v>0</v>
      </c>
      <c r="S13" s="57">
        <v>10075</v>
      </c>
      <c r="T13" s="92">
        <v>7542</v>
      </c>
      <c r="U13" s="94">
        <v>7000</v>
      </c>
      <c r="V13" s="94">
        <v>7735</v>
      </c>
      <c r="W13" s="59">
        <v>10530</v>
      </c>
      <c r="X13" s="50"/>
      <c r="Y13" s="50"/>
      <c r="Z13" s="50"/>
      <c r="AA13" s="69">
        <v>3</v>
      </c>
      <c r="AB13" s="135">
        <f t="shared" si="3"/>
        <v>7425.666666666667</v>
      </c>
      <c r="AC13" s="48">
        <f t="shared" si="0"/>
        <v>178216</v>
      </c>
      <c r="AD13" s="48">
        <f t="shared" si="4"/>
        <v>148513.33333333334</v>
      </c>
      <c r="AE13" s="48">
        <f t="shared" si="5"/>
        <v>0</v>
      </c>
      <c r="AF13" s="48">
        <f t="shared" si="6"/>
        <v>0</v>
      </c>
      <c r="AG13" s="104">
        <f t="shared" si="2"/>
        <v>178216</v>
      </c>
    </row>
    <row r="14" spans="1:33" ht="181.5" customHeight="1" x14ac:dyDescent="0.2">
      <c r="A14" s="95">
        <v>5</v>
      </c>
      <c r="B14" s="103">
        <v>5</v>
      </c>
      <c r="C14" s="45">
        <v>27112135</v>
      </c>
      <c r="D14" s="45" t="s">
        <v>29</v>
      </c>
      <c r="E14" s="46" t="s">
        <v>30</v>
      </c>
      <c r="F14" s="73" t="s">
        <v>31</v>
      </c>
      <c r="G14" s="73" t="s">
        <v>260</v>
      </c>
      <c r="H14" s="56">
        <v>6</v>
      </c>
      <c r="I14" s="56">
        <v>4</v>
      </c>
      <c r="J14" s="56"/>
      <c r="K14" s="56"/>
      <c r="L14" s="55">
        <f t="shared" si="1"/>
        <v>6</v>
      </c>
      <c r="M14" s="61">
        <v>0.19</v>
      </c>
      <c r="N14" s="62">
        <v>0.19</v>
      </c>
      <c r="O14" s="62">
        <v>0.19</v>
      </c>
      <c r="P14" s="62">
        <v>0.19</v>
      </c>
      <c r="Q14" s="62">
        <v>0.19</v>
      </c>
      <c r="R14" s="86">
        <v>0.19</v>
      </c>
      <c r="S14" s="57">
        <v>44175</v>
      </c>
      <c r="T14" s="92">
        <v>40609</v>
      </c>
      <c r="U14" s="94">
        <v>29000</v>
      </c>
      <c r="V14" s="94">
        <v>41650</v>
      </c>
      <c r="W14" s="59">
        <v>46170</v>
      </c>
      <c r="X14" s="50"/>
      <c r="Y14" s="50"/>
      <c r="Z14" s="50"/>
      <c r="AA14" s="69">
        <v>3</v>
      </c>
      <c r="AB14" s="135">
        <f t="shared" si="3"/>
        <v>37086.333333333336</v>
      </c>
      <c r="AC14" s="48">
        <f t="shared" si="0"/>
        <v>222518</v>
      </c>
      <c r="AD14" s="48">
        <f t="shared" si="4"/>
        <v>148345.33333333334</v>
      </c>
      <c r="AE14" s="48">
        <f t="shared" si="5"/>
        <v>0</v>
      </c>
      <c r="AF14" s="48">
        <f t="shared" si="6"/>
        <v>0</v>
      </c>
      <c r="AG14" s="104">
        <f t="shared" si="2"/>
        <v>222518</v>
      </c>
    </row>
    <row r="15" spans="1:33" ht="84" x14ac:dyDescent="0.2">
      <c r="A15" s="95">
        <v>6</v>
      </c>
      <c r="B15" s="103">
        <v>6</v>
      </c>
      <c r="C15" s="45">
        <v>27112135</v>
      </c>
      <c r="D15" s="45" t="s">
        <v>32</v>
      </c>
      <c r="E15" s="46" t="s">
        <v>33</v>
      </c>
      <c r="F15" s="73" t="s">
        <v>31</v>
      </c>
      <c r="G15" s="73" t="s">
        <v>260</v>
      </c>
      <c r="H15" s="56">
        <v>20</v>
      </c>
      <c r="I15" s="56">
        <v>12</v>
      </c>
      <c r="J15" s="56"/>
      <c r="K15" s="56"/>
      <c r="L15" s="55">
        <f t="shared" si="1"/>
        <v>20</v>
      </c>
      <c r="M15" s="61">
        <v>0.19</v>
      </c>
      <c r="N15" s="62">
        <v>0.19</v>
      </c>
      <c r="O15" s="62">
        <v>0.19</v>
      </c>
      <c r="P15" s="62">
        <v>0.19</v>
      </c>
      <c r="Q15" s="62">
        <v>0.19</v>
      </c>
      <c r="R15" s="86">
        <v>0.19</v>
      </c>
      <c r="S15" s="57">
        <v>44175</v>
      </c>
      <c r="T15" s="92">
        <v>43510</v>
      </c>
      <c r="U15" s="94">
        <v>35000</v>
      </c>
      <c r="V15" s="94">
        <v>44625</v>
      </c>
      <c r="W15" s="59">
        <v>46170</v>
      </c>
      <c r="X15" s="50"/>
      <c r="Y15" s="50"/>
      <c r="Z15" s="50"/>
      <c r="AA15" s="69">
        <v>3</v>
      </c>
      <c r="AB15" s="135">
        <f t="shared" si="3"/>
        <v>41045</v>
      </c>
      <c r="AC15" s="48">
        <f t="shared" si="0"/>
        <v>820900</v>
      </c>
      <c r="AD15" s="48">
        <f t="shared" si="4"/>
        <v>492540</v>
      </c>
      <c r="AE15" s="48">
        <f t="shared" si="5"/>
        <v>0</v>
      </c>
      <c r="AF15" s="48">
        <f t="shared" si="6"/>
        <v>0</v>
      </c>
      <c r="AG15" s="104">
        <f t="shared" si="2"/>
        <v>820900</v>
      </c>
    </row>
    <row r="16" spans="1:33" ht="72" x14ac:dyDescent="0.2">
      <c r="A16" s="95">
        <v>7</v>
      </c>
      <c r="B16" s="103">
        <v>7</v>
      </c>
      <c r="C16" s="45">
        <v>27111602</v>
      </c>
      <c r="D16" s="45" t="s">
        <v>34</v>
      </c>
      <c r="E16" s="46" t="s">
        <v>35</v>
      </c>
      <c r="F16" s="73" t="s">
        <v>31</v>
      </c>
      <c r="G16" s="73" t="s">
        <v>260</v>
      </c>
      <c r="H16" s="56">
        <v>3</v>
      </c>
      <c r="I16" s="56">
        <v>2</v>
      </c>
      <c r="J16" s="56"/>
      <c r="K16" s="56"/>
      <c r="L16" s="55">
        <f t="shared" si="1"/>
        <v>3</v>
      </c>
      <c r="M16" s="61">
        <v>0.19</v>
      </c>
      <c r="N16" s="62">
        <v>0.05</v>
      </c>
      <c r="O16" s="62">
        <v>0.19</v>
      </c>
      <c r="P16" s="62">
        <v>0.05</v>
      </c>
      <c r="Q16" s="62">
        <v>0.19</v>
      </c>
      <c r="R16" s="86">
        <v>0.05</v>
      </c>
      <c r="S16" s="57">
        <v>244900</v>
      </c>
      <c r="T16" s="92">
        <v>142814</v>
      </c>
      <c r="U16" s="94">
        <v>135000</v>
      </c>
      <c r="V16" s="94">
        <v>146475</v>
      </c>
      <c r="W16" s="59">
        <v>255960.00000000003</v>
      </c>
      <c r="X16" s="50"/>
      <c r="Y16" s="50"/>
      <c r="Z16" s="50"/>
      <c r="AA16" s="69">
        <v>3</v>
      </c>
      <c r="AB16" s="135">
        <f t="shared" si="3"/>
        <v>141429.66666666666</v>
      </c>
      <c r="AC16" s="48">
        <f t="shared" si="0"/>
        <v>424289</v>
      </c>
      <c r="AD16" s="48">
        <f t="shared" si="4"/>
        <v>282859.33333333331</v>
      </c>
      <c r="AE16" s="48">
        <f t="shared" si="5"/>
        <v>0</v>
      </c>
      <c r="AF16" s="48">
        <f t="shared" si="6"/>
        <v>0</v>
      </c>
      <c r="AG16" s="104">
        <f t="shared" si="2"/>
        <v>424289</v>
      </c>
    </row>
    <row r="17" spans="1:33" ht="72" x14ac:dyDescent="0.2">
      <c r="A17" s="95">
        <v>8</v>
      </c>
      <c r="B17" s="103">
        <v>8</v>
      </c>
      <c r="C17" s="45">
        <v>27111602</v>
      </c>
      <c r="D17" s="45" t="s">
        <v>36</v>
      </c>
      <c r="E17" s="46" t="s">
        <v>37</v>
      </c>
      <c r="F17" s="73" t="s">
        <v>31</v>
      </c>
      <c r="G17" s="73" t="s">
        <v>260</v>
      </c>
      <c r="H17" s="56">
        <v>3</v>
      </c>
      <c r="I17" s="56">
        <v>2</v>
      </c>
      <c r="J17" s="56"/>
      <c r="K17" s="56"/>
      <c r="L17" s="55">
        <f t="shared" si="1"/>
        <v>3</v>
      </c>
      <c r="M17" s="61">
        <v>0.19</v>
      </c>
      <c r="N17" s="62">
        <v>0.05</v>
      </c>
      <c r="O17" s="62">
        <v>0.19</v>
      </c>
      <c r="P17" s="62">
        <v>0.05</v>
      </c>
      <c r="Q17" s="62">
        <v>0.19</v>
      </c>
      <c r="R17" s="86">
        <v>0.05</v>
      </c>
      <c r="S17" s="57">
        <v>57350</v>
      </c>
      <c r="T17" s="92">
        <v>38391</v>
      </c>
      <c r="U17" s="94">
        <v>37000</v>
      </c>
      <c r="V17" s="94">
        <v>39375</v>
      </c>
      <c r="W17" s="59">
        <v>59940.000000000007</v>
      </c>
      <c r="X17" s="50"/>
      <c r="Y17" s="50"/>
      <c r="Z17" s="50"/>
      <c r="AA17" s="69">
        <v>3</v>
      </c>
      <c r="AB17" s="135">
        <f t="shared" si="3"/>
        <v>38255.333333333336</v>
      </c>
      <c r="AC17" s="48">
        <f t="shared" si="0"/>
        <v>114766</v>
      </c>
      <c r="AD17" s="48">
        <f t="shared" si="4"/>
        <v>76510.666666666672</v>
      </c>
      <c r="AE17" s="48">
        <f t="shared" si="5"/>
        <v>0</v>
      </c>
      <c r="AF17" s="48">
        <f t="shared" si="6"/>
        <v>0</v>
      </c>
      <c r="AG17" s="104">
        <f t="shared" si="2"/>
        <v>114766</v>
      </c>
    </row>
    <row r="18" spans="1:33" ht="60" x14ac:dyDescent="0.2">
      <c r="A18" s="95">
        <v>9</v>
      </c>
      <c r="B18" s="103">
        <v>9</v>
      </c>
      <c r="C18" s="45">
        <v>27111602</v>
      </c>
      <c r="D18" s="45" t="s">
        <v>38</v>
      </c>
      <c r="E18" s="46" t="s">
        <v>39</v>
      </c>
      <c r="F18" s="73" t="s">
        <v>31</v>
      </c>
      <c r="G18" s="73" t="s">
        <v>260</v>
      </c>
      <c r="H18" s="56">
        <v>3</v>
      </c>
      <c r="I18" s="56">
        <v>2</v>
      </c>
      <c r="J18" s="56"/>
      <c r="K18" s="56"/>
      <c r="L18" s="55">
        <f t="shared" si="1"/>
        <v>3</v>
      </c>
      <c r="M18" s="61">
        <v>0.19</v>
      </c>
      <c r="N18" s="62">
        <v>0.05</v>
      </c>
      <c r="O18" s="62">
        <v>0.19</v>
      </c>
      <c r="P18" s="62">
        <v>0.05</v>
      </c>
      <c r="Q18" s="62">
        <v>0.19</v>
      </c>
      <c r="R18" s="86">
        <v>0.05</v>
      </c>
      <c r="S18" s="57">
        <v>44950</v>
      </c>
      <c r="T18" s="92">
        <v>33989</v>
      </c>
      <c r="U18" s="94">
        <v>25000</v>
      </c>
      <c r="V18" s="94">
        <v>34860</v>
      </c>
      <c r="W18" s="59">
        <v>46980</v>
      </c>
      <c r="X18" s="50"/>
      <c r="Y18" s="50"/>
      <c r="Z18" s="50"/>
      <c r="AA18" s="69">
        <v>3</v>
      </c>
      <c r="AB18" s="135">
        <f t="shared" si="3"/>
        <v>31283</v>
      </c>
      <c r="AC18" s="48">
        <f t="shared" si="0"/>
        <v>93849</v>
      </c>
      <c r="AD18" s="48">
        <f t="shared" si="4"/>
        <v>62566</v>
      </c>
      <c r="AE18" s="48">
        <f t="shared" si="5"/>
        <v>0</v>
      </c>
      <c r="AF18" s="48">
        <f t="shared" si="6"/>
        <v>0</v>
      </c>
      <c r="AG18" s="104">
        <f t="shared" si="2"/>
        <v>93849</v>
      </c>
    </row>
    <row r="19" spans="1:33" ht="144" x14ac:dyDescent="0.2">
      <c r="A19" s="95">
        <v>10</v>
      </c>
      <c r="B19" s="103">
        <v>10</v>
      </c>
      <c r="C19" s="45">
        <v>30111801</v>
      </c>
      <c r="D19" s="45" t="s">
        <v>40</v>
      </c>
      <c r="E19" s="46" t="s">
        <v>41</v>
      </c>
      <c r="F19" s="151" t="s">
        <v>42</v>
      </c>
      <c r="G19" s="56" t="s">
        <v>42</v>
      </c>
      <c r="H19" s="56">
        <v>14</v>
      </c>
      <c r="I19" s="56">
        <v>12</v>
      </c>
      <c r="J19" s="56"/>
      <c r="K19" s="56"/>
      <c r="L19" s="55">
        <f t="shared" si="1"/>
        <v>14</v>
      </c>
      <c r="M19" s="61">
        <v>0.19</v>
      </c>
      <c r="N19" s="62">
        <v>0.19</v>
      </c>
      <c r="O19" s="62">
        <v>0.19</v>
      </c>
      <c r="P19" s="62">
        <v>0.19</v>
      </c>
      <c r="Q19" s="62">
        <v>0.19</v>
      </c>
      <c r="R19" s="86">
        <v>0.19</v>
      </c>
      <c r="S19" s="57">
        <v>69750</v>
      </c>
      <c r="T19" s="92">
        <v>69615</v>
      </c>
      <c r="U19" s="94">
        <v>80000</v>
      </c>
      <c r="V19" s="94">
        <v>71400</v>
      </c>
      <c r="W19" s="59">
        <v>72900</v>
      </c>
      <c r="X19" s="50"/>
      <c r="Y19" s="50"/>
      <c r="Z19" s="50"/>
      <c r="AA19" s="69">
        <v>3</v>
      </c>
      <c r="AB19" s="135">
        <f t="shared" si="3"/>
        <v>73671.666666666672</v>
      </c>
      <c r="AC19" s="48">
        <f t="shared" si="0"/>
        <v>1031403.3333333334</v>
      </c>
      <c r="AD19" s="48">
        <f t="shared" si="4"/>
        <v>884060</v>
      </c>
      <c r="AE19" s="48">
        <f t="shared" si="5"/>
        <v>0</v>
      </c>
      <c r="AF19" s="48">
        <f t="shared" si="6"/>
        <v>0</v>
      </c>
      <c r="AG19" s="104">
        <f t="shared" si="2"/>
        <v>1031403.3333333334</v>
      </c>
    </row>
    <row r="20" spans="1:33" ht="132" x14ac:dyDescent="0.2">
      <c r="A20" s="95">
        <v>11</v>
      </c>
      <c r="B20" s="103">
        <v>11</v>
      </c>
      <c r="C20" s="45">
        <v>11111700</v>
      </c>
      <c r="D20" s="45" t="s">
        <v>43</v>
      </c>
      <c r="E20" s="46" t="s">
        <v>44</v>
      </c>
      <c r="F20" s="151" t="s">
        <v>42</v>
      </c>
      <c r="G20" s="73" t="s">
        <v>42</v>
      </c>
      <c r="H20" s="56">
        <v>35</v>
      </c>
      <c r="I20" s="56">
        <v>18</v>
      </c>
      <c r="J20" s="56"/>
      <c r="K20" s="56"/>
      <c r="L20" s="55">
        <f t="shared" si="1"/>
        <v>35</v>
      </c>
      <c r="M20" s="61">
        <v>0.19</v>
      </c>
      <c r="N20" s="62">
        <v>0.19</v>
      </c>
      <c r="O20" s="62">
        <v>0.19</v>
      </c>
      <c r="P20" s="62">
        <v>0.19</v>
      </c>
      <c r="Q20" s="62">
        <v>0.19</v>
      </c>
      <c r="R20" s="86">
        <v>0.19</v>
      </c>
      <c r="S20" s="57">
        <v>77500</v>
      </c>
      <c r="T20" s="92">
        <v>69615</v>
      </c>
      <c r="U20" s="94">
        <v>95000</v>
      </c>
      <c r="V20" s="94">
        <v>71400</v>
      </c>
      <c r="W20" s="59">
        <v>81000</v>
      </c>
      <c r="X20" s="50"/>
      <c r="Y20" s="50"/>
      <c r="Z20" s="50"/>
      <c r="AA20" s="69">
        <v>3</v>
      </c>
      <c r="AB20" s="135">
        <f t="shared" si="3"/>
        <v>78671.666666666672</v>
      </c>
      <c r="AC20" s="48">
        <f t="shared" si="0"/>
        <v>2753508.3333333335</v>
      </c>
      <c r="AD20" s="48">
        <f t="shared" si="4"/>
        <v>1416090</v>
      </c>
      <c r="AE20" s="48">
        <f t="shared" si="5"/>
        <v>0</v>
      </c>
      <c r="AF20" s="48">
        <f t="shared" si="6"/>
        <v>0</v>
      </c>
      <c r="AG20" s="104">
        <f t="shared" si="2"/>
        <v>2753508.3333333335</v>
      </c>
    </row>
    <row r="21" spans="1:33" ht="72" x14ac:dyDescent="0.2">
      <c r="A21" s="95">
        <v>12</v>
      </c>
      <c r="B21" s="103">
        <v>12</v>
      </c>
      <c r="C21" s="45">
        <v>39121601</v>
      </c>
      <c r="D21" s="45" t="s">
        <v>45</v>
      </c>
      <c r="E21" s="46" t="s">
        <v>46</v>
      </c>
      <c r="F21" s="73" t="s">
        <v>31</v>
      </c>
      <c r="G21" s="73" t="s">
        <v>260</v>
      </c>
      <c r="H21" s="56">
        <v>6</v>
      </c>
      <c r="I21" s="56">
        <v>4</v>
      </c>
      <c r="J21" s="56"/>
      <c r="K21" s="56"/>
      <c r="L21" s="55">
        <f t="shared" si="1"/>
        <v>6</v>
      </c>
      <c r="M21" s="61">
        <v>0.19</v>
      </c>
      <c r="N21" s="62">
        <v>0.19</v>
      </c>
      <c r="O21" s="62">
        <v>0.19</v>
      </c>
      <c r="P21" s="62">
        <v>0.19</v>
      </c>
      <c r="Q21" s="62">
        <v>0.19</v>
      </c>
      <c r="R21" s="86">
        <v>0.19</v>
      </c>
      <c r="S21" s="57">
        <v>23250</v>
      </c>
      <c r="T21" s="92">
        <v>19724</v>
      </c>
      <c r="U21" s="94">
        <v>19000</v>
      </c>
      <c r="V21" s="94">
        <v>20230</v>
      </c>
      <c r="W21" s="59">
        <v>24300</v>
      </c>
      <c r="X21" s="50"/>
      <c r="Y21" s="50"/>
      <c r="Z21" s="50"/>
      <c r="AA21" s="69">
        <v>3</v>
      </c>
      <c r="AB21" s="135">
        <f t="shared" si="3"/>
        <v>19651.333333333332</v>
      </c>
      <c r="AC21" s="48">
        <f t="shared" si="0"/>
        <v>117908</v>
      </c>
      <c r="AD21" s="48">
        <f t="shared" si="4"/>
        <v>78605.333333333328</v>
      </c>
      <c r="AE21" s="48">
        <f t="shared" si="5"/>
        <v>0</v>
      </c>
      <c r="AF21" s="48">
        <f t="shared" si="6"/>
        <v>0</v>
      </c>
      <c r="AG21" s="104">
        <f t="shared" si="2"/>
        <v>117908</v>
      </c>
    </row>
    <row r="22" spans="1:33" ht="60" x14ac:dyDescent="0.2">
      <c r="A22" s="95">
        <v>13</v>
      </c>
      <c r="B22" s="103">
        <v>13</v>
      </c>
      <c r="C22" s="45">
        <v>39121601</v>
      </c>
      <c r="D22" s="45" t="s">
        <v>47</v>
      </c>
      <c r="E22" s="46" t="s">
        <v>48</v>
      </c>
      <c r="F22" s="73" t="s">
        <v>31</v>
      </c>
      <c r="G22" s="73" t="s">
        <v>260</v>
      </c>
      <c r="H22" s="56">
        <v>1</v>
      </c>
      <c r="I22" s="56">
        <v>1</v>
      </c>
      <c r="J22" s="56"/>
      <c r="K22" s="56"/>
      <c r="L22" s="55">
        <f t="shared" si="1"/>
        <v>1</v>
      </c>
      <c r="M22" s="61">
        <v>0.19</v>
      </c>
      <c r="N22" s="62">
        <v>0.19</v>
      </c>
      <c r="O22" s="62">
        <v>0.19</v>
      </c>
      <c r="P22" s="62">
        <v>0.19</v>
      </c>
      <c r="Q22" s="62">
        <v>0.19</v>
      </c>
      <c r="R22" s="86">
        <v>0.19</v>
      </c>
      <c r="S22" s="57">
        <v>22475</v>
      </c>
      <c r="T22" s="92">
        <v>19724</v>
      </c>
      <c r="U22" s="94">
        <v>19500</v>
      </c>
      <c r="V22" s="94">
        <v>20230</v>
      </c>
      <c r="W22" s="59">
        <v>23490</v>
      </c>
      <c r="X22" s="50"/>
      <c r="Y22" s="50"/>
      <c r="Z22" s="50"/>
      <c r="AA22" s="69">
        <v>3</v>
      </c>
      <c r="AB22" s="135">
        <f t="shared" si="3"/>
        <v>19818</v>
      </c>
      <c r="AC22" s="48">
        <f t="shared" si="0"/>
        <v>19818</v>
      </c>
      <c r="AD22" s="48">
        <f t="shared" si="4"/>
        <v>19818</v>
      </c>
      <c r="AE22" s="48">
        <f t="shared" si="5"/>
        <v>0</v>
      </c>
      <c r="AF22" s="48">
        <f t="shared" si="6"/>
        <v>0</v>
      </c>
      <c r="AG22" s="104">
        <f t="shared" si="2"/>
        <v>19818</v>
      </c>
    </row>
    <row r="23" spans="1:33" ht="72" x14ac:dyDescent="0.2">
      <c r="A23" s="95">
        <v>14</v>
      </c>
      <c r="B23" s="103">
        <v>14</v>
      </c>
      <c r="C23" s="45">
        <v>39121601</v>
      </c>
      <c r="D23" s="45" t="s">
        <v>49</v>
      </c>
      <c r="E23" s="46" t="s">
        <v>50</v>
      </c>
      <c r="F23" s="73" t="s">
        <v>31</v>
      </c>
      <c r="G23" s="73" t="s">
        <v>260</v>
      </c>
      <c r="H23" s="56">
        <v>3</v>
      </c>
      <c r="I23" s="56">
        <v>2</v>
      </c>
      <c r="J23" s="56"/>
      <c r="K23" s="56"/>
      <c r="L23" s="55">
        <f t="shared" si="1"/>
        <v>3</v>
      </c>
      <c r="M23" s="61">
        <v>0.19</v>
      </c>
      <c r="N23" s="62">
        <v>0.19</v>
      </c>
      <c r="O23" s="62">
        <v>0.19</v>
      </c>
      <c r="P23" s="62">
        <v>0.19</v>
      </c>
      <c r="Q23" s="62">
        <v>0.19</v>
      </c>
      <c r="R23" s="86">
        <v>0.19</v>
      </c>
      <c r="S23" s="57">
        <v>22475</v>
      </c>
      <c r="T23" s="92">
        <v>19724</v>
      </c>
      <c r="U23" s="94">
        <v>22000</v>
      </c>
      <c r="V23" s="94">
        <v>20230</v>
      </c>
      <c r="W23" s="59">
        <v>23490</v>
      </c>
      <c r="X23" s="50"/>
      <c r="Y23" s="50"/>
      <c r="Z23" s="50"/>
      <c r="AA23" s="69">
        <v>3</v>
      </c>
      <c r="AB23" s="135">
        <f t="shared" si="3"/>
        <v>20651.333333333332</v>
      </c>
      <c r="AC23" s="48">
        <f t="shared" si="0"/>
        <v>61954</v>
      </c>
      <c r="AD23" s="48">
        <f t="shared" si="4"/>
        <v>41302.666666666664</v>
      </c>
      <c r="AE23" s="48">
        <f t="shared" si="5"/>
        <v>0</v>
      </c>
      <c r="AF23" s="48">
        <f t="shared" si="6"/>
        <v>0</v>
      </c>
      <c r="AG23" s="104">
        <f t="shared" si="2"/>
        <v>61954</v>
      </c>
    </row>
    <row r="24" spans="1:33" ht="72" x14ac:dyDescent="0.2">
      <c r="A24" s="95">
        <v>15</v>
      </c>
      <c r="B24" s="103">
        <v>15</v>
      </c>
      <c r="C24" s="45">
        <v>39121601</v>
      </c>
      <c r="D24" s="45" t="s">
        <v>51</v>
      </c>
      <c r="E24" s="46" t="s">
        <v>52</v>
      </c>
      <c r="F24" s="73" t="s">
        <v>31</v>
      </c>
      <c r="G24" s="73" t="s">
        <v>260</v>
      </c>
      <c r="H24" s="56">
        <v>4</v>
      </c>
      <c r="I24" s="56">
        <v>3</v>
      </c>
      <c r="J24" s="56"/>
      <c r="K24" s="56"/>
      <c r="L24" s="55">
        <f t="shared" si="1"/>
        <v>4</v>
      </c>
      <c r="M24" s="61">
        <v>0.19</v>
      </c>
      <c r="N24" s="62">
        <v>0.19</v>
      </c>
      <c r="O24" s="62">
        <v>0.19</v>
      </c>
      <c r="P24" s="62">
        <v>0.19</v>
      </c>
      <c r="Q24" s="62">
        <v>0.19</v>
      </c>
      <c r="R24" s="86">
        <v>0.19</v>
      </c>
      <c r="S24" s="57">
        <v>15500</v>
      </c>
      <c r="T24" s="92">
        <v>19724</v>
      </c>
      <c r="U24" s="94">
        <v>23000</v>
      </c>
      <c r="V24" s="94">
        <v>20230</v>
      </c>
      <c r="W24" s="59">
        <v>16200.000000000002</v>
      </c>
      <c r="X24" s="50"/>
      <c r="Y24" s="50"/>
      <c r="Z24" s="50"/>
      <c r="AA24" s="69">
        <v>3</v>
      </c>
      <c r="AB24" s="135">
        <f t="shared" si="3"/>
        <v>20984.666666666668</v>
      </c>
      <c r="AC24" s="48">
        <f t="shared" si="0"/>
        <v>83938.666666666672</v>
      </c>
      <c r="AD24" s="48">
        <f t="shared" si="4"/>
        <v>62954</v>
      </c>
      <c r="AE24" s="48">
        <f t="shared" si="5"/>
        <v>0</v>
      </c>
      <c r="AF24" s="48">
        <f t="shared" si="6"/>
        <v>0</v>
      </c>
      <c r="AG24" s="104">
        <f t="shared" si="2"/>
        <v>83938.666666666672</v>
      </c>
    </row>
    <row r="25" spans="1:33" ht="48" x14ac:dyDescent="0.2">
      <c r="A25" s="95">
        <v>16</v>
      </c>
      <c r="B25" s="103">
        <v>16</v>
      </c>
      <c r="C25" s="45">
        <v>47121804</v>
      </c>
      <c r="D25" s="45" t="s">
        <v>53</v>
      </c>
      <c r="E25" s="46" t="s">
        <v>54</v>
      </c>
      <c r="F25" s="73" t="s">
        <v>31</v>
      </c>
      <c r="G25" s="73" t="s">
        <v>260</v>
      </c>
      <c r="H25" s="56">
        <v>10</v>
      </c>
      <c r="I25" s="56">
        <v>10</v>
      </c>
      <c r="J25" s="56"/>
      <c r="K25" s="56"/>
      <c r="L25" s="55">
        <f t="shared" si="1"/>
        <v>10</v>
      </c>
      <c r="M25" s="61">
        <v>0.19</v>
      </c>
      <c r="N25" s="62">
        <v>0.19</v>
      </c>
      <c r="O25" s="62">
        <v>0.19</v>
      </c>
      <c r="P25" s="62">
        <v>0.19</v>
      </c>
      <c r="Q25" s="62">
        <v>0.19</v>
      </c>
      <c r="R25" s="86">
        <v>0.19</v>
      </c>
      <c r="S25" s="57">
        <v>6975</v>
      </c>
      <c r="T25" s="92">
        <v>5222</v>
      </c>
      <c r="U25" s="94">
        <v>5000</v>
      </c>
      <c r="V25" s="94">
        <v>5355</v>
      </c>
      <c r="W25" s="59">
        <v>7290.0000000000009</v>
      </c>
      <c r="X25" s="50"/>
      <c r="Y25" s="50"/>
      <c r="Z25" s="50"/>
      <c r="AA25" s="69">
        <v>3</v>
      </c>
      <c r="AB25" s="135">
        <f t="shared" si="3"/>
        <v>5192.333333333333</v>
      </c>
      <c r="AC25" s="48">
        <f t="shared" si="0"/>
        <v>51923.333333333328</v>
      </c>
      <c r="AD25" s="48">
        <f t="shared" si="4"/>
        <v>51923.333333333328</v>
      </c>
      <c r="AE25" s="48">
        <f t="shared" si="5"/>
        <v>0</v>
      </c>
      <c r="AF25" s="48">
        <f t="shared" si="6"/>
        <v>0</v>
      </c>
      <c r="AG25" s="104">
        <f t="shared" si="2"/>
        <v>51923.333333333328</v>
      </c>
    </row>
    <row r="26" spans="1:33" ht="108" x14ac:dyDescent="0.2">
      <c r="A26" s="95">
        <v>17</v>
      </c>
      <c r="B26" s="103">
        <v>17</v>
      </c>
      <c r="C26" s="45">
        <v>23232201</v>
      </c>
      <c r="D26" s="45" t="s">
        <v>55</v>
      </c>
      <c r="E26" s="46" t="s">
        <v>56</v>
      </c>
      <c r="F26" s="56" t="s">
        <v>57</v>
      </c>
      <c r="G26" s="73" t="s">
        <v>260</v>
      </c>
      <c r="H26" s="56">
        <v>2</v>
      </c>
      <c r="I26" s="56">
        <v>2</v>
      </c>
      <c r="J26" s="56"/>
      <c r="K26" s="56"/>
      <c r="L26" s="55">
        <f t="shared" si="1"/>
        <v>2</v>
      </c>
      <c r="M26" s="61">
        <v>0.19</v>
      </c>
      <c r="N26" s="62">
        <v>0.19</v>
      </c>
      <c r="O26" s="62">
        <v>0.19</v>
      </c>
      <c r="P26" s="62">
        <v>0.19</v>
      </c>
      <c r="Q26" s="62">
        <v>0.19</v>
      </c>
      <c r="R26" s="86">
        <v>0.19</v>
      </c>
      <c r="S26" s="57">
        <v>54250</v>
      </c>
      <c r="T26" s="92">
        <v>13923</v>
      </c>
      <c r="U26" s="94">
        <v>14000</v>
      </c>
      <c r="V26" s="94">
        <v>14280</v>
      </c>
      <c r="W26" s="59">
        <v>56700.000000000007</v>
      </c>
      <c r="X26" s="50"/>
      <c r="Y26" s="50"/>
      <c r="Z26" s="50"/>
      <c r="AA26" s="69">
        <v>3</v>
      </c>
      <c r="AB26" s="135">
        <f t="shared" si="3"/>
        <v>14067.666666666666</v>
      </c>
      <c r="AC26" s="48">
        <f t="shared" si="0"/>
        <v>28135.333333333332</v>
      </c>
      <c r="AD26" s="48">
        <f t="shared" si="4"/>
        <v>28135.333333333332</v>
      </c>
      <c r="AE26" s="48">
        <f t="shared" si="5"/>
        <v>0</v>
      </c>
      <c r="AF26" s="48">
        <f t="shared" si="6"/>
        <v>0</v>
      </c>
      <c r="AG26" s="104">
        <f t="shared" si="2"/>
        <v>28135.333333333332</v>
      </c>
    </row>
    <row r="27" spans="1:33" ht="84" x14ac:dyDescent="0.2">
      <c r="A27" s="95">
        <v>18</v>
      </c>
      <c r="B27" s="103">
        <v>18</v>
      </c>
      <c r="C27" s="45">
        <v>31211904</v>
      </c>
      <c r="D27" s="45" t="s">
        <v>58</v>
      </c>
      <c r="E27" s="46" t="s">
        <v>59</v>
      </c>
      <c r="F27" s="73" t="s">
        <v>31</v>
      </c>
      <c r="G27" s="73" t="s">
        <v>260</v>
      </c>
      <c r="H27" s="56">
        <v>2</v>
      </c>
      <c r="I27" s="56">
        <v>2</v>
      </c>
      <c r="J27" s="56"/>
      <c r="K27" s="56"/>
      <c r="L27" s="55">
        <f t="shared" si="1"/>
        <v>2</v>
      </c>
      <c r="M27" s="61">
        <v>0.19</v>
      </c>
      <c r="N27" s="62">
        <v>0.19</v>
      </c>
      <c r="O27" s="62">
        <v>0.19</v>
      </c>
      <c r="P27" s="62">
        <v>0.19</v>
      </c>
      <c r="Q27" s="62">
        <v>0.19</v>
      </c>
      <c r="R27" s="86">
        <v>0.19</v>
      </c>
      <c r="S27" s="57">
        <v>10850</v>
      </c>
      <c r="T27" s="92">
        <v>87019</v>
      </c>
      <c r="U27" s="94">
        <v>7500</v>
      </c>
      <c r="V27" s="94">
        <v>89250</v>
      </c>
      <c r="W27" s="59">
        <v>11340</v>
      </c>
      <c r="X27" s="50"/>
      <c r="Y27" s="50"/>
      <c r="Z27" s="50"/>
      <c r="AA27" s="69">
        <v>3</v>
      </c>
      <c r="AB27" s="135">
        <f t="shared" si="3"/>
        <v>61256.333333333336</v>
      </c>
      <c r="AC27" s="48">
        <f t="shared" si="0"/>
        <v>122512.66666666667</v>
      </c>
      <c r="AD27" s="48">
        <f t="shared" si="4"/>
        <v>122512.66666666667</v>
      </c>
      <c r="AE27" s="48">
        <f t="shared" si="5"/>
        <v>0</v>
      </c>
      <c r="AF27" s="48">
        <f t="shared" si="6"/>
        <v>0</v>
      </c>
      <c r="AG27" s="104">
        <f t="shared" si="2"/>
        <v>122512.66666666667</v>
      </c>
    </row>
    <row r="28" spans="1:33" ht="48" x14ac:dyDescent="0.2">
      <c r="A28" s="95">
        <v>19</v>
      </c>
      <c r="B28" s="103">
        <v>19</v>
      </c>
      <c r="C28" s="45">
        <v>60104912</v>
      </c>
      <c r="D28" s="45" t="s">
        <v>60</v>
      </c>
      <c r="E28" s="46" t="s">
        <v>61</v>
      </c>
      <c r="F28" s="151" t="s">
        <v>170</v>
      </c>
      <c r="G28" s="73" t="s">
        <v>62</v>
      </c>
      <c r="H28" s="56">
        <v>55</v>
      </c>
      <c r="I28" s="56">
        <v>55</v>
      </c>
      <c r="J28" s="56"/>
      <c r="K28" s="56"/>
      <c r="L28" s="55">
        <f t="shared" si="1"/>
        <v>55</v>
      </c>
      <c r="M28" s="61">
        <v>0.19</v>
      </c>
      <c r="N28" s="62">
        <v>0.19</v>
      </c>
      <c r="O28" s="62">
        <v>0.19</v>
      </c>
      <c r="P28" s="62">
        <v>0.19</v>
      </c>
      <c r="Q28" s="62">
        <v>0.19</v>
      </c>
      <c r="R28" s="86">
        <v>0.19</v>
      </c>
      <c r="S28" s="57">
        <v>26350</v>
      </c>
      <c r="T28" s="92">
        <v>22625</v>
      </c>
      <c r="U28" s="94">
        <v>23000</v>
      </c>
      <c r="V28" s="94">
        <v>23205</v>
      </c>
      <c r="W28" s="59">
        <v>27540</v>
      </c>
      <c r="X28" s="50"/>
      <c r="Y28" s="50"/>
      <c r="Z28" s="50"/>
      <c r="AA28" s="69">
        <v>3</v>
      </c>
      <c r="AB28" s="135">
        <f t="shared" si="3"/>
        <v>22943.333333333332</v>
      </c>
      <c r="AC28" s="48">
        <f t="shared" si="0"/>
        <v>1261883.3333333333</v>
      </c>
      <c r="AD28" s="48">
        <f t="shared" si="4"/>
        <v>1261883.3333333333</v>
      </c>
      <c r="AE28" s="48">
        <f t="shared" si="5"/>
        <v>0</v>
      </c>
      <c r="AF28" s="48">
        <f t="shared" si="6"/>
        <v>0</v>
      </c>
      <c r="AG28" s="104">
        <f t="shared" si="2"/>
        <v>1261883.3333333333</v>
      </c>
    </row>
    <row r="29" spans="1:33" ht="48" x14ac:dyDescent="0.2">
      <c r="A29" s="95">
        <v>20</v>
      </c>
      <c r="B29" s="103">
        <v>20</v>
      </c>
      <c r="C29" s="45">
        <v>60104912</v>
      </c>
      <c r="D29" s="45" t="s">
        <v>63</v>
      </c>
      <c r="E29" s="46" t="s">
        <v>61</v>
      </c>
      <c r="F29" s="151" t="s">
        <v>170</v>
      </c>
      <c r="G29" s="56" t="s">
        <v>62</v>
      </c>
      <c r="H29" s="56">
        <v>55</v>
      </c>
      <c r="I29" s="56">
        <v>55</v>
      </c>
      <c r="J29" s="56"/>
      <c r="K29" s="56"/>
      <c r="L29" s="55">
        <f t="shared" si="1"/>
        <v>55</v>
      </c>
      <c r="M29" s="61">
        <v>0.19</v>
      </c>
      <c r="N29" s="62">
        <v>0.19</v>
      </c>
      <c r="O29" s="62">
        <v>0.19</v>
      </c>
      <c r="P29" s="62">
        <v>0.19</v>
      </c>
      <c r="Q29" s="62">
        <v>0.19</v>
      </c>
      <c r="R29" s="86">
        <v>0.19</v>
      </c>
      <c r="S29" s="57">
        <v>26350</v>
      </c>
      <c r="T29" s="92">
        <v>32719</v>
      </c>
      <c r="U29" s="94">
        <v>31000</v>
      </c>
      <c r="V29" s="94">
        <v>33558</v>
      </c>
      <c r="W29" s="59">
        <v>27540</v>
      </c>
      <c r="X29" s="50"/>
      <c r="Y29" s="50"/>
      <c r="Z29" s="50"/>
      <c r="AA29" s="69">
        <v>3</v>
      </c>
      <c r="AB29" s="135">
        <f t="shared" si="3"/>
        <v>32425.666666666668</v>
      </c>
      <c r="AC29" s="48">
        <f t="shared" si="0"/>
        <v>1783411.6666666667</v>
      </c>
      <c r="AD29" s="48">
        <f t="shared" si="4"/>
        <v>1783411.6666666667</v>
      </c>
      <c r="AE29" s="48">
        <f t="shared" si="5"/>
        <v>0</v>
      </c>
      <c r="AF29" s="48">
        <f t="shared" si="6"/>
        <v>0</v>
      </c>
      <c r="AG29" s="104">
        <f t="shared" si="2"/>
        <v>1783411.6666666667</v>
      </c>
    </row>
    <row r="30" spans="1:33" ht="72" x14ac:dyDescent="0.2">
      <c r="A30" s="95">
        <v>21</v>
      </c>
      <c r="B30" s="103">
        <v>21</v>
      </c>
      <c r="C30" s="45">
        <v>26121634</v>
      </c>
      <c r="D30" s="45" t="s">
        <v>64</v>
      </c>
      <c r="E30" s="46" t="s">
        <v>65</v>
      </c>
      <c r="F30" s="56" t="s">
        <v>66</v>
      </c>
      <c r="G30" s="73" t="s">
        <v>260</v>
      </c>
      <c r="H30" s="56">
        <v>1</v>
      </c>
      <c r="I30" s="56">
        <v>1</v>
      </c>
      <c r="J30" s="56"/>
      <c r="K30" s="56"/>
      <c r="L30" s="55">
        <f t="shared" si="1"/>
        <v>1</v>
      </c>
      <c r="M30" s="61">
        <v>0.19</v>
      </c>
      <c r="N30" s="62">
        <v>0.19</v>
      </c>
      <c r="O30" s="62">
        <v>0.19</v>
      </c>
      <c r="P30" s="62">
        <v>0.19</v>
      </c>
      <c r="Q30" s="62">
        <v>0.19</v>
      </c>
      <c r="R30" s="86">
        <v>0.19</v>
      </c>
      <c r="S30" s="57">
        <v>767250</v>
      </c>
      <c r="T30" s="152">
        <f>6439*100</f>
        <v>643900</v>
      </c>
      <c r="U30" s="94">
        <v>629000</v>
      </c>
      <c r="V30" s="153">
        <f>6604.5*100</f>
        <v>660450</v>
      </c>
      <c r="W30" s="59">
        <v>801900</v>
      </c>
      <c r="X30" s="50"/>
      <c r="Y30" s="50"/>
      <c r="Z30" s="50"/>
      <c r="AA30" s="69">
        <v>3</v>
      </c>
      <c r="AB30" s="135">
        <f t="shared" si="3"/>
        <v>644450</v>
      </c>
      <c r="AC30" s="48">
        <f t="shared" si="0"/>
        <v>644450</v>
      </c>
      <c r="AD30" s="48">
        <f t="shared" si="4"/>
        <v>644450</v>
      </c>
      <c r="AE30" s="48">
        <f t="shared" si="5"/>
        <v>0</v>
      </c>
      <c r="AF30" s="48">
        <f t="shared" si="6"/>
        <v>0</v>
      </c>
      <c r="AG30" s="104">
        <f t="shared" si="2"/>
        <v>644450</v>
      </c>
    </row>
    <row r="31" spans="1:33" ht="72" x14ac:dyDescent="0.2">
      <c r="A31" s="95">
        <v>22</v>
      </c>
      <c r="B31" s="103">
        <v>22</v>
      </c>
      <c r="C31" s="45">
        <v>26121634</v>
      </c>
      <c r="D31" s="45" t="s">
        <v>67</v>
      </c>
      <c r="E31" s="46" t="s">
        <v>65</v>
      </c>
      <c r="F31" s="56" t="s">
        <v>66</v>
      </c>
      <c r="G31" s="73" t="s">
        <v>260</v>
      </c>
      <c r="H31" s="56">
        <v>1</v>
      </c>
      <c r="I31" s="56">
        <v>1</v>
      </c>
      <c r="J31" s="56"/>
      <c r="K31" s="56"/>
      <c r="L31" s="55">
        <f t="shared" si="1"/>
        <v>1</v>
      </c>
      <c r="M31" s="61">
        <v>0.19</v>
      </c>
      <c r="N31" s="62">
        <v>0.19</v>
      </c>
      <c r="O31" s="62">
        <v>0.19</v>
      </c>
      <c r="P31" s="62">
        <v>0.19</v>
      </c>
      <c r="Q31" s="62">
        <v>0.19</v>
      </c>
      <c r="R31" s="86">
        <v>0.19</v>
      </c>
      <c r="S31" s="57">
        <v>767250</v>
      </c>
      <c r="T31" s="152">
        <f>6439*100</f>
        <v>643900</v>
      </c>
      <c r="U31" s="94">
        <v>629000</v>
      </c>
      <c r="V31" s="153">
        <f>6604.5*100</f>
        <v>660450</v>
      </c>
      <c r="W31" s="59">
        <v>801900</v>
      </c>
      <c r="X31" s="50"/>
      <c r="Y31" s="50"/>
      <c r="Z31" s="50"/>
      <c r="AA31" s="69">
        <v>3</v>
      </c>
      <c r="AB31" s="135">
        <f t="shared" si="3"/>
        <v>644450</v>
      </c>
      <c r="AC31" s="48">
        <f t="shared" si="0"/>
        <v>644450</v>
      </c>
      <c r="AD31" s="48">
        <f t="shared" si="4"/>
        <v>644450</v>
      </c>
      <c r="AE31" s="48">
        <f t="shared" si="5"/>
        <v>0</v>
      </c>
      <c r="AF31" s="48">
        <f t="shared" si="6"/>
        <v>0</v>
      </c>
      <c r="AG31" s="104">
        <f t="shared" si="2"/>
        <v>644450</v>
      </c>
    </row>
    <row r="32" spans="1:33" ht="72" x14ac:dyDescent="0.2">
      <c r="A32" s="95">
        <v>23</v>
      </c>
      <c r="B32" s="103">
        <v>23</v>
      </c>
      <c r="C32" s="45">
        <v>26121634</v>
      </c>
      <c r="D32" s="45" t="s">
        <v>68</v>
      </c>
      <c r="E32" s="46" t="s">
        <v>65</v>
      </c>
      <c r="F32" s="73" t="s">
        <v>66</v>
      </c>
      <c r="G32" s="73" t="s">
        <v>260</v>
      </c>
      <c r="H32" s="56">
        <v>1</v>
      </c>
      <c r="I32" s="56">
        <v>1</v>
      </c>
      <c r="J32" s="56"/>
      <c r="K32" s="56"/>
      <c r="L32" s="55">
        <f t="shared" si="1"/>
        <v>1</v>
      </c>
      <c r="M32" s="61">
        <v>0.19</v>
      </c>
      <c r="N32" s="62">
        <v>0.19</v>
      </c>
      <c r="O32" s="62">
        <v>0.19</v>
      </c>
      <c r="P32" s="62">
        <v>0.19</v>
      </c>
      <c r="Q32" s="62">
        <v>0.19</v>
      </c>
      <c r="R32" s="86">
        <v>0.19</v>
      </c>
      <c r="S32" s="57">
        <v>767250</v>
      </c>
      <c r="T32" s="152">
        <f>6439*100</f>
        <v>643900</v>
      </c>
      <c r="U32" s="94">
        <v>629000</v>
      </c>
      <c r="V32" s="153">
        <f>6604.5*100</f>
        <v>660450</v>
      </c>
      <c r="W32" s="59">
        <v>801900</v>
      </c>
      <c r="X32" s="50"/>
      <c r="Y32" s="50"/>
      <c r="Z32" s="50"/>
      <c r="AA32" s="69">
        <v>3</v>
      </c>
      <c r="AB32" s="135">
        <f t="shared" si="3"/>
        <v>644450</v>
      </c>
      <c r="AC32" s="48">
        <f t="shared" si="0"/>
        <v>644450</v>
      </c>
      <c r="AD32" s="48">
        <f t="shared" si="4"/>
        <v>644450</v>
      </c>
      <c r="AE32" s="48">
        <f t="shared" si="5"/>
        <v>0</v>
      </c>
      <c r="AF32" s="48">
        <f t="shared" si="6"/>
        <v>0</v>
      </c>
      <c r="AG32" s="104">
        <f t="shared" si="2"/>
        <v>644450</v>
      </c>
    </row>
    <row r="33" spans="1:33" ht="72" x14ac:dyDescent="0.2">
      <c r="A33" s="95">
        <v>24</v>
      </c>
      <c r="B33" s="103">
        <v>24</v>
      </c>
      <c r="C33" s="45">
        <v>26121634</v>
      </c>
      <c r="D33" s="45" t="s">
        <v>69</v>
      </c>
      <c r="E33" s="46" t="s">
        <v>65</v>
      </c>
      <c r="F33" s="56" t="s">
        <v>66</v>
      </c>
      <c r="G33" s="73" t="s">
        <v>260</v>
      </c>
      <c r="H33" s="56">
        <v>1</v>
      </c>
      <c r="I33" s="56">
        <v>1</v>
      </c>
      <c r="J33" s="56"/>
      <c r="K33" s="56"/>
      <c r="L33" s="55">
        <f t="shared" si="1"/>
        <v>1</v>
      </c>
      <c r="M33" s="61">
        <v>0.19</v>
      </c>
      <c r="N33" s="62">
        <v>0.19</v>
      </c>
      <c r="O33" s="62">
        <v>0.19</v>
      </c>
      <c r="P33" s="62">
        <v>0.19</v>
      </c>
      <c r="Q33" s="62">
        <v>0.19</v>
      </c>
      <c r="R33" s="86">
        <v>0.19</v>
      </c>
      <c r="S33" s="57">
        <v>767250</v>
      </c>
      <c r="T33" s="152">
        <f>6439*100</f>
        <v>643900</v>
      </c>
      <c r="U33" s="94">
        <v>629000</v>
      </c>
      <c r="V33" s="153">
        <f>6604.5*100</f>
        <v>660450</v>
      </c>
      <c r="W33" s="59">
        <v>801900</v>
      </c>
      <c r="X33" s="50"/>
      <c r="Y33" s="50"/>
      <c r="Z33" s="50"/>
      <c r="AA33" s="69">
        <v>3</v>
      </c>
      <c r="AB33" s="135">
        <f t="shared" si="3"/>
        <v>644450</v>
      </c>
      <c r="AC33" s="48">
        <f t="shared" si="0"/>
        <v>644450</v>
      </c>
      <c r="AD33" s="48">
        <f t="shared" si="4"/>
        <v>644450</v>
      </c>
      <c r="AE33" s="48">
        <f t="shared" si="5"/>
        <v>0</v>
      </c>
      <c r="AF33" s="48">
        <f t="shared" si="6"/>
        <v>0</v>
      </c>
      <c r="AG33" s="104">
        <f t="shared" si="2"/>
        <v>644450</v>
      </c>
    </row>
    <row r="34" spans="1:33" ht="94.5" customHeight="1" x14ac:dyDescent="0.2">
      <c r="A34" s="95">
        <v>25</v>
      </c>
      <c r="B34" s="103">
        <v>25</v>
      </c>
      <c r="C34" s="45">
        <v>26121634</v>
      </c>
      <c r="D34" s="45" t="s">
        <v>70</v>
      </c>
      <c r="E34" s="46" t="s">
        <v>65</v>
      </c>
      <c r="F34" s="73" t="s">
        <v>66</v>
      </c>
      <c r="G34" s="73" t="s">
        <v>260</v>
      </c>
      <c r="H34" s="56">
        <v>1</v>
      </c>
      <c r="I34" s="56">
        <v>1</v>
      </c>
      <c r="J34" s="56"/>
      <c r="K34" s="56"/>
      <c r="L34" s="55">
        <f t="shared" si="1"/>
        <v>1</v>
      </c>
      <c r="M34" s="61">
        <v>0.19</v>
      </c>
      <c r="N34" s="62">
        <v>0.19</v>
      </c>
      <c r="O34" s="62">
        <v>0.19</v>
      </c>
      <c r="P34" s="62">
        <v>0.19</v>
      </c>
      <c r="Q34" s="62">
        <v>0.19</v>
      </c>
      <c r="R34" s="86">
        <v>0.19</v>
      </c>
      <c r="S34" s="57">
        <v>767250</v>
      </c>
      <c r="T34" s="152">
        <f>6439*100</f>
        <v>643900</v>
      </c>
      <c r="U34" s="94">
        <v>629000</v>
      </c>
      <c r="V34" s="153">
        <f>6604.5*100</f>
        <v>660450</v>
      </c>
      <c r="W34" s="59">
        <v>801900</v>
      </c>
      <c r="X34" s="50"/>
      <c r="Y34" s="50"/>
      <c r="Z34" s="50"/>
      <c r="AA34" s="69">
        <v>3</v>
      </c>
      <c r="AB34" s="135">
        <f t="shared" si="3"/>
        <v>644450</v>
      </c>
      <c r="AC34" s="48">
        <f t="shared" si="0"/>
        <v>644450</v>
      </c>
      <c r="AD34" s="48">
        <f t="shared" si="4"/>
        <v>644450</v>
      </c>
      <c r="AE34" s="48">
        <f t="shared" si="5"/>
        <v>0</v>
      </c>
      <c r="AF34" s="48">
        <f t="shared" si="6"/>
        <v>0</v>
      </c>
      <c r="AG34" s="104">
        <f t="shared" si="2"/>
        <v>644450</v>
      </c>
    </row>
    <row r="35" spans="1:33" ht="72" x14ac:dyDescent="0.2">
      <c r="A35" s="95">
        <v>26</v>
      </c>
      <c r="B35" s="103">
        <v>26</v>
      </c>
      <c r="C35" s="45">
        <v>26121634</v>
      </c>
      <c r="D35" s="45" t="s">
        <v>71</v>
      </c>
      <c r="E35" s="46" t="s">
        <v>65</v>
      </c>
      <c r="F35" s="73" t="s">
        <v>66</v>
      </c>
      <c r="G35" s="73" t="s">
        <v>260</v>
      </c>
      <c r="H35" s="56">
        <v>4</v>
      </c>
      <c r="I35" s="56">
        <v>3</v>
      </c>
      <c r="J35" s="56"/>
      <c r="K35" s="56"/>
      <c r="L35" s="55">
        <f t="shared" si="1"/>
        <v>4</v>
      </c>
      <c r="M35" s="61">
        <v>0.19</v>
      </c>
      <c r="N35" s="62">
        <v>0.19</v>
      </c>
      <c r="O35" s="62">
        <v>0.19</v>
      </c>
      <c r="P35" s="62">
        <v>0.19</v>
      </c>
      <c r="Q35" s="62">
        <v>0.19</v>
      </c>
      <c r="R35" s="86">
        <v>0.19</v>
      </c>
      <c r="S35" s="57">
        <v>232500</v>
      </c>
      <c r="T35" s="152">
        <f t="shared" ref="T35:T40" si="7">2843*100</f>
        <v>284300</v>
      </c>
      <c r="U35" s="94">
        <v>157500</v>
      </c>
      <c r="V35" s="153">
        <f t="shared" ref="V35:V40" si="8">2915.5*100</f>
        <v>291550</v>
      </c>
      <c r="W35" s="59">
        <v>243000.00000000003</v>
      </c>
      <c r="X35" s="50"/>
      <c r="Y35" s="50"/>
      <c r="Z35" s="50"/>
      <c r="AA35" s="69">
        <v>3</v>
      </c>
      <c r="AB35" s="135">
        <f t="shared" si="3"/>
        <v>244450</v>
      </c>
      <c r="AC35" s="48">
        <f t="shared" si="0"/>
        <v>977800</v>
      </c>
      <c r="AD35" s="48">
        <f t="shared" si="4"/>
        <v>733350</v>
      </c>
      <c r="AE35" s="48">
        <f t="shared" si="5"/>
        <v>0</v>
      </c>
      <c r="AF35" s="48">
        <f t="shared" si="6"/>
        <v>0</v>
      </c>
      <c r="AG35" s="104">
        <f t="shared" si="2"/>
        <v>977800</v>
      </c>
    </row>
    <row r="36" spans="1:33" ht="72" x14ac:dyDescent="0.2">
      <c r="A36" s="95">
        <v>27</v>
      </c>
      <c r="B36" s="103">
        <v>27</v>
      </c>
      <c r="C36" s="45">
        <v>26121634</v>
      </c>
      <c r="D36" s="45" t="s">
        <v>72</v>
      </c>
      <c r="E36" s="46" t="s">
        <v>65</v>
      </c>
      <c r="F36" s="73" t="s">
        <v>66</v>
      </c>
      <c r="G36" s="73" t="s">
        <v>260</v>
      </c>
      <c r="H36" s="56">
        <v>2</v>
      </c>
      <c r="I36" s="56">
        <v>2</v>
      </c>
      <c r="J36" s="56"/>
      <c r="K36" s="56"/>
      <c r="L36" s="55">
        <f t="shared" si="1"/>
        <v>2</v>
      </c>
      <c r="M36" s="61">
        <v>0.19</v>
      </c>
      <c r="N36" s="62">
        <v>0.19</v>
      </c>
      <c r="O36" s="62">
        <v>0.19</v>
      </c>
      <c r="P36" s="62">
        <v>0.19</v>
      </c>
      <c r="Q36" s="62">
        <v>0.19</v>
      </c>
      <c r="R36" s="86">
        <v>0.19</v>
      </c>
      <c r="S36" s="57">
        <v>232500</v>
      </c>
      <c r="T36" s="152">
        <f t="shared" si="7"/>
        <v>284300</v>
      </c>
      <c r="U36" s="94">
        <v>160000</v>
      </c>
      <c r="V36" s="153">
        <f t="shared" si="8"/>
        <v>291550</v>
      </c>
      <c r="W36" s="59">
        <v>243000.00000000003</v>
      </c>
      <c r="X36" s="50"/>
      <c r="Y36" s="50"/>
      <c r="Z36" s="50"/>
      <c r="AA36" s="69">
        <v>3</v>
      </c>
      <c r="AB36" s="135">
        <f t="shared" si="3"/>
        <v>245283.33333333334</v>
      </c>
      <c r="AC36" s="48">
        <f t="shared" si="0"/>
        <v>490566.66666666669</v>
      </c>
      <c r="AD36" s="48">
        <f t="shared" si="4"/>
        <v>490566.66666666669</v>
      </c>
      <c r="AE36" s="48">
        <f t="shared" si="5"/>
        <v>0</v>
      </c>
      <c r="AF36" s="48">
        <f t="shared" si="6"/>
        <v>0</v>
      </c>
      <c r="AG36" s="104">
        <f t="shared" si="2"/>
        <v>490566.66666666669</v>
      </c>
    </row>
    <row r="37" spans="1:33" s="23" customFormat="1" ht="72" x14ac:dyDescent="0.2">
      <c r="A37" s="95">
        <v>28</v>
      </c>
      <c r="B37" s="103">
        <v>28</v>
      </c>
      <c r="C37" s="45">
        <v>26121634</v>
      </c>
      <c r="D37" s="45" t="s">
        <v>73</v>
      </c>
      <c r="E37" s="46" t="s">
        <v>65</v>
      </c>
      <c r="F37" s="73" t="s">
        <v>66</v>
      </c>
      <c r="G37" s="73" t="s">
        <v>260</v>
      </c>
      <c r="H37" s="56">
        <v>6</v>
      </c>
      <c r="I37" s="56">
        <v>4</v>
      </c>
      <c r="J37" s="56">
        <v>1</v>
      </c>
      <c r="K37" s="56"/>
      <c r="L37" s="55">
        <f t="shared" si="1"/>
        <v>7</v>
      </c>
      <c r="M37" s="61">
        <v>0.19</v>
      </c>
      <c r="N37" s="62">
        <v>0.19</v>
      </c>
      <c r="O37" s="62">
        <v>0.19</v>
      </c>
      <c r="P37" s="62">
        <v>0.19</v>
      </c>
      <c r="Q37" s="62">
        <v>0.19</v>
      </c>
      <c r="R37" s="86">
        <v>0.19</v>
      </c>
      <c r="S37" s="57">
        <v>232500</v>
      </c>
      <c r="T37" s="152">
        <f t="shared" si="7"/>
        <v>284300</v>
      </c>
      <c r="U37" s="94">
        <v>157500</v>
      </c>
      <c r="V37" s="153">
        <f t="shared" si="8"/>
        <v>291550</v>
      </c>
      <c r="W37" s="59">
        <v>243000.00000000003</v>
      </c>
      <c r="X37" s="50">
        <v>325000</v>
      </c>
      <c r="Y37" s="50"/>
      <c r="Z37" s="50"/>
      <c r="AA37" s="69">
        <v>3</v>
      </c>
      <c r="AB37" s="135">
        <f t="shared" si="3"/>
        <v>244450</v>
      </c>
      <c r="AC37" s="48">
        <f t="shared" si="0"/>
        <v>1466700</v>
      </c>
      <c r="AD37" s="48">
        <f t="shared" si="4"/>
        <v>977800</v>
      </c>
      <c r="AE37" s="48">
        <f t="shared" si="5"/>
        <v>244450</v>
      </c>
      <c r="AF37" s="48">
        <f t="shared" si="6"/>
        <v>0</v>
      </c>
      <c r="AG37" s="104">
        <f t="shared" si="2"/>
        <v>1711150</v>
      </c>
    </row>
    <row r="38" spans="1:33" ht="72" x14ac:dyDescent="0.2">
      <c r="A38" s="95">
        <v>29</v>
      </c>
      <c r="B38" s="103">
        <v>29</v>
      </c>
      <c r="C38" s="45">
        <v>26121634</v>
      </c>
      <c r="D38" s="45" t="s">
        <v>74</v>
      </c>
      <c r="E38" s="46" t="s">
        <v>65</v>
      </c>
      <c r="F38" s="73" t="s">
        <v>66</v>
      </c>
      <c r="G38" s="73" t="s">
        <v>260</v>
      </c>
      <c r="H38" s="56">
        <v>5</v>
      </c>
      <c r="I38" s="56">
        <v>3</v>
      </c>
      <c r="J38" s="56"/>
      <c r="K38" s="56"/>
      <c r="L38" s="55">
        <f t="shared" si="1"/>
        <v>5</v>
      </c>
      <c r="M38" s="61">
        <v>0.19</v>
      </c>
      <c r="N38" s="62">
        <v>0.19</v>
      </c>
      <c r="O38" s="62">
        <v>0.19</v>
      </c>
      <c r="P38" s="62">
        <v>0.19</v>
      </c>
      <c r="Q38" s="62">
        <v>0.19</v>
      </c>
      <c r="R38" s="86">
        <v>0.19</v>
      </c>
      <c r="S38" s="57">
        <v>232500</v>
      </c>
      <c r="T38" s="152">
        <f t="shared" si="7"/>
        <v>284300</v>
      </c>
      <c r="U38" s="94">
        <v>157500</v>
      </c>
      <c r="V38" s="153">
        <f t="shared" si="8"/>
        <v>291550</v>
      </c>
      <c r="W38" s="59">
        <v>243000.00000000003</v>
      </c>
      <c r="X38" s="50"/>
      <c r="Y38" s="50"/>
      <c r="Z38" s="50"/>
      <c r="AA38" s="69">
        <v>3</v>
      </c>
      <c r="AB38" s="135">
        <f t="shared" si="3"/>
        <v>244450</v>
      </c>
      <c r="AC38" s="48">
        <f t="shared" si="0"/>
        <v>1222250</v>
      </c>
      <c r="AD38" s="48">
        <f t="shared" si="4"/>
        <v>733350</v>
      </c>
      <c r="AE38" s="48">
        <f t="shared" si="5"/>
        <v>0</v>
      </c>
      <c r="AF38" s="48">
        <f t="shared" si="6"/>
        <v>0</v>
      </c>
      <c r="AG38" s="104">
        <f t="shared" si="2"/>
        <v>1222250</v>
      </c>
    </row>
    <row r="39" spans="1:33" ht="72" x14ac:dyDescent="0.2">
      <c r="A39" s="95">
        <v>30</v>
      </c>
      <c r="B39" s="103">
        <v>30</v>
      </c>
      <c r="C39" s="45">
        <v>26121634</v>
      </c>
      <c r="D39" s="45" t="s">
        <v>75</v>
      </c>
      <c r="E39" s="46" t="s">
        <v>65</v>
      </c>
      <c r="F39" s="73" t="s">
        <v>66</v>
      </c>
      <c r="G39" s="73" t="s">
        <v>260</v>
      </c>
      <c r="H39" s="56">
        <v>4</v>
      </c>
      <c r="I39" s="56">
        <v>3</v>
      </c>
      <c r="J39" s="56"/>
      <c r="K39" s="56"/>
      <c r="L39" s="55">
        <f t="shared" si="1"/>
        <v>4</v>
      </c>
      <c r="M39" s="61">
        <v>0.19</v>
      </c>
      <c r="N39" s="62">
        <v>0.19</v>
      </c>
      <c r="O39" s="62">
        <v>0.19</v>
      </c>
      <c r="P39" s="62">
        <v>0.19</v>
      </c>
      <c r="Q39" s="62">
        <v>0.19</v>
      </c>
      <c r="R39" s="86">
        <v>0.19</v>
      </c>
      <c r="S39" s="57">
        <v>232500</v>
      </c>
      <c r="T39" s="152">
        <f t="shared" si="7"/>
        <v>284300</v>
      </c>
      <c r="U39" s="94">
        <v>157500</v>
      </c>
      <c r="V39" s="153">
        <f t="shared" si="8"/>
        <v>291550</v>
      </c>
      <c r="W39" s="59">
        <v>243000.00000000003</v>
      </c>
      <c r="X39" s="50"/>
      <c r="Y39" s="50"/>
      <c r="Z39" s="50"/>
      <c r="AA39" s="69">
        <v>3</v>
      </c>
      <c r="AB39" s="135">
        <f t="shared" si="3"/>
        <v>244450</v>
      </c>
      <c r="AC39" s="48">
        <f t="shared" si="0"/>
        <v>977800</v>
      </c>
      <c r="AD39" s="48">
        <f t="shared" si="4"/>
        <v>733350</v>
      </c>
      <c r="AE39" s="48">
        <f t="shared" si="5"/>
        <v>0</v>
      </c>
      <c r="AF39" s="48">
        <f t="shared" si="6"/>
        <v>0</v>
      </c>
      <c r="AG39" s="104">
        <f t="shared" si="2"/>
        <v>977800</v>
      </c>
    </row>
    <row r="40" spans="1:33" s="23" customFormat="1" ht="72" x14ac:dyDescent="0.2">
      <c r="A40" s="95">
        <v>31</v>
      </c>
      <c r="B40" s="103">
        <v>31</v>
      </c>
      <c r="C40" s="45">
        <v>26121634</v>
      </c>
      <c r="D40" s="45" t="s">
        <v>76</v>
      </c>
      <c r="E40" s="46" t="s">
        <v>65</v>
      </c>
      <c r="F40" s="73" t="s">
        <v>66</v>
      </c>
      <c r="G40" s="73" t="s">
        <v>260</v>
      </c>
      <c r="H40" s="56">
        <v>4</v>
      </c>
      <c r="I40" s="56">
        <v>3</v>
      </c>
      <c r="J40" s="56">
        <v>1</v>
      </c>
      <c r="K40" s="56"/>
      <c r="L40" s="55">
        <f t="shared" si="1"/>
        <v>5</v>
      </c>
      <c r="M40" s="61">
        <v>0.19</v>
      </c>
      <c r="N40" s="62">
        <v>0.19</v>
      </c>
      <c r="O40" s="62">
        <v>0.19</v>
      </c>
      <c r="P40" s="62">
        <v>0.19</v>
      </c>
      <c r="Q40" s="62">
        <v>0.19</v>
      </c>
      <c r="R40" s="86">
        <v>0.19</v>
      </c>
      <c r="S40" s="57">
        <v>232500</v>
      </c>
      <c r="T40" s="152">
        <f t="shared" si="7"/>
        <v>284300</v>
      </c>
      <c r="U40" s="94">
        <v>157500</v>
      </c>
      <c r="V40" s="153">
        <f t="shared" si="8"/>
        <v>291550</v>
      </c>
      <c r="W40" s="59">
        <v>243000.00000000003</v>
      </c>
      <c r="X40" s="50">
        <v>325000</v>
      </c>
      <c r="Y40" s="50"/>
      <c r="Z40" s="50"/>
      <c r="AA40" s="69">
        <v>3</v>
      </c>
      <c r="AB40" s="135">
        <f t="shared" si="3"/>
        <v>244450</v>
      </c>
      <c r="AC40" s="48">
        <f t="shared" si="0"/>
        <v>977800</v>
      </c>
      <c r="AD40" s="48">
        <f t="shared" si="4"/>
        <v>733350</v>
      </c>
      <c r="AE40" s="48">
        <f t="shared" si="5"/>
        <v>244450</v>
      </c>
      <c r="AF40" s="48">
        <f t="shared" si="6"/>
        <v>0</v>
      </c>
      <c r="AG40" s="104">
        <f t="shared" si="2"/>
        <v>1222250</v>
      </c>
    </row>
    <row r="41" spans="1:33" ht="180" x14ac:dyDescent="0.2">
      <c r="A41" s="95">
        <v>32</v>
      </c>
      <c r="B41" s="103">
        <v>32</v>
      </c>
      <c r="C41" s="45">
        <v>26121609</v>
      </c>
      <c r="D41" s="45" t="s">
        <v>77</v>
      </c>
      <c r="E41" s="46" t="s">
        <v>78</v>
      </c>
      <c r="F41" s="151" t="s">
        <v>170</v>
      </c>
      <c r="G41" s="56" t="s">
        <v>62</v>
      </c>
      <c r="H41" s="56">
        <v>120</v>
      </c>
      <c r="I41" s="56">
        <v>80</v>
      </c>
      <c r="J41" s="56"/>
      <c r="K41" s="56"/>
      <c r="L41" s="55">
        <f t="shared" si="1"/>
        <v>120</v>
      </c>
      <c r="M41" s="61">
        <v>0.19</v>
      </c>
      <c r="N41" s="62">
        <v>0.19</v>
      </c>
      <c r="O41" s="62">
        <v>0.19</v>
      </c>
      <c r="P41" s="62">
        <v>0.19</v>
      </c>
      <c r="Q41" s="62">
        <v>0.19</v>
      </c>
      <c r="R41" s="86">
        <v>0.19</v>
      </c>
      <c r="S41" s="57">
        <v>65100</v>
      </c>
      <c r="T41" s="92">
        <v>33879</v>
      </c>
      <c r="U41" s="94">
        <v>27000</v>
      </c>
      <c r="V41" s="94">
        <v>34748</v>
      </c>
      <c r="W41" s="59">
        <v>68040</v>
      </c>
      <c r="X41" s="50"/>
      <c r="Y41" s="50"/>
      <c r="Z41" s="50"/>
      <c r="AA41" s="69">
        <v>3</v>
      </c>
      <c r="AB41" s="135">
        <f t="shared" si="3"/>
        <v>31875.666666666668</v>
      </c>
      <c r="AC41" s="48">
        <f t="shared" si="0"/>
        <v>3825080</v>
      </c>
      <c r="AD41" s="48">
        <f t="shared" si="4"/>
        <v>2550053.3333333335</v>
      </c>
      <c r="AE41" s="48">
        <f t="shared" si="5"/>
        <v>0</v>
      </c>
      <c r="AF41" s="48">
        <f t="shared" si="6"/>
        <v>0</v>
      </c>
      <c r="AG41" s="104">
        <f t="shared" si="2"/>
        <v>3825080</v>
      </c>
    </row>
    <row r="42" spans="1:33" ht="48" x14ac:dyDescent="0.2">
      <c r="A42" s="95">
        <v>33</v>
      </c>
      <c r="B42" s="103">
        <v>33</v>
      </c>
      <c r="C42" s="45">
        <v>39121330</v>
      </c>
      <c r="D42" s="45" t="s">
        <v>79</v>
      </c>
      <c r="E42" s="46" t="s">
        <v>80</v>
      </c>
      <c r="F42" s="73" t="s">
        <v>31</v>
      </c>
      <c r="G42" s="73" t="s">
        <v>260</v>
      </c>
      <c r="H42" s="56">
        <v>2</v>
      </c>
      <c r="I42" s="56">
        <v>2</v>
      </c>
      <c r="J42" s="56"/>
      <c r="K42" s="56"/>
      <c r="L42" s="55">
        <f t="shared" si="1"/>
        <v>2</v>
      </c>
      <c r="M42" s="61">
        <v>0.19</v>
      </c>
      <c r="N42" s="62">
        <v>0.19</v>
      </c>
      <c r="O42" s="62">
        <v>0.19</v>
      </c>
      <c r="P42" s="62">
        <v>0.19</v>
      </c>
      <c r="Q42" s="62">
        <v>0.19</v>
      </c>
      <c r="R42" s="86">
        <v>0.19</v>
      </c>
      <c r="S42" s="57">
        <v>77500</v>
      </c>
      <c r="T42" s="92">
        <v>121826</v>
      </c>
      <c r="U42" s="94">
        <v>120000</v>
      </c>
      <c r="V42" s="94">
        <v>124950</v>
      </c>
      <c r="W42" s="59">
        <v>81000</v>
      </c>
      <c r="X42" s="50"/>
      <c r="Y42" s="50"/>
      <c r="Z42" s="50"/>
      <c r="AA42" s="69">
        <v>3</v>
      </c>
      <c r="AB42" s="135">
        <f t="shared" si="3"/>
        <v>122258.66666666667</v>
      </c>
      <c r="AC42" s="48">
        <f t="shared" ref="AC42:AC73" si="9">AB42*H42</f>
        <v>244517.33333333334</v>
      </c>
      <c r="AD42" s="48">
        <f t="shared" si="4"/>
        <v>244517.33333333334</v>
      </c>
      <c r="AE42" s="48">
        <f t="shared" si="5"/>
        <v>0</v>
      </c>
      <c r="AF42" s="48">
        <f t="shared" si="6"/>
        <v>0</v>
      </c>
      <c r="AG42" s="104">
        <f t="shared" si="2"/>
        <v>244517.33333333334</v>
      </c>
    </row>
    <row r="43" spans="1:33" ht="36" x14ac:dyDescent="0.2">
      <c r="A43" s="95">
        <v>34</v>
      </c>
      <c r="B43" s="103">
        <v>34</v>
      </c>
      <c r="C43" s="45">
        <v>39121330</v>
      </c>
      <c r="D43" s="45" t="s">
        <v>81</v>
      </c>
      <c r="E43" s="46" t="s">
        <v>82</v>
      </c>
      <c r="F43" s="73" t="s">
        <v>31</v>
      </c>
      <c r="G43" s="73" t="s">
        <v>260</v>
      </c>
      <c r="H43" s="56">
        <v>1</v>
      </c>
      <c r="I43" s="56">
        <v>1</v>
      </c>
      <c r="J43" s="56"/>
      <c r="K43" s="56"/>
      <c r="L43" s="55">
        <f t="shared" si="1"/>
        <v>1</v>
      </c>
      <c r="M43" s="61">
        <v>0.19</v>
      </c>
      <c r="N43" s="62">
        <v>0.19</v>
      </c>
      <c r="O43" s="62">
        <v>0.19</v>
      </c>
      <c r="P43" s="62">
        <v>0.19</v>
      </c>
      <c r="Q43" s="62">
        <v>0.19</v>
      </c>
      <c r="R43" s="86">
        <v>0.19</v>
      </c>
      <c r="S43" s="57">
        <v>199950</v>
      </c>
      <c r="T43" s="92">
        <v>83306</v>
      </c>
      <c r="U43" s="94">
        <v>80000</v>
      </c>
      <c r="V43" s="94">
        <v>85442</v>
      </c>
      <c r="W43" s="59">
        <v>208980</v>
      </c>
      <c r="X43" s="50"/>
      <c r="Y43" s="50"/>
      <c r="Z43" s="50"/>
      <c r="AA43" s="69">
        <v>3</v>
      </c>
      <c r="AB43" s="135">
        <f t="shared" si="3"/>
        <v>82916</v>
      </c>
      <c r="AC43" s="48">
        <f t="shared" si="9"/>
        <v>82916</v>
      </c>
      <c r="AD43" s="48">
        <f t="shared" si="4"/>
        <v>82916</v>
      </c>
      <c r="AE43" s="48">
        <f t="shared" si="5"/>
        <v>0</v>
      </c>
      <c r="AF43" s="48">
        <f t="shared" si="6"/>
        <v>0</v>
      </c>
      <c r="AG43" s="104">
        <f t="shared" si="2"/>
        <v>82916</v>
      </c>
    </row>
    <row r="44" spans="1:33" ht="60" x14ac:dyDescent="0.2">
      <c r="A44" s="95">
        <v>35</v>
      </c>
      <c r="B44" s="103">
        <v>35</v>
      </c>
      <c r="C44" s="45">
        <v>39121330</v>
      </c>
      <c r="D44" s="45" t="s">
        <v>83</v>
      </c>
      <c r="E44" s="46" t="s">
        <v>84</v>
      </c>
      <c r="F44" s="73" t="s">
        <v>31</v>
      </c>
      <c r="G44" s="73" t="s">
        <v>260</v>
      </c>
      <c r="H44" s="56">
        <v>1</v>
      </c>
      <c r="I44" s="56">
        <v>1</v>
      </c>
      <c r="J44" s="56"/>
      <c r="K44" s="56"/>
      <c r="L44" s="55">
        <f t="shared" si="1"/>
        <v>1</v>
      </c>
      <c r="M44" s="61">
        <v>0.19</v>
      </c>
      <c r="N44" s="62">
        <v>0.19</v>
      </c>
      <c r="O44" s="62">
        <v>0.19</v>
      </c>
      <c r="P44" s="62">
        <v>0.19</v>
      </c>
      <c r="Q44" s="62">
        <v>0.19</v>
      </c>
      <c r="R44" s="86">
        <v>0.19</v>
      </c>
      <c r="S44" s="57">
        <v>891715</v>
      </c>
      <c r="T44" s="92">
        <v>405218</v>
      </c>
      <c r="U44" s="94">
        <v>405000</v>
      </c>
      <c r="V44" s="94">
        <v>415607.5</v>
      </c>
      <c r="W44" s="59">
        <v>931986.00000000012</v>
      </c>
      <c r="X44" s="50"/>
      <c r="Y44" s="50"/>
      <c r="Z44" s="50"/>
      <c r="AA44" s="69">
        <v>3</v>
      </c>
      <c r="AB44" s="135">
        <f t="shared" si="3"/>
        <v>408608.5</v>
      </c>
      <c r="AC44" s="48">
        <f t="shared" si="9"/>
        <v>408608.5</v>
      </c>
      <c r="AD44" s="48">
        <f t="shared" si="4"/>
        <v>408608.5</v>
      </c>
      <c r="AE44" s="48">
        <f t="shared" si="5"/>
        <v>0</v>
      </c>
      <c r="AF44" s="48">
        <f t="shared" si="6"/>
        <v>0</v>
      </c>
      <c r="AG44" s="104">
        <f t="shared" si="2"/>
        <v>408608.5</v>
      </c>
    </row>
    <row r="45" spans="1:33" ht="60" x14ac:dyDescent="0.2">
      <c r="A45" s="95">
        <v>36</v>
      </c>
      <c r="B45" s="103">
        <v>36</v>
      </c>
      <c r="C45" s="45">
        <v>39121310</v>
      </c>
      <c r="D45" s="45" t="s">
        <v>85</v>
      </c>
      <c r="E45" s="46" t="s">
        <v>86</v>
      </c>
      <c r="F45" s="73" t="s">
        <v>31</v>
      </c>
      <c r="G45" s="73" t="s">
        <v>260</v>
      </c>
      <c r="H45" s="56">
        <v>12</v>
      </c>
      <c r="I45" s="56">
        <v>8</v>
      </c>
      <c r="J45" s="56"/>
      <c r="K45" s="56"/>
      <c r="L45" s="55">
        <f t="shared" si="1"/>
        <v>12</v>
      </c>
      <c r="M45" s="61">
        <v>0.19</v>
      </c>
      <c r="N45" s="62">
        <v>0.19</v>
      </c>
      <c r="O45" s="62">
        <v>0.19</v>
      </c>
      <c r="P45" s="62">
        <v>0.19</v>
      </c>
      <c r="Q45" s="62">
        <v>0.19</v>
      </c>
      <c r="R45" s="86">
        <v>0.19</v>
      </c>
      <c r="S45" s="57">
        <v>1550</v>
      </c>
      <c r="T45" s="92">
        <v>1392</v>
      </c>
      <c r="U45" s="94">
        <v>1490</v>
      </c>
      <c r="V45" s="94">
        <v>1428</v>
      </c>
      <c r="W45" s="59">
        <v>1620</v>
      </c>
      <c r="X45" s="50"/>
      <c r="Y45" s="50"/>
      <c r="Z45" s="50"/>
      <c r="AA45" s="69">
        <v>3</v>
      </c>
      <c r="AB45" s="135">
        <f t="shared" si="3"/>
        <v>1436.6666666666667</v>
      </c>
      <c r="AC45" s="48">
        <f t="shared" si="9"/>
        <v>17240</v>
      </c>
      <c r="AD45" s="48">
        <f t="shared" si="4"/>
        <v>11493.333333333334</v>
      </c>
      <c r="AE45" s="48">
        <f t="shared" si="5"/>
        <v>0</v>
      </c>
      <c r="AF45" s="48">
        <f t="shared" si="6"/>
        <v>0</v>
      </c>
      <c r="AG45" s="104">
        <f t="shared" si="2"/>
        <v>17240</v>
      </c>
    </row>
    <row r="46" spans="1:33" ht="36" x14ac:dyDescent="0.2">
      <c r="A46" s="95">
        <v>37</v>
      </c>
      <c r="B46" s="103">
        <v>37</v>
      </c>
      <c r="C46" s="45">
        <v>60141204</v>
      </c>
      <c r="D46" s="45" t="s">
        <v>87</v>
      </c>
      <c r="E46" s="46" t="s">
        <v>88</v>
      </c>
      <c r="F46" s="73" t="s">
        <v>31</v>
      </c>
      <c r="G46" s="73" t="s">
        <v>260</v>
      </c>
      <c r="H46" s="56">
        <v>3</v>
      </c>
      <c r="I46" s="56">
        <v>2</v>
      </c>
      <c r="J46" s="56"/>
      <c r="K46" s="56"/>
      <c r="L46" s="55">
        <f t="shared" si="1"/>
        <v>3</v>
      </c>
      <c r="M46" s="61">
        <v>0.19</v>
      </c>
      <c r="N46" s="62">
        <v>0.19</v>
      </c>
      <c r="O46" s="62">
        <v>0.19</v>
      </c>
      <c r="P46" s="62">
        <v>0.19</v>
      </c>
      <c r="Q46" s="62">
        <v>0.19</v>
      </c>
      <c r="R46" s="86">
        <v>0.19</v>
      </c>
      <c r="S46" s="57">
        <v>317750</v>
      </c>
      <c r="T46" s="92">
        <v>284261</v>
      </c>
      <c r="U46" s="94">
        <v>280000</v>
      </c>
      <c r="V46" s="94">
        <v>291550</v>
      </c>
      <c r="W46" s="59">
        <v>332100</v>
      </c>
      <c r="X46" s="50"/>
      <c r="Y46" s="50"/>
      <c r="Z46" s="50"/>
      <c r="AA46" s="69">
        <v>3</v>
      </c>
      <c r="AB46" s="135">
        <f t="shared" si="3"/>
        <v>285270.33333333331</v>
      </c>
      <c r="AC46" s="48">
        <f t="shared" si="9"/>
        <v>855811</v>
      </c>
      <c r="AD46" s="48">
        <f t="shared" si="4"/>
        <v>570540.66666666663</v>
      </c>
      <c r="AE46" s="48">
        <f t="shared" si="5"/>
        <v>0</v>
      </c>
      <c r="AF46" s="48">
        <f t="shared" si="6"/>
        <v>0</v>
      </c>
      <c r="AG46" s="104">
        <f t="shared" si="2"/>
        <v>855811</v>
      </c>
    </row>
    <row r="47" spans="1:33" ht="24" x14ac:dyDescent="0.2">
      <c r="A47" s="95">
        <v>38</v>
      </c>
      <c r="B47" s="103">
        <v>38</v>
      </c>
      <c r="C47" s="45">
        <v>31151504</v>
      </c>
      <c r="D47" s="45" t="s">
        <v>89</v>
      </c>
      <c r="E47" s="46" t="s">
        <v>90</v>
      </c>
      <c r="F47" s="56" t="s">
        <v>91</v>
      </c>
      <c r="G47" s="73" t="s">
        <v>260</v>
      </c>
      <c r="H47" s="56">
        <v>3</v>
      </c>
      <c r="I47" s="56">
        <v>2</v>
      </c>
      <c r="J47" s="56"/>
      <c r="K47" s="56"/>
      <c r="L47" s="55">
        <f t="shared" si="1"/>
        <v>3</v>
      </c>
      <c r="M47" s="61">
        <v>0.19</v>
      </c>
      <c r="N47" s="62">
        <v>0.19</v>
      </c>
      <c r="O47" s="62">
        <v>0.19</v>
      </c>
      <c r="P47" s="62">
        <v>0.19</v>
      </c>
      <c r="Q47" s="62">
        <v>0.19</v>
      </c>
      <c r="R47" s="86">
        <v>0.19</v>
      </c>
      <c r="S47" s="57">
        <v>23250</v>
      </c>
      <c r="T47" s="92">
        <v>8702</v>
      </c>
      <c r="U47" s="94">
        <v>8500</v>
      </c>
      <c r="V47" s="94">
        <v>8925</v>
      </c>
      <c r="W47" s="59">
        <v>24300</v>
      </c>
      <c r="X47" s="50"/>
      <c r="Y47" s="50"/>
      <c r="Z47" s="50"/>
      <c r="AA47" s="69">
        <v>3</v>
      </c>
      <c r="AB47" s="135">
        <f t="shared" si="3"/>
        <v>8709</v>
      </c>
      <c r="AC47" s="48">
        <f t="shared" si="9"/>
        <v>26127</v>
      </c>
      <c r="AD47" s="48">
        <f t="shared" si="4"/>
        <v>17418</v>
      </c>
      <c r="AE47" s="48">
        <f t="shared" si="5"/>
        <v>0</v>
      </c>
      <c r="AF47" s="48">
        <f t="shared" si="6"/>
        <v>0</v>
      </c>
      <c r="AG47" s="104">
        <f t="shared" si="2"/>
        <v>26127</v>
      </c>
    </row>
    <row r="48" spans="1:33" ht="60" x14ac:dyDescent="0.2">
      <c r="A48" s="95">
        <v>39</v>
      </c>
      <c r="B48" s="103">
        <v>39</v>
      </c>
      <c r="C48" s="45">
        <v>12165001</v>
      </c>
      <c r="D48" s="45" t="s">
        <v>92</v>
      </c>
      <c r="E48" s="46" t="s">
        <v>93</v>
      </c>
      <c r="F48" s="73" t="s">
        <v>94</v>
      </c>
      <c r="G48" s="73" t="s">
        <v>260</v>
      </c>
      <c r="H48" s="56">
        <v>205</v>
      </c>
      <c r="I48" s="56">
        <v>140</v>
      </c>
      <c r="J48" s="56"/>
      <c r="K48" s="56"/>
      <c r="L48" s="55">
        <f t="shared" si="1"/>
        <v>205</v>
      </c>
      <c r="M48" s="61">
        <v>0.19</v>
      </c>
      <c r="N48" s="62">
        <v>0.19</v>
      </c>
      <c r="O48" s="62">
        <v>0.19</v>
      </c>
      <c r="P48" s="62">
        <v>0.19</v>
      </c>
      <c r="Q48" s="62">
        <v>0.19</v>
      </c>
      <c r="R48" s="86">
        <v>0.19</v>
      </c>
      <c r="S48" s="57">
        <v>38750</v>
      </c>
      <c r="T48" s="92">
        <v>28020</v>
      </c>
      <c r="U48" s="94">
        <v>27500</v>
      </c>
      <c r="V48" s="94">
        <v>28738.5</v>
      </c>
      <c r="W48" s="59">
        <v>40500</v>
      </c>
      <c r="X48" s="50"/>
      <c r="Y48" s="50"/>
      <c r="Z48" s="50"/>
      <c r="AA48" s="69">
        <v>3</v>
      </c>
      <c r="AB48" s="135">
        <f t="shared" si="3"/>
        <v>28086.166666666668</v>
      </c>
      <c r="AC48" s="48">
        <f t="shared" si="9"/>
        <v>5757664.166666667</v>
      </c>
      <c r="AD48" s="48">
        <f t="shared" si="4"/>
        <v>3932063.3333333335</v>
      </c>
      <c r="AE48" s="48">
        <f t="shared" si="5"/>
        <v>0</v>
      </c>
      <c r="AF48" s="48">
        <f t="shared" si="6"/>
        <v>0</v>
      </c>
      <c r="AG48" s="104">
        <f t="shared" si="2"/>
        <v>5757664.166666667</v>
      </c>
    </row>
    <row r="49" spans="1:33" ht="24" x14ac:dyDescent="0.2">
      <c r="A49" s="95">
        <v>40</v>
      </c>
      <c r="B49" s="103">
        <v>40</v>
      </c>
      <c r="C49" s="45">
        <v>41113710</v>
      </c>
      <c r="D49" s="45" t="s">
        <v>95</v>
      </c>
      <c r="E49" s="46" t="s">
        <v>96</v>
      </c>
      <c r="F49" s="73" t="s">
        <v>31</v>
      </c>
      <c r="G49" s="73" t="s">
        <v>260</v>
      </c>
      <c r="H49" s="56">
        <v>3</v>
      </c>
      <c r="I49" s="56">
        <v>2</v>
      </c>
      <c r="J49" s="56"/>
      <c r="K49" s="56"/>
      <c r="L49" s="55">
        <f t="shared" si="1"/>
        <v>3</v>
      </c>
      <c r="M49" s="61">
        <v>0.19</v>
      </c>
      <c r="N49" s="62">
        <v>0.19</v>
      </c>
      <c r="O49" s="62">
        <v>0.19</v>
      </c>
      <c r="P49" s="62">
        <v>0.19</v>
      </c>
      <c r="Q49" s="62">
        <v>0.19</v>
      </c>
      <c r="R49" s="86">
        <v>0.19</v>
      </c>
      <c r="S49" s="57">
        <v>54250</v>
      </c>
      <c r="T49" s="92">
        <v>21117</v>
      </c>
      <c r="U49" s="94">
        <v>15000</v>
      </c>
      <c r="V49" s="94">
        <v>21658</v>
      </c>
      <c r="W49" s="59">
        <v>56700.000000000007</v>
      </c>
      <c r="X49" s="50"/>
      <c r="Y49" s="50"/>
      <c r="Z49" s="50"/>
      <c r="AA49" s="69">
        <v>3</v>
      </c>
      <c r="AB49" s="135">
        <f t="shared" si="3"/>
        <v>19258.333333333332</v>
      </c>
      <c r="AC49" s="48">
        <f t="shared" si="9"/>
        <v>57775</v>
      </c>
      <c r="AD49" s="48">
        <f t="shared" si="4"/>
        <v>38516.666666666664</v>
      </c>
      <c r="AE49" s="48">
        <f t="shared" si="5"/>
        <v>0</v>
      </c>
      <c r="AF49" s="48">
        <f t="shared" si="6"/>
        <v>0</v>
      </c>
      <c r="AG49" s="104">
        <f t="shared" si="2"/>
        <v>57775</v>
      </c>
    </row>
    <row r="50" spans="1:33" ht="84" x14ac:dyDescent="0.2">
      <c r="A50" s="95">
        <v>41</v>
      </c>
      <c r="B50" s="103">
        <v>41</v>
      </c>
      <c r="C50" s="45">
        <v>27112229</v>
      </c>
      <c r="D50" s="45" t="s">
        <v>97</v>
      </c>
      <c r="E50" s="46" t="s">
        <v>98</v>
      </c>
      <c r="F50" s="73" t="s">
        <v>31</v>
      </c>
      <c r="G50" s="73" t="s">
        <v>260</v>
      </c>
      <c r="H50" s="56">
        <v>10</v>
      </c>
      <c r="I50" s="56">
        <v>7</v>
      </c>
      <c r="J50" s="56"/>
      <c r="K50" s="56"/>
      <c r="L50" s="55">
        <f t="shared" si="1"/>
        <v>10</v>
      </c>
      <c r="M50" s="61">
        <v>0.19</v>
      </c>
      <c r="N50" s="62">
        <v>0.19</v>
      </c>
      <c r="O50" s="62">
        <v>0.19</v>
      </c>
      <c r="P50" s="62">
        <v>0.19</v>
      </c>
      <c r="Q50" s="62">
        <v>0.19</v>
      </c>
      <c r="R50" s="86">
        <v>0.19</v>
      </c>
      <c r="S50" s="57">
        <v>27900</v>
      </c>
      <c r="T50" s="92">
        <v>22625</v>
      </c>
      <c r="U50" s="94">
        <v>18000</v>
      </c>
      <c r="V50" s="94">
        <v>23205</v>
      </c>
      <c r="W50" s="59">
        <v>29160.000000000004</v>
      </c>
      <c r="X50" s="50"/>
      <c r="Y50" s="50"/>
      <c r="Z50" s="50"/>
      <c r="AA50" s="69">
        <v>3</v>
      </c>
      <c r="AB50" s="135">
        <f t="shared" si="3"/>
        <v>21276.666666666668</v>
      </c>
      <c r="AC50" s="48">
        <f t="shared" si="9"/>
        <v>212766.66666666669</v>
      </c>
      <c r="AD50" s="48">
        <f t="shared" si="4"/>
        <v>148936.66666666669</v>
      </c>
      <c r="AE50" s="48">
        <f t="shared" si="5"/>
        <v>0</v>
      </c>
      <c r="AF50" s="48">
        <f t="shared" si="6"/>
        <v>0</v>
      </c>
      <c r="AG50" s="104">
        <f t="shared" si="2"/>
        <v>212766.66666666669</v>
      </c>
    </row>
    <row r="51" spans="1:33" ht="60" x14ac:dyDescent="0.2">
      <c r="A51" s="95">
        <v>42</v>
      </c>
      <c r="B51" s="103">
        <v>42</v>
      </c>
      <c r="C51" s="45">
        <v>31201502</v>
      </c>
      <c r="D51" s="45" t="s">
        <v>99</v>
      </c>
      <c r="E51" s="46" t="s">
        <v>100</v>
      </c>
      <c r="F51" s="56" t="s">
        <v>101</v>
      </c>
      <c r="G51" s="73" t="s">
        <v>260</v>
      </c>
      <c r="H51" s="56">
        <v>1</v>
      </c>
      <c r="I51" s="56">
        <v>1</v>
      </c>
      <c r="J51" s="56"/>
      <c r="K51" s="56"/>
      <c r="L51" s="55">
        <f t="shared" si="1"/>
        <v>1</v>
      </c>
      <c r="M51" s="61">
        <v>0.19</v>
      </c>
      <c r="N51" s="62">
        <v>0.19</v>
      </c>
      <c r="O51" s="62">
        <v>0.19</v>
      </c>
      <c r="P51" s="62">
        <v>0.19</v>
      </c>
      <c r="Q51" s="62">
        <v>0.19</v>
      </c>
      <c r="R51" s="86">
        <v>0.19</v>
      </c>
      <c r="S51" s="57">
        <v>6200</v>
      </c>
      <c r="T51" s="92">
        <v>5222</v>
      </c>
      <c r="U51" s="94">
        <v>4900</v>
      </c>
      <c r="V51" s="94">
        <v>5355</v>
      </c>
      <c r="W51" s="59">
        <v>6480</v>
      </c>
      <c r="X51" s="50"/>
      <c r="Y51" s="50"/>
      <c r="Z51" s="50"/>
      <c r="AA51" s="69">
        <v>3</v>
      </c>
      <c r="AB51" s="135">
        <f t="shared" si="3"/>
        <v>5159</v>
      </c>
      <c r="AC51" s="48">
        <f t="shared" si="9"/>
        <v>5159</v>
      </c>
      <c r="AD51" s="48">
        <f t="shared" si="4"/>
        <v>5159</v>
      </c>
      <c r="AE51" s="48">
        <f t="shared" si="5"/>
        <v>0</v>
      </c>
      <c r="AF51" s="48">
        <f t="shared" si="6"/>
        <v>0</v>
      </c>
      <c r="AG51" s="104">
        <f t="shared" si="2"/>
        <v>5159</v>
      </c>
    </row>
    <row r="52" spans="1:33" ht="60" x14ac:dyDescent="0.2">
      <c r="A52" s="95">
        <v>43</v>
      </c>
      <c r="B52" s="103">
        <v>43</v>
      </c>
      <c r="C52" s="45">
        <v>31201502</v>
      </c>
      <c r="D52" s="45" t="s">
        <v>102</v>
      </c>
      <c r="E52" s="46" t="s">
        <v>103</v>
      </c>
      <c r="F52" s="56" t="s">
        <v>101</v>
      </c>
      <c r="G52" s="73" t="s">
        <v>260</v>
      </c>
      <c r="H52" s="56">
        <v>1</v>
      </c>
      <c r="I52" s="56">
        <v>1</v>
      </c>
      <c r="J52" s="56"/>
      <c r="K52" s="56"/>
      <c r="L52" s="55">
        <f t="shared" si="1"/>
        <v>1</v>
      </c>
      <c r="M52" s="61">
        <v>0.19</v>
      </c>
      <c r="N52" s="62">
        <v>0.19</v>
      </c>
      <c r="O52" s="62">
        <v>0.19</v>
      </c>
      <c r="P52" s="62">
        <v>0.19</v>
      </c>
      <c r="Q52" s="62">
        <v>0.19</v>
      </c>
      <c r="R52" s="86">
        <v>0.19</v>
      </c>
      <c r="S52" s="57">
        <v>6200</v>
      </c>
      <c r="T52" s="92">
        <v>5222</v>
      </c>
      <c r="U52" s="94">
        <v>4900</v>
      </c>
      <c r="V52" s="94">
        <v>5355</v>
      </c>
      <c r="W52" s="59">
        <v>6480</v>
      </c>
      <c r="X52" s="50"/>
      <c r="Y52" s="50"/>
      <c r="Z52" s="50"/>
      <c r="AA52" s="69">
        <v>3</v>
      </c>
      <c r="AB52" s="135">
        <f t="shared" si="3"/>
        <v>5159</v>
      </c>
      <c r="AC52" s="48">
        <f t="shared" si="9"/>
        <v>5159</v>
      </c>
      <c r="AD52" s="48">
        <f t="shared" si="4"/>
        <v>5159</v>
      </c>
      <c r="AE52" s="48">
        <f t="shared" si="5"/>
        <v>0</v>
      </c>
      <c r="AF52" s="48">
        <f t="shared" si="6"/>
        <v>0</v>
      </c>
      <c r="AG52" s="104">
        <f t="shared" si="2"/>
        <v>5159</v>
      </c>
    </row>
    <row r="53" spans="1:33" ht="60" x14ac:dyDescent="0.2">
      <c r="A53" s="95">
        <v>44</v>
      </c>
      <c r="B53" s="103">
        <v>44</v>
      </c>
      <c r="C53" s="45">
        <v>31201502</v>
      </c>
      <c r="D53" s="45" t="s">
        <v>104</v>
      </c>
      <c r="E53" s="46" t="s">
        <v>105</v>
      </c>
      <c r="F53" s="56" t="s">
        <v>101</v>
      </c>
      <c r="G53" s="73" t="s">
        <v>260</v>
      </c>
      <c r="H53" s="56">
        <v>1</v>
      </c>
      <c r="I53" s="56">
        <v>1</v>
      </c>
      <c r="J53" s="56"/>
      <c r="K53" s="56"/>
      <c r="L53" s="55">
        <f t="shared" si="1"/>
        <v>1</v>
      </c>
      <c r="M53" s="61">
        <v>0.19</v>
      </c>
      <c r="N53" s="62">
        <v>0.19</v>
      </c>
      <c r="O53" s="62">
        <v>0.19</v>
      </c>
      <c r="P53" s="62">
        <v>0.19</v>
      </c>
      <c r="Q53" s="62">
        <v>0.19</v>
      </c>
      <c r="R53" s="86">
        <v>0.19</v>
      </c>
      <c r="S53" s="57">
        <v>6200</v>
      </c>
      <c r="T53" s="92">
        <v>5222</v>
      </c>
      <c r="U53" s="94">
        <v>4900</v>
      </c>
      <c r="V53" s="94">
        <v>5355</v>
      </c>
      <c r="W53" s="59">
        <v>6480</v>
      </c>
      <c r="X53" s="50"/>
      <c r="Y53" s="50"/>
      <c r="Z53" s="50"/>
      <c r="AA53" s="69">
        <v>3</v>
      </c>
      <c r="AB53" s="135">
        <f t="shared" si="3"/>
        <v>5159</v>
      </c>
      <c r="AC53" s="48">
        <f t="shared" si="9"/>
        <v>5159</v>
      </c>
      <c r="AD53" s="48">
        <f t="shared" si="4"/>
        <v>5159</v>
      </c>
      <c r="AE53" s="48">
        <f t="shared" si="5"/>
        <v>0</v>
      </c>
      <c r="AF53" s="48">
        <f t="shared" si="6"/>
        <v>0</v>
      </c>
      <c r="AG53" s="104">
        <f t="shared" si="2"/>
        <v>5159</v>
      </c>
    </row>
    <row r="54" spans="1:33" ht="60" x14ac:dyDescent="0.2">
      <c r="A54" s="95">
        <v>45</v>
      </c>
      <c r="B54" s="103">
        <v>45</v>
      </c>
      <c r="C54" s="45">
        <v>31201502</v>
      </c>
      <c r="D54" s="45" t="s">
        <v>106</v>
      </c>
      <c r="E54" s="46" t="s">
        <v>107</v>
      </c>
      <c r="F54" s="56" t="s">
        <v>101</v>
      </c>
      <c r="G54" s="73" t="s">
        <v>260</v>
      </c>
      <c r="H54" s="56">
        <v>1</v>
      </c>
      <c r="I54" s="56">
        <v>1</v>
      </c>
      <c r="J54" s="56"/>
      <c r="K54" s="56"/>
      <c r="L54" s="55">
        <f t="shared" si="1"/>
        <v>1</v>
      </c>
      <c r="M54" s="61">
        <v>0.19</v>
      </c>
      <c r="N54" s="62">
        <v>0.19</v>
      </c>
      <c r="O54" s="62">
        <v>0.19</v>
      </c>
      <c r="P54" s="62">
        <v>0.19</v>
      </c>
      <c r="Q54" s="62">
        <v>0.19</v>
      </c>
      <c r="R54" s="86">
        <v>0.19</v>
      </c>
      <c r="S54" s="57">
        <v>6200</v>
      </c>
      <c r="T54" s="92">
        <v>5222</v>
      </c>
      <c r="U54" s="94">
        <v>4900</v>
      </c>
      <c r="V54" s="94">
        <v>5355</v>
      </c>
      <c r="W54" s="59">
        <v>6480</v>
      </c>
      <c r="X54" s="50"/>
      <c r="Y54" s="50"/>
      <c r="Z54" s="50"/>
      <c r="AA54" s="69">
        <v>3</v>
      </c>
      <c r="AB54" s="135">
        <f t="shared" si="3"/>
        <v>5159</v>
      </c>
      <c r="AC54" s="48">
        <f t="shared" si="9"/>
        <v>5159</v>
      </c>
      <c r="AD54" s="48">
        <f t="shared" si="4"/>
        <v>5159</v>
      </c>
      <c r="AE54" s="48">
        <f t="shared" si="5"/>
        <v>0</v>
      </c>
      <c r="AF54" s="48">
        <f t="shared" si="6"/>
        <v>0</v>
      </c>
      <c r="AG54" s="104">
        <f t="shared" si="2"/>
        <v>5159</v>
      </c>
    </row>
    <row r="55" spans="1:33" ht="60" x14ac:dyDescent="0.2">
      <c r="A55" s="95">
        <v>46</v>
      </c>
      <c r="B55" s="103">
        <v>46</v>
      </c>
      <c r="C55" s="45">
        <v>31201502</v>
      </c>
      <c r="D55" s="45" t="s">
        <v>108</v>
      </c>
      <c r="E55" s="46" t="s">
        <v>109</v>
      </c>
      <c r="F55" s="56" t="s">
        <v>101</v>
      </c>
      <c r="G55" s="73" t="s">
        <v>260</v>
      </c>
      <c r="H55" s="56">
        <v>1</v>
      </c>
      <c r="I55" s="56">
        <v>1</v>
      </c>
      <c r="J55" s="56"/>
      <c r="K55" s="56"/>
      <c r="L55" s="55">
        <f t="shared" si="1"/>
        <v>1</v>
      </c>
      <c r="M55" s="61">
        <v>0.19</v>
      </c>
      <c r="N55" s="62">
        <v>0.19</v>
      </c>
      <c r="O55" s="62">
        <v>0.19</v>
      </c>
      <c r="P55" s="62">
        <v>0.19</v>
      </c>
      <c r="Q55" s="62">
        <v>0.19</v>
      </c>
      <c r="R55" s="86">
        <v>0.19</v>
      </c>
      <c r="S55" s="57">
        <v>6200</v>
      </c>
      <c r="T55" s="92">
        <v>5222</v>
      </c>
      <c r="U55" s="94">
        <v>4900</v>
      </c>
      <c r="V55" s="94">
        <v>5355</v>
      </c>
      <c r="W55" s="59">
        <v>6480</v>
      </c>
      <c r="X55" s="50"/>
      <c r="Y55" s="50"/>
      <c r="Z55" s="50"/>
      <c r="AA55" s="69">
        <v>3</v>
      </c>
      <c r="AB55" s="135">
        <f t="shared" si="3"/>
        <v>5159</v>
      </c>
      <c r="AC55" s="48">
        <f t="shared" si="9"/>
        <v>5159</v>
      </c>
      <c r="AD55" s="48">
        <f t="shared" si="4"/>
        <v>5159</v>
      </c>
      <c r="AE55" s="48">
        <f t="shared" si="5"/>
        <v>0</v>
      </c>
      <c r="AF55" s="48">
        <f t="shared" si="6"/>
        <v>0</v>
      </c>
      <c r="AG55" s="104">
        <f t="shared" si="2"/>
        <v>5159</v>
      </c>
    </row>
    <row r="56" spans="1:33" ht="96" x14ac:dyDescent="0.2">
      <c r="A56" s="95">
        <v>47</v>
      </c>
      <c r="B56" s="103">
        <v>47</v>
      </c>
      <c r="C56" s="45">
        <v>31201502</v>
      </c>
      <c r="D56" s="45" t="s">
        <v>110</v>
      </c>
      <c r="E56" s="46" t="s">
        <v>111</v>
      </c>
      <c r="F56" s="56" t="s">
        <v>101</v>
      </c>
      <c r="G56" s="73" t="s">
        <v>260</v>
      </c>
      <c r="H56" s="56">
        <v>1</v>
      </c>
      <c r="I56" s="56">
        <v>1</v>
      </c>
      <c r="J56" s="56"/>
      <c r="K56" s="56"/>
      <c r="L56" s="55">
        <f t="shared" si="1"/>
        <v>1</v>
      </c>
      <c r="M56" s="61">
        <v>0.19</v>
      </c>
      <c r="N56" s="62">
        <v>0.19</v>
      </c>
      <c r="O56" s="62">
        <v>0.19</v>
      </c>
      <c r="P56" s="62">
        <v>0.19</v>
      </c>
      <c r="Q56" s="62">
        <v>0.19</v>
      </c>
      <c r="R56" s="86">
        <v>0.19</v>
      </c>
      <c r="S56" s="57">
        <v>6200</v>
      </c>
      <c r="T56" s="92">
        <v>5222</v>
      </c>
      <c r="U56" s="94">
        <v>4900</v>
      </c>
      <c r="V56" s="94">
        <v>5355</v>
      </c>
      <c r="W56" s="59">
        <v>6480</v>
      </c>
      <c r="X56" s="50"/>
      <c r="Y56" s="50"/>
      <c r="Z56" s="50"/>
      <c r="AA56" s="69">
        <v>3</v>
      </c>
      <c r="AB56" s="135">
        <f t="shared" si="3"/>
        <v>5159</v>
      </c>
      <c r="AC56" s="48">
        <f t="shared" si="9"/>
        <v>5159</v>
      </c>
      <c r="AD56" s="48">
        <f t="shared" si="4"/>
        <v>5159</v>
      </c>
      <c r="AE56" s="48">
        <f t="shared" si="5"/>
        <v>0</v>
      </c>
      <c r="AF56" s="48">
        <f t="shared" si="6"/>
        <v>0</v>
      </c>
      <c r="AG56" s="104">
        <f t="shared" si="2"/>
        <v>5159</v>
      </c>
    </row>
    <row r="57" spans="1:33" ht="156" x14ac:dyDescent="0.2">
      <c r="A57" s="95">
        <v>48</v>
      </c>
      <c r="B57" s="103">
        <v>48</v>
      </c>
      <c r="C57" s="45">
        <v>27111801</v>
      </c>
      <c r="D57" s="45" t="s">
        <v>112</v>
      </c>
      <c r="E57" s="46" t="s">
        <v>113</v>
      </c>
      <c r="F57" s="73" t="s">
        <v>31</v>
      </c>
      <c r="G57" s="73" t="s">
        <v>260</v>
      </c>
      <c r="H57" s="56">
        <v>1</v>
      </c>
      <c r="I57" s="56">
        <v>1</v>
      </c>
      <c r="J57" s="56"/>
      <c r="K57" s="56"/>
      <c r="L57" s="55">
        <f t="shared" si="1"/>
        <v>1</v>
      </c>
      <c r="M57" s="61">
        <v>0.19</v>
      </c>
      <c r="N57" s="62">
        <v>0.19</v>
      </c>
      <c r="O57" s="62">
        <v>0.19</v>
      </c>
      <c r="P57" s="62">
        <v>0.19</v>
      </c>
      <c r="Q57" s="62">
        <v>0.19</v>
      </c>
      <c r="R57" s="86">
        <v>0.19</v>
      </c>
      <c r="S57" s="57">
        <v>69750</v>
      </c>
      <c r="T57" s="92">
        <v>5222</v>
      </c>
      <c r="U57" s="94">
        <v>4900</v>
      </c>
      <c r="V57" s="94">
        <v>5355</v>
      </c>
      <c r="W57" s="59">
        <v>72900</v>
      </c>
      <c r="X57" s="50"/>
      <c r="Y57" s="50"/>
      <c r="Z57" s="50"/>
      <c r="AA57" s="69">
        <v>3</v>
      </c>
      <c r="AB57" s="135">
        <f t="shared" si="3"/>
        <v>5159</v>
      </c>
      <c r="AC57" s="48">
        <f t="shared" si="9"/>
        <v>5159</v>
      </c>
      <c r="AD57" s="48">
        <f t="shared" si="4"/>
        <v>5159</v>
      </c>
      <c r="AE57" s="48">
        <f t="shared" si="5"/>
        <v>0</v>
      </c>
      <c r="AF57" s="48">
        <f t="shared" si="6"/>
        <v>0</v>
      </c>
      <c r="AG57" s="104">
        <f t="shared" si="2"/>
        <v>5159</v>
      </c>
    </row>
    <row r="58" spans="1:33" ht="216" x14ac:dyDescent="0.2">
      <c r="A58" s="95">
        <v>49</v>
      </c>
      <c r="B58" s="103">
        <v>49</v>
      </c>
      <c r="C58" s="45">
        <v>27112723</v>
      </c>
      <c r="D58" s="45" t="s">
        <v>114</v>
      </c>
      <c r="E58" s="46" t="s">
        <v>115</v>
      </c>
      <c r="F58" s="73" t="s">
        <v>31</v>
      </c>
      <c r="G58" s="73" t="s">
        <v>260</v>
      </c>
      <c r="H58" s="56">
        <v>1</v>
      </c>
      <c r="I58" s="56">
        <v>1</v>
      </c>
      <c r="J58" s="56"/>
      <c r="K58" s="56"/>
      <c r="L58" s="55">
        <f t="shared" si="1"/>
        <v>1</v>
      </c>
      <c r="M58" s="61">
        <v>0.19</v>
      </c>
      <c r="N58" s="62">
        <v>0.19</v>
      </c>
      <c r="O58" s="62">
        <v>0.19</v>
      </c>
      <c r="P58" s="62">
        <v>0.19</v>
      </c>
      <c r="Q58" s="62">
        <v>0.19</v>
      </c>
      <c r="R58" s="86">
        <v>0.19</v>
      </c>
      <c r="S58" s="57">
        <v>348750</v>
      </c>
      <c r="T58" s="92">
        <v>295864</v>
      </c>
      <c r="U58" s="94">
        <v>270000</v>
      </c>
      <c r="V58" s="94">
        <v>303450</v>
      </c>
      <c r="W58" s="59">
        <v>364500</v>
      </c>
      <c r="X58" s="50"/>
      <c r="Y58" s="50"/>
      <c r="Z58" s="50"/>
      <c r="AA58" s="69">
        <v>3</v>
      </c>
      <c r="AB58" s="135">
        <f t="shared" si="3"/>
        <v>289771.33333333331</v>
      </c>
      <c r="AC58" s="48">
        <f t="shared" si="9"/>
        <v>289771.33333333331</v>
      </c>
      <c r="AD58" s="48">
        <f t="shared" si="4"/>
        <v>289771.33333333331</v>
      </c>
      <c r="AE58" s="48">
        <f t="shared" si="5"/>
        <v>0</v>
      </c>
      <c r="AF58" s="48">
        <f t="shared" si="6"/>
        <v>0</v>
      </c>
      <c r="AG58" s="104">
        <f t="shared" si="2"/>
        <v>289771.33333333331</v>
      </c>
    </row>
    <row r="59" spans="1:33" ht="144" x14ac:dyDescent="0.2">
      <c r="A59" s="95">
        <v>50</v>
      </c>
      <c r="B59" s="103">
        <v>50</v>
      </c>
      <c r="C59" s="45">
        <v>39121409</v>
      </c>
      <c r="D59" s="45" t="s">
        <v>116</v>
      </c>
      <c r="E59" s="46" t="s">
        <v>117</v>
      </c>
      <c r="F59" s="73" t="s">
        <v>31</v>
      </c>
      <c r="G59" s="73" t="s">
        <v>260</v>
      </c>
      <c r="H59" s="56">
        <v>50</v>
      </c>
      <c r="I59" s="56">
        <v>33</v>
      </c>
      <c r="J59" s="56"/>
      <c r="K59" s="56"/>
      <c r="L59" s="55">
        <f t="shared" si="1"/>
        <v>50</v>
      </c>
      <c r="M59" s="61">
        <v>0.19</v>
      </c>
      <c r="N59" s="62">
        <v>0.19</v>
      </c>
      <c r="O59" s="62">
        <v>0.19</v>
      </c>
      <c r="P59" s="62">
        <v>0.19</v>
      </c>
      <c r="Q59" s="62">
        <v>0.19</v>
      </c>
      <c r="R59" s="86">
        <v>0.19</v>
      </c>
      <c r="S59" s="57">
        <v>7750</v>
      </c>
      <c r="T59" s="92">
        <v>4061</v>
      </c>
      <c r="U59" s="94">
        <v>3900</v>
      </c>
      <c r="V59" s="94">
        <v>4165</v>
      </c>
      <c r="W59" s="59">
        <v>8100.0000000000009</v>
      </c>
      <c r="X59" s="50"/>
      <c r="Y59" s="50"/>
      <c r="Z59" s="50"/>
      <c r="AA59" s="69">
        <v>3</v>
      </c>
      <c r="AB59" s="135">
        <f t="shared" si="3"/>
        <v>4042</v>
      </c>
      <c r="AC59" s="48">
        <f t="shared" si="9"/>
        <v>202100</v>
      </c>
      <c r="AD59" s="48">
        <f t="shared" si="4"/>
        <v>133386</v>
      </c>
      <c r="AE59" s="48">
        <f t="shared" si="5"/>
        <v>0</v>
      </c>
      <c r="AF59" s="48">
        <f t="shared" si="6"/>
        <v>0</v>
      </c>
      <c r="AG59" s="104">
        <f t="shared" si="2"/>
        <v>202100</v>
      </c>
    </row>
    <row r="60" spans="1:33" ht="144" x14ac:dyDescent="0.2">
      <c r="A60" s="95">
        <v>51</v>
      </c>
      <c r="B60" s="103">
        <v>51</v>
      </c>
      <c r="C60" s="45">
        <v>39121409</v>
      </c>
      <c r="D60" s="45" t="s">
        <v>118</v>
      </c>
      <c r="E60" s="46" t="s">
        <v>119</v>
      </c>
      <c r="F60" s="73" t="s">
        <v>31</v>
      </c>
      <c r="G60" s="73" t="s">
        <v>260</v>
      </c>
      <c r="H60" s="56">
        <v>50</v>
      </c>
      <c r="I60" s="56">
        <v>33</v>
      </c>
      <c r="J60" s="56"/>
      <c r="K60" s="56"/>
      <c r="L60" s="55">
        <f t="shared" si="1"/>
        <v>50</v>
      </c>
      <c r="M60" s="61">
        <v>0.19</v>
      </c>
      <c r="N60" s="62">
        <v>0.19</v>
      </c>
      <c r="O60" s="62">
        <v>0.19</v>
      </c>
      <c r="P60" s="62">
        <v>0.19</v>
      </c>
      <c r="Q60" s="62">
        <v>0.19</v>
      </c>
      <c r="R60" s="86">
        <v>0.19</v>
      </c>
      <c r="S60" s="57">
        <v>5735</v>
      </c>
      <c r="T60" s="92">
        <v>4061</v>
      </c>
      <c r="U60" s="94">
        <v>3900</v>
      </c>
      <c r="V60" s="94">
        <v>4165</v>
      </c>
      <c r="W60" s="59">
        <v>5994</v>
      </c>
      <c r="X60" s="50"/>
      <c r="Y60" s="50"/>
      <c r="Z60" s="50"/>
      <c r="AA60" s="69">
        <v>3</v>
      </c>
      <c r="AB60" s="135">
        <f t="shared" si="3"/>
        <v>4042</v>
      </c>
      <c r="AC60" s="48">
        <f t="shared" si="9"/>
        <v>202100</v>
      </c>
      <c r="AD60" s="48">
        <f t="shared" si="4"/>
        <v>133386</v>
      </c>
      <c r="AE60" s="48">
        <f t="shared" si="5"/>
        <v>0</v>
      </c>
      <c r="AF60" s="48">
        <f t="shared" si="6"/>
        <v>0</v>
      </c>
      <c r="AG60" s="104">
        <f t="shared" si="2"/>
        <v>202100</v>
      </c>
    </row>
    <row r="61" spans="1:33" s="23" customFormat="1" ht="144" x14ac:dyDescent="0.2">
      <c r="A61" s="95">
        <v>52</v>
      </c>
      <c r="B61" s="103">
        <v>52</v>
      </c>
      <c r="C61" s="45">
        <v>39121409</v>
      </c>
      <c r="D61" s="45" t="s">
        <v>120</v>
      </c>
      <c r="E61" s="46" t="s">
        <v>121</v>
      </c>
      <c r="F61" s="73" t="s">
        <v>31</v>
      </c>
      <c r="G61" s="73" t="s">
        <v>260</v>
      </c>
      <c r="H61" s="56">
        <v>50</v>
      </c>
      <c r="I61" s="56">
        <v>33</v>
      </c>
      <c r="J61" s="56">
        <v>8</v>
      </c>
      <c r="K61" s="56"/>
      <c r="L61" s="55">
        <f t="shared" si="1"/>
        <v>58</v>
      </c>
      <c r="M61" s="61">
        <v>0.19</v>
      </c>
      <c r="N61" s="62">
        <v>0.19</v>
      </c>
      <c r="O61" s="62">
        <v>0.19</v>
      </c>
      <c r="P61" s="62">
        <v>0.19</v>
      </c>
      <c r="Q61" s="62">
        <v>0.19</v>
      </c>
      <c r="R61" s="86">
        <v>0.19</v>
      </c>
      <c r="S61" s="57">
        <v>8819.5</v>
      </c>
      <c r="T61" s="92">
        <v>4061</v>
      </c>
      <c r="U61" s="94">
        <v>3900</v>
      </c>
      <c r="V61" s="94">
        <v>4165</v>
      </c>
      <c r="W61" s="59">
        <v>9217.8000000000011</v>
      </c>
      <c r="X61" s="50">
        <v>1800</v>
      </c>
      <c r="Y61" s="50"/>
      <c r="Z61" s="50"/>
      <c r="AA61" s="69">
        <v>3</v>
      </c>
      <c r="AB61" s="135">
        <f t="shared" si="3"/>
        <v>4042</v>
      </c>
      <c r="AC61" s="48">
        <f t="shared" si="9"/>
        <v>202100</v>
      </c>
      <c r="AD61" s="48">
        <f t="shared" si="4"/>
        <v>133386</v>
      </c>
      <c r="AE61" s="48">
        <f t="shared" si="5"/>
        <v>32336</v>
      </c>
      <c r="AF61" s="48">
        <f t="shared" si="6"/>
        <v>0</v>
      </c>
      <c r="AG61" s="104">
        <f t="shared" si="2"/>
        <v>234436</v>
      </c>
    </row>
    <row r="62" spans="1:33" ht="156" x14ac:dyDescent="0.2">
      <c r="A62" s="95">
        <v>53</v>
      </c>
      <c r="B62" s="103">
        <v>53</v>
      </c>
      <c r="C62" s="45">
        <v>39121409</v>
      </c>
      <c r="D62" s="45" t="s">
        <v>122</v>
      </c>
      <c r="E62" s="46" t="s">
        <v>123</v>
      </c>
      <c r="F62" s="73" t="s">
        <v>31</v>
      </c>
      <c r="G62" s="73" t="s">
        <v>260</v>
      </c>
      <c r="H62" s="56">
        <v>50</v>
      </c>
      <c r="I62" s="56">
        <v>33</v>
      </c>
      <c r="J62" s="56"/>
      <c r="K62" s="56"/>
      <c r="L62" s="55">
        <f t="shared" si="1"/>
        <v>50</v>
      </c>
      <c r="M62" s="61">
        <v>0.19</v>
      </c>
      <c r="N62" s="62">
        <v>0.19</v>
      </c>
      <c r="O62" s="62">
        <v>0.19</v>
      </c>
      <c r="P62" s="62">
        <v>0.19</v>
      </c>
      <c r="Q62" s="62">
        <v>0.19</v>
      </c>
      <c r="R62" s="86">
        <v>0.19</v>
      </c>
      <c r="S62" s="57"/>
      <c r="T62" s="92">
        <v>4061</v>
      </c>
      <c r="U62" s="94">
        <v>3900</v>
      </c>
      <c r="V62" s="94">
        <v>4165</v>
      </c>
      <c r="W62" s="59"/>
      <c r="X62" s="50"/>
      <c r="Y62" s="50"/>
      <c r="Z62" s="50"/>
      <c r="AA62" s="69">
        <v>3</v>
      </c>
      <c r="AB62" s="135">
        <f t="shared" si="3"/>
        <v>4042</v>
      </c>
      <c r="AC62" s="48">
        <f t="shared" si="9"/>
        <v>202100</v>
      </c>
      <c r="AD62" s="48">
        <f t="shared" si="4"/>
        <v>133386</v>
      </c>
      <c r="AE62" s="48">
        <f t="shared" si="5"/>
        <v>0</v>
      </c>
      <c r="AF62" s="48">
        <f t="shared" si="6"/>
        <v>0</v>
      </c>
      <c r="AG62" s="104">
        <f t="shared" si="2"/>
        <v>202100</v>
      </c>
    </row>
    <row r="63" spans="1:33" ht="240" x14ac:dyDescent="0.2">
      <c r="A63" s="95">
        <v>54</v>
      </c>
      <c r="B63" s="103">
        <v>54</v>
      </c>
      <c r="C63" s="45">
        <v>30181503</v>
      </c>
      <c r="D63" s="45" t="s">
        <v>124</v>
      </c>
      <c r="E63" s="46" t="s">
        <v>125</v>
      </c>
      <c r="F63" s="73" t="s">
        <v>31</v>
      </c>
      <c r="G63" s="73" t="s">
        <v>260</v>
      </c>
      <c r="H63" s="56">
        <v>1</v>
      </c>
      <c r="I63" s="56">
        <v>1</v>
      </c>
      <c r="J63" s="56"/>
      <c r="K63" s="56"/>
      <c r="L63" s="55">
        <f t="shared" si="1"/>
        <v>1</v>
      </c>
      <c r="M63" s="61">
        <v>0.19</v>
      </c>
      <c r="N63" s="62">
        <v>0.19</v>
      </c>
      <c r="O63" s="62">
        <v>0.19</v>
      </c>
      <c r="P63" s="62">
        <v>0.19</v>
      </c>
      <c r="Q63" s="62">
        <v>0.19</v>
      </c>
      <c r="R63" s="86">
        <v>0.19</v>
      </c>
      <c r="S63" s="57">
        <v>111600</v>
      </c>
      <c r="T63" s="92">
        <v>75416</v>
      </c>
      <c r="U63" s="94">
        <v>65000</v>
      </c>
      <c r="V63" s="94">
        <v>77350</v>
      </c>
      <c r="W63" s="59">
        <v>116640.00000000001</v>
      </c>
      <c r="X63" s="50"/>
      <c r="Y63" s="50"/>
      <c r="Z63" s="50"/>
      <c r="AA63" s="69">
        <v>3</v>
      </c>
      <c r="AB63" s="135">
        <f t="shared" si="3"/>
        <v>72588.666666666672</v>
      </c>
      <c r="AC63" s="48">
        <f t="shared" si="9"/>
        <v>72588.666666666672</v>
      </c>
      <c r="AD63" s="48">
        <f t="shared" si="4"/>
        <v>72588.666666666672</v>
      </c>
      <c r="AE63" s="48">
        <f t="shared" si="5"/>
        <v>0</v>
      </c>
      <c r="AF63" s="48">
        <f t="shared" si="6"/>
        <v>0</v>
      </c>
      <c r="AG63" s="104">
        <f t="shared" si="2"/>
        <v>72588.666666666672</v>
      </c>
    </row>
    <row r="64" spans="1:33" ht="24" x14ac:dyDescent="0.2">
      <c r="A64" s="95">
        <v>55</v>
      </c>
      <c r="B64" s="103">
        <v>55</v>
      </c>
      <c r="C64" s="45">
        <v>41111902</v>
      </c>
      <c r="D64" s="45" t="s">
        <v>126</v>
      </c>
      <c r="E64" s="46" t="s">
        <v>127</v>
      </c>
      <c r="F64" s="73" t="s">
        <v>31</v>
      </c>
      <c r="G64" s="73" t="s">
        <v>260</v>
      </c>
      <c r="H64" s="56">
        <v>2</v>
      </c>
      <c r="I64" s="56">
        <v>2</v>
      </c>
      <c r="J64" s="56"/>
      <c r="K64" s="56"/>
      <c r="L64" s="55">
        <f t="shared" si="1"/>
        <v>2</v>
      </c>
      <c r="M64" s="61">
        <v>0.19</v>
      </c>
      <c r="N64" s="62">
        <v>0.19</v>
      </c>
      <c r="O64" s="62">
        <v>0.19</v>
      </c>
      <c r="P64" s="62">
        <v>0.19</v>
      </c>
      <c r="Q64" s="62">
        <v>0.19</v>
      </c>
      <c r="R64" s="86">
        <v>0.19</v>
      </c>
      <c r="S64" s="57">
        <v>379750</v>
      </c>
      <c r="T64" s="92">
        <v>261056</v>
      </c>
      <c r="U64" s="94">
        <v>265000</v>
      </c>
      <c r="V64" s="94">
        <v>267750</v>
      </c>
      <c r="W64" s="59">
        <v>396900</v>
      </c>
      <c r="X64" s="50"/>
      <c r="Y64" s="50"/>
      <c r="Z64" s="50"/>
      <c r="AA64" s="69">
        <v>3</v>
      </c>
      <c r="AB64" s="135">
        <f t="shared" si="3"/>
        <v>264602</v>
      </c>
      <c r="AC64" s="48">
        <f t="shared" si="9"/>
        <v>529204</v>
      </c>
      <c r="AD64" s="48">
        <f t="shared" si="4"/>
        <v>529204</v>
      </c>
      <c r="AE64" s="48">
        <f t="shared" si="5"/>
        <v>0</v>
      </c>
      <c r="AF64" s="48">
        <f t="shared" si="6"/>
        <v>0</v>
      </c>
      <c r="AG64" s="104">
        <f t="shared" si="2"/>
        <v>529204</v>
      </c>
    </row>
    <row r="65" spans="1:33" ht="36" x14ac:dyDescent="0.2">
      <c r="A65" s="95">
        <v>56</v>
      </c>
      <c r="B65" s="103">
        <v>56</v>
      </c>
      <c r="C65" s="45">
        <v>31151904</v>
      </c>
      <c r="D65" s="45" t="s">
        <v>128</v>
      </c>
      <c r="E65" s="46" t="s">
        <v>129</v>
      </c>
      <c r="F65" s="73" t="s">
        <v>31</v>
      </c>
      <c r="G65" s="73" t="s">
        <v>260</v>
      </c>
      <c r="H65" s="56">
        <v>100</v>
      </c>
      <c r="I65" s="56">
        <v>65</v>
      </c>
      <c r="J65" s="56"/>
      <c r="K65" s="56"/>
      <c r="L65" s="55">
        <f t="shared" si="1"/>
        <v>100</v>
      </c>
      <c r="M65" s="61">
        <v>0.19</v>
      </c>
      <c r="N65" s="62">
        <v>0.19</v>
      </c>
      <c r="O65" s="62">
        <v>0.19</v>
      </c>
      <c r="P65" s="62">
        <v>0.19</v>
      </c>
      <c r="Q65" s="62">
        <v>0.19</v>
      </c>
      <c r="R65" s="86">
        <v>0.19</v>
      </c>
      <c r="S65" s="57">
        <v>17360</v>
      </c>
      <c r="T65" s="92">
        <v>4061</v>
      </c>
      <c r="U65" s="94">
        <v>4000</v>
      </c>
      <c r="V65" s="94">
        <v>4165</v>
      </c>
      <c r="W65" s="59">
        <v>18144</v>
      </c>
      <c r="X65" s="50"/>
      <c r="Y65" s="50"/>
      <c r="Z65" s="50"/>
      <c r="AA65" s="69">
        <v>3</v>
      </c>
      <c r="AB65" s="135">
        <f t="shared" si="3"/>
        <v>4075.3333333333335</v>
      </c>
      <c r="AC65" s="48">
        <f t="shared" si="9"/>
        <v>407533.33333333337</v>
      </c>
      <c r="AD65" s="48">
        <f t="shared" si="4"/>
        <v>264896.66666666669</v>
      </c>
      <c r="AE65" s="48">
        <f t="shared" si="5"/>
        <v>0</v>
      </c>
      <c r="AF65" s="48">
        <f t="shared" si="6"/>
        <v>0</v>
      </c>
      <c r="AG65" s="104">
        <f t="shared" si="2"/>
        <v>407533.33333333337</v>
      </c>
    </row>
    <row r="66" spans="1:33" ht="24" x14ac:dyDescent="0.2">
      <c r="A66" s="95">
        <v>57</v>
      </c>
      <c r="B66" s="103">
        <v>57</v>
      </c>
      <c r="C66" s="45">
        <v>39131717</v>
      </c>
      <c r="D66" s="45" t="s">
        <v>130</v>
      </c>
      <c r="E66" s="46" t="s">
        <v>131</v>
      </c>
      <c r="F66" s="73" t="s">
        <v>31</v>
      </c>
      <c r="G66" s="73" t="s">
        <v>260</v>
      </c>
      <c r="H66" s="56">
        <v>6</v>
      </c>
      <c r="I66" s="56">
        <v>4</v>
      </c>
      <c r="J66" s="56"/>
      <c r="K66" s="56"/>
      <c r="L66" s="55">
        <f t="shared" si="1"/>
        <v>6</v>
      </c>
      <c r="M66" s="61">
        <v>0.19</v>
      </c>
      <c r="N66" s="62">
        <v>0.19</v>
      </c>
      <c r="O66" s="62">
        <v>0.19</v>
      </c>
      <c r="P66" s="62">
        <v>0.19</v>
      </c>
      <c r="Q66" s="62">
        <v>0.19</v>
      </c>
      <c r="R66" s="86">
        <v>0.19</v>
      </c>
      <c r="S66" s="57">
        <v>1550</v>
      </c>
      <c r="T66" s="92">
        <v>2611</v>
      </c>
      <c r="U66" s="94">
        <v>2600</v>
      </c>
      <c r="V66" s="94">
        <v>2677.5</v>
      </c>
      <c r="W66" s="59">
        <v>1620</v>
      </c>
      <c r="X66" s="50"/>
      <c r="Y66" s="50"/>
      <c r="Z66" s="50"/>
      <c r="AA66" s="69">
        <v>3</v>
      </c>
      <c r="AB66" s="135">
        <f t="shared" si="3"/>
        <v>2629.5</v>
      </c>
      <c r="AC66" s="48">
        <f t="shared" si="9"/>
        <v>15777</v>
      </c>
      <c r="AD66" s="48">
        <f t="shared" si="4"/>
        <v>10518</v>
      </c>
      <c r="AE66" s="48">
        <f t="shared" si="5"/>
        <v>0</v>
      </c>
      <c r="AF66" s="48">
        <f t="shared" si="6"/>
        <v>0</v>
      </c>
      <c r="AG66" s="104">
        <f t="shared" si="2"/>
        <v>15777</v>
      </c>
    </row>
    <row r="67" spans="1:33" ht="24" x14ac:dyDescent="0.2">
      <c r="A67" s="95">
        <v>58</v>
      </c>
      <c r="B67" s="103">
        <v>58</v>
      </c>
      <c r="C67" s="45">
        <v>39131717</v>
      </c>
      <c r="D67" s="45" t="s">
        <v>132</v>
      </c>
      <c r="E67" s="46" t="s">
        <v>131</v>
      </c>
      <c r="F67" s="73" t="s">
        <v>31</v>
      </c>
      <c r="G67" s="73" t="s">
        <v>260</v>
      </c>
      <c r="H67" s="56">
        <v>5</v>
      </c>
      <c r="I67" s="56">
        <v>4</v>
      </c>
      <c r="J67" s="56"/>
      <c r="K67" s="56"/>
      <c r="L67" s="55">
        <f t="shared" si="1"/>
        <v>5</v>
      </c>
      <c r="M67" s="61">
        <v>0.19</v>
      </c>
      <c r="N67" s="62">
        <v>0.19</v>
      </c>
      <c r="O67" s="62">
        <v>0.19</v>
      </c>
      <c r="P67" s="62">
        <v>0.19</v>
      </c>
      <c r="Q67" s="62">
        <v>0.19</v>
      </c>
      <c r="R67" s="86">
        <v>0.19</v>
      </c>
      <c r="S67" s="57">
        <v>1860</v>
      </c>
      <c r="T67" s="92">
        <v>4873</v>
      </c>
      <c r="U67" s="94">
        <v>4900</v>
      </c>
      <c r="V67" s="94">
        <v>4998</v>
      </c>
      <c r="W67" s="59">
        <v>1944.0000000000002</v>
      </c>
      <c r="X67" s="50"/>
      <c r="Y67" s="50"/>
      <c r="Z67" s="50"/>
      <c r="AA67" s="69">
        <v>3</v>
      </c>
      <c r="AB67" s="135">
        <f t="shared" si="3"/>
        <v>4923.666666666667</v>
      </c>
      <c r="AC67" s="48">
        <f t="shared" si="9"/>
        <v>24618.333333333336</v>
      </c>
      <c r="AD67" s="48">
        <f t="shared" si="4"/>
        <v>19694.666666666668</v>
      </c>
      <c r="AE67" s="48">
        <f t="shared" si="5"/>
        <v>0</v>
      </c>
      <c r="AF67" s="48">
        <f t="shared" si="6"/>
        <v>0</v>
      </c>
      <c r="AG67" s="104">
        <f t="shared" si="2"/>
        <v>24618.333333333336</v>
      </c>
    </row>
    <row r="68" spans="1:33" ht="24" x14ac:dyDescent="0.2">
      <c r="A68" s="95">
        <v>59</v>
      </c>
      <c r="B68" s="103">
        <v>59</v>
      </c>
      <c r="C68" s="45">
        <v>27112838</v>
      </c>
      <c r="D68" s="45" t="s">
        <v>133</v>
      </c>
      <c r="E68" s="46" t="s">
        <v>134</v>
      </c>
      <c r="F68" s="73" t="s">
        <v>31</v>
      </c>
      <c r="G68" s="73" t="s">
        <v>260</v>
      </c>
      <c r="H68" s="56">
        <v>6</v>
      </c>
      <c r="I68" s="56">
        <v>4</v>
      </c>
      <c r="J68" s="56"/>
      <c r="K68" s="56"/>
      <c r="L68" s="55">
        <f t="shared" si="1"/>
        <v>6</v>
      </c>
      <c r="M68" s="61">
        <v>0.19</v>
      </c>
      <c r="N68" s="62">
        <v>0.19</v>
      </c>
      <c r="O68" s="62">
        <v>0.19</v>
      </c>
      <c r="P68" s="62">
        <v>0.19</v>
      </c>
      <c r="Q68" s="62">
        <v>0.19</v>
      </c>
      <c r="R68" s="86">
        <v>0.19</v>
      </c>
      <c r="S68" s="57">
        <v>7750</v>
      </c>
      <c r="T68" s="92">
        <v>7542</v>
      </c>
      <c r="U68" s="94">
        <v>7500</v>
      </c>
      <c r="V68" s="94">
        <v>7735</v>
      </c>
      <c r="W68" s="59">
        <v>8100.0000000000009</v>
      </c>
      <c r="X68" s="50"/>
      <c r="Y68" s="50"/>
      <c r="Z68" s="50"/>
      <c r="AA68" s="69">
        <v>3</v>
      </c>
      <c r="AB68" s="135">
        <f t="shared" si="3"/>
        <v>7592.333333333333</v>
      </c>
      <c r="AC68" s="48">
        <f t="shared" si="9"/>
        <v>45554</v>
      </c>
      <c r="AD68" s="48">
        <f t="shared" si="4"/>
        <v>30369.333333333332</v>
      </c>
      <c r="AE68" s="48">
        <f t="shared" si="5"/>
        <v>0</v>
      </c>
      <c r="AF68" s="48">
        <f t="shared" si="6"/>
        <v>0</v>
      </c>
      <c r="AG68" s="104">
        <f t="shared" si="2"/>
        <v>45554</v>
      </c>
    </row>
    <row r="69" spans="1:33" ht="48" x14ac:dyDescent="0.2">
      <c r="A69" s="95">
        <v>60</v>
      </c>
      <c r="B69" s="103">
        <v>60</v>
      </c>
      <c r="C69" s="45">
        <v>27112838</v>
      </c>
      <c r="D69" s="45" t="s">
        <v>135</v>
      </c>
      <c r="E69" s="46" t="s">
        <v>136</v>
      </c>
      <c r="F69" s="73" t="s">
        <v>31</v>
      </c>
      <c r="G69" s="73" t="s">
        <v>260</v>
      </c>
      <c r="H69" s="56">
        <v>1</v>
      </c>
      <c r="I69" s="56">
        <v>1</v>
      </c>
      <c r="J69" s="56"/>
      <c r="K69" s="56"/>
      <c r="L69" s="55">
        <f t="shared" si="1"/>
        <v>1</v>
      </c>
      <c r="M69" s="61">
        <v>0.19</v>
      </c>
      <c r="N69" s="62">
        <v>0.19</v>
      </c>
      <c r="O69" s="62">
        <v>0.19</v>
      </c>
      <c r="P69" s="62">
        <v>0.19</v>
      </c>
      <c r="Q69" s="62">
        <v>0.19</v>
      </c>
      <c r="R69" s="86">
        <v>0.19</v>
      </c>
      <c r="S69" s="57">
        <v>44175</v>
      </c>
      <c r="T69" s="92">
        <v>25526</v>
      </c>
      <c r="U69" s="94">
        <v>26000</v>
      </c>
      <c r="V69" s="94">
        <v>26180</v>
      </c>
      <c r="W69" s="59">
        <v>46170</v>
      </c>
      <c r="X69" s="50"/>
      <c r="Y69" s="50"/>
      <c r="Z69" s="50"/>
      <c r="AA69" s="69">
        <v>3</v>
      </c>
      <c r="AB69" s="135">
        <f t="shared" si="3"/>
        <v>25902</v>
      </c>
      <c r="AC69" s="48">
        <f t="shared" si="9"/>
        <v>25902</v>
      </c>
      <c r="AD69" s="48">
        <f t="shared" si="4"/>
        <v>25902</v>
      </c>
      <c r="AE69" s="48">
        <f t="shared" si="5"/>
        <v>0</v>
      </c>
      <c r="AF69" s="48">
        <f t="shared" si="6"/>
        <v>0</v>
      </c>
      <c r="AG69" s="104">
        <f t="shared" si="2"/>
        <v>25902</v>
      </c>
    </row>
    <row r="70" spans="1:33" ht="108" x14ac:dyDescent="0.2">
      <c r="A70" s="95">
        <v>61</v>
      </c>
      <c r="B70" s="103">
        <v>61</v>
      </c>
      <c r="C70" s="45">
        <v>27112601</v>
      </c>
      <c r="D70" s="45" t="s">
        <v>137</v>
      </c>
      <c r="E70" s="46" t="s">
        <v>138</v>
      </c>
      <c r="F70" s="73" t="s">
        <v>31</v>
      </c>
      <c r="G70" s="73" t="s">
        <v>260</v>
      </c>
      <c r="H70" s="56">
        <v>6</v>
      </c>
      <c r="I70" s="56">
        <v>4</v>
      </c>
      <c r="J70" s="56"/>
      <c r="K70" s="56"/>
      <c r="L70" s="55">
        <f t="shared" si="1"/>
        <v>6</v>
      </c>
      <c r="M70" s="61">
        <v>0.19</v>
      </c>
      <c r="N70" s="62">
        <v>0.19</v>
      </c>
      <c r="O70" s="62">
        <v>0.19</v>
      </c>
      <c r="P70" s="62">
        <v>0.19</v>
      </c>
      <c r="Q70" s="62">
        <v>0.19</v>
      </c>
      <c r="R70" s="86">
        <v>0.19</v>
      </c>
      <c r="S70" s="57">
        <v>13175</v>
      </c>
      <c r="T70" s="92">
        <v>6382</v>
      </c>
      <c r="U70" s="94">
        <v>6500</v>
      </c>
      <c r="V70" s="94">
        <v>6545</v>
      </c>
      <c r="W70" s="59">
        <v>13770</v>
      </c>
      <c r="X70" s="50"/>
      <c r="Y70" s="50"/>
      <c r="Z70" s="50"/>
      <c r="AA70" s="69">
        <v>3</v>
      </c>
      <c r="AB70" s="135">
        <f t="shared" si="3"/>
        <v>6475.666666666667</v>
      </c>
      <c r="AC70" s="48">
        <f t="shared" si="9"/>
        <v>38854</v>
      </c>
      <c r="AD70" s="48">
        <f t="shared" si="4"/>
        <v>25902.666666666668</v>
      </c>
      <c r="AE70" s="48">
        <f t="shared" si="5"/>
        <v>0</v>
      </c>
      <c r="AF70" s="48">
        <f t="shared" si="6"/>
        <v>0</v>
      </c>
      <c r="AG70" s="104">
        <f t="shared" si="2"/>
        <v>38854</v>
      </c>
    </row>
    <row r="71" spans="1:33" ht="60" x14ac:dyDescent="0.2">
      <c r="A71" s="95">
        <v>62</v>
      </c>
      <c r="B71" s="103">
        <v>62</v>
      </c>
      <c r="C71" s="45">
        <v>31201605</v>
      </c>
      <c r="D71" s="45" t="s">
        <v>139</v>
      </c>
      <c r="E71" s="46" t="s">
        <v>140</v>
      </c>
      <c r="F71" s="56" t="s">
        <v>141</v>
      </c>
      <c r="G71" s="73" t="s">
        <v>260</v>
      </c>
      <c r="H71" s="56">
        <v>10</v>
      </c>
      <c r="I71" s="56">
        <v>1</v>
      </c>
      <c r="J71" s="56"/>
      <c r="K71" s="56"/>
      <c r="L71" s="55">
        <f t="shared" si="1"/>
        <v>10</v>
      </c>
      <c r="M71" s="61">
        <v>0.19</v>
      </c>
      <c r="N71" s="62">
        <v>0.19</v>
      </c>
      <c r="O71" s="62">
        <v>0.19</v>
      </c>
      <c r="P71" s="62">
        <v>0.19</v>
      </c>
      <c r="Q71" s="62">
        <v>0.19</v>
      </c>
      <c r="R71" s="86">
        <v>0.19</v>
      </c>
      <c r="S71" s="57">
        <v>108500</v>
      </c>
      <c r="T71" s="92">
        <v>87019</v>
      </c>
      <c r="U71" s="94">
        <v>89000</v>
      </c>
      <c r="V71" s="94">
        <v>89250</v>
      </c>
      <c r="W71" s="59">
        <v>113400.00000000001</v>
      </c>
      <c r="X71" s="50"/>
      <c r="Y71" s="50"/>
      <c r="Z71" s="50"/>
      <c r="AA71" s="69">
        <v>3</v>
      </c>
      <c r="AB71" s="135">
        <f t="shared" si="3"/>
        <v>88423</v>
      </c>
      <c r="AC71" s="48">
        <f t="shared" si="9"/>
        <v>884230</v>
      </c>
      <c r="AD71" s="48">
        <f t="shared" si="4"/>
        <v>88423</v>
      </c>
      <c r="AE71" s="48">
        <f t="shared" si="5"/>
        <v>0</v>
      </c>
      <c r="AF71" s="48">
        <f t="shared" si="6"/>
        <v>0</v>
      </c>
      <c r="AG71" s="104">
        <f t="shared" si="2"/>
        <v>884230</v>
      </c>
    </row>
    <row r="72" spans="1:33" ht="72" x14ac:dyDescent="0.2">
      <c r="A72" s="95">
        <v>63</v>
      </c>
      <c r="B72" s="103">
        <v>63</v>
      </c>
      <c r="C72" s="45">
        <v>27111801</v>
      </c>
      <c r="D72" s="45" t="s">
        <v>142</v>
      </c>
      <c r="E72" s="46" t="s">
        <v>143</v>
      </c>
      <c r="F72" s="73" t="s">
        <v>31</v>
      </c>
      <c r="G72" s="73" t="s">
        <v>260</v>
      </c>
      <c r="H72" s="56">
        <v>3</v>
      </c>
      <c r="I72" s="56">
        <v>3</v>
      </c>
      <c r="J72" s="56"/>
      <c r="K72" s="56"/>
      <c r="L72" s="55">
        <f t="shared" si="1"/>
        <v>3</v>
      </c>
      <c r="M72" s="61">
        <v>0.19</v>
      </c>
      <c r="N72" s="62">
        <v>0.19</v>
      </c>
      <c r="O72" s="62">
        <v>0.19</v>
      </c>
      <c r="P72" s="62">
        <v>0.19</v>
      </c>
      <c r="Q72" s="62">
        <v>0.19</v>
      </c>
      <c r="R72" s="86">
        <v>0.19</v>
      </c>
      <c r="S72" s="57">
        <v>50375</v>
      </c>
      <c r="T72" s="92">
        <v>17984</v>
      </c>
      <c r="U72" s="94">
        <v>18000</v>
      </c>
      <c r="V72" s="94">
        <v>18445</v>
      </c>
      <c r="W72" s="59">
        <v>52650</v>
      </c>
      <c r="X72" s="50"/>
      <c r="Y72" s="50"/>
      <c r="Z72" s="50"/>
      <c r="AA72" s="69">
        <v>3</v>
      </c>
      <c r="AB72" s="135">
        <f t="shared" si="3"/>
        <v>18143</v>
      </c>
      <c r="AC72" s="48">
        <f t="shared" si="9"/>
        <v>54429</v>
      </c>
      <c r="AD72" s="48">
        <f t="shared" si="4"/>
        <v>54429</v>
      </c>
      <c r="AE72" s="48">
        <f t="shared" si="5"/>
        <v>0</v>
      </c>
      <c r="AF72" s="48">
        <f t="shared" si="6"/>
        <v>0</v>
      </c>
      <c r="AG72" s="104">
        <f t="shared" si="2"/>
        <v>54429</v>
      </c>
    </row>
    <row r="73" spans="1:33" s="23" customFormat="1" ht="48" x14ac:dyDescent="0.2">
      <c r="A73" s="95">
        <v>64</v>
      </c>
      <c r="B73" s="103">
        <v>64</v>
      </c>
      <c r="C73" s="45">
        <v>27111552</v>
      </c>
      <c r="D73" s="45" t="s">
        <v>144</v>
      </c>
      <c r="E73" s="46" t="s">
        <v>145</v>
      </c>
      <c r="F73" s="73" t="s">
        <v>31</v>
      </c>
      <c r="G73" s="73" t="s">
        <v>260</v>
      </c>
      <c r="H73" s="56">
        <v>6</v>
      </c>
      <c r="I73" s="56">
        <v>4</v>
      </c>
      <c r="J73" s="56">
        <v>12</v>
      </c>
      <c r="K73" s="56"/>
      <c r="L73" s="55">
        <f t="shared" si="1"/>
        <v>18</v>
      </c>
      <c r="M73" s="61">
        <v>0.19</v>
      </c>
      <c r="N73" s="62">
        <v>0.19</v>
      </c>
      <c r="O73" s="62">
        <v>0.19</v>
      </c>
      <c r="P73" s="62">
        <v>0.19</v>
      </c>
      <c r="Q73" s="62">
        <v>0.19</v>
      </c>
      <c r="R73" s="86">
        <v>0.19</v>
      </c>
      <c r="S73" s="57">
        <v>5425</v>
      </c>
      <c r="T73" s="92">
        <v>4061</v>
      </c>
      <c r="U73" s="94">
        <v>3900</v>
      </c>
      <c r="V73" s="94">
        <v>4165</v>
      </c>
      <c r="W73" s="59">
        <v>5670</v>
      </c>
      <c r="X73" s="49">
        <v>4800</v>
      </c>
      <c r="Y73" s="50"/>
      <c r="Z73" s="50"/>
      <c r="AA73" s="69">
        <v>3</v>
      </c>
      <c r="AB73" s="135">
        <f t="shared" si="3"/>
        <v>4042</v>
      </c>
      <c r="AC73" s="48">
        <f t="shared" si="9"/>
        <v>24252</v>
      </c>
      <c r="AD73" s="48">
        <f t="shared" si="4"/>
        <v>16168</v>
      </c>
      <c r="AE73" s="48">
        <f t="shared" si="5"/>
        <v>48504</v>
      </c>
      <c r="AF73" s="48">
        <f t="shared" si="6"/>
        <v>0</v>
      </c>
      <c r="AG73" s="104">
        <f t="shared" si="2"/>
        <v>72756</v>
      </c>
    </row>
    <row r="74" spans="1:33" ht="48" x14ac:dyDescent="0.2">
      <c r="A74" s="95">
        <v>65</v>
      </c>
      <c r="B74" s="103">
        <v>65</v>
      </c>
      <c r="C74" s="45">
        <v>39121602</v>
      </c>
      <c r="D74" s="45" t="s">
        <v>147</v>
      </c>
      <c r="E74" s="46" t="s">
        <v>148</v>
      </c>
      <c r="F74" s="73" t="s">
        <v>31</v>
      </c>
      <c r="G74" s="73" t="s">
        <v>260</v>
      </c>
      <c r="H74" s="56">
        <v>1</v>
      </c>
      <c r="I74" s="56">
        <v>1</v>
      </c>
      <c r="J74" s="56"/>
      <c r="K74" s="56"/>
      <c r="L74" s="55">
        <f t="shared" si="1"/>
        <v>1</v>
      </c>
      <c r="M74" s="61">
        <v>0.19</v>
      </c>
      <c r="N74" s="62">
        <v>0.19</v>
      </c>
      <c r="O74" s="62">
        <v>0.19</v>
      </c>
      <c r="P74" s="62">
        <v>0.19</v>
      </c>
      <c r="Q74" s="62">
        <v>0.19</v>
      </c>
      <c r="R74" s="86">
        <v>0.19</v>
      </c>
      <c r="S74" s="57">
        <v>34875</v>
      </c>
      <c r="T74" s="92">
        <v>47594</v>
      </c>
      <c r="U74" s="94">
        <v>47500</v>
      </c>
      <c r="V74" s="94">
        <v>48813.8</v>
      </c>
      <c r="W74" s="59">
        <v>36450</v>
      </c>
      <c r="X74" s="50"/>
      <c r="Y74" s="50"/>
      <c r="Z74" s="50"/>
      <c r="AA74" s="69">
        <v>3</v>
      </c>
      <c r="AB74" s="135">
        <f t="shared" si="3"/>
        <v>47969.266666666663</v>
      </c>
      <c r="AC74" s="48">
        <f t="shared" ref="AC74" si="10">AB74*H74</f>
        <v>47969.266666666663</v>
      </c>
      <c r="AD74" s="48">
        <f t="shared" si="4"/>
        <v>47969.266666666663</v>
      </c>
      <c r="AE74" s="48">
        <f t="shared" si="5"/>
        <v>0</v>
      </c>
      <c r="AF74" s="48">
        <f t="shared" si="6"/>
        <v>0</v>
      </c>
      <c r="AG74" s="104">
        <f t="shared" si="2"/>
        <v>47969.266666666663</v>
      </c>
    </row>
    <row r="75" spans="1:33" ht="48" x14ac:dyDescent="0.2">
      <c r="A75" s="95">
        <v>66</v>
      </c>
      <c r="B75" s="103">
        <v>66</v>
      </c>
      <c r="C75" s="45">
        <v>39121602</v>
      </c>
      <c r="D75" s="45" t="s">
        <v>149</v>
      </c>
      <c r="E75" s="46" t="s">
        <v>150</v>
      </c>
      <c r="F75" s="73" t="s">
        <v>31</v>
      </c>
      <c r="G75" s="73" t="s">
        <v>260</v>
      </c>
      <c r="H75" s="56">
        <v>1</v>
      </c>
      <c r="I75" s="56">
        <v>1</v>
      </c>
      <c r="J75" s="56"/>
      <c r="K75" s="56"/>
      <c r="L75" s="55">
        <f t="shared" ref="L75:L138" si="11">H75+J75+K75</f>
        <v>1</v>
      </c>
      <c r="M75" s="61">
        <v>0.19</v>
      </c>
      <c r="N75" s="62">
        <v>0.19</v>
      </c>
      <c r="O75" s="62">
        <v>0.19</v>
      </c>
      <c r="P75" s="62">
        <v>0.19</v>
      </c>
      <c r="Q75" s="62">
        <v>0.19</v>
      </c>
      <c r="R75" s="86">
        <v>0.19</v>
      </c>
      <c r="S75" s="57">
        <v>74400</v>
      </c>
      <c r="T75" s="92">
        <v>103379</v>
      </c>
      <c r="U75" s="94">
        <v>102000</v>
      </c>
      <c r="V75" s="94">
        <v>106029</v>
      </c>
      <c r="W75" s="59">
        <v>77760</v>
      </c>
      <c r="X75" s="50"/>
      <c r="Y75" s="50"/>
      <c r="Z75" s="50"/>
      <c r="AA75" s="69">
        <v>3</v>
      </c>
      <c r="AB75" s="135">
        <f t="shared" si="3"/>
        <v>103802.66666666667</v>
      </c>
      <c r="AC75" s="48">
        <f t="shared" ref="AC75:AC106" si="12">AB75*H75</f>
        <v>103802.66666666667</v>
      </c>
      <c r="AD75" s="48">
        <f t="shared" si="4"/>
        <v>103802.66666666667</v>
      </c>
      <c r="AE75" s="48">
        <f t="shared" si="5"/>
        <v>0</v>
      </c>
      <c r="AF75" s="48">
        <f t="shared" si="6"/>
        <v>0</v>
      </c>
      <c r="AG75" s="104">
        <f t="shared" ref="AG75:AG138" si="13">AB75*L75</f>
        <v>103802.66666666667</v>
      </c>
    </row>
    <row r="76" spans="1:33" ht="168" x14ac:dyDescent="0.2">
      <c r="A76" s="95">
        <v>67</v>
      </c>
      <c r="B76" s="103">
        <v>67</v>
      </c>
      <c r="C76" s="45">
        <v>27111918</v>
      </c>
      <c r="D76" s="45" t="s">
        <v>151</v>
      </c>
      <c r="E76" s="46" t="s">
        <v>152</v>
      </c>
      <c r="F76" s="56" t="s">
        <v>153</v>
      </c>
      <c r="G76" s="73" t="s">
        <v>260</v>
      </c>
      <c r="H76" s="56">
        <v>12</v>
      </c>
      <c r="I76" s="56">
        <v>6</v>
      </c>
      <c r="J76" s="56"/>
      <c r="K76" s="56"/>
      <c r="L76" s="55">
        <f t="shared" si="11"/>
        <v>12</v>
      </c>
      <c r="M76" s="61">
        <v>0.19</v>
      </c>
      <c r="N76" s="62">
        <v>0.19</v>
      </c>
      <c r="O76" s="62">
        <v>0.19</v>
      </c>
      <c r="P76" s="62">
        <v>0.19</v>
      </c>
      <c r="Q76" s="62">
        <v>0.19</v>
      </c>
      <c r="R76" s="86">
        <v>0.19</v>
      </c>
      <c r="S76" s="57">
        <v>2325</v>
      </c>
      <c r="T76" s="92">
        <v>1509</v>
      </c>
      <c r="U76" s="94">
        <v>1500</v>
      </c>
      <c r="V76" s="94">
        <v>1547</v>
      </c>
      <c r="W76" s="59">
        <v>2430</v>
      </c>
      <c r="X76" s="50"/>
      <c r="Y76" s="50"/>
      <c r="Z76" s="50"/>
      <c r="AA76" s="69">
        <v>3</v>
      </c>
      <c r="AB76" s="135">
        <f t="shared" ref="AB76:AB126" si="14">+(T76+U76+V76)/AA76</f>
        <v>1518.6666666666667</v>
      </c>
      <c r="AC76" s="48">
        <f t="shared" si="12"/>
        <v>18224</v>
      </c>
      <c r="AD76" s="48">
        <f t="shared" ref="AD76:AD107" si="15">+AB76*I76</f>
        <v>9112</v>
      </c>
      <c r="AE76" s="48">
        <f t="shared" ref="AE76:AE139" si="16">AB76*J76</f>
        <v>0</v>
      </c>
      <c r="AF76" s="48">
        <f t="shared" ref="AF76:AF139" si="17">AB76*K76</f>
        <v>0</v>
      </c>
      <c r="AG76" s="104">
        <f t="shared" si="13"/>
        <v>18224</v>
      </c>
    </row>
    <row r="77" spans="1:33" ht="168" x14ac:dyDescent="0.2">
      <c r="A77" s="95">
        <v>68</v>
      </c>
      <c r="B77" s="103">
        <v>68</v>
      </c>
      <c r="C77" s="45">
        <v>27111918</v>
      </c>
      <c r="D77" s="45" t="s">
        <v>154</v>
      </c>
      <c r="E77" s="46" t="s">
        <v>152</v>
      </c>
      <c r="F77" s="56" t="s">
        <v>153</v>
      </c>
      <c r="G77" s="73" t="s">
        <v>260</v>
      </c>
      <c r="H77" s="56">
        <v>12</v>
      </c>
      <c r="I77" s="56">
        <v>6</v>
      </c>
      <c r="J77" s="56"/>
      <c r="K77" s="56"/>
      <c r="L77" s="55">
        <f t="shared" si="11"/>
        <v>12</v>
      </c>
      <c r="M77" s="61">
        <v>0.19</v>
      </c>
      <c r="N77" s="62">
        <v>0.19</v>
      </c>
      <c r="O77" s="62">
        <v>0.19</v>
      </c>
      <c r="P77" s="62">
        <v>0.19</v>
      </c>
      <c r="Q77" s="62">
        <v>0.19</v>
      </c>
      <c r="R77" s="86">
        <v>0.19</v>
      </c>
      <c r="S77" s="57">
        <v>2325</v>
      </c>
      <c r="T77" s="92">
        <v>1509</v>
      </c>
      <c r="U77" s="94">
        <v>1500</v>
      </c>
      <c r="V77" s="94">
        <v>1547</v>
      </c>
      <c r="W77" s="59">
        <v>2430</v>
      </c>
      <c r="X77" s="50"/>
      <c r="Y77" s="50"/>
      <c r="Z77" s="50"/>
      <c r="AA77" s="69">
        <v>3</v>
      </c>
      <c r="AB77" s="135">
        <f t="shared" si="14"/>
        <v>1518.6666666666667</v>
      </c>
      <c r="AC77" s="48">
        <f t="shared" si="12"/>
        <v>18224</v>
      </c>
      <c r="AD77" s="48">
        <f t="shared" si="15"/>
        <v>9112</v>
      </c>
      <c r="AE77" s="48">
        <f t="shared" si="16"/>
        <v>0</v>
      </c>
      <c r="AF77" s="48">
        <f t="shared" si="17"/>
        <v>0</v>
      </c>
      <c r="AG77" s="104">
        <f t="shared" si="13"/>
        <v>18224</v>
      </c>
    </row>
    <row r="78" spans="1:33" ht="180" x14ac:dyDescent="0.2">
      <c r="A78" s="95">
        <v>69</v>
      </c>
      <c r="B78" s="103">
        <v>69</v>
      </c>
      <c r="C78" s="45">
        <v>27111918</v>
      </c>
      <c r="D78" s="45" t="s">
        <v>155</v>
      </c>
      <c r="E78" s="46" t="s">
        <v>156</v>
      </c>
      <c r="F78" s="56" t="s">
        <v>153</v>
      </c>
      <c r="G78" s="73" t="s">
        <v>260</v>
      </c>
      <c r="H78" s="56">
        <v>12</v>
      </c>
      <c r="I78" s="56">
        <v>6</v>
      </c>
      <c r="J78" s="56"/>
      <c r="K78" s="56"/>
      <c r="L78" s="55">
        <f t="shared" si="11"/>
        <v>12</v>
      </c>
      <c r="M78" s="61">
        <v>0.19</v>
      </c>
      <c r="N78" s="62">
        <v>0.19</v>
      </c>
      <c r="O78" s="62">
        <v>0.19</v>
      </c>
      <c r="P78" s="62">
        <v>0.19</v>
      </c>
      <c r="Q78" s="62">
        <v>0.19</v>
      </c>
      <c r="R78" s="86">
        <v>0.19</v>
      </c>
      <c r="S78" s="57">
        <v>2325</v>
      </c>
      <c r="T78" s="92">
        <v>1509</v>
      </c>
      <c r="U78" s="94">
        <v>1500</v>
      </c>
      <c r="V78" s="94">
        <v>1547</v>
      </c>
      <c r="W78" s="59">
        <v>2430</v>
      </c>
      <c r="X78" s="50"/>
      <c r="Y78" s="50"/>
      <c r="Z78" s="50"/>
      <c r="AA78" s="69">
        <v>3</v>
      </c>
      <c r="AB78" s="135">
        <f t="shared" si="14"/>
        <v>1518.6666666666667</v>
      </c>
      <c r="AC78" s="48">
        <f t="shared" si="12"/>
        <v>18224</v>
      </c>
      <c r="AD78" s="48">
        <f t="shared" si="15"/>
        <v>9112</v>
      </c>
      <c r="AE78" s="48">
        <f t="shared" si="16"/>
        <v>0</v>
      </c>
      <c r="AF78" s="48">
        <f t="shared" si="17"/>
        <v>0</v>
      </c>
      <c r="AG78" s="104">
        <f t="shared" si="13"/>
        <v>18224</v>
      </c>
    </row>
    <row r="79" spans="1:33" ht="24" x14ac:dyDescent="0.2">
      <c r="A79" s="95">
        <v>70</v>
      </c>
      <c r="B79" s="162">
        <v>70</v>
      </c>
      <c r="C79" s="154">
        <v>30102804</v>
      </c>
      <c r="D79" s="154" t="s">
        <v>157</v>
      </c>
      <c r="E79" s="155" t="s">
        <v>158</v>
      </c>
      <c r="F79" s="157" t="s">
        <v>31</v>
      </c>
      <c r="G79" s="73" t="s">
        <v>260</v>
      </c>
      <c r="H79" s="56">
        <v>105</v>
      </c>
      <c r="I79" s="56">
        <v>50</v>
      </c>
      <c r="J79" s="56"/>
      <c r="K79" s="56"/>
      <c r="L79" s="55">
        <f t="shared" si="11"/>
        <v>105</v>
      </c>
      <c r="M79" s="61">
        <v>0.19</v>
      </c>
      <c r="N79" s="62">
        <v>0.05</v>
      </c>
      <c r="O79" s="62">
        <v>0.19</v>
      </c>
      <c r="P79" s="62">
        <v>0.05</v>
      </c>
      <c r="Q79" s="62">
        <v>0.19</v>
      </c>
      <c r="R79" s="86">
        <v>0.19</v>
      </c>
      <c r="S79" s="57">
        <v>18600</v>
      </c>
      <c r="T79" s="92">
        <v>9777</v>
      </c>
      <c r="U79" s="94">
        <v>10000</v>
      </c>
      <c r="V79" s="94">
        <v>10027.5</v>
      </c>
      <c r="W79" s="59">
        <v>19440</v>
      </c>
      <c r="X79" s="50"/>
      <c r="Y79" s="50"/>
      <c r="Z79" s="50"/>
      <c r="AA79" s="69">
        <v>3</v>
      </c>
      <c r="AB79" s="135">
        <f t="shared" si="14"/>
        <v>9934.8333333333339</v>
      </c>
      <c r="AC79" s="48">
        <f t="shared" si="12"/>
        <v>1043157.5000000001</v>
      </c>
      <c r="AD79" s="48">
        <f t="shared" si="15"/>
        <v>496741.66666666669</v>
      </c>
      <c r="AE79" s="48">
        <f t="shared" si="16"/>
        <v>0</v>
      </c>
      <c r="AF79" s="48">
        <f t="shared" si="17"/>
        <v>0</v>
      </c>
      <c r="AG79" s="104">
        <f t="shared" si="13"/>
        <v>1043157.5000000001</v>
      </c>
    </row>
    <row r="80" spans="1:33" x14ac:dyDescent="0.2">
      <c r="A80" s="95">
        <v>71</v>
      </c>
      <c r="B80" s="103">
        <v>71</v>
      </c>
      <c r="C80" s="45">
        <v>27112202</v>
      </c>
      <c r="D80" s="45" t="s">
        <v>159</v>
      </c>
      <c r="E80" s="46" t="s">
        <v>160</v>
      </c>
      <c r="F80" s="151" t="s">
        <v>31</v>
      </c>
      <c r="G80" s="73" t="s">
        <v>260</v>
      </c>
      <c r="H80" s="56">
        <v>3</v>
      </c>
      <c r="I80" s="56">
        <v>3</v>
      </c>
      <c r="J80" s="56"/>
      <c r="K80" s="56"/>
      <c r="L80" s="55">
        <f t="shared" si="11"/>
        <v>3</v>
      </c>
      <c r="M80" s="61">
        <v>0.19</v>
      </c>
      <c r="N80" s="62">
        <v>0.19</v>
      </c>
      <c r="O80" s="62">
        <v>0.19</v>
      </c>
      <c r="P80" s="62">
        <v>0.19</v>
      </c>
      <c r="Q80" s="62">
        <v>0.19</v>
      </c>
      <c r="R80" s="86">
        <v>0.19</v>
      </c>
      <c r="S80" s="57">
        <v>34100</v>
      </c>
      <c r="T80" s="92">
        <v>20305</v>
      </c>
      <c r="U80" s="94">
        <v>20000</v>
      </c>
      <c r="V80" s="94">
        <v>20825</v>
      </c>
      <c r="W80" s="59">
        <v>35640</v>
      </c>
      <c r="X80" s="50"/>
      <c r="Y80" s="50"/>
      <c r="Z80" s="50"/>
      <c r="AA80" s="69">
        <v>3</v>
      </c>
      <c r="AB80" s="135">
        <f t="shared" si="14"/>
        <v>20376.666666666668</v>
      </c>
      <c r="AC80" s="48">
        <f t="shared" si="12"/>
        <v>61130</v>
      </c>
      <c r="AD80" s="48">
        <f t="shared" si="15"/>
        <v>61130</v>
      </c>
      <c r="AE80" s="48">
        <f t="shared" si="16"/>
        <v>0</v>
      </c>
      <c r="AF80" s="48">
        <f t="shared" si="17"/>
        <v>0</v>
      </c>
      <c r="AG80" s="104">
        <f t="shared" si="13"/>
        <v>61130</v>
      </c>
    </row>
    <row r="81" spans="1:33" ht="36" x14ac:dyDescent="0.2">
      <c r="A81" s="95">
        <v>72</v>
      </c>
      <c r="B81" s="103">
        <v>72</v>
      </c>
      <c r="C81" s="45">
        <v>27112202</v>
      </c>
      <c r="D81" s="45" t="s">
        <v>161</v>
      </c>
      <c r="E81" s="46" t="s">
        <v>162</v>
      </c>
      <c r="F81" s="151" t="s">
        <v>31</v>
      </c>
      <c r="G81" s="73" t="s">
        <v>260</v>
      </c>
      <c r="H81" s="56">
        <v>7</v>
      </c>
      <c r="I81" s="56">
        <v>5</v>
      </c>
      <c r="J81" s="56"/>
      <c r="K81" s="56"/>
      <c r="L81" s="55">
        <f t="shared" si="11"/>
        <v>7</v>
      </c>
      <c r="M81" s="61">
        <v>0.19</v>
      </c>
      <c r="N81" s="62">
        <v>0.19</v>
      </c>
      <c r="O81" s="62">
        <v>0.19</v>
      </c>
      <c r="P81" s="62">
        <v>0.19</v>
      </c>
      <c r="Q81" s="62">
        <v>0.19</v>
      </c>
      <c r="R81" s="86">
        <v>0.19</v>
      </c>
      <c r="S81" s="57">
        <v>38750</v>
      </c>
      <c r="T81" s="92">
        <v>22625</v>
      </c>
      <c r="U81" s="94">
        <v>22000</v>
      </c>
      <c r="V81" s="94">
        <v>23205</v>
      </c>
      <c r="W81" s="59">
        <v>40500</v>
      </c>
      <c r="X81" s="50"/>
      <c r="Y81" s="50"/>
      <c r="Z81" s="50"/>
      <c r="AA81" s="69">
        <v>3</v>
      </c>
      <c r="AB81" s="135">
        <f t="shared" si="14"/>
        <v>22610</v>
      </c>
      <c r="AC81" s="48">
        <f t="shared" si="12"/>
        <v>158270</v>
      </c>
      <c r="AD81" s="48">
        <f t="shared" si="15"/>
        <v>113050</v>
      </c>
      <c r="AE81" s="48">
        <f t="shared" si="16"/>
        <v>0</v>
      </c>
      <c r="AF81" s="48">
        <f t="shared" si="17"/>
        <v>0</v>
      </c>
      <c r="AG81" s="104">
        <f t="shared" si="13"/>
        <v>158270</v>
      </c>
    </row>
    <row r="82" spans="1:33" ht="24" x14ac:dyDescent="0.2">
      <c r="A82" s="95">
        <v>73</v>
      </c>
      <c r="B82" s="103">
        <v>73</v>
      </c>
      <c r="C82" s="45">
        <v>27112202</v>
      </c>
      <c r="D82" s="45" t="s">
        <v>163</v>
      </c>
      <c r="E82" s="46" t="s">
        <v>164</v>
      </c>
      <c r="F82" s="151" t="s">
        <v>31</v>
      </c>
      <c r="G82" s="73" t="s">
        <v>260</v>
      </c>
      <c r="H82" s="56">
        <v>5</v>
      </c>
      <c r="I82" s="56">
        <v>3</v>
      </c>
      <c r="J82" s="56"/>
      <c r="K82" s="56"/>
      <c r="L82" s="55">
        <f t="shared" si="11"/>
        <v>5</v>
      </c>
      <c r="M82" s="61">
        <v>0.19</v>
      </c>
      <c r="N82" s="62">
        <v>0.19</v>
      </c>
      <c r="O82" s="62">
        <v>0.19</v>
      </c>
      <c r="P82" s="62">
        <v>0.19</v>
      </c>
      <c r="Q82" s="62">
        <v>0.19</v>
      </c>
      <c r="R82" s="86">
        <v>0.19</v>
      </c>
      <c r="S82" s="57">
        <v>23250</v>
      </c>
      <c r="T82" s="92">
        <v>20305</v>
      </c>
      <c r="U82" s="94">
        <v>19000</v>
      </c>
      <c r="V82" s="94">
        <v>20825</v>
      </c>
      <c r="W82" s="59">
        <v>24300</v>
      </c>
      <c r="X82" s="50"/>
      <c r="Y82" s="50"/>
      <c r="Z82" s="50"/>
      <c r="AA82" s="69">
        <v>3</v>
      </c>
      <c r="AB82" s="135">
        <f t="shared" si="14"/>
        <v>20043.333333333332</v>
      </c>
      <c r="AC82" s="48">
        <f t="shared" si="12"/>
        <v>100216.66666666666</v>
      </c>
      <c r="AD82" s="48">
        <f t="shared" si="15"/>
        <v>60130</v>
      </c>
      <c r="AE82" s="48">
        <f t="shared" si="16"/>
        <v>0</v>
      </c>
      <c r="AF82" s="48">
        <f t="shared" si="17"/>
        <v>0</v>
      </c>
      <c r="AG82" s="104">
        <f t="shared" si="13"/>
        <v>100216.66666666666</v>
      </c>
    </row>
    <row r="83" spans="1:33" ht="24" x14ac:dyDescent="0.2">
      <c r="A83" s="95">
        <v>74</v>
      </c>
      <c r="B83" s="103">
        <v>74</v>
      </c>
      <c r="C83" s="45">
        <v>30111903</v>
      </c>
      <c r="D83" s="45" t="s">
        <v>165</v>
      </c>
      <c r="E83" s="46" t="s">
        <v>166</v>
      </c>
      <c r="F83" s="151" t="s">
        <v>331</v>
      </c>
      <c r="G83" s="73" t="s">
        <v>167</v>
      </c>
      <c r="H83" s="56">
        <v>60</v>
      </c>
      <c r="I83" s="56">
        <v>60</v>
      </c>
      <c r="J83" s="56"/>
      <c r="K83" s="56"/>
      <c r="L83" s="55">
        <f t="shared" si="11"/>
        <v>60</v>
      </c>
      <c r="M83" s="61">
        <v>0.19</v>
      </c>
      <c r="N83" s="62">
        <v>0.19</v>
      </c>
      <c r="O83" s="62">
        <v>0.19</v>
      </c>
      <c r="P83" s="62">
        <v>0.19</v>
      </c>
      <c r="Q83" s="62">
        <v>0.19</v>
      </c>
      <c r="R83" s="86">
        <v>0.19</v>
      </c>
      <c r="S83" s="57">
        <v>43400</v>
      </c>
      <c r="T83" s="152">
        <v>44090</v>
      </c>
      <c r="U83" s="153">
        <v>59000</v>
      </c>
      <c r="V83" s="153">
        <v>45220</v>
      </c>
      <c r="W83" s="59">
        <v>45360</v>
      </c>
      <c r="X83" s="50"/>
      <c r="Y83" s="50"/>
      <c r="Z83" s="50"/>
      <c r="AA83" s="69">
        <v>3</v>
      </c>
      <c r="AB83" s="135">
        <f t="shared" si="14"/>
        <v>49436.666666666664</v>
      </c>
      <c r="AC83" s="48">
        <f t="shared" si="12"/>
        <v>2966200</v>
      </c>
      <c r="AD83" s="48">
        <f t="shared" si="15"/>
        <v>2966200</v>
      </c>
      <c r="AE83" s="48">
        <f t="shared" si="16"/>
        <v>0</v>
      </c>
      <c r="AF83" s="48">
        <f t="shared" si="17"/>
        <v>0</v>
      </c>
      <c r="AG83" s="104">
        <f t="shared" si="13"/>
        <v>2966200</v>
      </c>
    </row>
    <row r="84" spans="1:33" ht="44.25" customHeight="1" x14ac:dyDescent="0.2">
      <c r="A84" s="95">
        <v>75</v>
      </c>
      <c r="B84" s="103">
        <v>75</v>
      </c>
      <c r="C84" s="45">
        <v>20122504</v>
      </c>
      <c r="D84" s="45" t="s">
        <v>168</v>
      </c>
      <c r="E84" s="46" t="s">
        <v>169</v>
      </c>
      <c r="F84" s="151" t="s">
        <v>170</v>
      </c>
      <c r="G84" s="73" t="s">
        <v>170</v>
      </c>
      <c r="H84" s="56">
        <v>15</v>
      </c>
      <c r="I84" s="56">
        <v>15</v>
      </c>
      <c r="J84" s="56"/>
      <c r="K84" s="56"/>
      <c r="L84" s="55">
        <f t="shared" si="11"/>
        <v>15</v>
      </c>
      <c r="M84" s="61">
        <v>0.19</v>
      </c>
      <c r="N84" s="62">
        <v>0.19</v>
      </c>
      <c r="O84" s="62">
        <v>0.19</v>
      </c>
      <c r="P84" s="62">
        <v>0.19</v>
      </c>
      <c r="Q84" s="62">
        <v>0.19</v>
      </c>
      <c r="R84" s="86">
        <v>0.19</v>
      </c>
      <c r="S84" s="57">
        <v>3875</v>
      </c>
      <c r="T84" s="92">
        <v>3713</v>
      </c>
      <c r="U84" s="94">
        <v>3500</v>
      </c>
      <c r="V84" s="94">
        <v>3808</v>
      </c>
      <c r="W84" s="59">
        <v>4050.0000000000005</v>
      </c>
      <c r="X84" s="50"/>
      <c r="Y84" s="50"/>
      <c r="Z84" s="50"/>
      <c r="AA84" s="69">
        <v>3</v>
      </c>
      <c r="AB84" s="135">
        <f t="shared" si="14"/>
        <v>3673.6666666666665</v>
      </c>
      <c r="AC84" s="48">
        <f t="shared" si="12"/>
        <v>55105</v>
      </c>
      <c r="AD84" s="48">
        <f t="shared" si="15"/>
        <v>55105</v>
      </c>
      <c r="AE84" s="48">
        <f t="shared" si="16"/>
        <v>0</v>
      </c>
      <c r="AF84" s="48">
        <f t="shared" si="17"/>
        <v>0</v>
      </c>
      <c r="AG84" s="104">
        <f t="shared" si="13"/>
        <v>55105</v>
      </c>
    </row>
    <row r="85" spans="1:33" ht="36" x14ac:dyDescent="0.2">
      <c r="A85" s="95">
        <v>76</v>
      </c>
      <c r="B85" s="103">
        <v>76</v>
      </c>
      <c r="C85" s="45">
        <v>20111603</v>
      </c>
      <c r="D85" s="45" t="s">
        <v>171</v>
      </c>
      <c r="E85" s="46" t="s">
        <v>172</v>
      </c>
      <c r="F85" s="73" t="s">
        <v>31</v>
      </c>
      <c r="G85" s="73" t="s">
        <v>260</v>
      </c>
      <c r="H85" s="56">
        <v>3</v>
      </c>
      <c r="I85" s="56">
        <v>2</v>
      </c>
      <c r="J85" s="56"/>
      <c r="K85" s="56"/>
      <c r="L85" s="55">
        <f t="shared" si="11"/>
        <v>3</v>
      </c>
      <c r="M85" s="61">
        <v>0.19</v>
      </c>
      <c r="N85" s="62">
        <v>0.19</v>
      </c>
      <c r="O85" s="62">
        <v>0.19</v>
      </c>
      <c r="P85" s="62">
        <v>0.19</v>
      </c>
      <c r="Q85" s="62">
        <v>0.19</v>
      </c>
      <c r="R85" s="86">
        <v>0.19</v>
      </c>
      <c r="S85" s="57">
        <v>36425</v>
      </c>
      <c r="T85" s="92">
        <v>31907</v>
      </c>
      <c r="U85" s="94">
        <v>29000</v>
      </c>
      <c r="V85" s="94">
        <v>32725</v>
      </c>
      <c r="W85" s="59">
        <v>38070</v>
      </c>
      <c r="X85" s="50"/>
      <c r="Y85" s="50"/>
      <c r="Z85" s="50"/>
      <c r="AA85" s="69">
        <v>3</v>
      </c>
      <c r="AB85" s="135">
        <f t="shared" si="14"/>
        <v>31210.666666666668</v>
      </c>
      <c r="AC85" s="48">
        <f t="shared" si="12"/>
        <v>93632</v>
      </c>
      <c r="AD85" s="48">
        <f t="shared" si="15"/>
        <v>62421.333333333336</v>
      </c>
      <c r="AE85" s="48">
        <f t="shared" si="16"/>
        <v>0</v>
      </c>
      <c r="AF85" s="48">
        <f t="shared" si="17"/>
        <v>0</v>
      </c>
      <c r="AG85" s="104">
        <f t="shared" si="13"/>
        <v>93632</v>
      </c>
    </row>
    <row r="86" spans="1:33" ht="24" x14ac:dyDescent="0.2">
      <c r="A86" s="95">
        <v>77</v>
      </c>
      <c r="B86" s="103">
        <v>77</v>
      </c>
      <c r="C86" s="45">
        <v>27111617</v>
      </c>
      <c r="D86" s="45" t="s">
        <v>173</v>
      </c>
      <c r="E86" s="46" t="s">
        <v>174</v>
      </c>
      <c r="F86" s="73" t="s">
        <v>31</v>
      </c>
      <c r="G86" s="73" t="s">
        <v>260</v>
      </c>
      <c r="H86" s="56">
        <v>3</v>
      </c>
      <c r="I86" s="56">
        <v>2</v>
      </c>
      <c r="J86" s="56"/>
      <c r="K86" s="56"/>
      <c r="L86" s="55">
        <f t="shared" si="11"/>
        <v>3</v>
      </c>
      <c r="M86" s="61">
        <v>0.19</v>
      </c>
      <c r="N86" s="62">
        <v>0.19</v>
      </c>
      <c r="O86" s="62">
        <v>0.19</v>
      </c>
      <c r="P86" s="62">
        <v>0.19</v>
      </c>
      <c r="Q86" s="62">
        <v>0.19</v>
      </c>
      <c r="R86" s="86">
        <v>0.19</v>
      </c>
      <c r="S86" s="57">
        <v>58900</v>
      </c>
      <c r="T86" s="92">
        <v>18564</v>
      </c>
      <c r="U86" s="94">
        <v>18500</v>
      </c>
      <c r="V86" s="94">
        <v>19040</v>
      </c>
      <c r="W86" s="59">
        <v>61560.000000000007</v>
      </c>
      <c r="X86" s="50"/>
      <c r="Y86" s="50"/>
      <c r="Z86" s="50"/>
      <c r="AA86" s="69">
        <v>3</v>
      </c>
      <c r="AB86" s="135">
        <f t="shared" si="14"/>
        <v>18701.333333333332</v>
      </c>
      <c r="AC86" s="48">
        <f t="shared" si="12"/>
        <v>56104</v>
      </c>
      <c r="AD86" s="48">
        <f t="shared" si="15"/>
        <v>37402.666666666664</v>
      </c>
      <c r="AE86" s="48">
        <f t="shared" si="16"/>
        <v>0</v>
      </c>
      <c r="AF86" s="48">
        <f t="shared" si="17"/>
        <v>0</v>
      </c>
      <c r="AG86" s="104">
        <f t="shared" si="13"/>
        <v>56104</v>
      </c>
    </row>
    <row r="87" spans="1:33" ht="72" x14ac:dyDescent="0.2">
      <c r="A87" s="95">
        <v>78</v>
      </c>
      <c r="B87" s="103">
        <v>78</v>
      </c>
      <c r="C87" s="45">
        <v>22101701</v>
      </c>
      <c r="D87" s="45" t="s">
        <v>175</v>
      </c>
      <c r="E87" s="46" t="s">
        <v>176</v>
      </c>
      <c r="F87" s="73" t="s">
        <v>31</v>
      </c>
      <c r="G87" s="73" t="s">
        <v>260</v>
      </c>
      <c r="H87" s="56">
        <v>6</v>
      </c>
      <c r="I87" s="56">
        <v>4</v>
      </c>
      <c r="J87" s="56"/>
      <c r="K87" s="56"/>
      <c r="L87" s="55">
        <f t="shared" si="11"/>
        <v>6</v>
      </c>
      <c r="M87" s="61">
        <v>0.19</v>
      </c>
      <c r="N87" s="62">
        <v>0.05</v>
      </c>
      <c r="O87" s="62">
        <v>0.19</v>
      </c>
      <c r="P87" s="62">
        <v>0.05</v>
      </c>
      <c r="Q87" s="62">
        <v>0.19</v>
      </c>
      <c r="R87" s="86">
        <v>0.19</v>
      </c>
      <c r="S87" s="57">
        <v>69750</v>
      </c>
      <c r="T87" s="92">
        <v>22523</v>
      </c>
      <c r="U87" s="94">
        <v>25000</v>
      </c>
      <c r="V87" s="94">
        <v>23100</v>
      </c>
      <c r="W87" s="59">
        <v>72900</v>
      </c>
      <c r="X87" s="50"/>
      <c r="Y87" s="50"/>
      <c r="Z87" s="50"/>
      <c r="AA87" s="69">
        <v>3</v>
      </c>
      <c r="AB87" s="135">
        <f t="shared" si="14"/>
        <v>23541</v>
      </c>
      <c r="AC87" s="48">
        <f t="shared" si="12"/>
        <v>141246</v>
      </c>
      <c r="AD87" s="48">
        <f t="shared" si="15"/>
        <v>94164</v>
      </c>
      <c r="AE87" s="48">
        <f t="shared" si="16"/>
        <v>0</v>
      </c>
      <c r="AF87" s="48">
        <f t="shared" si="17"/>
        <v>0</v>
      </c>
      <c r="AG87" s="104">
        <f t="shared" si="13"/>
        <v>141246</v>
      </c>
    </row>
    <row r="88" spans="1:33" ht="96" x14ac:dyDescent="0.2">
      <c r="A88" s="95">
        <v>79</v>
      </c>
      <c r="B88" s="103">
        <v>79</v>
      </c>
      <c r="C88" s="45">
        <v>22101701</v>
      </c>
      <c r="D88" s="45" t="s">
        <v>177</v>
      </c>
      <c r="E88" s="46" t="s">
        <v>178</v>
      </c>
      <c r="F88" s="73" t="s">
        <v>31</v>
      </c>
      <c r="G88" s="73" t="s">
        <v>260</v>
      </c>
      <c r="H88" s="56">
        <v>3</v>
      </c>
      <c r="I88" s="56">
        <v>2</v>
      </c>
      <c r="J88" s="56"/>
      <c r="K88" s="56"/>
      <c r="L88" s="55">
        <f t="shared" si="11"/>
        <v>3</v>
      </c>
      <c r="M88" s="61">
        <v>0.19</v>
      </c>
      <c r="N88" s="62">
        <v>0.19</v>
      </c>
      <c r="O88" s="62">
        <v>0.19</v>
      </c>
      <c r="P88" s="62">
        <v>0.19</v>
      </c>
      <c r="Q88" s="62">
        <v>0.19</v>
      </c>
      <c r="R88" s="86">
        <v>0.19</v>
      </c>
      <c r="S88" s="57">
        <v>33325</v>
      </c>
      <c r="T88" s="92">
        <v>17984</v>
      </c>
      <c r="U88" s="94">
        <v>18000</v>
      </c>
      <c r="V88" s="94">
        <v>18445</v>
      </c>
      <c r="W88" s="59">
        <v>34830</v>
      </c>
      <c r="X88" s="50"/>
      <c r="Y88" s="50"/>
      <c r="Z88" s="50"/>
      <c r="AA88" s="69">
        <v>3</v>
      </c>
      <c r="AB88" s="135">
        <f t="shared" si="14"/>
        <v>18143</v>
      </c>
      <c r="AC88" s="48">
        <f t="shared" si="12"/>
        <v>54429</v>
      </c>
      <c r="AD88" s="48">
        <f t="shared" si="15"/>
        <v>36286</v>
      </c>
      <c r="AE88" s="48">
        <f t="shared" si="16"/>
        <v>0</v>
      </c>
      <c r="AF88" s="48">
        <f t="shared" si="17"/>
        <v>0</v>
      </c>
      <c r="AG88" s="104">
        <f t="shared" si="13"/>
        <v>54429</v>
      </c>
    </row>
    <row r="89" spans="1:33" ht="264" x14ac:dyDescent="0.2">
      <c r="A89" s="95">
        <v>81</v>
      </c>
      <c r="B89" s="103">
        <v>80</v>
      </c>
      <c r="C89" s="45">
        <v>31201610</v>
      </c>
      <c r="D89" s="45" t="s">
        <v>179</v>
      </c>
      <c r="E89" s="46" t="s">
        <v>180</v>
      </c>
      <c r="F89" s="73" t="s">
        <v>181</v>
      </c>
      <c r="G89" s="79" t="s">
        <v>260</v>
      </c>
      <c r="H89" s="56">
        <v>2</v>
      </c>
      <c r="I89" s="56">
        <v>1</v>
      </c>
      <c r="J89" s="56"/>
      <c r="K89" s="56"/>
      <c r="L89" s="55">
        <f t="shared" si="11"/>
        <v>2</v>
      </c>
      <c r="M89" s="61">
        <v>0.19</v>
      </c>
      <c r="N89" s="62">
        <v>0.19</v>
      </c>
      <c r="O89" s="62">
        <v>0.19</v>
      </c>
      <c r="P89" s="62">
        <v>0.19</v>
      </c>
      <c r="Q89" s="62">
        <v>0.19</v>
      </c>
      <c r="R89" s="86">
        <v>0.19</v>
      </c>
      <c r="S89" s="57">
        <v>54250</v>
      </c>
      <c r="T89" s="92">
        <v>40609</v>
      </c>
      <c r="U89" s="94">
        <v>41000</v>
      </c>
      <c r="V89" s="94">
        <v>41650</v>
      </c>
      <c r="W89" s="59">
        <v>56700.000000000007</v>
      </c>
      <c r="X89" s="50"/>
      <c r="Y89" s="50"/>
      <c r="Z89" s="50"/>
      <c r="AA89" s="69">
        <v>3</v>
      </c>
      <c r="AB89" s="135">
        <f t="shared" si="14"/>
        <v>41086.333333333336</v>
      </c>
      <c r="AC89" s="48">
        <f t="shared" si="12"/>
        <v>82172.666666666672</v>
      </c>
      <c r="AD89" s="48">
        <f t="shared" si="15"/>
        <v>41086.333333333336</v>
      </c>
      <c r="AE89" s="48">
        <f t="shared" si="16"/>
        <v>0</v>
      </c>
      <c r="AF89" s="48">
        <f t="shared" si="17"/>
        <v>0</v>
      </c>
      <c r="AG89" s="104">
        <f t="shared" si="13"/>
        <v>82172.666666666672</v>
      </c>
    </row>
    <row r="90" spans="1:33" ht="24" x14ac:dyDescent="0.2">
      <c r="A90" s="95">
        <v>82</v>
      </c>
      <c r="B90" s="103">
        <v>81</v>
      </c>
      <c r="C90" s="45">
        <v>30102304</v>
      </c>
      <c r="D90" s="45" t="s">
        <v>182</v>
      </c>
      <c r="E90" s="46" t="s">
        <v>146</v>
      </c>
      <c r="F90" s="151" t="s">
        <v>31</v>
      </c>
      <c r="G90" s="73" t="s">
        <v>260</v>
      </c>
      <c r="H90" s="56">
        <v>1</v>
      </c>
      <c r="I90" s="56">
        <v>0</v>
      </c>
      <c r="J90" s="56"/>
      <c r="K90" s="56"/>
      <c r="L90" s="55">
        <f t="shared" si="11"/>
        <v>1</v>
      </c>
      <c r="M90" s="61">
        <v>0.19</v>
      </c>
      <c r="N90" s="62">
        <v>0.19</v>
      </c>
      <c r="O90" s="62">
        <v>0.19</v>
      </c>
      <c r="P90" s="62">
        <v>0.19</v>
      </c>
      <c r="Q90" s="62">
        <v>0.19</v>
      </c>
      <c r="R90" s="86">
        <v>0.19</v>
      </c>
      <c r="S90" s="57">
        <v>170500</v>
      </c>
      <c r="T90" s="92">
        <v>249454</v>
      </c>
      <c r="U90" s="94">
        <v>249000</v>
      </c>
      <c r="V90" s="94">
        <v>255850</v>
      </c>
      <c r="W90" s="59">
        <v>178200</v>
      </c>
      <c r="X90" s="50"/>
      <c r="Y90" s="50"/>
      <c r="Z90" s="50"/>
      <c r="AA90" s="69">
        <v>3</v>
      </c>
      <c r="AB90" s="135">
        <f t="shared" si="14"/>
        <v>251434.66666666666</v>
      </c>
      <c r="AC90" s="48">
        <f t="shared" si="12"/>
        <v>251434.66666666666</v>
      </c>
      <c r="AD90" s="48">
        <f t="shared" si="15"/>
        <v>0</v>
      </c>
      <c r="AE90" s="48">
        <f t="shared" si="16"/>
        <v>0</v>
      </c>
      <c r="AF90" s="48">
        <f t="shared" si="17"/>
        <v>0</v>
      </c>
      <c r="AG90" s="104">
        <f t="shared" si="13"/>
        <v>251434.66666666666</v>
      </c>
    </row>
    <row r="91" spans="1:33" ht="24" x14ac:dyDescent="0.2">
      <c r="A91" s="95">
        <v>83</v>
      </c>
      <c r="B91" s="103">
        <v>82</v>
      </c>
      <c r="C91" s="45">
        <v>30102304</v>
      </c>
      <c r="D91" s="45" t="s">
        <v>183</v>
      </c>
      <c r="E91" s="46" t="s">
        <v>146</v>
      </c>
      <c r="F91" s="151" t="s">
        <v>31</v>
      </c>
      <c r="G91" s="73" t="s">
        <v>260</v>
      </c>
      <c r="H91" s="56">
        <v>8</v>
      </c>
      <c r="I91" s="56">
        <v>0</v>
      </c>
      <c r="J91" s="56"/>
      <c r="K91" s="56"/>
      <c r="L91" s="55">
        <f t="shared" si="11"/>
        <v>8</v>
      </c>
      <c r="M91" s="61">
        <v>0.19</v>
      </c>
      <c r="N91" s="62">
        <v>0.19</v>
      </c>
      <c r="O91" s="62">
        <v>0.19</v>
      </c>
      <c r="P91" s="62">
        <v>0.19</v>
      </c>
      <c r="Q91" s="62">
        <v>0.19</v>
      </c>
      <c r="R91" s="86">
        <v>0.19</v>
      </c>
      <c r="S91" s="57">
        <v>147250</v>
      </c>
      <c r="T91" s="92">
        <v>110224</v>
      </c>
      <c r="U91" s="94">
        <v>111000</v>
      </c>
      <c r="V91" s="94">
        <v>113050</v>
      </c>
      <c r="W91" s="59">
        <v>153900</v>
      </c>
      <c r="X91" s="50"/>
      <c r="Y91" s="50"/>
      <c r="Z91" s="50"/>
      <c r="AA91" s="69">
        <v>3</v>
      </c>
      <c r="AB91" s="135">
        <f t="shared" si="14"/>
        <v>111424.66666666667</v>
      </c>
      <c r="AC91" s="48">
        <f t="shared" si="12"/>
        <v>891397.33333333337</v>
      </c>
      <c r="AD91" s="48">
        <f t="shared" si="15"/>
        <v>0</v>
      </c>
      <c r="AE91" s="48">
        <f t="shared" si="16"/>
        <v>0</v>
      </c>
      <c r="AF91" s="48">
        <f t="shared" si="17"/>
        <v>0</v>
      </c>
      <c r="AG91" s="104">
        <f t="shared" si="13"/>
        <v>891397.33333333337</v>
      </c>
    </row>
    <row r="92" spans="1:33" ht="132" x14ac:dyDescent="0.2">
      <c r="A92" s="95">
        <v>84</v>
      </c>
      <c r="B92" s="103">
        <v>83</v>
      </c>
      <c r="C92" s="45">
        <v>27111605</v>
      </c>
      <c r="D92" s="45" t="s">
        <v>184</v>
      </c>
      <c r="E92" s="46" t="s">
        <v>185</v>
      </c>
      <c r="F92" s="151" t="s">
        <v>31</v>
      </c>
      <c r="G92" s="73" t="s">
        <v>260</v>
      </c>
      <c r="H92" s="56">
        <v>3</v>
      </c>
      <c r="I92" s="56">
        <v>2</v>
      </c>
      <c r="J92" s="56"/>
      <c r="K92" s="56"/>
      <c r="L92" s="55">
        <f t="shared" si="11"/>
        <v>3</v>
      </c>
      <c r="M92" s="61">
        <v>0.19</v>
      </c>
      <c r="N92" s="62">
        <v>0.05</v>
      </c>
      <c r="O92" s="62">
        <v>0.19</v>
      </c>
      <c r="P92" s="62">
        <v>0.05</v>
      </c>
      <c r="Q92" s="62">
        <v>0.19</v>
      </c>
      <c r="R92" s="86">
        <v>0.19</v>
      </c>
      <c r="S92" s="57">
        <v>43400</v>
      </c>
      <c r="T92" s="92">
        <v>29689</v>
      </c>
      <c r="U92" s="94">
        <v>30000</v>
      </c>
      <c r="V92" s="94">
        <v>30450</v>
      </c>
      <c r="W92" s="59">
        <v>45360</v>
      </c>
      <c r="X92" s="50"/>
      <c r="Y92" s="50"/>
      <c r="Z92" s="50"/>
      <c r="AA92" s="69">
        <v>3</v>
      </c>
      <c r="AB92" s="135">
        <f t="shared" si="14"/>
        <v>30046.333333333332</v>
      </c>
      <c r="AC92" s="48">
        <f t="shared" si="12"/>
        <v>90139</v>
      </c>
      <c r="AD92" s="48">
        <f t="shared" si="15"/>
        <v>60092.666666666664</v>
      </c>
      <c r="AE92" s="48">
        <f t="shared" si="16"/>
        <v>0</v>
      </c>
      <c r="AF92" s="48">
        <f t="shared" si="17"/>
        <v>0</v>
      </c>
      <c r="AG92" s="104">
        <f t="shared" si="13"/>
        <v>90139</v>
      </c>
    </row>
    <row r="93" spans="1:33" ht="24" x14ac:dyDescent="0.2">
      <c r="A93" s="95">
        <v>85</v>
      </c>
      <c r="B93" s="103">
        <v>84</v>
      </c>
      <c r="C93" s="154">
        <v>31211508</v>
      </c>
      <c r="D93" s="154" t="s">
        <v>186</v>
      </c>
      <c r="E93" s="155" t="s">
        <v>187</v>
      </c>
      <c r="F93" s="156" t="s">
        <v>188</v>
      </c>
      <c r="G93" s="73" t="s">
        <v>260</v>
      </c>
      <c r="H93" s="56">
        <v>10</v>
      </c>
      <c r="I93" s="56">
        <v>1</v>
      </c>
      <c r="J93" s="56"/>
      <c r="K93" s="56"/>
      <c r="L93" s="55">
        <f t="shared" si="11"/>
        <v>10</v>
      </c>
      <c r="M93" s="61">
        <v>0.19</v>
      </c>
      <c r="N93" s="62">
        <v>0.19</v>
      </c>
      <c r="O93" s="62">
        <v>0.19</v>
      </c>
      <c r="P93" s="62">
        <v>0.19</v>
      </c>
      <c r="Q93" s="62">
        <v>0.19</v>
      </c>
      <c r="R93" s="86">
        <v>0.19</v>
      </c>
      <c r="S93" s="57">
        <v>31000</v>
      </c>
      <c r="T93" s="92">
        <v>156634</v>
      </c>
      <c r="U93" s="94">
        <v>155000</v>
      </c>
      <c r="V93" s="94">
        <v>160650</v>
      </c>
      <c r="W93" s="59">
        <v>32400.000000000004</v>
      </c>
      <c r="X93" s="50"/>
      <c r="Y93" s="50"/>
      <c r="Z93" s="50"/>
      <c r="AA93" s="69">
        <v>3</v>
      </c>
      <c r="AB93" s="135">
        <f t="shared" si="14"/>
        <v>157428</v>
      </c>
      <c r="AC93" s="48">
        <f t="shared" si="12"/>
        <v>1574280</v>
      </c>
      <c r="AD93" s="48">
        <f t="shared" si="15"/>
        <v>157428</v>
      </c>
      <c r="AE93" s="48">
        <f t="shared" si="16"/>
        <v>0</v>
      </c>
      <c r="AF93" s="48">
        <f t="shared" si="17"/>
        <v>0</v>
      </c>
      <c r="AG93" s="104">
        <f t="shared" si="13"/>
        <v>1574280</v>
      </c>
    </row>
    <row r="94" spans="1:33" x14ac:dyDescent="0.2">
      <c r="A94" s="95">
        <v>86</v>
      </c>
      <c r="B94" s="103">
        <v>85</v>
      </c>
      <c r="C94" s="45">
        <v>31211508</v>
      </c>
      <c r="D94" s="45" t="s">
        <v>189</v>
      </c>
      <c r="E94" s="46" t="s">
        <v>190</v>
      </c>
      <c r="F94" s="73" t="s">
        <v>191</v>
      </c>
      <c r="G94" s="73" t="s">
        <v>260</v>
      </c>
      <c r="H94" s="56">
        <v>1</v>
      </c>
      <c r="I94" s="56">
        <v>1</v>
      </c>
      <c r="J94" s="56"/>
      <c r="K94" s="56"/>
      <c r="L94" s="55">
        <f t="shared" si="11"/>
        <v>1</v>
      </c>
      <c r="M94" s="61">
        <v>0.19</v>
      </c>
      <c r="N94" s="62">
        <v>0.19</v>
      </c>
      <c r="O94" s="62">
        <v>0.19</v>
      </c>
      <c r="P94" s="62">
        <v>0.19</v>
      </c>
      <c r="Q94" s="62">
        <v>0.19</v>
      </c>
      <c r="R94" s="86">
        <v>0.19</v>
      </c>
      <c r="S94" s="57">
        <v>71300</v>
      </c>
      <c r="T94" s="92">
        <v>54532</v>
      </c>
      <c r="U94" s="94">
        <v>50000</v>
      </c>
      <c r="V94" s="94">
        <v>55930</v>
      </c>
      <c r="W94" s="59">
        <v>74520</v>
      </c>
      <c r="X94" s="50"/>
      <c r="Y94" s="50"/>
      <c r="Z94" s="50"/>
      <c r="AA94" s="69">
        <v>3</v>
      </c>
      <c r="AB94" s="135">
        <f t="shared" si="14"/>
        <v>53487.333333333336</v>
      </c>
      <c r="AC94" s="48">
        <f t="shared" si="12"/>
        <v>53487.333333333336</v>
      </c>
      <c r="AD94" s="48">
        <f t="shared" si="15"/>
        <v>53487.333333333336</v>
      </c>
      <c r="AE94" s="48">
        <f t="shared" si="16"/>
        <v>0</v>
      </c>
      <c r="AF94" s="48">
        <f t="shared" si="17"/>
        <v>0</v>
      </c>
      <c r="AG94" s="104">
        <f t="shared" si="13"/>
        <v>53487.333333333336</v>
      </c>
    </row>
    <row r="95" spans="1:33" ht="96" x14ac:dyDescent="0.2">
      <c r="A95" s="95">
        <v>87</v>
      </c>
      <c r="B95" s="103">
        <v>86</v>
      </c>
      <c r="C95" s="45">
        <v>23153035</v>
      </c>
      <c r="D95" s="45" t="s">
        <v>192</v>
      </c>
      <c r="E95" s="46" t="s">
        <v>193</v>
      </c>
      <c r="F95" s="151" t="s">
        <v>31</v>
      </c>
      <c r="G95" s="73" t="s">
        <v>260</v>
      </c>
      <c r="H95" s="56">
        <v>5</v>
      </c>
      <c r="I95" s="56">
        <v>3</v>
      </c>
      <c r="J95" s="56"/>
      <c r="K95" s="56"/>
      <c r="L95" s="55">
        <f t="shared" si="11"/>
        <v>5</v>
      </c>
      <c r="M95" s="61">
        <v>0.19</v>
      </c>
      <c r="N95" s="62">
        <v>0.19</v>
      </c>
      <c r="O95" s="62">
        <v>0.19</v>
      </c>
      <c r="P95" s="62">
        <v>0.19</v>
      </c>
      <c r="Q95" s="62">
        <v>0.19</v>
      </c>
      <c r="R95" s="86">
        <v>0.19</v>
      </c>
      <c r="S95" s="57">
        <v>168950</v>
      </c>
      <c r="T95" s="92">
        <v>110224</v>
      </c>
      <c r="U95" s="94">
        <v>107500</v>
      </c>
      <c r="V95" s="94">
        <v>113050</v>
      </c>
      <c r="W95" s="59">
        <v>176580</v>
      </c>
      <c r="X95" s="50"/>
      <c r="Y95" s="50"/>
      <c r="Z95" s="50"/>
      <c r="AA95" s="69">
        <v>3</v>
      </c>
      <c r="AB95" s="135">
        <f t="shared" si="14"/>
        <v>110258</v>
      </c>
      <c r="AC95" s="48">
        <f t="shared" si="12"/>
        <v>551290</v>
      </c>
      <c r="AD95" s="48">
        <f t="shared" si="15"/>
        <v>330774</v>
      </c>
      <c r="AE95" s="48">
        <f t="shared" si="16"/>
        <v>0</v>
      </c>
      <c r="AF95" s="48">
        <f t="shared" si="17"/>
        <v>0</v>
      </c>
      <c r="AG95" s="104">
        <f t="shared" si="13"/>
        <v>551290</v>
      </c>
    </row>
    <row r="96" spans="1:33" ht="24" x14ac:dyDescent="0.2">
      <c r="A96" s="95">
        <v>88</v>
      </c>
      <c r="B96" s="103">
        <v>87</v>
      </c>
      <c r="C96" s="45">
        <v>49101704</v>
      </c>
      <c r="D96" s="45" t="s">
        <v>194</v>
      </c>
      <c r="E96" s="46" t="s">
        <v>195</v>
      </c>
      <c r="F96" s="151" t="s">
        <v>31</v>
      </c>
      <c r="G96" s="73" t="s">
        <v>260</v>
      </c>
      <c r="H96" s="56">
        <v>30</v>
      </c>
      <c r="I96" s="56">
        <v>19</v>
      </c>
      <c r="J96" s="56"/>
      <c r="K96" s="56"/>
      <c r="L96" s="55">
        <f t="shared" si="11"/>
        <v>30</v>
      </c>
      <c r="M96" s="61">
        <v>0.19</v>
      </c>
      <c r="N96" s="62">
        <v>0.19</v>
      </c>
      <c r="O96" s="62">
        <v>0.19</v>
      </c>
      <c r="P96" s="62">
        <v>0.19</v>
      </c>
      <c r="Q96" s="62">
        <v>0.19</v>
      </c>
      <c r="R96" s="86">
        <v>0.19</v>
      </c>
      <c r="S96" s="57">
        <v>24800</v>
      </c>
      <c r="T96" s="92">
        <v>101522</v>
      </c>
      <c r="U96" s="94">
        <v>101000</v>
      </c>
      <c r="V96" s="94">
        <v>104125</v>
      </c>
      <c r="W96" s="59">
        <v>25920</v>
      </c>
      <c r="X96" s="50"/>
      <c r="Y96" s="50"/>
      <c r="Z96" s="50"/>
      <c r="AA96" s="69">
        <v>3</v>
      </c>
      <c r="AB96" s="135">
        <f t="shared" si="14"/>
        <v>102215.66666666667</v>
      </c>
      <c r="AC96" s="48">
        <f t="shared" si="12"/>
        <v>3066470</v>
      </c>
      <c r="AD96" s="48">
        <f t="shared" si="15"/>
        <v>1942097.6666666667</v>
      </c>
      <c r="AE96" s="48">
        <f t="shared" si="16"/>
        <v>0</v>
      </c>
      <c r="AF96" s="48">
        <f t="shared" si="17"/>
        <v>0</v>
      </c>
      <c r="AG96" s="104">
        <f t="shared" si="13"/>
        <v>3066470</v>
      </c>
    </row>
    <row r="97" spans="1:33" ht="48" x14ac:dyDescent="0.2">
      <c r="A97" s="95">
        <v>89</v>
      </c>
      <c r="B97" s="103">
        <v>88</v>
      </c>
      <c r="C97" s="45">
        <v>30171500</v>
      </c>
      <c r="D97" s="45" t="s">
        <v>196</v>
      </c>
      <c r="E97" s="46" t="s">
        <v>197</v>
      </c>
      <c r="F97" s="151" t="s">
        <v>331</v>
      </c>
      <c r="G97" s="73" t="s">
        <v>167</v>
      </c>
      <c r="H97" s="70">
        <f>+(0.85*2.05)+ (2.1*1.1)+(2.1* 0.7)+(2.1*0.84)</f>
        <v>7.2865000000000002</v>
      </c>
      <c r="I97" s="70">
        <v>7.3</v>
      </c>
      <c r="J97" s="70"/>
      <c r="K97" s="70"/>
      <c r="L97" s="55">
        <f t="shared" si="11"/>
        <v>7.2865000000000002</v>
      </c>
      <c r="M97" s="61">
        <v>0.19</v>
      </c>
      <c r="N97" s="62">
        <v>0.19</v>
      </c>
      <c r="O97" s="62">
        <v>0.19</v>
      </c>
      <c r="P97" s="62">
        <v>0.19</v>
      </c>
      <c r="Q97" s="62">
        <v>0.19</v>
      </c>
      <c r="R97" s="86">
        <v>0.1</v>
      </c>
      <c r="S97" s="57">
        <v>395250</v>
      </c>
      <c r="T97" s="92">
        <v>446696</v>
      </c>
      <c r="U97" s="94">
        <v>450000</v>
      </c>
      <c r="V97" s="94">
        <v>458150</v>
      </c>
      <c r="W97" s="59">
        <v>413100</v>
      </c>
      <c r="X97" s="50"/>
      <c r="Y97" s="50"/>
      <c r="Z97" s="50"/>
      <c r="AA97" s="69">
        <v>3</v>
      </c>
      <c r="AB97" s="135">
        <f t="shared" si="14"/>
        <v>451615.33333333331</v>
      </c>
      <c r="AC97" s="48">
        <f t="shared" si="12"/>
        <v>3290695.1263333331</v>
      </c>
      <c r="AD97" s="48">
        <f t="shared" si="15"/>
        <v>3296791.9333333331</v>
      </c>
      <c r="AE97" s="48">
        <f t="shared" si="16"/>
        <v>0</v>
      </c>
      <c r="AF97" s="48">
        <f t="shared" si="17"/>
        <v>0</v>
      </c>
      <c r="AG97" s="104">
        <f t="shared" si="13"/>
        <v>3290695.1263333331</v>
      </c>
    </row>
    <row r="98" spans="1:33" ht="96" x14ac:dyDescent="0.2">
      <c r="A98" s="95">
        <v>90</v>
      </c>
      <c r="B98" s="103">
        <v>89</v>
      </c>
      <c r="C98" s="45">
        <v>31162004</v>
      </c>
      <c r="D98" s="154" t="s">
        <v>198</v>
      </c>
      <c r="E98" s="155" t="s">
        <v>199</v>
      </c>
      <c r="F98" s="56" t="s">
        <v>200</v>
      </c>
      <c r="G98" s="73" t="s">
        <v>260</v>
      </c>
      <c r="H98" s="56">
        <v>60</v>
      </c>
      <c r="I98" s="56">
        <v>10</v>
      </c>
      <c r="J98" s="56"/>
      <c r="K98" s="56"/>
      <c r="L98" s="55">
        <f t="shared" si="11"/>
        <v>60</v>
      </c>
      <c r="M98" s="61">
        <v>0.19</v>
      </c>
      <c r="N98" s="62">
        <v>0.19</v>
      </c>
      <c r="O98" s="62">
        <v>0.19</v>
      </c>
      <c r="P98" s="62">
        <v>0.19</v>
      </c>
      <c r="Q98" s="62">
        <v>0.19</v>
      </c>
      <c r="R98" s="86">
        <v>0.05</v>
      </c>
      <c r="S98" s="57">
        <v>11625</v>
      </c>
      <c r="T98" s="92">
        <v>6382</v>
      </c>
      <c r="U98" s="94">
        <v>6500</v>
      </c>
      <c r="V98" s="94">
        <v>6545</v>
      </c>
      <c r="W98" s="59">
        <v>12150</v>
      </c>
      <c r="X98" s="50"/>
      <c r="Y98" s="50"/>
      <c r="Z98" s="50"/>
      <c r="AA98" s="69">
        <v>3</v>
      </c>
      <c r="AB98" s="135">
        <f t="shared" si="14"/>
        <v>6475.666666666667</v>
      </c>
      <c r="AC98" s="48">
        <f t="shared" si="12"/>
        <v>388540</v>
      </c>
      <c r="AD98" s="48">
        <f t="shared" si="15"/>
        <v>64756.666666666672</v>
      </c>
      <c r="AE98" s="48">
        <f t="shared" si="16"/>
        <v>0</v>
      </c>
      <c r="AF98" s="48">
        <f t="shared" si="17"/>
        <v>0</v>
      </c>
      <c r="AG98" s="104">
        <f t="shared" si="13"/>
        <v>388540</v>
      </c>
    </row>
    <row r="99" spans="1:33" ht="72" x14ac:dyDescent="0.2">
      <c r="A99" s="95">
        <v>91</v>
      </c>
      <c r="B99" s="103">
        <v>90</v>
      </c>
      <c r="C99" s="45">
        <v>31162004</v>
      </c>
      <c r="D99" s="45" t="s">
        <v>201</v>
      </c>
      <c r="E99" s="46" t="s">
        <v>202</v>
      </c>
      <c r="F99" s="56" t="s">
        <v>200</v>
      </c>
      <c r="G99" s="73" t="s">
        <v>260</v>
      </c>
      <c r="H99" s="56">
        <v>3</v>
      </c>
      <c r="I99" s="56">
        <v>3</v>
      </c>
      <c r="J99" s="56"/>
      <c r="K99" s="56"/>
      <c r="L99" s="55">
        <f t="shared" si="11"/>
        <v>3</v>
      </c>
      <c r="M99" s="61">
        <v>0.19</v>
      </c>
      <c r="N99" s="62">
        <v>0.19</v>
      </c>
      <c r="O99" s="62">
        <v>0.19</v>
      </c>
      <c r="P99" s="62">
        <v>0.19</v>
      </c>
      <c r="Q99" s="62">
        <v>0.19</v>
      </c>
      <c r="R99" s="86">
        <v>0.05</v>
      </c>
      <c r="S99" s="57">
        <v>11625</v>
      </c>
      <c r="T99" s="92">
        <v>4061</v>
      </c>
      <c r="U99" s="94">
        <v>3900</v>
      </c>
      <c r="V99" s="94">
        <v>4165</v>
      </c>
      <c r="W99" s="59">
        <v>12150</v>
      </c>
      <c r="X99" s="50"/>
      <c r="Y99" s="50"/>
      <c r="Z99" s="50"/>
      <c r="AA99" s="69">
        <v>3</v>
      </c>
      <c r="AB99" s="135">
        <f t="shared" si="14"/>
        <v>4042</v>
      </c>
      <c r="AC99" s="48">
        <f t="shared" si="12"/>
        <v>12126</v>
      </c>
      <c r="AD99" s="48">
        <f t="shared" si="15"/>
        <v>12126</v>
      </c>
      <c r="AE99" s="48">
        <f t="shared" si="16"/>
        <v>0</v>
      </c>
      <c r="AF99" s="48">
        <f t="shared" si="17"/>
        <v>0</v>
      </c>
      <c r="AG99" s="104">
        <f t="shared" si="13"/>
        <v>12126</v>
      </c>
    </row>
    <row r="100" spans="1:33" ht="48" x14ac:dyDescent="0.2">
      <c r="A100" s="95">
        <v>92</v>
      </c>
      <c r="B100" s="103">
        <v>91</v>
      </c>
      <c r="C100" s="45">
        <v>31211906</v>
      </c>
      <c r="D100" s="45" t="s">
        <v>203</v>
      </c>
      <c r="E100" s="46" t="s">
        <v>204</v>
      </c>
      <c r="F100" s="151" t="s">
        <v>31</v>
      </c>
      <c r="G100" s="73" t="s">
        <v>260</v>
      </c>
      <c r="H100" s="56">
        <v>1</v>
      </c>
      <c r="I100" s="56">
        <v>1</v>
      </c>
      <c r="J100" s="56"/>
      <c r="K100" s="56"/>
      <c r="L100" s="55">
        <f t="shared" si="11"/>
        <v>1</v>
      </c>
      <c r="M100" s="61">
        <v>0.19</v>
      </c>
      <c r="N100" s="62">
        <v>0.19</v>
      </c>
      <c r="O100" s="62">
        <v>0.19</v>
      </c>
      <c r="P100" s="62">
        <v>0.19</v>
      </c>
      <c r="Q100" s="62">
        <v>0.19</v>
      </c>
      <c r="R100" s="86">
        <v>0.19</v>
      </c>
      <c r="S100" s="57">
        <v>10850</v>
      </c>
      <c r="T100" s="92">
        <v>8122</v>
      </c>
      <c r="U100" s="94">
        <v>8000</v>
      </c>
      <c r="V100" s="94">
        <v>8330</v>
      </c>
      <c r="W100" s="59">
        <v>11340</v>
      </c>
      <c r="X100" s="50"/>
      <c r="Y100" s="50"/>
      <c r="Z100" s="50"/>
      <c r="AA100" s="69">
        <v>3</v>
      </c>
      <c r="AB100" s="135">
        <f t="shared" si="14"/>
        <v>8150.666666666667</v>
      </c>
      <c r="AC100" s="48">
        <f t="shared" si="12"/>
        <v>8150.666666666667</v>
      </c>
      <c r="AD100" s="48">
        <f t="shared" si="15"/>
        <v>8150.666666666667</v>
      </c>
      <c r="AE100" s="48">
        <f t="shared" si="16"/>
        <v>0</v>
      </c>
      <c r="AF100" s="48">
        <f t="shared" si="17"/>
        <v>0</v>
      </c>
      <c r="AG100" s="104">
        <f t="shared" si="13"/>
        <v>8150.666666666667</v>
      </c>
    </row>
    <row r="101" spans="1:33" ht="48" x14ac:dyDescent="0.2">
      <c r="A101" s="95">
        <v>93</v>
      </c>
      <c r="B101" s="103">
        <v>92</v>
      </c>
      <c r="C101" s="45">
        <v>23101512</v>
      </c>
      <c r="D101" s="45" t="s">
        <v>205</v>
      </c>
      <c r="E101" s="46" t="s">
        <v>206</v>
      </c>
      <c r="F101" s="151" t="s">
        <v>31</v>
      </c>
      <c r="G101" s="73" t="s">
        <v>260</v>
      </c>
      <c r="H101" s="56">
        <v>1</v>
      </c>
      <c r="I101" s="56">
        <v>1</v>
      </c>
      <c r="J101" s="56"/>
      <c r="K101" s="56"/>
      <c r="L101" s="55">
        <f t="shared" si="11"/>
        <v>1</v>
      </c>
      <c r="M101" s="61">
        <v>0.19</v>
      </c>
      <c r="N101" s="62">
        <v>0.05</v>
      </c>
      <c r="O101" s="62">
        <v>0.19</v>
      </c>
      <c r="P101" s="62">
        <v>0.05</v>
      </c>
      <c r="Q101" s="62">
        <v>0.19</v>
      </c>
      <c r="R101" s="86">
        <v>0.05</v>
      </c>
      <c r="S101" s="57">
        <v>96100</v>
      </c>
      <c r="T101" s="92">
        <v>35831</v>
      </c>
      <c r="U101" s="94">
        <v>35000</v>
      </c>
      <c r="V101" s="94">
        <v>36750</v>
      </c>
      <c r="W101" s="59">
        <v>100440</v>
      </c>
      <c r="X101" s="50"/>
      <c r="Y101" s="50"/>
      <c r="Z101" s="50"/>
      <c r="AA101" s="69">
        <v>3</v>
      </c>
      <c r="AB101" s="135">
        <f t="shared" si="14"/>
        <v>35860.333333333336</v>
      </c>
      <c r="AC101" s="48">
        <f t="shared" si="12"/>
        <v>35860.333333333336</v>
      </c>
      <c r="AD101" s="48">
        <f t="shared" si="15"/>
        <v>35860.333333333336</v>
      </c>
      <c r="AE101" s="48">
        <f t="shared" si="16"/>
        <v>0</v>
      </c>
      <c r="AF101" s="48">
        <f t="shared" si="17"/>
        <v>0</v>
      </c>
      <c r="AG101" s="104">
        <f t="shared" si="13"/>
        <v>35860.333333333336</v>
      </c>
    </row>
    <row r="102" spans="1:33" ht="36" x14ac:dyDescent="0.2">
      <c r="A102" s="95">
        <v>94</v>
      </c>
      <c r="B102" s="103">
        <v>93</v>
      </c>
      <c r="C102" s="45">
        <v>41114203</v>
      </c>
      <c r="D102" s="45" t="s">
        <v>207</v>
      </c>
      <c r="E102" s="46" t="s">
        <v>208</v>
      </c>
      <c r="F102" s="151" t="s">
        <v>31</v>
      </c>
      <c r="G102" s="73" t="s">
        <v>260</v>
      </c>
      <c r="H102" s="56">
        <v>30</v>
      </c>
      <c r="I102" s="56">
        <v>20</v>
      </c>
      <c r="J102" s="56"/>
      <c r="K102" s="56"/>
      <c r="L102" s="55">
        <f t="shared" si="11"/>
        <v>30</v>
      </c>
      <c r="M102" s="61">
        <v>0.19</v>
      </c>
      <c r="N102" s="62">
        <v>0.05</v>
      </c>
      <c r="O102" s="62">
        <v>0.19</v>
      </c>
      <c r="P102" s="62">
        <v>0.05</v>
      </c>
      <c r="Q102" s="62">
        <v>0.19</v>
      </c>
      <c r="R102" s="86">
        <v>0.19</v>
      </c>
      <c r="S102" s="57">
        <v>34100</v>
      </c>
      <c r="T102" s="92">
        <v>27130</v>
      </c>
      <c r="U102" s="94">
        <v>26000</v>
      </c>
      <c r="V102" s="94">
        <v>31535</v>
      </c>
      <c r="W102" s="59">
        <v>35640</v>
      </c>
      <c r="X102" s="50"/>
      <c r="Y102" s="50"/>
      <c r="Z102" s="50"/>
      <c r="AA102" s="69">
        <v>3</v>
      </c>
      <c r="AB102" s="135">
        <f t="shared" si="14"/>
        <v>28221.666666666668</v>
      </c>
      <c r="AC102" s="48">
        <f t="shared" si="12"/>
        <v>846650</v>
      </c>
      <c r="AD102" s="48">
        <f t="shared" si="15"/>
        <v>564433.33333333337</v>
      </c>
      <c r="AE102" s="48">
        <f t="shared" si="16"/>
        <v>0</v>
      </c>
      <c r="AF102" s="48">
        <f t="shared" si="17"/>
        <v>0</v>
      </c>
      <c r="AG102" s="104">
        <f t="shared" si="13"/>
        <v>846650</v>
      </c>
    </row>
    <row r="103" spans="1:33" ht="36" x14ac:dyDescent="0.2">
      <c r="A103" s="95">
        <v>95</v>
      </c>
      <c r="B103" s="103">
        <v>94</v>
      </c>
      <c r="C103" s="45">
        <v>39131718</v>
      </c>
      <c r="D103" s="45" t="s">
        <v>209</v>
      </c>
      <c r="E103" s="46" t="s">
        <v>210</v>
      </c>
      <c r="F103" s="151" t="s">
        <v>31</v>
      </c>
      <c r="G103" s="73" t="s">
        <v>260</v>
      </c>
      <c r="H103" s="56">
        <v>150</v>
      </c>
      <c r="I103" s="56">
        <v>95</v>
      </c>
      <c r="J103" s="56"/>
      <c r="K103" s="56"/>
      <c r="L103" s="55">
        <f t="shared" si="11"/>
        <v>150</v>
      </c>
      <c r="M103" s="61">
        <v>0.19</v>
      </c>
      <c r="N103" s="62">
        <v>0.19</v>
      </c>
      <c r="O103" s="62">
        <v>0.19</v>
      </c>
      <c r="P103" s="62">
        <v>0.19</v>
      </c>
      <c r="Q103" s="62">
        <v>0.19</v>
      </c>
      <c r="R103" s="86">
        <v>0.19</v>
      </c>
      <c r="S103" s="57">
        <v>279000</v>
      </c>
      <c r="T103" s="92">
        <v>754</v>
      </c>
      <c r="U103" s="94">
        <v>700</v>
      </c>
      <c r="V103" s="94">
        <v>773.5</v>
      </c>
      <c r="W103" s="59">
        <v>291600</v>
      </c>
      <c r="X103" s="50"/>
      <c r="Y103" s="50"/>
      <c r="Z103" s="50"/>
      <c r="AA103" s="69">
        <v>3</v>
      </c>
      <c r="AB103" s="135">
        <f t="shared" si="14"/>
        <v>742.5</v>
      </c>
      <c r="AC103" s="48">
        <f t="shared" si="12"/>
        <v>111375</v>
      </c>
      <c r="AD103" s="48">
        <f t="shared" si="15"/>
        <v>70537.5</v>
      </c>
      <c r="AE103" s="48">
        <f t="shared" si="16"/>
        <v>0</v>
      </c>
      <c r="AF103" s="48">
        <f t="shared" si="17"/>
        <v>0</v>
      </c>
      <c r="AG103" s="104">
        <f t="shared" si="13"/>
        <v>111375</v>
      </c>
    </row>
    <row r="104" spans="1:33" ht="36" x14ac:dyDescent="0.2">
      <c r="A104" s="95">
        <v>96</v>
      </c>
      <c r="B104" s="103">
        <v>95</v>
      </c>
      <c r="C104" s="45">
        <v>39131718</v>
      </c>
      <c r="D104" s="45" t="s">
        <v>211</v>
      </c>
      <c r="E104" s="46" t="s">
        <v>212</v>
      </c>
      <c r="F104" s="151" t="s">
        <v>31</v>
      </c>
      <c r="G104" s="73" t="s">
        <v>260</v>
      </c>
      <c r="H104" s="56">
        <v>150</v>
      </c>
      <c r="I104" s="56">
        <v>95</v>
      </c>
      <c r="J104" s="56"/>
      <c r="K104" s="56"/>
      <c r="L104" s="55">
        <f t="shared" si="11"/>
        <v>150</v>
      </c>
      <c r="M104" s="61">
        <v>0.19</v>
      </c>
      <c r="N104" s="62">
        <v>0.19</v>
      </c>
      <c r="O104" s="62">
        <v>0.19</v>
      </c>
      <c r="P104" s="62">
        <v>0.19</v>
      </c>
      <c r="Q104" s="62">
        <v>0.19</v>
      </c>
      <c r="R104" s="86">
        <v>0.19</v>
      </c>
      <c r="S104" s="57">
        <v>310000</v>
      </c>
      <c r="T104" s="92">
        <v>987</v>
      </c>
      <c r="U104" s="94">
        <v>950</v>
      </c>
      <c r="V104" s="94">
        <v>1011.5</v>
      </c>
      <c r="W104" s="59">
        <v>324000</v>
      </c>
      <c r="X104" s="50"/>
      <c r="Y104" s="50"/>
      <c r="Z104" s="50"/>
      <c r="AA104" s="69">
        <v>3</v>
      </c>
      <c r="AB104" s="135">
        <f t="shared" si="14"/>
        <v>982.83333333333337</v>
      </c>
      <c r="AC104" s="48">
        <f t="shared" si="12"/>
        <v>147425</v>
      </c>
      <c r="AD104" s="48">
        <f t="shared" si="15"/>
        <v>93369.166666666672</v>
      </c>
      <c r="AE104" s="48">
        <f t="shared" si="16"/>
        <v>0</v>
      </c>
      <c r="AF104" s="48">
        <f t="shared" si="17"/>
        <v>0</v>
      </c>
      <c r="AG104" s="104">
        <f t="shared" si="13"/>
        <v>147425</v>
      </c>
    </row>
    <row r="105" spans="1:33" ht="24" x14ac:dyDescent="0.2">
      <c r="A105" s="95">
        <v>97</v>
      </c>
      <c r="B105" s="103">
        <v>96</v>
      </c>
      <c r="C105" s="45">
        <v>39131718</v>
      </c>
      <c r="D105" s="45" t="s">
        <v>213</v>
      </c>
      <c r="E105" s="46" t="s">
        <v>131</v>
      </c>
      <c r="F105" s="151" t="s">
        <v>31</v>
      </c>
      <c r="G105" s="73" t="s">
        <v>260</v>
      </c>
      <c r="H105" s="56">
        <v>10</v>
      </c>
      <c r="I105" s="56">
        <v>7</v>
      </c>
      <c r="J105" s="56"/>
      <c r="K105" s="56"/>
      <c r="L105" s="55">
        <f t="shared" si="11"/>
        <v>10</v>
      </c>
      <c r="M105" s="61">
        <v>0.19</v>
      </c>
      <c r="N105" s="62">
        <v>0.19</v>
      </c>
      <c r="O105" s="62">
        <v>0.19</v>
      </c>
      <c r="P105" s="62">
        <v>0.19</v>
      </c>
      <c r="Q105" s="62">
        <v>0.19</v>
      </c>
      <c r="R105" s="86">
        <v>0.19</v>
      </c>
      <c r="S105" s="57">
        <v>1550</v>
      </c>
      <c r="T105" s="92">
        <v>1798</v>
      </c>
      <c r="U105" s="94">
        <v>1800</v>
      </c>
      <c r="V105" s="94">
        <v>1844.5</v>
      </c>
      <c r="W105" s="59">
        <v>1620</v>
      </c>
      <c r="X105" s="50"/>
      <c r="Y105" s="50"/>
      <c r="Z105" s="50"/>
      <c r="AA105" s="69">
        <v>3</v>
      </c>
      <c r="AB105" s="135">
        <f t="shared" si="14"/>
        <v>1814.1666666666667</v>
      </c>
      <c r="AC105" s="48">
        <f t="shared" si="12"/>
        <v>18141.666666666668</v>
      </c>
      <c r="AD105" s="48">
        <f t="shared" si="15"/>
        <v>12699.166666666668</v>
      </c>
      <c r="AE105" s="48">
        <f t="shared" si="16"/>
        <v>0</v>
      </c>
      <c r="AF105" s="48">
        <f t="shared" si="17"/>
        <v>0</v>
      </c>
      <c r="AG105" s="104">
        <f t="shared" si="13"/>
        <v>18141.666666666668</v>
      </c>
    </row>
    <row r="106" spans="1:33" ht="24" x14ac:dyDescent="0.2">
      <c r="A106" s="95">
        <v>98</v>
      </c>
      <c r="B106" s="103">
        <v>97</v>
      </c>
      <c r="C106" s="45">
        <v>39131718</v>
      </c>
      <c r="D106" s="45" t="s">
        <v>214</v>
      </c>
      <c r="E106" s="46" t="s">
        <v>131</v>
      </c>
      <c r="F106" s="151" t="s">
        <v>31</v>
      </c>
      <c r="G106" s="73" t="s">
        <v>260</v>
      </c>
      <c r="H106" s="56">
        <v>10</v>
      </c>
      <c r="I106" s="56">
        <v>7</v>
      </c>
      <c r="J106" s="56"/>
      <c r="K106" s="56"/>
      <c r="L106" s="55">
        <f t="shared" si="11"/>
        <v>10</v>
      </c>
      <c r="M106" s="61">
        <v>0.19</v>
      </c>
      <c r="N106" s="62">
        <v>0.19</v>
      </c>
      <c r="O106" s="62">
        <v>0.19</v>
      </c>
      <c r="P106" s="62">
        <v>0.19</v>
      </c>
      <c r="Q106" s="62">
        <v>0.19</v>
      </c>
      <c r="R106" s="86">
        <v>0.19</v>
      </c>
      <c r="S106" s="57">
        <v>1550</v>
      </c>
      <c r="T106" s="92">
        <v>2901</v>
      </c>
      <c r="U106" s="94">
        <v>2800</v>
      </c>
      <c r="V106" s="94">
        <v>2975</v>
      </c>
      <c r="W106" s="59">
        <v>1620</v>
      </c>
      <c r="X106" s="50"/>
      <c r="Y106" s="50"/>
      <c r="Z106" s="50"/>
      <c r="AA106" s="69">
        <v>3</v>
      </c>
      <c r="AB106" s="135">
        <f t="shared" si="14"/>
        <v>2892</v>
      </c>
      <c r="AC106" s="48">
        <f t="shared" si="12"/>
        <v>28920</v>
      </c>
      <c r="AD106" s="48">
        <f t="shared" si="15"/>
        <v>20244</v>
      </c>
      <c r="AE106" s="48">
        <f t="shared" si="16"/>
        <v>0</v>
      </c>
      <c r="AF106" s="48">
        <f t="shared" si="17"/>
        <v>0</v>
      </c>
      <c r="AG106" s="104">
        <f t="shared" si="13"/>
        <v>28920</v>
      </c>
    </row>
    <row r="107" spans="1:33" ht="48" x14ac:dyDescent="0.2">
      <c r="A107" s="95">
        <v>99</v>
      </c>
      <c r="B107" s="103">
        <v>98</v>
      </c>
      <c r="C107" s="45">
        <v>41104210</v>
      </c>
      <c r="D107" s="45" t="s">
        <v>215</v>
      </c>
      <c r="E107" s="46" t="s">
        <v>216</v>
      </c>
      <c r="F107" s="56" t="s">
        <v>191</v>
      </c>
      <c r="G107" s="79"/>
      <c r="H107" s="56">
        <v>1</v>
      </c>
      <c r="I107" s="56">
        <v>1</v>
      </c>
      <c r="J107" s="56"/>
      <c r="K107" s="56"/>
      <c r="L107" s="55">
        <f t="shared" si="11"/>
        <v>1</v>
      </c>
      <c r="M107" s="61">
        <v>0.19</v>
      </c>
      <c r="N107" s="62">
        <v>0.19</v>
      </c>
      <c r="O107" s="62">
        <v>0.19</v>
      </c>
      <c r="P107" s="62">
        <v>0.19</v>
      </c>
      <c r="Q107" s="62">
        <v>0.19</v>
      </c>
      <c r="R107" s="86">
        <v>0.19</v>
      </c>
      <c r="S107" s="57">
        <v>120900</v>
      </c>
      <c r="T107" s="92">
        <v>21465</v>
      </c>
      <c r="U107" s="94">
        <v>21000</v>
      </c>
      <c r="V107" s="94">
        <v>22015</v>
      </c>
      <c r="W107" s="59">
        <v>126360.00000000001</v>
      </c>
      <c r="X107" s="50"/>
      <c r="Y107" s="50"/>
      <c r="Z107" s="50"/>
      <c r="AA107" s="69">
        <v>3</v>
      </c>
      <c r="AB107" s="135">
        <f t="shared" si="14"/>
        <v>21493.333333333332</v>
      </c>
      <c r="AC107" s="48">
        <f t="shared" ref="AC107:AC138" si="18">AB107*H107</f>
        <v>21493.333333333332</v>
      </c>
      <c r="AD107" s="48">
        <f t="shared" si="15"/>
        <v>21493.333333333332</v>
      </c>
      <c r="AE107" s="48">
        <f t="shared" si="16"/>
        <v>0</v>
      </c>
      <c r="AF107" s="48">
        <f t="shared" si="17"/>
        <v>0</v>
      </c>
      <c r="AG107" s="104">
        <f t="shared" si="13"/>
        <v>21493.333333333332</v>
      </c>
    </row>
    <row r="108" spans="1:33" ht="156" x14ac:dyDescent="0.2">
      <c r="A108" s="95">
        <v>100</v>
      </c>
      <c r="B108" s="103">
        <v>99</v>
      </c>
      <c r="C108" s="154">
        <v>20101700</v>
      </c>
      <c r="D108" s="154" t="s">
        <v>217</v>
      </c>
      <c r="E108" s="155" t="s">
        <v>218</v>
      </c>
      <c r="F108" s="157" t="s">
        <v>332</v>
      </c>
      <c r="G108" s="73" t="s">
        <v>42</v>
      </c>
      <c r="H108" s="56">
        <v>21</v>
      </c>
      <c r="I108" s="56">
        <v>14</v>
      </c>
      <c r="J108" s="56"/>
      <c r="K108" s="56"/>
      <c r="L108" s="55">
        <f t="shared" si="11"/>
        <v>21</v>
      </c>
      <c r="M108" s="61">
        <v>0.19</v>
      </c>
      <c r="N108" s="62">
        <v>0.19</v>
      </c>
      <c r="O108" s="62">
        <v>0.19</v>
      </c>
      <c r="P108" s="62">
        <v>0.19</v>
      </c>
      <c r="Q108" s="62">
        <v>0.19</v>
      </c>
      <c r="R108" s="86">
        <v>0.19</v>
      </c>
      <c r="S108" s="57">
        <v>85250</v>
      </c>
      <c r="T108" s="92">
        <v>110224</v>
      </c>
      <c r="U108" s="94">
        <v>111000</v>
      </c>
      <c r="V108" s="94">
        <v>113050</v>
      </c>
      <c r="W108" s="59">
        <v>89100</v>
      </c>
      <c r="X108" s="50"/>
      <c r="Y108" s="50"/>
      <c r="Z108" s="50"/>
      <c r="AA108" s="69">
        <v>3</v>
      </c>
      <c r="AB108" s="135">
        <f t="shared" si="14"/>
        <v>111424.66666666667</v>
      </c>
      <c r="AC108" s="48">
        <f t="shared" si="18"/>
        <v>2339918</v>
      </c>
      <c r="AD108" s="48">
        <f t="shared" ref="AD108:AD139" si="19">+AB108*I108</f>
        <v>1559945.3333333335</v>
      </c>
      <c r="AE108" s="48">
        <f t="shared" si="16"/>
        <v>0</v>
      </c>
      <c r="AF108" s="48">
        <f t="shared" si="17"/>
        <v>0</v>
      </c>
      <c r="AG108" s="104">
        <f t="shared" si="13"/>
        <v>2339918</v>
      </c>
    </row>
    <row r="109" spans="1:33" ht="36" x14ac:dyDescent="0.2">
      <c r="A109" s="95">
        <v>101</v>
      </c>
      <c r="B109" s="103">
        <v>100</v>
      </c>
      <c r="C109" s="45">
        <v>40171517</v>
      </c>
      <c r="D109" s="45" t="s">
        <v>219</v>
      </c>
      <c r="E109" s="46" t="s">
        <v>220</v>
      </c>
      <c r="F109" s="151" t="s">
        <v>31</v>
      </c>
      <c r="G109" s="73" t="s">
        <v>260</v>
      </c>
      <c r="H109" s="56">
        <v>4</v>
      </c>
      <c r="I109" s="56">
        <v>3</v>
      </c>
      <c r="J109" s="56"/>
      <c r="K109" s="56"/>
      <c r="L109" s="55">
        <f t="shared" si="11"/>
        <v>4</v>
      </c>
      <c r="M109" s="61">
        <v>0.19</v>
      </c>
      <c r="N109" s="62">
        <v>0.19</v>
      </c>
      <c r="O109" s="62">
        <v>0.19</v>
      </c>
      <c r="P109" s="62">
        <v>0.19</v>
      </c>
      <c r="Q109" s="62">
        <v>0.19</v>
      </c>
      <c r="R109" s="86">
        <v>0.19</v>
      </c>
      <c r="S109" s="57">
        <v>15500</v>
      </c>
      <c r="T109" s="92">
        <v>11138</v>
      </c>
      <c r="U109" s="94">
        <v>11000</v>
      </c>
      <c r="V109" s="94">
        <v>11424</v>
      </c>
      <c r="W109" s="59">
        <v>16200.000000000002</v>
      </c>
      <c r="X109" s="50"/>
      <c r="Y109" s="50"/>
      <c r="Z109" s="50"/>
      <c r="AA109" s="69">
        <v>3</v>
      </c>
      <c r="AB109" s="135">
        <f t="shared" si="14"/>
        <v>11187.333333333334</v>
      </c>
      <c r="AC109" s="48">
        <f t="shared" si="18"/>
        <v>44749.333333333336</v>
      </c>
      <c r="AD109" s="48">
        <f t="shared" si="19"/>
        <v>33562</v>
      </c>
      <c r="AE109" s="48">
        <f t="shared" si="16"/>
        <v>0</v>
      </c>
      <c r="AF109" s="48">
        <f t="shared" si="17"/>
        <v>0</v>
      </c>
      <c r="AG109" s="104">
        <f t="shared" si="13"/>
        <v>44749.333333333336</v>
      </c>
    </row>
    <row r="110" spans="1:33" ht="36" x14ac:dyDescent="0.2">
      <c r="A110" s="95">
        <v>102</v>
      </c>
      <c r="B110" s="103">
        <v>101</v>
      </c>
      <c r="C110" s="45">
        <v>40171517</v>
      </c>
      <c r="D110" s="45" t="s">
        <v>221</v>
      </c>
      <c r="E110" s="46" t="s">
        <v>220</v>
      </c>
      <c r="F110" s="151" t="s">
        <v>31</v>
      </c>
      <c r="G110" s="73" t="s">
        <v>260</v>
      </c>
      <c r="H110" s="56">
        <v>3</v>
      </c>
      <c r="I110" s="56">
        <v>3</v>
      </c>
      <c r="J110" s="56"/>
      <c r="K110" s="56"/>
      <c r="L110" s="55">
        <f t="shared" si="11"/>
        <v>3</v>
      </c>
      <c r="M110" s="61">
        <v>0.19</v>
      </c>
      <c r="N110" s="62">
        <v>0.19</v>
      </c>
      <c r="O110" s="62">
        <v>0.19</v>
      </c>
      <c r="P110" s="62">
        <v>0.19</v>
      </c>
      <c r="Q110" s="62">
        <v>0.19</v>
      </c>
      <c r="R110" s="86">
        <v>0.19</v>
      </c>
      <c r="S110" s="57">
        <v>38750</v>
      </c>
      <c r="T110" s="92">
        <v>14851</v>
      </c>
      <c r="U110" s="94">
        <v>15000</v>
      </c>
      <c r="V110" s="94">
        <v>15232</v>
      </c>
      <c r="W110" s="59">
        <v>40500</v>
      </c>
      <c r="X110" s="50"/>
      <c r="Y110" s="50"/>
      <c r="Z110" s="50"/>
      <c r="AA110" s="69">
        <v>3</v>
      </c>
      <c r="AB110" s="135">
        <f t="shared" si="14"/>
        <v>15027.666666666666</v>
      </c>
      <c r="AC110" s="48">
        <f t="shared" si="18"/>
        <v>45083</v>
      </c>
      <c r="AD110" s="48">
        <f t="shared" si="19"/>
        <v>45083</v>
      </c>
      <c r="AE110" s="48">
        <f t="shared" si="16"/>
        <v>0</v>
      </c>
      <c r="AF110" s="48">
        <f t="shared" si="17"/>
        <v>0</v>
      </c>
      <c r="AG110" s="104">
        <f t="shared" si="13"/>
        <v>45083</v>
      </c>
    </row>
    <row r="111" spans="1:33" ht="144" x14ac:dyDescent="0.2">
      <c r="A111" s="95">
        <v>103</v>
      </c>
      <c r="B111" s="103">
        <v>102</v>
      </c>
      <c r="C111" s="45">
        <v>40171517</v>
      </c>
      <c r="D111" s="45" t="s">
        <v>222</v>
      </c>
      <c r="E111" s="46" t="s">
        <v>223</v>
      </c>
      <c r="F111" s="151" t="s">
        <v>31</v>
      </c>
      <c r="G111" s="73" t="s">
        <v>260</v>
      </c>
      <c r="H111" s="56">
        <v>18</v>
      </c>
      <c r="I111" s="56">
        <v>12</v>
      </c>
      <c r="J111" s="56"/>
      <c r="K111" s="56"/>
      <c r="L111" s="55">
        <f t="shared" si="11"/>
        <v>18</v>
      </c>
      <c r="M111" s="61">
        <v>0.19</v>
      </c>
      <c r="N111" s="62">
        <v>0.19</v>
      </c>
      <c r="O111" s="62">
        <v>0.19</v>
      </c>
      <c r="P111" s="62">
        <v>0.19</v>
      </c>
      <c r="Q111" s="62">
        <v>0.19</v>
      </c>
      <c r="R111" s="86">
        <v>0.19</v>
      </c>
      <c r="S111" s="57">
        <v>27900</v>
      </c>
      <c r="T111" s="92">
        <v>11487</v>
      </c>
      <c r="U111" s="94">
        <v>11500</v>
      </c>
      <c r="V111" s="94">
        <v>11781</v>
      </c>
      <c r="W111" s="59">
        <v>29160.000000000004</v>
      </c>
      <c r="X111" s="50"/>
      <c r="Y111" s="50"/>
      <c r="Z111" s="50"/>
      <c r="AA111" s="69">
        <v>3</v>
      </c>
      <c r="AB111" s="135">
        <f t="shared" si="14"/>
        <v>11589.333333333334</v>
      </c>
      <c r="AC111" s="48">
        <f t="shared" si="18"/>
        <v>208608</v>
      </c>
      <c r="AD111" s="48">
        <f t="shared" si="19"/>
        <v>139072</v>
      </c>
      <c r="AE111" s="48">
        <f t="shared" si="16"/>
        <v>0</v>
      </c>
      <c r="AF111" s="48">
        <f t="shared" si="17"/>
        <v>0</v>
      </c>
      <c r="AG111" s="104">
        <f t="shared" si="13"/>
        <v>208608</v>
      </c>
    </row>
    <row r="112" spans="1:33" ht="144" x14ac:dyDescent="0.2">
      <c r="A112" s="95">
        <v>104</v>
      </c>
      <c r="B112" s="103">
        <v>103</v>
      </c>
      <c r="C112" s="45">
        <v>40171517</v>
      </c>
      <c r="D112" s="45" t="s">
        <v>224</v>
      </c>
      <c r="E112" s="46" t="s">
        <v>223</v>
      </c>
      <c r="F112" s="151" t="s">
        <v>31</v>
      </c>
      <c r="G112" s="73" t="s">
        <v>260</v>
      </c>
      <c r="H112" s="56">
        <v>86</v>
      </c>
      <c r="I112" s="56">
        <v>56</v>
      </c>
      <c r="J112" s="56"/>
      <c r="K112" s="56"/>
      <c r="L112" s="55">
        <f t="shared" si="11"/>
        <v>86</v>
      </c>
      <c r="M112" s="61">
        <v>0.19</v>
      </c>
      <c r="N112" s="62">
        <v>0.19</v>
      </c>
      <c r="O112" s="62">
        <v>0.19</v>
      </c>
      <c r="P112" s="62">
        <v>0.19</v>
      </c>
      <c r="Q112" s="62">
        <v>0.19</v>
      </c>
      <c r="R112" s="86">
        <v>0.19</v>
      </c>
      <c r="S112" s="57">
        <v>15500</v>
      </c>
      <c r="T112" s="92">
        <v>7542</v>
      </c>
      <c r="U112" s="94">
        <v>7500</v>
      </c>
      <c r="V112" s="94">
        <v>7735</v>
      </c>
      <c r="W112" s="59">
        <v>16200.000000000002</v>
      </c>
      <c r="X112" s="50"/>
      <c r="Y112" s="50"/>
      <c r="Z112" s="50"/>
      <c r="AA112" s="69">
        <v>3</v>
      </c>
      <c r="AB112" s="135">
        <f t="shared" si="14"/>
        <v>7592.333333333333</v>
      </c>
      <c r="AC112" s="48">
        <f t="shared" si="18"/>
        <v>652940.66666666663</v>
      </c>
      <c r="AD112" s="48">
        <f t="shared" si="19"/>
        <v>425170.66666666663</v>
      </c>
      <c r="AE112" s="48">
        <f t="shared" si="16"/>
        <v>0</v>
      </c>
      <c r="AF112" s="48">
        <f t="shared" si="17"/>
        <v>0</v>
      </c>
      <c r="AG112" s="104">
        <f t="shared" si="13"/>
        <v>652940.66666666663</v>
      </c>
    </row>
    <row r="113" spans="1:33" ht="144" x14ac:dyDescent="0.2">
      <c r="A113" s="95">
        <v>105</v>
      </c>
      <c r="B113" s="103">
        <v>104</v>
      </c>
      <c r="C113" s="45">
        <v>40171517</v>
      </c>
      <c r="D113" s="45" t="s">
        <v>225</v>
      </c>
      <c r="E113" s="46" t="s">
        <v>223</v>
      </c>
      <c r="F113" s="151" t="s">
        <v>31</v>
      </c>
      <c r="G113" s="73" t="s">
        <v>260</v>
      </c>
      <c r="H113" s="56">
        <v>91</v>
      </c>
      <c r="I113" s="56">
        <v>60</v>
      </c>
      <c r="J113" s="56"/>
      <c r="K113" s="56"/>
      <c r="L113" s="55">
        <f t="shared" si="11"/>
        <v>91</v>
      </c>
      <c r="M113" s="61">
        <v>0.19</v>
      </c>
      <c r="N113" s="62">
        <v>0.19</v>
      </c>
      <c r="O113" s="62">
        <v>0.19</v>
      </c>
      <c r="P113" s="62">
        <v>0.19</v>
      </c>
      <c r="Q113" s="62">
        <v>0.19</v>
      </c>
      <c r="R113" s="86">
        <v>0.19</v>
      </c>
      <c r="S113" s="57">
        <v>11625</v>
      </c>
      <c r="T113" s="92">
        <v>9514</v>
      </c>
      <c r="U113" s="94">
        <v>9500</v>
      </c>
      <c r="V113" s="94">
        <v>9758</v>
      </c>
      <c r="W113" s="59">
        <v>12150</v>
      </c>
      <c r="X113" s="50"/>
      <c r="Y113" s="50"/>
      <c r="Z113" s="50"/>
      <c r="AA113" s="69">
        <v>3</v>
      </c>
      <c r="AB113" s="135">
        <f t="shared" si="14"/>
        <v>9590.6666666666661</v>
      </c>
      <c r="AC113" s="48">
        <f t="shared" si="18"/>
        <v>872750.66666666663</v>
      </c>
      <c r="AD113" s="48">
        <f t="shared" si="19"/>
        <v>575440</v>
      </c>
      <c r="AE113" s="48">
        <f t="shared" si="16"/>
        <v>0</v>
      </c>
      <c r="AF113" s="48">
        <f t="shared" si="17"/>
        <v>0</v>
      </c>
      <c r="AG113" s="104">
        <f t="shared" si="13"/>
        <v>872750.66666666663</v>
      </c>
    </row>
    <row r="114" spans="1:33" ht="264" x14ac:dyDescent="0.2">
      <c r="A114" s="95">
        <v>106</v>
      </c>
      <c r="B114" s="103">
        <v>105</v>
      </c>
      <c r="C114" s="45">
        <v>40171502</v>
      </c>
      <c r="D114" s="45" t="s">
        <v>226</v>
      </c>
      <c r="E114" s="46" t="s">
        <v>227</v>
      </c>
      <c r="F114" s="151" t="s">
        <v>31</v>
      </c>
      <c r="G114" s="73" t="s">
        <v>260</v>
      </c>
      <c r="H114" s="56">
        <v>7</v>
      </c>
      <c r="I114" s="56">
        <v>5</v>
      </c>
      <c r="J114" s="56"/>
      <c r="K114" s="56"/>
      <c r="L114" s="55">
        <f t="shared" si="11"/>
        <v>7</v>
      </c>
      <c r="M114" s="61">
        <v>0.19</v>
      </c>
      <c r="N114" s="62">
        <v>0.19</v>
      </c>
      <c r="O114" s="62">
        <v>0.19</v>
      </c>
      <c r="P114" s="62">
        <v>0.19</v>
      </c>
      <c r="Q114" s="62">
        <v>0.19</v>
      </c>
      <c r="R114" s="86">
        <v>0.19</v>
      </c>
      <c r="S114" s="57">
        <v>49600</v>
      </c>
      <c r="T114" s="92">
        <v>39449</v>
      </c>
      <c r="U114" s="94">
        <v>39000</v>
      </c>
      <c r="V114" s="94">
        <v>40460</v>
      </c>
      <c r="W114" s="59">
        <v>51840</v>
      </c>
      <c r="X114" s="50"/>
      <c r="Y114" s="50"/>
      <c r="Z114" s="50"/>
      <c r="AA114" s="69">
        <v>3</v>
      </c>
      <c r="AB114" s="135">
        <f t="shared" si="14"/>
        <v>39636.333333333336</v>
      </c>
      <c r="AC114" s="48">
        <f t="shared" si="18"/>
        <v>277454.33333333337</v>
      </c>
      <c r="AD114" s="48">
        <f t="shared" si="19"/>
        <v>198181.66666666669</v>
      </c>
      <c r="AE114" s="48">
        <f t="shared" si="16"/>
        <v>0</v>
      </c>
      <c r="AF114" s="48">
        <f t="shared" si="17"/>
        <v>0</v>
      </c>
      <c r="AG114" s="104">
        <f t="shared" si="13"/>
        <v>277454.33333333337</v>
      </c>
    </row>
    <row r="115" spans="1:33" ht="24" x14ac:dyDescent="0.2">
      <c r="A115" s="95">
        <v>107</v>
      </c>
      <c r="B115" s="103">
        <v>106</v>
      </c>
      <c r="C115" s="45">
        <v>40174908</v>
      </c>
      <c r="D115" s="45" t="s">
        <v>228</v>
      </c>
      <c r="E115" s="46" t="s">
        <v>229</v>
      </c>
      <c r="F115" s="151" t="s">
        <v>31</v>
      </c>
      <c r="G115" s="73" t="s">
        <v>260</v>
      </c>
      <c r="H115" s="56">
        <v>1</v>
      </c>
      <c r="I115" s="56">
        <v>1</v>
      </c>
      <c r="J115" s="56"/>
      <c r="K115" s="56"/>
      <c r="L115" s="55">
        <f t="shared" si="11"/>
        <v>1</v>
      </c>
      <c r="M115" s="61">
        <v>0.19</v>
      </c>
      <c r="N115" s="62">
        <v>0.19</v>
      </c>
      <c r="O115" s="62">
        <v>0.19</v>
      </c>
      <c r="P115" s="62">
        <v>0.19</v>
      </c>
      <c r="Q115" s="62">
        <v>0.19</v>
      </c>
      <c r="R115" s="86">
        <v>0.19</v>
      </c>
      <c r="S115" s="57">
        <v>4650</v>
      </c>
      <c r="T115" s="92">
        <v>5279</v>
      </c>
      <c r="U115" s="94">
        <v>5200</v>
      </c>
      <c r="V115" s="94">
        <v>5414.5</v>
      </c>
      <c r="W115" s="59">
        <v>4860</v>
      </c>
      <c r="X115" s="50"/>
      <c r="Y115" s="50"/>
      <c r="Z115" s="50"/>
      <c r="AA115" s="69">
        <v>3</v>
      </c>
      <c r="AB115" s="135">
        <f t="shared" si="14"/>
        <v>5297.833333333333</v>
      </c>
      <c r="AC115" s="48">
        <f t="shared" si="18"/>
        <v>5297.833333333333</v>
      </c>
      <c r="AD115" s="48">
        <f t="shared" si="19"/>
        <v>5297.833333333333</v>
      </c>
      <c r="AE115" s="48">
        <f t="shared" si="16"/>
        <v>0</v>
      </c>
      <c r="AF115" s="48">
        <f t="shared" si="17"/>
        <v>0</v>
      </c>
      <c r="AG115" s="104">
        <f t="shared" si="13"/>
        <v>5297.833333333333</v>
      </c>
    </row>
    <row r="116" spans="1:33" ht="24" x14ac:dyDescent="0.2">
      <c r="A116" s="95">
        <v>108</v>
      </c>
      <c r="B116" s="103">
        <v>107</v>
      </c>
      <c r="C116" s="45">
        <v>40183002</v>
      </c>
      <c r="D116" s="45" t="s">
        <v>230</v>
      </c>
      <c r="E116" s="46" t="s">
        <v>231</v>
      </c>
      <c r="F116" s="151" t="s">
        <v>31</v>
      </c>
      <c r="G116" s="73" t="s">
        <v>260</v>
      </c>
      <c r="H116" s="56">
        <v>1</v>
      </c>
      <c r="I116" s="56">
        <v>1</v>
      </c>
      <c r="J116" s="56"/>
      <c r="K116" s="56"/>
      <c r="L116" s="55">
        <f t="shared" si="11"/>
        <v>1</v>
      </c>
      <c r="M116" s="61">
        <v>0.19</v>
      </c>
      <c r="N116" s="62">
        <v>0.19</v>
      </c>
      <c r="O116" s="62">
        <v>0.19</v>
      </c>
      <c r="P116" s="62">
        <v>0.19</v>
      </c>
      <c r="Q116" s="62">
        <v>0.19</v>
      </c>
      <c r="R116" s="86">
        <v>0.19</v>
      </c>
      <c r="S116" s="57">
        <v>4340</v>
      </c>
      <c r="T116" s="92">
        <v>28195</v>
      </c>
      <c r="U116" s="94">
        <v>28000</v>
      </c>
      <c r="V116" s="94">
        <v>28917</v>
      </c>
      <c r="W116" s="59">
        <v>4536</v>
      </c>
      <c r="X116" s="50"/>
      <c r="Y116" s="50"/>
      <c r="Z116" s="50"/>
      <c r="AA116" s="69">
        <v>3</v>
      </c>
      <c r="AB116" s="135">
        <f t="shared" si="14"/>
        <v>28370.666666666668</v>
      </c>
      <c r="AC116" s="48">
        <f t="shared" si="18"/>
        <v>28370.666666666668</v>
      </c>
      <c r="AD116" s="48">
        <f t="shared" si="19"/>
        <v>28370.666666666668</v>
      </c>
      <c r="AE116" s="48">
        <f t="shared" si="16"/>
        <v>0</v>
      </c>
      <c r="AF116" s="48">
        <f t="shared" si="17"/>
        <v>0</v>
      </c>
      <c r="AG116" s="104">
        <f t="shared" si="13"/>
        <v>28370.666666666668</v>
      </c>
    </row>
    <row r="117" spans="1:33" s="18" customFormat="1" ht="24" x14ac:dyDescent="0.2">
      <c r="A117" s="95">
        <v>109</v>
      </c>
      <c r="B117" s="103">
        <v>108</v>
      </c>
      <c r="C117" s="45">
        <v>40172906</v>
      </c>
      <c r="D117" s="45" t="s">
        <v>232</v>
      </c>
      <c r="E117" s="46" t="s">
        <v>131</v>
      </c>
      <c r="F117" s="151" t="s">
        <v>31</v>
      </c>
      <c r="G117" s="73" t="s">
        <v>260</v>
      </c>
      <c r="H117" s="56">
        <v>10</v>
      </c>
      <c r="I117" s="56">
        <v>7</v>
      </c>
      <c r="J117" s="56"/>
      <c r="K117" s="56"/>
      <c r="L117" s="55">
        <f t="shared" si="11"/>
        <v>10</v>
      </c>
      <c r="M117" s="61">
        <v>0.19</v>
      </c>
      <c r="N117" s="62">
        <v>0.19</v>
      </c>
      <c r="O117" s="62">
        <v>0.19</v>
      </c>
      <c r="P117" s="62">
        <v>0.19</v>
      </c>
      <c r="Q117" s="62">
        <v>0.19</v>
      </c>
      <c r="R117" s="86">
        <v>0.19</v>
      </c>
      <c r="S117" s="57">
        <v>2325</v>
      </c>
      <c r="T117" s="92">
        <v>2030</v>
      </c>
      <c r="U117" s="94">
        <v>2000</v>
      </c>
      <c r="V117" s="94">
        <v>2082.5</v>
      </c>
      <c r="W117" s="59">
        <v>2430</v>
      </c>
      <c r="X117" s="50"/>
      <c r="Y117" s="50"/>
      <c r="Z117" s="50"/>
      <c r="AA117" s="69">
        <v>3</v>
      </c>
      <c r="AB117" s="135">
        <f t="shared" si="14"/>
        <v>2037.5</v>
      </c>
      <c r="AC117" s="48">
        <f t="shared" si="18"/>
        <v>20375</v>
      </c>
      <c r="AD117" s="48">
        <f t="shared" si="19"/>
        <v>14262.5</v>
      </c>
      <c r="AE117" s="48">
        <f t="shared" si="16"/>
        <v>0</v>
      </c>
      <c r="AF117" s="48">
        <f t="shared" si="17"/>
        <v>0</v>
      </c>
      <c r="AG117" s="104">
        <f t="shared" si="13"/>
        <v>20375</v>
      </c>
    </row>
    <row r="118" spans="1:33" s="18" customFormat="1" ht="24" x14ac:dyDescent="0.2">
      <c r="A118" s="95">
        <v>110</v>
      </c>
      <c r="B118" s="103">
        <v>109</v>
      </c>
      <c r="C118" s="45">
        <v>40172906</v>
      </c>
      <c r="D118" s="45" t="s">
        <v>233</v>
      </c>
      <c r="E118" s="46" t="s">
        <v>131</v>
      </c>
      <c r="F118" s="151" t="s">
        <v>31</v>
      </c>
      <c r="G118" s="73" t="s">
        <v>260</v>
      </c>
      <c r="H118" s="56">
        <v>10</v>
      </c>
      <c r="I118" s="56">
        <v>7</v>
      </c>
      <c r="J118" s="56"/>
      <c r="K118" s="56"/>
      <c r="L118" s="55">
        <f t="shared" si="11"/>
        <v>10</v>
      </c>
      <c r="M118" s="61">
        <v>0.19</v>
      </c>
      <c r="N118" s="62">
        <v>0.19</v>
      </c>
      <c r="O118" s="62">
        <v>0.19</v>
      </c>
      <c r="P118" s="62">
        <v>0.19</v>
      </c>
      <c r="Q118" s="62">
        <v>0.19</v>
      </c>
      <c r="R118" s="86">
        <v>0.19</v>
      </c>
      <c r="S118" s="57">
        <v>3875</v>
      </c>
      <c r="T118" s="92">
        <v>3249</v>
      </c>
      <c r="U118" s="94">
        <v>3200</v>
      </c>
      <c r="V118" s="94">
        <v>3332</v>
      </c>
      <c r="W118" s="59">
        <v>4050.0000000000005</v>
      </c>
      <c r="X118" s="50"/>
      <c r="Y118" s="50"/>
      <c r="Z118" s="50"/>
      <c r="AA118" s="69">
        <v>3</v>
      </c>
      <c r="AB118" s="135">
        <f t="shared" si="14"/>
        <v>3260.3333333333335</v>
      </c>
      <c r="AC118" s="48">
        <f t="shared" si="18"/>
        <v>32603.333333333336</v>
      </c>
      <c r="AD118" s="48">
        <f t="shared" si="19"/>
        <v>22822.333333333336</v>
      </c>
      <c r="AE118" s="48">
        <f t="shared" si="16"/>
        <v>0</v>
      </c>
      <c r="AF118" s="48">
        <f t="shared" si="17"/>
        <v>0</v>
      </c>
      <c r="AG118" s="104">
        <f t="shared" si="13"/>
        <v>32603.333333333336</v>
      </c>
    </row>
    <row r="119" spans="1:33" s="18" customFormat="1" ht="24" x14ac:dyDescent="0.2">
      <c r="A119" s="95">
        <v>111</v>
      </c>
      <c r="B119" s="103">
        <v>110</v>
      </c>
      <c r="C119" s="45">
        <v>40172906</v>
      </c>
      <c r="D119" s="45" t="s">
        <v>234</v>
      </c>
      <c r="E119" s="46" t="s">
        <v>235</v>
      </c>
      <c r="F119" s="151" t="s">
        <v>31</v>
      </c>
      <c r="G119" s="73" t="s">
        <v>260</v>
      </c>
      <c r="H119" s="56">
        <v>10</v>
      </c>
      <c r="I119" s="56">
        <v>7</v>
      </c>
      <c r="J119" s="56"/>
      <c r="K119" s="56"/>
      <c r="L119" s="55">
        <f t="shared" si="11"/>
        <v>10</v>
      </c>
      <c r="M119" s="61">
        <v>0.19</v>
      </c>
      <c r="N119" s="62">
        <v>0.19</v>
      </c>
      <c r="O119" s="62">
        <v>0.19</v>
      </c>
      <c r="P119" s="62">
        <v>0.19</v>
      </c>
      <c r="Q119" s="62">
        <v>0.19</v>
      </c>
      <c r="R119" s="86">
        <v>0.19</v>
      </c>
      <c r="S119" s="57">
        <v>13175</v>
      </c>
      <c r="T119" s="92">
        <v>1392</v>
      </c>
      <c r="U119" s="94">
        <v>1300</v>
      </c>
      <c r="V119" s="94">
        <v>1428</v>
      </c>
      <c r="W119" s="59">
        <v>13770</v>
      </c>
      <c r="X119" s="50"/>
      <c r="Y119" s="50"/>
      <c r="Z119" s="50"/>
      <c r="AA119" s="69">
        <v>3</v>
      </c>
      <c r="AB119" s="135">
        <f t="shared" si="14"/>
        <v>1373.3333333333333</v>
      </c>
      <c r="AC119" s="48">
        <f t="shared" si="18"/>
        <v>13733.333333333332</v>
      </c>
      <c r="AD119" s="48">
        <f t="shared" si="19"/>
        <v>9613.3333333333321</v>
      </c>
      <c r="AE119" s="48">
        <f t="shared" si="16"/>
        <v>0</v>
      </c>
      <c r="AF119" s="48">
        <f t="shared" si="17"/>
        <v>0</v>
      </c>
      <c r="AG119" s="104">
        <f t="shared" si="13"/>
        <v>13733.333333333332</v>
      </c>
    </row>
    <row r="120" spans="1:33" s="18" customFormat="1" ht="132" x14ac:dyDescent="0.2">
      <c r="A120" s="95">
        <v>112</v>
      </c>
      <c r="B120" s="103">
        <v>111</v>
      </c>
      <c r="C120" s="45">
        <v>40172906</v>
      </c>
      <c r="D120" s="45" t="s">
        <v>236</v>
      </c>
      <c r="E120" s="46" t="s">
        <v>237</v>
      </c>
      <c r="F120" s="151" t="s">
        <v>31</v>
      </c>
      <c r="G120" s="73" t="s">
        <v>260</v>
      </c>
      <c r="H120" s="56">
        <v>14</v>
      </c>
      <c r="I120" s="56">
        <v>10</v>
      </c>
      <c r="J120" s="56"/>
      <c r="K120" s="56"/>
      <c r="L120" s="55">
        <f t="shared" si="11"/>
        <v>14</v>
      </c>
      <c r="M120" s="61">
        <v>0.19</v>
      </c>
      <c r="N120" s="62">
        <v>0.19</v>
      </c>
      <c r="O120" s="62">
        <v>0.19</v>
      </c>
      <c r="P120" s="62">
        <v>0.19</v>
      </c>
      <c r="Q120" s="62">
        <v>0.19</v>
      </c>
      <c r="R120" s="86">
        <v>0.19</v>
      </c>
      <c r="S120" s="57">
        <v>2325</v>
      </c>
      <c r="T120" s="92">
        <v>1277</v>
      </c>
      <c r="U120" s="94">
        <v>1500</v>
      </c>
      <c r="V120" s="94">
        <v>1309</v>
      </c>
      <c r="W120" s="59">
        <v>2430</v>
      </c>
      <c r="X120" s="50"/>
      <c r="Y120" s="50"/>
      <c r="Z120" s="50"/>
      <c r="AA120" s="69">
        <v>3</v>
      </c>
      <c r="AB120" s="135">
        <f t="shared" si="14"/>
        <v>1362</v>
      </c>
      <c r="AC120" s="48">
        <f t="shared" si="18"/>
        <v>19068</v>
      </c>
      <c r="AD120" s="48">
        <f t="shared" si="19"/>
        <v>13620</v>
      </c>
      <c r="AE120" s="48">
        <f t="shared" si="16"/>
        <v>0</v>
      </c>
      <c r="AF120" s="48">
        <f t="shared" si="17"/>
        <v>0</v>
      </c>
      <c r="AG120" s="104">
        <f t="shared" si="13"/>
        <v>19068</v>
      </c>
    </row>
    <row r="121" spans="1:33" s="18" customFormat="1" ht="132" x14ac:dyDescent="0.2">
      <c r="A121" s="95">
        <v>113</v>
      </c>
      <c r="B121" s="103">
        <v>112</v>
      </c>
      <c r="C121" s="45">
        <v>40172906</v>
      </c>
      <c r="D121" s="45" t="s">
        <v>238</v>
      </c>
      <c r="E121" s="46" t="s">
        <v>237</v>
      </c>
      <c r="F121" s="151" t="s">
        <v>31</v>
      </c>
      <c r="G121" s="73" t="s">
        <v>260</v>
      </c>
      <c r="H121" s="56">
        <v>110</v>
      </c>
      <c r="I121" s="56">
        <v>72</v>
      </c>
      <c r="J121" s="56"/>
      <c r="K121" s="56"/>
      <c r="L121" s="55">
        <f t="shared" si="11"/>
        <v>110</v>
      </c>
      <c r="M121" s="61">
        <v>0.19</v>
      </c>
      <c r="N121" s="62">
        <v>0.19</v>
      </c>
      <c r="O121" s="62">
        <v>0.19</v>
      </c>
      <c r="P121" s="62">
        <v>0.19</v>
      </c>
      <c r="Q121" s="62">
        <v>0.19</v>
      </c>
      <c r="R121" s="86">
        <v>0.19</v>
      </c>
      <c r="S121" s="57">
        <v>1860</v>
      </c>
      <c r="T121" s="92">
        <v>638</v>
      </c>
      <c r="U121" s="94">
        <v>650</v>
      </c>
      <c r="V121" s="94">
        <v>654.5</v>
      </c>
      <c r="W121" s="59">
        <v>1944.0000000000002</v>
      </c>
      <c r="X121" s="50"/>
      <c r="Y121" s="50"/>
      <c r="Z121" s="50"/>
      <c r="AA121" s="69">
        <v>3</v>
      </c>
      <c r="AB121" s="135">
        <f t="shared" si="14"/>
        <v>647.5</v>
      </c>
      <c r="AC121" s="48">
        <f t="shared" si="18"/>
        <v>71225</v>
      </c>
      <c r="AD121" s="48">
        <f t="shared" si="19"/>
        <v>46620</v>
      </c>
      <c r="AE121" s="48">
        <f t="shared" si="16"/>
        <v>0</v>
      </c>
      <c r="AF121" s="48">
        <f t="shared" si="17"/>
        <v>0</v>
      </c>
      <c r="AG121" s="104">
        <f t="shared" si="13"/>
        <v>71225</v>
      </c>
    </row>
    <row r="122" spans="1:33" s="18" customFormat="1" ht="132" x14ac:dyDescent="0.2">
      <c r="A122" s="95">
        <v>114</v>
      </c>
      <c r="B122" s="103">
        <v>113</v>
      </c>
      <c r="C122" s="45">
        <v>40172906</v>
      </c>
      <c r="D122" s="45" t="s">
        <v>239</v>
      </c>
      <c r="E122" s="46" t="s">
        <v>237</v>
      </c>
      <c r="F122" s="151" t="s">
        <v>31</v>
      </c>
      <c r="G122" s="73" t="s">
        <v>260</v>
      </c>
      <c r="H122" s="56">
        <v>105</v>
      </c>
      <c r="I122" s="56">
        <v>75</v>
      </c>
      <c r="J122" s="56"/>
      <c r="K122" s="56"/>
      <c r="L122" s="55">
        <f t="shared" si="11"/>
        <v>105</v>
      </c>
      <c r="M122" s="61">
        <v>0.19</v>
      </c>
      <c r="N122" s="62">
        <v>0.19</v>
      </c>
      <c r="O122" s="62">
        <v>0.19</v>
      </c>
      <c r="P122" s="62">
        <v>0.19</v>
      </c>
      <c r="Q122" s="62">
        <v>0.19</v>
      </c>
      <c r="R122" s="86">
        <v>0.19</v>
      </c>
      <c r="S122" s="57">
        <v>1550</v>
      </c>
      <c r="T122" s="92">
        <v>754</v>
      </c>
      <c r="U122" s="94">
        <v>750</v>
      </c>
      <c r="V122" s="94">
        <v>773.5</v>
      </c>
      <c r="W122" s="59">
        <v>1620</v>
      </c>
      <c r="X122" s="50"/>
      <c r="Y122" s="50"/>
      <c r="Z122" s="50"/>
      <c r="AA122" s="69">
        <v>3</v>
      </c>
      <c r="AB122" s="135">
        <f t="shared" si="14"/>
        <v>759.16666666666663</v>
      </c>
      <c r="AC122" s="48">
        <f t="shared" si="18"/>
        <v>79712.5</v>
      </c>
      <c r="AD122" s="48">
        <f t="shared" si="19"/>
        <v>56937.5</v>
      </c>
      <c r="AE122" s="48">
        <f t="shared" si="16"/>
        <v>0</v>
      </c>
      <c r="AF122" s="48">
        <f t="shared" si="17"/>
        <v>0</v>
      </c>
      <c r="AG122" s="104">
        <f t="shared" si="13"/>
        <v>79712.5</v>
      </c>
    </row>
    <row r="123" spans="1:33" s="18" customFormat="1" ht="120" x14ac:dyDescent="0.2">
      <c r="A123" s="95">
        <v>115</v>
      </c>
      <c r="B123" s="103">
        <v>114</v>
      </c>
      <c r="C123" s="45">
        <v>30102403</v>
      </c>
      <c r="D123" s="45" t="s">
        <v>240</v>
      </c>
      <c r="E123" s="46" t="s">
        <v>241</v>
      </c>
      <c r="F123" s="151" t="s">
        <v>31</v>
      </c>
      <c r="G123" s="73" t="s">
        <v>260</v>
      </c>
      <c r="H123" s="56">
        <v>30</v>
      </c>
      <c r="I123" s="56">
        <v>10</v>
      </c>
      <c r="J123" s="56"/>
      <c r="K123" s="56"/>
      <c r="L123" s="55">
        <f t="shared" si="11"/>
        <v>30</v>
      </c>
      <c r="M123" s="61">
        <v>0.19</v>
      </c>
      <c r="N123" s="62">
        <v>0.19</v>
      </c>
      <c r="O123" s="62">
        <v>0.19</v>
      </c>
      <c r="P123" s="62">
        <v>0.19</v>
      </c>
      <c r="Q123" s="62">
        <v>0.19</v>
      </c>
      <c r="R123" s="86">
        <v>0</v>
      </c>
      <c r="S123" s="57">
        <v>49600</v>
      </c>
      <c r="T123" s="92">
        <v>31095</v>
      </c>
      <c r="U123" s="94">
        <v>31500</v>
      </c>
      <c r="V123" s="94">
        <v>31892</v>
      </c>
      <c r="W123" s="59">
        <v>51840</v>
      </c>
      <c r="X123" s="50"/>
      <c r="Y123" s="50"/>
      <c r="Z123" s="50"/>
      <c r="AA123" s="69">
        <v>3</v>
      </c>
      <c r="AB123" s="135">
        <f t="shared" si="14"/>
        <v>31495.666666666668</v>
      </c>
      <c r="AC123" s="48">
        <f t="shared" si="18"/>
        <v>944870</v>
      </c>
      <c r="AD123" s="48">
        <f t="shared" si="19"/>
        <v>314956.66666666669</v>
      </c>
      <c r="AE123" s="48">
        <f t="shared" si="16"/>
        <v>0</v>
      </c>
      <c r="AF123" s="48">
        <f t="shared" si="17"/>
        <v>0</v>
      </c>
      <c r="AG123" s="104">
        <f t="shared" si="13"/>
        <v>944870</v>
      </c>
    </row>
    <row r="124" spans="1:33" s="23" customFormat="1" ht="120" x14ac:dyDescent="0.2">
      <c r="A124" s="95">
        <v>116</v>
      </c>
      <c r="B124" s="103">
        <v>115</v>
      </c>
      <c r="C124" s="45">
        <v>30102403</v>
      </c>
      <c r="D124" s="45" t="s">
        <v>242</v>
      </c>
      <c r="E124" s="46" t="s">
        <v>241</v>
      </c>
      <c r="F124" s="73" t="s">
        <v>31</v>
      </c>
      <c r="G124" s="73" t="s">
        <v>260</v>
      </c>
      <c r="H124" s="56">
        <v>195</v>
      </c>
      <c r="I124" s="56">
        <v>10</v>
      </c>
      <c r="J124" s="56">
        <v>4</v>
      </c>
      <c r="K124" s="56"/>
      <c r="L124" s="55">
        <f t="shared" si="11"/>
        <v>199</v>
      </c>
      <c r="M124" s="61">
        <v>0.19</v>
      </c>
      <c r="N124" s="62">
        <v>0.19</v>
      </c>
      <c r="O124" s="62">
        <v>0.19</v>
      </c>
      <c r="P124" s="62">
        <v>0.19</v>
      </c>
      <c r="Q124" s="62">
        <v>0.19</v>
      </c>
      <c r="R124" s="86">
        <v>0.19</v>
      </c>
      <c r="S124" s="57">
        <v>38750</v>
      </c>
      <c r="T124" s="92">
        <v>20305</v>
      </c>
      <c r="U124" s="94">
        <v>20500</v>
      </c>
      <c r="V124" s="94">
        <v>20825</v>
      </c>
      <c r="W124" s="59">
        <v>40500</v>
      </c>
      <c r="X124" s="50">
        <v>26000</v>
      </c>
      <c r="Y124" s="50"/>
      <c r="Z124" s="50"/>
      <c r="AA124" s="69">
        <v>3</v>
      </c>
      <c r="AB124" s="135">
        <f t="shared" si="14"/>
        <v>20543.333333333332</v>
      </c>
      <c r="AC124" s="48">
        <f t="shared" si="18"/>
        <v>4005949.9999999995</v>
      </c>
      <c r="AD124" s="48">
        <f t="shared" si="19"/>
        <v>205433.33333333331</v>
      </c>
      <c r="AE124" s="48">
        <f t="shared" si="16"/>
        <v>82173.333333333328</v>
      </c>
      <c r="AF124" s="48">
        <f t="shared" si="17"/>
        <v>0</v>
      </c>
      <c r="AG124" s="104">
        <f t="shared" si="13"/>
        <v>4088123.333333333</v>
      </c>
    </row>
    <row r="125" spans="1:33" s="18" customFormat="1" ht="72" x14ac:dyDescent="0.2">
      <c r="A125" s="95">
        <v>117</v>
      </c>
      <c r="B125" s="103">
        <v>116</v>
      </c>
      <c r="C125" s="45">
        <v>30102409</v>
      </c>
      <c r="D125" s="45" t="s">
        <v>243</v>
      </c>
      <c r="E125" s="46" t="s">
        <v>244</v>
      </c>
      <c r="F125" s="73" t="s">
        <v>31</v>
      </c>
      <c r="G125" s="73" t="s">
        <v>260</v>
      </c>
      <c r="H125" s="56">
        <v>2</v>
      </c>
      <c r="I125" s="56">
        <v>2</v>
      </c>
      <c r="J125" s="56"/>
      <c r="K125" s="56"/>
      <c r="L125" s="55">
        <f t="shared" si="11"/>
        <v>2</v>
      </c>
      <c r="M125" s="61">
        <v>0.19</v>
      </c>
      <c r="N125" s="62">
        <v>0.19</v>
      </c>
      <c r="O125" s="62">
        <v>0.19</v>
      </c>
      <c r="P125" s="62">
        <v>0.19</v>
      </c>
      <c r="Q125" s="62">
        <v>0.19</v>
      </c>
      <c r="R125" s="86">
        <v>0.19</v>
      </c>
      <c r="S125" s="57">
        <v>69750</v>
      </c>
      <c r="T125" s="92">
        <v>49311</v>
      </c>
      <c r="U125" s="94">
        <v>50000</v>
      </c>
      <c r="V125" s="94">
        <v>50575</v>
      </c>
      <c r="W125" s="59">
        <v>72900</v>
      </c>
      <c r="X125" s="50"/>
      <c r="Y125" s="50"/>
      <c r="Z125" s="50"/>
      <c r="AA125" s="69">
        <v>3</v>
      </c>
      <c r="AB125" s="135">
        <f t="shared" si="14"/>
        <v>49962</v>
      </c>
      <c r="AC125" s="48">
        <f t="shared" si="18"/>
        <v>99924</v>
      </c>
      <c r="AD125" s="48">
        <f t="shared" si="19"/>
        <v>99924</v>
      </c>
      <c r="AE125" s="48">
        <f t="shared" si="16"/>
        <v>0</v>
      </c>
      <c r="AF125" s="48">
        <f t="shared" si="17"/>
        <v>0</v>
      </c>
      <c r="AG125" s="104">
        <f t="shared" si="13"/>
        <v>99924</v>
      </c>
    </row>
    <row r="126" spans="1:33" s="18" customFormat="1" ht="48" x14ac:dyDescent="0.2">
      <c r="A126" s="95">
        <v>118</v>
      </c>
      <c r="B126" s="103">
        <v>117</v>
      </c>
      <c r="C126" s="45">
        <v>30171600</v>
      </c>
      <c r="D126" s="45" t="s">
        <v>245</v>
      </c>
      <c r="E126" s="46" t="s">
        <v>246</v>
      </c>
      <c r="F126" s="151" t="s">
        <v>331</v>
      </c>
      <c r="G126" s="73" t="s">
        <v>167</v>
      </c>
      <c r="H126" s="90">
        <f>+(2.73*0.5)+ (1.3 *1.5)+ (0.4*0.74)+(1.3*1.05)</f>
        <v>4.9760000000000009</v>
      </c>
      <c r="I126" s="90">
        <v>5</v>
      </c>
      <c r="J126" s="70"/>
      <c r="K126" s="70"/>
      <c r="L126" s="55">
        <f t="shared" si="11"/>
        <v>4.9760000000000009</v>
      </c>
      <c r="M126" s="61">
        <v>0.19</v>
      </c>
      <c r="N126" s="62">
        <v>0.19</v>
      </c>
      <c r="O126" s="62">
        <v>0.19</v>
      </c>
      <c r="P126" s="62">
        <v>0.19</v>
      </c>
      <c r="Q126" s="62">
        <v>0.19</v>
      </c>
      <c r="R126" s="86">
        <v>0.19</v>
      </c>
      <c r="S126" s="57">
        <v>333250</v>
      </c>
      <c r="T126" s="92">
        <v>330671</v>
      </c>
      <c r="U126" s="94">
        <v>335000</v>
      </c>
      <c r="V126" s="94">
        <v>339150</v>
      </c>
      <c r="W126" s="59">
        <v>348300</v>
      </c>
      <c r="X126" s="50"/>
      <c r="Y126" s="50"/>
      <c r="Z126" s="50"/>
      <c r="AA126" s="69">
        <v>3</v>
      </c>
      <c r="AB126" s="135">
        <f t="shared" si="14"/>
        <v>334940.33333333331</v>
      </c>
      <c r="AC126" s="48">
        <f t="shared" si="18"/>
        <v>1666663.0986666668</v>
      </c>
      <c r="AD126" s="48">
        <f t="shared" si="19"/>
        <v>1674701.6666666665</v>
      </c>
      <c r="AE126" s="48">
        <f t="shared" si="16"/>
        <v>0</v>
      </c>
      <c r="AF126" s="48">
        <f t="shared" si="17"/>
        <v>0</v>
      </c>
      <c r="AG126" s="104">
        <f t="shared" si="13"/>
        <v>1666663.0986666668</v>
      </c>
    </row>
    <row r="127" spans="1:33" s="173" customFormat="1" ht="24" x14ac:dyDescent="0.2">
      <c r="A127" s="163">
        <v>119</v>
      </c>
      <c r="B127" s="162">
        <v>118</v>
      </c>
      <c r="C127" s="154">
        <v>31211502</v>
      </c>
      <c r="D127" s="154" t="s">
        <v>247</v>
      </c>
      <c r="E127" s="155" t="s">
        <v>337</v>
      </c>
      <c r="F127" s="156" t="s">
        <v>141</v>
      </c>
      <c r="G127" s="164" t="s">
        <v>260</v>
      </c>
      <c r="H127" s="156">
        <v>8</v>
      </c>
      <c r="I127" s="156">
        <v>1</v>
      </c>
      <c r="J127" s="156"/>
      <c r="K127" s="156"/>
      <c r="L127" s="156">
        <f t="shared" si="11"/>
        <v>8</v>
      </c>
      <c r="M127" s="165">
        <v>0.19</v>
      </c>
      <c r="N127" s="166">
        <v>0.19</v>
      </c>
      <c r="O127" s="166">
        <v>0.19</v>
      </c>
      <c r="P127" s="166">
        <v>0.19</v>
      </c>
      <c r="Q127" s="166">
        <v>0.19</v>
      </c>
      <c r="R127" s="166">
        <v>0.19</v>
      </c>
      <c r="S127" s="167">
        <v>403000</v>
      </c>
      <c r="T127" s="152">
        <v>66830</v>
      </c>
      <c r="U127" s="94">
        <v>169815</v>
      </c>
      <c r="V127" s="94">
        <v>68544</v>
      </c>
      <c r="W127" s="94">
        <v>421200</v>
      </c>
      <c r="X127" s="168"/>
      <c r="Y127" s="168"/>
      <c r="Z127" s="168">
        <v>210000</v>
      </c>
      <c r="AA127" s="169">
        <v>3</v>
      </c>
      <c r="AB127" s="170">
        <f>+Z127</f>
        <v>210000</v>
      </c>
      <c r="AC127" s="171">
        <f t="shared" si="18"/>
        <v>1680000</v>
      </c>
      <c r="AD127" s="171">
        <f t="shared" si="19"/>
        <v>210000</v>
      </c>
      <c r="AE127" s="171">
        <f t="shared" si="16"/>
        <v>0</v>
      </c>
      <c r="AF127" s="171">
        <f t="shared" si="17"/>
        <v>0</v>
      </c>
      <c r="AG127" s="172">
        <f t="shared" si="13"/>
        <v>1680000</v>
      </c>
    </row>
    <row r="128" spans="1:33" ht="25.5" x14ac:dyDescent="0.2">
      <c r="A128" s="96">
        <v>1</v>
      </c>
      <c r="B128" s="103">
        <v>119</v>
      </c>
      <c r="C128" s="72">
        <v>11121604</v>
      </c>
      <c r="D128" s="72" t="s">
        <v>257</v>
      </c>
      <c r="E128" s="51" t="s">
        <v>258</v>
      </c>
      <c r="F128" s="91" t="s">
        <v>259</v>
      </c>
      <c r="G128" s="73" t="s">
        <v>260</v>
      </c>
      <c r="H128" s="73"/>
      <c r="I128" s="73"/>
      <c r="J128" s="73"/>
      <c r="K128" s="73">
        <v>6</v>
      </c>
      <c r="L128" s="55">
        <f t="shared" si="11"/>
        <v>6</v>
      </c>
      <c r="M128" s="74">
        <v>0.19</v>
      </c>
      <c r="N128" s="62">
        <v>0.19</v>
      </c>
      <c r="O128" s="62">
        <v>0.19</v>
      </c>
      <c r="P128" s="62">
        <v>0.19</v>
      </c>
      <c r="Q128" s="62">
        <v>0.19</v>
      </c>
      <c r="R128" s="86">
        <v>0.19</v>
      </c>
      <c r="S128" s="60">
        <v>77500</v>
      </c>
      <c r="T128" s="93"/>
      <c r="U128" s="93"/>
      <c r="V128" s="93"/>
      <c r="W128" s="75">
        <v>81000</v>
      </c>
      <c r="X128" s="49">
        <v>78000</v>
      </c>
      <c r="Y128" s="76"/>
      <c r="Z128" s="76"/>
      <c r="AA128" s="69">
        <f>COUNT(S128,T128,U128,V128,W128,X128,Y128)</f>
        <v>3</v>
      </c>
      <c r="AB128" s="48">
        <f>ROUND((S128+T128+U128+V128+W128+X128+Y128)/AA128,2)</f>
        <v>78833.33</v>
      </c>
      <c r="AC128" s="48">
        <f t="shared" si="18"/>
        <v>0</v>
      </c>
      <c r="AD128" s="48">
        <f t="shared" si="19"/>
        <v>0</v>
      </c>
      <c r="AE128" s="48">
        <f t="shared" si="16"/>
        <v>0</v>
      </c>
      <c r="AF128" s="48">
        <f t="shared" si="17"/>
        <v>472999.98</v>
      </c>
      <c r="AG128" s="104">
        <f t="shared" si="13"/>
        <v>472999.98</v>
      </c>
    </row>
    <row r="129" spans="1:33" ht="25.5" x14ac:dyDescent="0.2">
      <c r="A129" s="96">
        <v>2</v>
      </c>
      <c r="B129" s="103">
        <v>120</v>
      </c>
      <c r="C129" s="72">
        <v>11121616</v>
      </c>
      <c r="D129" s="72" t="s">
        <v>257</v>
      </c>
      <c r="E129" s="51" t="s">
        <v>261</v>
      </c>
      <c r="F129" s="91" t="s">
        <v>262</v>
      </c>
      <c r="G129" s="73" t="s">
        <v>260</v>
      </c>
      <c r="H129" s="73"/>
      <c r="I129" s="73"/>
      <c r="J129" s="73"/>
      <c r="K129" s="73">
        <v>4</v>
      </c>
      <c r="L129" s="55">
        <f t="shared" si="11"/>
        <v>4</v>
      </c>
      <c r="M129" s="74">
        <v>0.19</v>
      </c>
      <c r="N129" s="62">
        <v>0.19</v>
      </c>
      <c r="O129" s="62">
        <v>0.19</v>
      </c>
      <c r="P129" s="62">
        <v>0.19</v>
      </c>
      <c r="Q129" s="62">
        <v>0.19</v>
      </c>
      <c r="R129" s="86">
        <v>0.19</v>
      </c>
      <c r="S129" s="60">
        <v>35650</v>
      </c>
      <c r="T129" s="93"/>
      <c r="U129" s="93"/>
      <c r="V129" s="93"/>
      <c r="W129" s="75">
        <v>37260</v>
      </c>
      <c r="X129" s="49">
        <v>112000</v>
      </c>
      <c r="Y129" s="76"/>
      <c r="Z129" s="76"/>
      <c r="AA129" s="69">
        <f t="shared" ref="AA129:AA138" si="20">COUNT(S129,T129,U129,V129,W129,X129,Y129)</f>
        <v>3</v>
      </c>
      <c r="AB129" s="48">
        <f t="shared" ref="AB129:AB162" si="21">ROUND((S129+T129+U129+V129+W129+X129+Y129)/AA129,2)</f>
        <v>61636.67</v>
      </c>
      <c r="AC129" s="48">
        <f t="shared" si="18"/>
        <v>0</v>
      </c>
      <c r="AD129" s="48">
        <f t="shared" si="19"/>
        <v>0</v>
      </c>
      <c r="AE129" s="48">
        <f t="shared" si="16"/>
        <v>0</v>
      </c>
      <c r="AF129" s="48">
        <f t="shared" si="17"/>
        <v>246546.68</v>
      </c>
      <c r="AG129" s="104">
        <f t="shared" si="13"/>
        <v>246546.68</v>
      </c>
    </row>
    <row r="130" spans="1:33" ht="25.5" x14ac:dyDescent="0.2">
      <c r="A130" s="96">
        <v>3</v>
      </c>
      <c r="B130" s="103">
        <v>121</v>
      </c>
      <c r="C130" s="72">
        <v>11121616</v>
      </c>
      <c r="D130" s="72" t="s">
        <v>257</v>
      </c>
      <c r="E130" s="51" t="s">
        <v>263</v>
      </c>
      <c r="F130" s="91" t="s">
        <v>264</v>
      </c>
      <c r="G130" s="73" t="s">
        <v>260</v>
      </c>
      <c r="H130" s="73"/>
      <c r="I130" s="73"/>
      <c r="J130" s="73"/>
      <c r="K130" s="73">
        <v>18</v>
      </c>
      <c r="L130" s="55">
        <f t="shared" si="11"/>
        <v>18</v>
      </c>
      <c r="M130" s="74">
        <v>0.19</v>
      </c>
      <c r="N130" s="62">
        <v>0.19</v>
      </c>
      <c r="O130" s="62">
        <v>0.19</v>
      </c>
      <c r="P130" s="62">
        <v>0.19</v>
      </c>
      <c r="Q130" s="62">
        <v>0.19</v>
      </c>
      <c r="R130" s="86">
        <v>0.19</v>
      </c>
      <c r="S130" s="60">
        <v>24800</v>
      </c>
      <c r="T130" s="93"/>
      <c r="U130" s="93"/>
      <c r="V130" s="93"/>
      <c r="W130" s="75">
        <v>25920</v>
      </c>
      <c r="X130" s="49">
        <v>43000</v>
      </c>
      <c r="Y130" s="76"/>
      <c r="Z130" s="76"/>
      <c r="AA130" s="69">
        <f t="shared" si="20"/>
        <v>3</v>
      </c>
      <c r="AB130" s="48">
        <f t="shared" si="21"/>
        <v>31240</v>
      </c>
      <c r="AC130" s="48">
        <f t="shared" si="18"/>
        <v>0</v>
      </c>
      <c r="AD130" s="48">
        <f t="shared" si="19"/>
        <v>0</v>
      </c>
      <c r="AE130" s="48">
        <f t="shared" si="16"/>
        <v>0</v>
      </c>
      <c r="AF130" s="48">
        <f t="shared" si="17"/>
        <v>562320</v>
      </c>
      <c r="AG130" s="104">
        <f t="shared" si="13"/>
        <v>562320</v>
      </c>
    </row>
    <row r="131" spans="1:33" ht="31.5" customHeight="1" x14ac:dyDescent="0.2">
      <c r="A131" s="96">
        <v>4</v>
      </c>
      <c r="B131" s="103">
        <v>122</v>
      </c>
      <c r="C131" s="72">
        <v>11122002</v>
      </c>
      <c r="D131" s="72" t="s">
        <v>265</v>
      </c>
      <c r="E131" s="51" t="s">
        <v>266</v>
      </c>
      <c r="F131" s="91" t="s">
        <v>267</v>
      </c>
      <c r="G131" s="73" t="s">
        <v>260</v>
      </c>
      <c r="H131" s="73"/>
      <c r="I131" s="73"/>
      <c r="J131" s="73"/>
      <c r="K131" s="73">
        <v>1</v>
      </c>
      <c r="L131" s="55">
        <f t="shared" si="11"/>
        <v>1</v>
      </c>
      <c r="M131" s="74">
        <v>0.19</v>
      </c>
      <c r="N131" s="62">
        <v>0.19</v>
      </c>
      <c r="O131" s="62">
        <v>0.19</v>
      </c>
      <c r="P131" s="62">
        <v>0.19</v>
      </c>
      <c r="Q131" s="62">
        <v>0.19</v>
      </c>
      <c r="R131" s="86">
        <v>0.19</v>
      </c>
      <c r="S131" s="60">
        <v>170500</v>
      </c>
      <c r="T131" s="93"/>
      <c r="U131" s="93"/>
      <c r="V131" s="93"/>
      <c r="W131" s="75">
        <v>178200</v>
      </c>
      <c r="X131" s="49">
        <v>143000</v>
      </c>
      <c r="Y131" s="76"/>
      <c r="Z131" s="76"/>
      <c r="AA131" s="69">
        <f t="shared" si="20"/>
        <v>3</v>
      </c>
      <c r="AB131" s="48">
        <f t="shared" si="21"/>
        <v>163900</v>
      </c>
      <c r="AC131" s="48">
        <f t="shared" si="18"/>
        <v>0</v>
      </c>
      <c r="AD131" s="48">
        <f t="shared" si="19"/>
        <v>0</v>
      </c>
      <c r="AE131" s="48">
        <f t="shared" si="16"/>
        <v>0</v>
      </c>
      <c r="AF131" s="48">
        <f t="shared" si="17"/>
        <v>163900</v>
      </c>
      <c r="AG131" s="104">
        <f t="shared" si="13"/>
        <v>163900</v>
      </c>
    </row>
    <row r="132" spans="1:33" ht="25.5" x14ac:dyDescent="0.2">
      <c r="A132" s="96">
        <v>5</v>
      </c>
      <c r="B132" s="103">
        <v>123</v>
      </c>
      <c r="C132" s="72">
        <v>11122002</v>
      </c>
      <c r="D132" s="72" t="s">
        <v>265</v>
      </c>
      <c r="E132" s="51" t="s">
        <v>268</v>
      </c>
      <c r="F132" s="91" t="s">
        <v>267</v>
      </c>
      <c r="G132" s="73" t="s">
        <v>260</v>
      </c>
      <c r="H132" s="73"/>
      <c r="I132" s="73"/>
      <c r="J132" s="73"/>
      <c r="K132" s="73">
        <v>4</v>
      </c>
      <c r="L132" s="55">
        <f t="shared" si="11"/>
        <v>4</v>
      </c>
      <c r="M132" s="74">
        <v>0.19</v>
      </c>
      <c r="N132" s="62">
        <v>0.19</v>
      </c>
      <c r="O132" s="62">
        <v>0.19</v>
      </c>
      <c r="P132" s="62">
        <v>0.19</v>
      </c>
      <c r="Q132" s="62">
        <v>0.19</v>
      </c>
      <c r="R132" s="86">
        <v>0.19</v>
      </c>
      <c r="S132" s="60">
        <v>130200</v>
      </c>
      <c r="T132" s="93"/>
      <c r="U132" s="93"/>
      <c r="V132" s="93"/>
      <c r="W132" s="75">
        <v>136080</v>
      </c>
      <c r="X132" s="49">
        <v>117000</v>
      </c>
      <c r="Y132" s="76"/>
      <c r="Z132" s="76"/>
      <c r="AA132" s="69">
        <f t="shared" si="20"/>
        <v>3</v>
      </c>
      <c r="AB132" s="48">
        <f t="shared" si="21"/>
        <v>127760</v>
      </c>
      <c r="AC132" s="48">
        <f t="shared" si="18"/>
        <v>0</v>
      </c>
      <c r="AD132" s="48">
        <f t="shared" si="19"/>
        <v>0</v>
      </c>
      <c r="AE132" s="48">
        <f t="shared" si="16"/>
        <v>0</v>
      </c>
      <c r="AF132" s="48">
        <f t="shared" si="17"/>
        <v>511040</v>
      </c>
      <c r="AG132" s="104">
        <f t="shared" si="13"/>
        <v>511040</v>
      </c>
    </row>
    <row r="133" spans="1:33" ht="25.5" x14ac:dyDescent="0.2">
      <c r="A133" s="96">
        <v>6</v>
      </c>
      <c r="B133" s="103">
        <v>124</v>
      </c>
      <c r="C133" s="72">
        <v>11122002</v>
      </c>
      <c r="D133" s="72" t="s">
        <v>265</v>
      </c>
      <c r="E133" s="51" t="s">
        <v>269</v>
      </c>
      <c r="F133" s="91" t="s">
        <v>267</v>
      </c>
      <c r="G133" s="73" t="s">
        <v>260</v>
      </c>
      <c r="H133" s="73"/>
      <c r="I133" s="73"/>
      <c r="J133" s="73"/>
      <c r="K133" s="73">
        <v>2</v>
      </c>
      <c r="L133" s="55">
        <f t="shared" si="11"/>
        <v>2</v>
      </c>
      <c r="M133" s="74">
        <v>0.19</v>
      </c>
      <c r="N133" s="62">
        <v>0.19</v>
      </c>
      <c r="O133" s="62">
        <v>0.19</v>
      </c>
      <c r="P133" s="62">
        <v>0.19</v>
      </c>
      <c r="Q133" s="62">
        <v>0.19</v>
      </c>
      <c r="R133" s="86">
        <v>0.19</v>
      </c>
      <c r="S133" s="60">
        <v>116250</v>
      </c>
      <c r="T133" s="93"/>
      <c r="U133" s="93"/>
      <c r="V133" s="93"/>
      <c r="W133" s="75">
        <v>121500.00000000001</v>
      </c>
      <c r="X133" s="49">
        <v>73000</v>
      </c>
      <c r="Y133" s="76"/>
      <c r="Z133" s="76"/>
      <c r="AA133" s="69">
        <f t="shared" si="20"/>
        <v>3</v>
      </c>
      <c r="AB133" s="48">
        <f t="shared" si="21"/>
        <v>103583.33</v>
      </c>
      <c r="AC133" s="48">
        <f t="shared" si="18"/>
        <v>0</v>
      </c>
      <c r="AD133" s="48">
        <f t="shared" si="19"/>
        <v>0</v>
      </c>
      <c r="AE133" s="48">
        <f t="shared" si="16"/>
        <v>0</v>
      </c>
      <c r="AF133" s="48">
        <f t="shared" si="17"/>
        <v>207166.66</v>
      </c>
      <c r="AG133" s="104">
        <f t="shared" si="13"/>
        <v>207166.66</v>
      </c>
    </row>
    <row r="134" spans="1:33" ht="12.75" x14ac:dyDescent="0.2">
      <c r="A134" s="96">
        <v>7</v>
      </c>
      <c r="B134" s="103">
        <v>125</v>
      </c>
      <c r="C134" s="72">
        <v>11122019</v>
      </c>
      <c r="D134" s="72" t="s">
        <v>270</v>
      </c>
      <c r="E134" s="51" t="s">
        <v>271</v>
      </c>
      <c r="F134" s="91" t="s">
        <v>267</v>
      </c>
      <c r="G134" s="73" t="s">
        <v>260</v>
      </c>
      <c r="H134" s="73"/>
      <c r="I134" s="73"/>
      <c r="J134" s="73"/>
      <c r="K134" s="73">
        <v>2</v>
      </c>
      <c r="L134" s="55">
        <f t="shared" si="11"/>
        <v>2</v>
      </c>
      <c r="M134" s="74">
        <v>0.19</v>
      </c>
      <c r="N134" s="62">
        <v>0.19</v>
      </c>
      <c r="O134" s="62">
        <v>0.19</v>
      </c>
      <c r="P134" s="62">
        <v>0.19</v>
      </c>
      <c r="Q134" s="62">
        <v>0.19</v>
      </c>
      <c r="R134" s="86">
        <v>0.19</v>
      </c>
      <c r="S134" s="60">
        <v>51150</v>
      </c>
      <c r="T134" s="93"/>
      <c r="U134" s="93"/>
      <c r="V134" s="93"/>
      <c r="W134" s="75">
        <v>53460</v>
      </c>
      <c r="X134" s="49">
        <v>42000</v>
      </c>
      <c r="Y134" s="76"/>
      <c r="Z134" s="76"/>
      <c r="AA134" s="69">
        <f t="shared" si="20"/>
        <v>3</v>
      </c>
      <c r="AB134" s="48">
        <f t="shared" si="21"/>
        <v>48870</v>
      </c>
      <c r="AC134" s="48">
        <f t="shared" si="18"/>
        <v>0</v>
      </c>
      <c r="AD134" s="48">
        <f t="shared" si="19"/>
        <v>0</v>
      </c>
      <c r="AE134" s="48">
        <f t="shared" si="16"/>
        <v>0</v>
      </c>
      <c r="AF134" s="48">
        <f t="shared" si="17"/>
        <v>97740</v>
      </c>
      <c r="AG134" s="104">
        <f t="shared" si="13"/>
        <v>97740</v>
      </c>
    </row>
    <row r="135" spans="1:33" ht="12.75" x14ac:dyDescent="0.2">
      <c r="A135" s="96">
        <v>8</v>
      </c>
      <c r="B135" s="103">
        <v>126</v>
      </c>
      <c r="C135" s="72">
        <v>11122004</v>
      </c>
      <c r="D135" s="72" t="s">
        <v>272</v>
      </c>
      <c r="E135" s="51" t="s">
        <v>273</v>
      </c>
      <c r="F135" s="91" t="s">
        <v>267</v>
      </c>
      <c r="G135" s="73" t="s">
        <v>260</v>
      </c>
      <c r="H135" s="73"/>
      <c r="I135" s="73"/>
      <c r="J135" s="73"/>
      <c r="K135" s="73">
        <v>12</v>
      </c>
      <c r="L135" s="55">
        <f t="shared" si="11"/>
        <v>12</v>
      </c>
      <c r="M135" s="74">
        <v>0.19</v>
      </c>
      <c r="N135" s="62">
        <v>0.19</v>
      </c>
      <c r="O135" s="62">
        <v>0.19</v>
      </c>
      <c r="P135" s="62">
        <v>0.19</v>
      </c>
      <c r="Q135" s="62">
        <v>0.19</v>
      </c>
      <c r="R135" s="86">
        <v>0.19</v>
      </c>
      <c r="S135" s="60">
        <v>23250</v>
      </c>
      <c r="T135" s="93"/>
      <c r="U135" s="93"/>
      <c r="V135" s="93"/>
      <c r="W135" s="75">
        <v>24300</v>
      </c>
      <c r="X135" s="49">
        <v>19500</v>
      </c>
      <c r="Y135" s="76"/>
      <c r="Z135" s="76"/>
      <c r="AA135" s="69">
        <f t="shared" si="20"/>
        <v>3</v>
      </c>
      <c r="AB135" s="48">
        <f t="shared" si="21"/>
        <v>22350</v>
      </c>
      <c r="AC135" s="48">
        <f t="shared" si="18"/>
        <v>0</v>
      </c>
      <c r="AD135" s="48">
        <f t="shared" si="19"/>
        <v>0</v>
      </c>
      <c r="AE135" s="48">
        <f t="shared" si="16"/>
        <v>0</v>
      </c>
      <c r="AF135" s="48">
        <f t="shared" si="17"/>
        <v>268200</v>
      </c>
      <c r="AG135" s="104">
        <f t="shared" si="13"/>
        <v>268200</v>
      </c>
    </row>
    <row r="136" spans="1:33" ht="25.5" x14ac:dyDescent="0.2">
      <c r="A136" s="96">
        <v>9</v>
      </c>
      <c r="B136" s="103">
        <v>127</v>
      </c>
      <c r="C136" s="72">
        <v>27111701</v>
      </c>
      <c r="D136" s="72" t="s">
        <v>274</v>
      </c>
      <c r="E136" s="51" t="s">
        <v>336</v>
      </c>
      <c r="F136" s="73" t="s">
        <v>31</v>
      </c>
      <c r="G136" s="73" t="s">
        <v>260</v>
      </c>
      <c r="H136" s="73"/>
      <c r="I136" s="73"/>
      <c r="J136" s="73"/>
      <c r="K136" s="73">
        <v>2</v>
      </c>
      <c r="L136" s="55">
        <f t="shared" si="11"/>
        <v>2</v>
      </c>
      <c r="M136" s="74">
        <v>0.19</v>
      </c>
      <c r="N136" s="62">
        <v>0.19</v>
      </c>
      <c r="O136" s="62">
        <v>0.19</v>
      </c>
      <c r="P136" s="62">
        <v>0.19</v>
      </c>
      <c r="Q136" s="62">
        <v>0.19</v>
      </c>
      <c r="R136" s="86">
        <v>0.19</v>
      </c>
      <c r="S136" s="159">
        <v>697500</v>
      </c>
      <c r="T136" s="160"/>
      <c r="U136" s="160"/>
      <c r="V136" s="160"/>
      <c r="W136" s="161">
        <v>729000</v>
      </c>
      <c r="X136" s="49">
        <v>85000</v>
      </c>
      <c r="Y136" s="76"/>
      <c r="Z136" s="76"/>
      <c r="AA136" s="69">
        <f t="shared" si="20"/>
        <v>3</v>
      </c>
      <c r="AB136" s="48">
        <f>+X136</f>
        <v>85000</v>
      </c>
      <c r="AC136" s="48">
        <f t="shared" si="18"/>
        <v>0</v>
      </c>
      <c r="AD136" s="48">
        <f t="shared" si="19"/>
        <v>0</v>
      </c>
      <c r="AE136" s="48">
        <f t="shared" si="16"/>
        <v>0</v>
      </c>
      <c r="AF136" s="48">
        <f t="shared" si="17"/>
        <v>170000</v>
      </c>
      <c r="AG136" s="104">
        <f t="shared" si="13"/>
        <v>170000</v>
      </c>
    </row>
    <row r="137" spans="1:33" ht="12.75" x14ac:dyDescent="0.2">
      <c r="A137" s="96">
        <v>10</v>
      </c>
      <c r="B137" s="103">
        <v>128</v>
      </c>
      <c r="C137" s="72">
        <v>23242307</v>
      </c>
      <c r="D137" s="72" t="s">
        <v>276</v>
      </c>
      <c r="E137" s="51" t="s">
        <v>277</v>
      </c>
      <c r="F137" s="73" t="s">
        <v>31</v>
      </c>
      <c r="G137" s="73" t="s">
        <v>260</v>
      </c>
      <c r="H137" s="73"/>
      <c r="I137" s="73"/>
      <c r="J137" s="73"/>
      <c r="K137" s="73">
        <v>8</v>
      </c>
      <c r="L137" s="55">
        <f t="shared" si="11"/>
        <v>8</v>
      </c>
      <c r="M137" s="74">
        <v>0.19</v>
      </c>
      <c r="N137" s="62">
        <v>0.19</v>
      </c>
      <c r="O137" s="62">
        <v>0.19</v>
      </c>
      <c r="P137" s="62">
        <v>0.19</v>
      </c>
      <c r="Q137" s="62">
        <v>0.19</v>
      </c>
      <c r="R137" s="86">
        <v>0.19</v>
      </c>
      <c r="S137" s="60">
        <v>5580</v>
      </c>
      <c r="T137" s="93"/>
      <c r="U137" s="93"/>
      <c r="V137" s="93"/>
      <c r="W137" s="75">
        <v>5832</v>
      </c>
      <c r="X137" s="49">
        <v>5000</v>
      </c>
      <c r="Y137" s="76"/>
      <c r="Z137" s="76"/>
      <c r="AA137" s="69">
        <f t="shared" si="20"/>
        <v>3</v>
      </c>
      <c r="AB137" s="48">
        <f t="shared" si="21"/>
        <v>5470.67</v>
      </c>
      <c r="AC137" s="48">
        <f t="shared" si="18"/>
        <v>0</v>
      </c>
      <c r="AD137" s="48">
        <f t="shared" si="19"/>
        <v>0</v>
      </c>
      <c r="AE137" s="48">
        <f t="shared" si="16"/>
        <v>0</v>
      </c>
      <c r="AF137" s="48">
        <f t="shared" si="17"/>
        <v>43765.36</v>
      </c>
      <c r="AG137" s="104">
        <f t="shared" si="13"/>
        <v>43765.36</v>
      </c>
    </row>
    <row r="138" spans="1:33" ht="12.75" x14ac:dyDescent="0.2">
      <c r="A138" s="96">
        <v>11</v>
      </c>
      <c r="B138" s="103">
        <v>129</v>
      </c>
      <c r="C138" s="72">
        <v>23242307</v>
      </c>
      <c r="D138" s="72" t="s">
        <v>276</v>
      </c>
      <c r="E138" s="51" t="s">
        <v>278</v>
      </c>
      <c r="F138" s="73" t="s">
        <v>31</v>
      </c>
      <c r="G138" s="73" t="s">
        <v>260</v>
      </c>
      <c r="H138" s="73"/>
      <c r="I138" s="73"/>
      <c r="J138" s="73"/>
      <c r="K138" s="73">
        <v>8</v>
      </c>
      <c r="L138" s="55">
        <f t="shared" si="11"/>
        <v>8</v>
      </c>
      <c r="M138" s="74">
        <v>0.19</v>
      </c>
      <c r="N138" s="62">
        <v>0.19</v>
      </c>
      <c r="O138" s="62">
        <v>0.19</v>
      </c>
      <c r="P138" s="62">
        <v>0.19</v>
      </c>
      <c r="Q138" s="62">
        <v>0.19</v>
      </c>
      <c r="R138" s="86">
        <v>0.19</v>
      </c>
      <c r="S138" s="60">
        <v>5425</v>
      </c>
      <c r="T138" s="93"/>
      <c r="U138" s="93"/>
      <c r="V138" s="93"/>
      <c r="W138" s="75">
        <v>5670</v>
      </c>
      <c r="X138" s="49">
        <v>5000</v>
      </c>
      <c r="Y138" s="76"/>
      <c r="Z138" s="76"/>
      <c r="AA138" s="69">
        <f t="shared" si="20"/>
        <v>3</v>
      </c>
      <c r="AB138" s="48">
        <f t="shared" si="21"/>
        <v>5365</v>
      </c>
      <c r="AC138" s="48">
        <f t="shared" si="18"/>
        <v>0</v>
      </c>
      <c r="AD138" s="48">
        <f t="shared" si="19"/>
        <v>0</v>
      </c>
      <c r="AE138" s="48">
        <f t="shared" si="16"/>
        <v>0</v>
      </c>
      <c r="AF138" s="48">
        <f t="shared" si="17"/>
        <v>42920</v>
      </c>
      <c r="AG138" s="104">
        <f t="shared" si="13"/>
        <v>42920</v>
      </c>
    </row>
    <row r="139" spans="1:33" ht="25.5" x14ac:dyDescent="0.2">
      <c r="A139" s="96">
        <v>12</v>
      </c>
      <c r="B139" s="103">
        <v>130</v>
      </c>
      <c r="C139" s="72">
        <v>23242307</v>
      </c>
      <c r="D139" s="72" t="s">
        <v>276</v>
      </c>
      <c r="E139" s="51" t="s">
        <v>279</v>
      </c>
      <c r="F139" s="73" t="s">
        <v>31</v>
      </c>
      <c r="G139" s="73" t="s">
        <v>260</v>
      </c>
      <c r="H139" s="73"/>
      <c r="I139" s="73"/>
      <c r="J139" s="73"/>
      <c r="K139" s="73">
        <v>8</v>
      </c>
      <c r="L139" s="55">
        <f t="shared" ref="L139:L162" si="22">H139+J139+K139</f>
        <v>8</v>
      </c>
      <c r="M139" s="74">
        <v>0.19</v>
      </c>
      <c r="N139" s="62">
        <v>0.19</v>
      </c>
      <c r="O139" s="62">
        <v>0.19</v>
      </c>
      <c r="P139" s="62">
        <v>0.19</v>
      </c>
      <c r="Q139" s="62">
        <v>0.19</v>
      </c>
      <c r="R139" s="86">
        <v>0.19</v>
      </c>
      <c r="S139" s="60">
        <v>4650</v>
      </c>
      <c r="T139" s="93"/>
      <c r="U139" s="93"/>
      <c r="V139" s="93"/>
      <c r="W139" s="75">
        <v>4860</v>
      </c>
      <c r="X139" s="49">
        <v>4500</v>
      </c>
      <c r="Y139" s="76"/>
      <c r="Z139" s="76"/>
      <c r="AA139" s="69">
        <f t="shared" ref="AA139:AA162" si="23">COUNT(S139,T139,U139,V139,W139,X139,Y139)</f>
        <v>3</v>
      </c>
      <c r="AB139" s="48">
        <f t="shared" si="21"/>
        <v>4670</v>
      </c>
      <c r="AC139" s="48">
        <f t="shared" ref="AC139:AC162" si="24">AB139*H139</f>
        <v>0</v>
      </c>
      <c r="AD139" s="48">
        <f t="shared" si="19"/>
        <v>0</v>
      </c>
      <c r="AE139" s="48">
        <f t="shared" si="16"/>
        <v>0</v>
      </c>
      <c r="AF139" s="48">
        <f t="shared" si="17"/>
        <v>37360</v>
      </c>
      <c r="AG139" s="104">
        <f t="shared" ref="AG139:AG162" si="25">AB139*L139</f>
        <v>37360</v>
      </c>
    </row>
    <row r="140" spans="1:33" ht="12.75" x14ac:dyDescent="0.2">
      <c r="A140" s="96">
        <v>13</v>
      </c>
      <c r="B140" s="103">
        <v>131</v>
      </c>
      <c r="C140" s="72">
        <v>23242307</v>
      </c>
      <c r="D140" s="72" t="s">
        <v>276</v>
      </c>
      <c r="E140" s="51" t="s">
        <v>280</v>
      </c>
      <c r="F140" s="73" t="s">
        <v>31</v>
      </c>
      <c r="G140" s="73" t="s">
        <v>260</v>
      </c>
      <c r="H140" s="73"/>
      <c r="I140" s="73"/>
      <c r="J140" s="73"/>
      <c r="K140" s="73">
        <v>8</v>
      </c>
      <c r="L140" s="55">
        <f t="shared" si="22"/>
        <v>8</v>
      </c>
      <c r="M140" s="74">
        <v>0.19</v>
      </c>
      <c r="N140" s="62">
        <v>0.19</v>
      </c>
      <c r="O140" s="62">
        <v>0.19</v>
      </c>
      <c r="P140" s="62">
        <v>0.19</v>
      </c>
      <c r="Q140" s="62">
        <v>0.19</v>
      </c>
      <c r="R140" s="86">
        <v>0.19</v>
      </c>
      <c r="S140" s="60">
        <v>4650</v>
      </c>
      <c r="T140" s="93"/>
      <c r="U140" s="93"/>
      <c r="V140" s="93"/>
      <c r="W140" s="75">
        <v>4860</v>
      </c>
      <c r="X140" s="49">
        <v>4300</v>
      </c>
      <c r="Y140" s="76"/>
      <c r="Z140" s="76"/>
      <c r="AA140" s="69">
        <f t="shared" si="23"/>
        <v>3</v>
      </c>
      <c r="AB140" s="48">
        <f t="shared" si="21"/>
        <v>4603.33</v>
      </c>
      <c r="AC140" s="48">
        <f t="shared" si="24"/>
        <v>0</v>
      </c>
      <c r="AD140" s="48">
        <f t="shared" ref="AD140:AD162" si="26">+AB140*I140</f>
        <v>0</v>
      </c>
      <c r="AE140" s="48">
        <f t="shared" ref="AE140:AE162" si="27">AB140*J140</f>
        <v>0</v>
      </c>
      <c r="AF140" s="48">
        <f t="shared" ref="AF140:AF162" si="28">AB140*K140</f>
        <v>36826.639999999999</v>
      </c>
      <c r="AG140" s="104">
        <f t="shared" si="25"/>
        <v>36826.639999999999</v>
      </c>
    </row>
    <row r="141" spans="1:33" ht="12.75" x14ac:dyDescent="0.2">
      <c r="A141" s="96">
        <v>14</v>
      </c>
      <c r="B141" s="103">
        <v>132</v>
      </c>
      <c r="C141" s="72">
        <v>23242307</v>
      </c>
      <c r="D141" s="72" t="s">
        <v>276</v>
      </c>
      <c r="E141" s="51" t="s">
        <v>281</v>
      </c>
      <c r="F141" s="73" t="s">
        <v>31</v>
      </c>
      <c r="G141" s="73" t="s">
        <v>260</v>
      </c>
      <c r="H141" s="73"/>
      <c r="I141" s="73"/>
      <c r="J141" s="73"/>
      <c r="K141" s="73">
        <v>8</v>
      </c>
      <c r="L141" s="55">
        <f t="shared" si="22"/>
        <v>8</v>
      </c>
      <c r="M141" s="74">
        <v>0.19</v>
      </c>
      <c r="N141" s="62">
        <v>0.19</v>
      </c>
      <c r="O141" s="62">
        <v>0.19</v>
      </c>
      <c r="P141" s="62">
        <v>0.19</v>
      </c>
      <c r="Q141" s="62">
        <v>0.19</v>
      </c>
      <c r="R141" s="86">
        <v>0.19</v>
      </c>
      <c r="S141" s="60">
        <v>6975</v>
      </c>
      <c r="T141" s="93"/>
      <c r="U141" s="93"/>
      <c r="V141" s="93"/>
      <c r="W141" s="75">
        <v>7290.0000000000009</v>
      </c>
      <c r="X141" s="49">
        <v>7000</v>
      </c>
      <c r="Y141" s="76"/>
      <c r="Z141" s="76"/>
      <c r="AA141" s="69">
        <f t="shared" si="23"/>
        <v>3</v>
      </c>
      <c r="AB141" s="48">
        <f t="shared" si="21"/>
        <v>7088.33</v>
      </c>
      <c r="AC141" s="48">
        <f t="shared" si="24"/>
        <v>0</v>
      </c>
      <c r="AD141" s="48">
        <f t="shared" si="26"/>
        <v>0</v>
      </c>
      <c r="AE141" s="48">
        <f t="shared" si="27"/>
        <v>0</v>
      </c>
      <c r="AF141" s="48">
        <f t="shared" si="28"/>
        <v>56706.64</v>
      </c>
      <c r="AG141" s="104">
        <f t="shared" si="25"/>
        <v>56706.64</v>
      </c>
    </row>
    <row r="142" spans="1:33" ht="25.5" x14ac:dyDescent="0.2">
      <c r="A142" s="96">
        <v>15</v>
      </c>
      <c r="B142" s="103">
        <v>133</v>
      </c>
      <c r="C142" s="72">
        <v>23231100</v>
      </c>
      <c r="D142" s="72" t="s">
        <v>282</v>
      </c>
      <c r="E142" s="51" t="s">
        <v>283</v>
      </c>
      <c r="F142" s="91" t="s">
        <v>333</v>
      </c>
      <c r="G142" s="91" t="s">
        <v>284</v>
      </c>
      <c r="H142" s="73"/>
      <c r="I142" s="73"/>
      <c r="J142" s="73"/>
      <c r="K142" s="73">
        <v>1</v>
      </c>
      <c r="L142" s="55">
        <f t="shared" si="22"/>
        <v>1</v>
      </c>
      <c r="M142" s="74">
        <v>0.19</v>
      </c>
      <c r="N142" s="62">
        <v>0.19</v>
      </c>
      <c r="O142" s="62">
        <v>0.19</v>
      </c>
      <c r="P142" s="62">
        <v>0.19</v>
      </c>
      <c r="Q142" s="62">
        <v>0.19</v>
      </c>
      <c r="R142" s="86">
        <v>0.19</v>
      </c>
      <c r="S142" s="60">
        <v>553970</v>
      </c>
      <c r="T142" s="93"/>
      <c r="U142" s="93"/>
      <c r="V142" s="93"/>
      <c r="W142" s="75">
        <v>578988</v>
      </c>
      <c r="X142" s="49">
        <v>410000</v>
      </c>
      <c r="Y142" s="76"/>
      <c r="Z142" s="76"/>
      <c r="AA142" s="69">
        <f t="shared" si="23"/>
        <v>3</v>
      </c>
      <c r="AB142" s="48">
        <f t="shared" si="21"/>
        <v>514319.33</v>
      </c>
      <c r="AC142" s="48">
        <f t="shared" si="24"/>
        <v>0</v>
      </c>
      <c r="AD142" s="48">
        <f t="shared" si="26"/>
        <v>0</v>
      </c>
      <c r="AE142" s="48">
        <f t="shared" si="27"/>
        <v>0</v>
      </c>
      <c r="AF142" s="48">
        <f t="shared" si="28"/>
        <v>514319.33</v>
      </c>
      <c r="AG142" s="104">
        <f t="shared" si="25"/>
        <v>514319.33</v>
      </c>
    </row>
    <row r="143" spans="1:33" ht="12.75" x14ac:dyDescent="0.2">
      <c r="A143" s="96">
        <v>16</v>
      </c>
      <c r="B143" s="103">
        <v>134</v>
      </c>
      <c r="C143" s="72">
        <v>27111918</v>
      </c>
      <c r="D143" s="72" t="s">
        <v>285</v>
      </c>
      <c r="E143" s="51" t="s">
        <v>286</v>
      </c>
      <c r="F143" s="91" t="s">
        <v>287</v>
      </c>
      <c r="G143" s="73" t="s">
        <v>260</v>
      </c>
      <c r="H143" s="73"/>
      <c r="I143" s="73"/>
      <c r="J143" s="73"/>
      <c r="K143" s="73">
        <v>20</v>
      </c>
      <c r="L143" s="55">
        <f t="shared" si="22"/>
        <v>20</v>
      </c>
      <c r="M143" s="74">
        <v>0.19</v>
      </c>
      <c r="N143" s="62">
        <v>0.19</v>
      </c>
      <c r="O143" s="62">
        <v>0.19</v>
      </c>
      <c r="P143" s="62">
        <v>0.19</v>
      </c>
      <c r="Q143" s="62">
        <v>0.19</v>
      </c>
      <c r="R143" s="86">
        <v>0</v>
      </c>
      <c r="S143" s="60">
        <v>2325</v>
      </c>
      <c r="T143" s="93"/>
      <c r="U143" s="93"/>
      <c r="V143" s="93"/>
      <c r="W143" s="75">
        <v>2430</v>
      </c>
      <c r="X143" s="49">
        <v>2400</v>
      </c>
      <c r="Y143" s="77">
        <v>2000.3899999999999</v>
      </c>
      <c r="Z143" s="77"/>
      <c r="AA143" s="69">
        <f t="shared" si="23"/>
        <v>4</v>
      </c>
      <c r="AB143" s="48">
        <f t="shared" si="21"/>
        <v>2288.85</v>
      </c>
      <c r="AC143" s="48">
        <f t="shared" si="24"/>
        <v>0</v>
      </c>
      <c r="AD143" s="48">
        <f t="shared" si="26"/>
        <v>0</v>
      </c>
      <c r="AE143" s="48">
        <f t="shared" si="27"/>
        <v>0</v>
      </c>
      <c r="AF143" s="48">
        <f t="shared" si="28"/>
        <v>45777</v>
      </c>
      <c r="AG143" s="104">
        <f t="shared" si="25"/>
        <v>45777</v>
      </c>
    </row>
    <row r="144" spans="1:33" ht="12.75" x14ac:dyDescent="0.2">
      <c r="A144" s="96">
        <v>17</v>
      </c>
      <c r="B144" s="103">
        <v>135</v>
      </c>
      <c r="C144" s="72">
        <v>27111918</v>
      </c>
      <c r="D144" s="72" t="s">
        <v>285</v>
      </c>
      <c r="E144" s="51" t="s">
        <v>288</v>
      </c>
      <c r="F144" s="91" t="s">
        <v>287</v>
      </c>
      <c r="G144" s="73" t="s">
        <v>260</v>
      </c>
      <c r="H144" s="73"/>
      <c r="I144" s="73"/>
      <c r="J144" s="73"/>
      <c r="K144" s="73">
        <v>30</v>
      </c>
      <c r="L144" s="55">
        <f t="shared" si="22"/>
        <v>30</v>
      </c>
      <c r="M144" s="74">
        <v>0.19</v>
      </c>
      <c r="N144" s="62">
        <v>0.19</v>
      </c>
      <c r="O144" s="62">
        <v>0.19</v>
      </c>
      <c r="P144" s="62">
        <v>0.19</v>
      </c>
      <c r="Q144" s="62">
        <v>0.19</v>
      </c>
      <c r="R144" s="86">
        <v>0</v>
      </c>
      <c r="S144" s="60">
        <v>2325</v>
      </c>
      <c r="T144" s="93"/>
      <c r="U144" s="93"/>
      <c r="V144" s="93"/>
      <c r="W144" s="75">
        <v>2430</v>
      </c>
      <c r="X144" s="49">
        <v>2400</v>
      </c>
      <c r="Y144" s="77">
        <v>2000.3899999999999</v>
      </c>
      <c r="Z144" s="77"/>
      <c r="AA144" s="69">
        <f t="shared" si="23"/>
        <v>4</v>
      </c>
      <c r="AB144" s="48">
        <f t="shared" si="21"/>
        <v>2288.85</v>
      </c>
      <c r="AC144" s="48">
        <f t="shared" si="24"/>
        <v>0</v>
      </c>
      <c r="AD144" s="48">
        <f t="shared" si="26"/>
        <v>0</v>
      </c>
      <c r="AE144" s="48">
        <f t="shared" si="27"/>
        <v>0</v>
      </c>
      <c r="AF144" s="48">
        <f t="shared" si="28"/>
        <v>68665.5</v>
      </c>
      <c r="AG144" s="104">
        <f t="shared" si="25"/>
        <v>68665.5</v>
      </c>
    </row>
    <row r="145" spans="1:33" ht="12.75" x14ac:dyDescent="0.2">
      <c r="A145" s="96">
        <v>18</v>
      </c>
      <c r="B145" s="103">
        <v>136</v>
      </c>
      <c r="C145" s="72">
        <v>27111918</v>
      </c>
      <c r="D145" s="72" t="s">
        <v>285</v>
      </c>
      <c r="E145" s="51" t="s">
        <v>289</v>
      </c>
      <c r="F145" s="91" t="s">
        <v>287</v>
      </c>
      <c r="G145" s="73" t="s">
        <v>260</v>
      </c>
      <c r="H145" s="73"/>
      <c r="I145" s="73"/>
      <c r="J145" s="73"/>
      <c r="K145" s="73">
        <v>30</v>
      </c>
      <c r="L145" s="55">
        <f t="shared" si="22"/>
        <v>30</v>
      </c>
      <c r="M145" s="74">
        <v>0.19</v>
      </c>
      <c r="N145" s="62">
        <v>0.19</v>
      </c>
      <c r="O145" s="62">
        <v>0.19</v>
      </c>
      <c r="P145" s="62">
        <v>0.19</v>
      </c>
      <c r="Q145" s="62">
        <v>0.19</v>
      </c>
      <c r="R145" s="86">
        <v>0</v>
      </c>
      <c r="S145" s="60">
        <v>2325</v>
      </c>
      <c r="T145" s="93"/>
      <c r="U145" s="93"/>
      <c r="V145" s="93"/>
      <c r="W145" s="75">
        <v>2430</v>
      </c>
      <c r="X145" s="49">
        <v>2400</v>
      </c>
      <c r="Y145" s="77">
        <v>2000.3899999999999</v>
      </c>
      <c r="Z145" s="77"/>
      <c r="AA145" s="69">
        <f t="shared" si="23"/>
        <v>4</v>
      </c>
      <c r="AB145" s="48">
        <f t="shared" si="21"/>
        <v>2288.85</v>
      </c>
      <c r="AC145" s="48">
        <f t="shared" si="24"/>
        <v>0</v>
      </c>
      <c r="AD145" s="48">
        <f t="shared" si="26"/>
        <v>0</v>
      </c>
      <c r="AE145" s="48">
        <f t="shared" si="27"/>
        <v>0</v>
      </c>
      <c r="AF145" s="48">
        <f t="shared" si="28"/>
        <v>68665.5</v>
      </c>
      <c r="AG145" s="104">
        <f t="shared" si="25"/>
        <v>68665.5</v>
      </c>
    </row>
    <row r="146" spans="1:33" ht="12.75" x14ac:dyDescent="0.2">
      <c r="A146" s="96">
        <v>19</v>
      </c>
      <c r="B146" s="103">
        <v>137</v>
      </c>
      <c r="C146" s="72">
        <v>27111918</v>
      </c>
      <c r="D146" s="72" t="s">
        <v>285</v>
      </c>
      <c r="E146" s="51" t="s">
        <v>290</v>
      </c>
      <c r="F146" s="91" t="s">
        <v>287</v>
      </c>
      <c r="G146" s="73" t="s">
        <v>260</v>
      </c>
      <c r="H146" s="73"/>
      <c r="I146" s="73"/>
      <c r="J146" s="73"/>
      <c r="K146" s="73">
        <v>16</v>
      </c>
      <c r="L146" s="55">
        <f t="shared" si="22"/>
        <v>16</v>
      </c>
      <c r="M146" s="74">
        <v>0.19</v>
      </c>
      <c r="N146" s="62">
        <v>0.19</v>
      </c>
      <c r="O146" s="62">
        <v>0.19</v>
      </c>
      <c r="P146" s="62">
        <v>0.19</v>
      </c>
      <c r="Q146" s="62">
        <v>0.19</v>
      </c>
      <c r="R146" s="86">
        <v>0</v>
      </c>
      <c r="S146" s="60">
        <v>2325</v>
      </c>
      <c r="T146" s="93"/>
      <c r="U146" s="93"/>
      <c r="V146" s="93"/>
      <c r="W146" s="75">
        <v>2430</v>
      </c>
      <c r="X146" s="49">
        <v>2400</v>
      </c>
      <c r="Y146" s="77">
        <v>2000.3899999999999</v>
      </c>
      <c r="Z146" s="77"/>
      <c r="AA146" s="69">
        <f t="shared" si="23"/>
        <v>4</v>
      </c>
      <c r="AB146" s="48">
        <f t="shared" si="21"/>
        <v>2288.85</v>
      </c>
      <c r="AC146" s="48">
        <f t="shared" si="24"/>
        <v>0</v>
      </c>
      <c r="AD146" s="48">
        <f t="shared" si="26"/>
        <v>0</v>
      </c>
      <c r="AE146" s="48">
        <f t="shared" si="27"/>
        <v>0</v>
      </c>
      <c r="AF146" s="48">
        <f t="shared" si="28"/>
        <v>36621.599999999999</v>
      </c>
      <c r="AG146" s="104">
        <f t="shared" si="25"/>
        <v>36621.599999999999</v>
      </c>
    </row>
    <row r="147" spans="1:33" ht="12.75" x14ac:dyDescent="0.2">
      <c r="A147" s="96">
        <v>20</v>
      </c>
      <c r="B147" s="103">
        <v>138</v>
      </c>
      <c r="C147" s="72">
        <v>27111918</v>
      </c>
      <c r="D147" s="72" t="s">
        <v>285</v>
      </c>
      <c r="E147" s="51" t="s">
        <v>291</v>
      </c>
      <c r="F147" s="91" t="s">
        <v>292</v>
      </c>
      <c r="G147" s="91" t="s">
        <v>284</v>
      </c>
      <c r="H147" s="73"/>
      <c r="I147" s="73"/>
      <c r="J147" s="73"/>
      <c r="K147" s="73">
        <v>5</v>
      </c>
      <c r="L147" s="55">
        <f t="shared" si="22"/>
        <v>5</v>
      </c>
      <c r="M147" s="74">
        <v>0.19</v>
      </c>
      <c r="N147" s="62">
        <v>0.19</v>
      </c>
      <c r="O147" s="62">
        <v>0.19</v>
      </c>
      <c r="P147" s="62">
        <v>0.19</v>
      </c>
      <c r="Q147" s="62">
        <v>0.19</v>
      </c>
      <c r="R147" s="86">
        <v>0</v>
      </c>
      <c r="S147" s="60">
        <v>2325</v>
      </c>
      <c r="T147" s="93"/>
      <c r="U147" s="93"/>
      <c r="V147" s="93"/>
      <c r="W147" s="75">
        <v>2430</v>
      </c>
      <c r="X147" s="49">
        <v>32000</v>
      </c>
      <c r="Y147" s="77"/>
      <c r="Z147" s="77"/>
      <c r="AA147" s="69">
        <f t="shared" si="23"/>
        <v>3</v>
      </c>
      <c r="AB147" s="48">
        <f t="shared" si="21"/>
        <v>12251.67</v>
      </c>
      <c r="AC147" s="48">
        <f t="shared" si="24"/>
        <v>0</v>
      </c>
      <c r="AD147" s="48">
        <f t="shared" si="26"/>
        <v>0</v>
      </c>
      <c r="AE147" s="48">
        <f t="shared" si="27"/>
        <v>0</v>
      </c>
      <c r="AF147" s="48">
        <f t="shared" si="28"/>
        <v>61258.35</v>
      </c>
      <c r="AG147" s="104">
        <f t="shared" si="25"/>
        <v>61258.35</v>
      </c>
    </row>
    <row r="148" spans="1:33" ht="12.75" x14ac:dyDescent="0.2">
      <c r="A148" s="96">
        <v>21</v>
      </c>
      <c r="B148" s="103">
        <v>139</v>
      </c>
      <c r="C148" s="72">
        <v>27111918</v>
      </c>
      <c r="D148" s="72" t="s">
        <v>285</v>
      </c>
      <c r="E148" s="51" t="s">
        <v>293</v>
      </c>
      <c r="F148" s="91" t="s">
        <v>292</v>
      </c>
      <c r="G148" s="91" t="s">
        <v>284</v>
      </c>
      <c r="H148" s="73"/>
      <c r="I148" s="73"/>
      <c r="J148" s="73"/>
      <c r="K148" s="73">
        <v>10</v>
      </c>
      <c r="L148" s="55">
        <f t="shared" si="22"/>
        <v>10</v>
      </c>
      <c r="M148" s="74">
        <v>0.19</v>
      </c>
      <c r="N148" s="62">
        <v>0.19</v>
      </c>
      <c r="O148" s="62">
        <v>0.19</v>
      </c>
      <c r="P148" s="62">
        <v>0.19</v>
      </c>
      <c r="Q148" s="62">
        <v>0.19</v>
      </c>
      <c r="R148" s="86">
        <v>0</v>
      </c>
      <c r="S148" s="60">
        <v>2325</v>
      </c>
      <c r="T148" s="93"/>
      <c r="U148" s="93"/>
      <c r="V148" s="93"/>
      <c r="W148" s="75">
        <v>2430</v>
      </c>
      <c r="X148" s="49">
        <v>32000</v>
      </c>
      <c r="Y148" s="77"/>
      <c r="Z148" s="77"/>
      <c r="AA148" s="69">
        <f t="shared" si="23"/>
        <v>3</v>
      </c>
      <c r="AB148" s="48">
        <f t="shared" si="21"/>
        <v>12251.67</v>
      </c>
      <c r="AC148" s="48">
        <f t="shared" si="24"/>
        <v>0</v>
      </c>
      <c r="AD148" s="48">
        <f t="shared" si="26"/>
        <v>0</v>
      </c>
      <c r="AE148" s="48">
        <f t="shared" si="27"/>
        <v>0</v>
      </c>
      <c r="AF148" s="48">
        <f t="shared" si="28"/>
        <v>122516.7</v>
      </c>
      <c r="AG148" s="104">
        <f t="shared" si="25"/>
        <v>122516.7</v>
      </c>
    </row>
    <row r="149" spans="1:33" ht="12.75" x14ac:dyDescent="0.2">
      <c r="A149" s="96">
        <v>22</v>
      </c>
      <c r="B149" s="103">
        <v>140</v>
      </c>
      <c r="C149" s="72">
        <v>23242307</v>
      </c>
      <c r="D149" s="72" t="s">
        <v>294</v>
      </c>
      <c r="E149" s="51" t="s">
        <v>295</v>
      </c>
      <c r="F149" s="91" t="s">
        <v>296</v>
      </c>
      <c r="G149" s="73" t="s">
        <v>260</v>
      </c>
      <c r="H149" s="73"/>
      <c r="I149" s="73"/>
      <c r="J149" s="73"/>
      <c r="K149" s="73">
        <v>6</v>
      </c>
      <c r="L149" s="55">
        <f t="shared" si="22"/>
        <v>6</v>
      </c>
      <c r="M149" s="74">
        <v>0.19</v>
      </c>
      <c r="N149" s="62">
        <v>0.19</v>
      </c>
      <c r="O149" s="62">
        <v>0.19</v>
      </c>
      <c r="P149" s="62">
        <v>0.19</v>
      </c>
      <c r="Q149" s="62">
        <v>0.19</v>
      </c>
      <c r="R149" s="86">
        <v>0</v>
      </c>
      <c r="S149" s="60">
        <v>5425</v>
      </c>
      <c r="T149" s="93"/>
      <c r="U149" s="93"/>
      <c r="V149" s="93"/>
      <c r="W149" s="75">
        <v>5670</v>
      </c>
      <c r="X149" s="49">
        <v>5000</v>
      </c>
      <c r="Y149" s="77">
        <v>5500.18</v>
      </c>
      <c r="Z149" s="77"/>
      <c r="AA149" s="69">
        <f t="shared" si="23"/>
        <v>4</v>
      </c>
      <c r="AB149" s="48">
        <f t="shared" si="21"/>
        <v>5398.8</v>
      </c>
      <c r="AC149" s="48">
        <f t="shared" si="24"/>
        <v>0</v>
      </c>
      <c r="AD149" s="48">
        <f t="shared" si="26"/>
        <v>0</v>
      </c>
      <c r="AE149" s="48">
        <f t="shared" si="27"/>
        <v>0</v>
      </c>
      <c r="AF149" s="48">
        <f t="shared" si="28"/>
        <v>32392.800000000003</v>
      </c>
      <c r="AG149" s="104">
        <f t="shared" si="25"/>
        <v>32392.800000000003</v>
      </c>
    </row>
    <row r="150" spans="1:33" ht="25.5" x14ac:dyDescent="0.2">
      <c r="A150" s="96">
        <v>23</v>
      </c>
      <c r="B150" s="103">
        <v>141</v>
      </c>
      <c r="C150" s="72">
        <v>23242307</v>
      </c>
      <c r="D150" s="72" t="s">
        <v>294</v>
      </c>
      <c r="E150" s="51" t="s">
        <v>297</v>
      </c>
      <c r="F150" s="91" t="s">
        <v>296</v>
      </c>
      <c r="G150" s="73" t="s">
        <v>260</v>
      </c>
      <c r="H150" s="73"/>
      <c r="I150" s="73"/>
      <c r="J150" s="73"/>
      <c r="K150" s="73">
        <v>4</v>
      </c>
      <c r="L150" s="55">
        <f t="shared" si="22"/>
        <v>4</v>
      </c>
      <c r="M150" s="74">
        <v>0.19</v>
      </c>
      <c r="N150" s="62">
        <v>0.19</v>
      </c>
      <c r="O150" s="62">
        <v>0.19</v>
      </c>
      <c r="P150" s="62">
        <v>0.19</v>
      </c>
      <c r="Q150" s="62">
        <v>0.19</v>
      </c>
      <c r="R150" s="86">
        <v>0</v>
      </c>
      <c r="S150" s="60">
        <v>5425</v>
      </c>
      <c r="T150" s="93"/>
      <c r="U150" s="93"/>
      <c r="V150" s="93"/>
      <c r="W150" s="75">
        <v>5670</v>
      </c>
      <c r="X150" s="49">
        <v>5000</v>
      </c>
      <c r="Y150" s="77">
        <v>8500.17</v>
      </c>
      <c r="Z150" s="77"/>
      <c r="AA150" s="69">
        <f t="shared" si="23"/>
        <v>4</v>
      </c>
      <c r="AB150" s="48">
        <f t="shared" si="21"/>
        <v>6148.79</v>
      </c>
      <c r="AC150" s="48">
        <f t="shared" si="24"/>
        <v>0</v>
      </c>
      <c r="AD150" s="48">
        <f t="shared" si="26"/>
        <v>0</v>
      </c>
      <c r="AE150" s="48">
        <f t="shared" si="27"/>
        <v>0</v>
      </c>
      <c r="AF150" s="48">
        <f t="shared" si="28"/>
        <v>24595.16</v>
      </c>
      <c r="AG150" s="104">
        <f t="shared" si="25"/>
        <v>24595.16</v>
      </c>
    </row>
    <row r="151" spans="1:33" ht="12.75" x14ac:dyDescent="0.2">
      <c r="A151" s="96">
        <v>24</v>
      </c>
      <c r="B151" s="103">
        <v>142</v>
      </c>
      <c r="C151" s="72">
        <v>23242307</v>
      </c>
      <c r="D151" s="72" t="s">
        <v>294</v>
      </c>
      <c r="E151" s="51" t="s">
        <v>298</v>
      </c>
      <c r="F151" s="91" t="s">
        <v>296</v>
      </c>
      <c r="G151" s="73" t="s">
        <v>260</v>
      </c>
      <c r="H151" s="73"/>
      <c r="I151" s="73"/>
      <c r="J151" s="73"/>
      <c r="K151" s="73">
        <v>4</v>
      </c>
      <c r="L151" s="55">
        <f t="shared" si="22"/>
        <v>4</v>
      </c>
      <c r="M151" s="74">
        <v>0.19</v>
      </c>
      <c r="N151" s="62">
        <v>0.19</v>
      </c>
      <c r="O151" s="62">
        <v>0.19</v>
      </c>
      <c r="P151" s="62">
        <v>0.19</v>
      </c>
      <c r="Q151" s="62">
        <v>0.19</v>
      </c>
      <c r="R151" s="86">
        <v>0</v>
      </c>
      <c r="S151" s="60">
        <v>6200</v>
      </c>
      <c r="T151" s="93"/>
      <c r="U151" s="93"/>
      <c r="V151" s="93"/>
      <c r="W151" s="75">
        <v>6480</v>
      </c>
      <c r="X151" s="49">
        <v>6000</v>
      </c>
      <c r="Y151" s="77">
        <v>8500.17</v>
      </c>
      <c r="Z151" s="77"/>
      <c r="AA151" s="69">
        <f t="shared" si="23"/>
        <v>4</v>
      </c>
      <c r="AB151" s="48">
        <f t="shared" si="21"/>
        <v>6795.04</v>
      </c>
      <c r="AC151" s="48">
        <f t="shared" si="24"/>
        <v>0</v>
      </c>
      <c r="AD151" s="48">
        <f t="shared" si="26"/>
        <v>0</v>
      </c>
      <c r="AE151" s="48">
        <f t="shared" si="27"/>
        <v>0</v>
      </c>
      <c r="AF151" s="48">
        <f t="shared" si="28"/>
        <v>27180.16</v>
      </c>
      <c r="AG151" s="104">
        <f t="shared" si="25"/>
        <v>27180.16</v>
      </c>
    </row>
    <row r="152" spans="1:33" ht="12.75" x14ac:dyDescent="0.2">
      <c r="A152" s="96">
        <v>25</v>
      </c>
      <c r="B152" s="103">
        <v>143</v>
      </c>
      <c r="C152" s="72">
        <v>23242307</v>
      </c>
      <c r="D152" s="72" t="s">
        <v>294</v>
      </c>
      <c r="E152" s="51" t="s">
        <v>299</v>
      </c>
      <c r="F152" s="91" t="s">
        <v>296</v>
      </c>
      <c r="G152" s="73" t="s">
        <v>260</v>
      </c>
      <c r="H152" s="73"/>
      <c r="I152" s="73"/>
      <c r="J152" s="73"/>
      <c r="K152" s="73">
        <v>4</v>
      </c>
      <c r="L152" s="55">
        <f t="shared" si="22"/>
        <v>4</v>
      </c>
      <c r="M152" s="74">
        <v>0.19</v>
      </c>
      <c r="N152" s="62">
        <v>0.19</v>
      </c>
      <c r="O152" s="62">
        <v>0.19</v>
      </c>
      <c r="P152" s="62">
        <v>0.19</v>
      </c>
      <c r="Q152" s="62">
        <v>0.19</v>
      </c>
      <c r="R152" s="86">
        <v>0</v>
      </c>
      <c r="S152" s="60">
        <v>5425</v>
      </c>
      <c r="T152" s="93"/>
      <c r="U152" s="93"/>
      <c r="V152" s="93"/>
      <c r="W152" s="75">
        <v>5670</v>
      </c>
      <c r="X152" s="49">
        <v>5000</v>
      </c>
      <c r="Y152" s="77">
        <v>5500.18</v>
      </c>
      <c r="Z152" s="77"/>
      <c r="AA152" s="69">
        <f t="shared" si="23"/>
        <v>4</v>
      </c>
      <c r="AB152" s="48">
        <f t="shared" si="21"/>
        <v>5398.8</v>
      </c>
      <c r="AC152" s="48">
        <f t="shared" si="24"/>
        <v>0</v>
      </c>
      <c r="AD152" s="48">
        <f t="shared" si="26"/>
        <v>0</v>
      </c>
      <c r="AE152" s="48">
        <f t="shared" si="27"/>
        <v>0</v>
      </c>
      <c r="AF152" s="48">
        <f t="shared" si="28"/>
        <v>21595.200000000001</v>
      </c>
      <c r="AG152" s="104">
        <f t="shared" si="25"/>
        <v>21595.200000000001</v>
      </c>
    </row>
    <row r="153" spans="1:33" ht="25.5" x14ac:dyDescent="0.2">
      <c r="A153" s="96">
        <v>26</v>
      </c>
      <c r="B153" s="103">
        <v>144</v>
      </c>
      <c r="C153" s="72">
        <v>23242307</v>
      </c>
      <c r="D153" s="72" t="s">
        <v>294</v>
      </c>
      <c r="E153" s="51" t="s">
        <v>300</v>
      </c>
      <c r="F153" s="91" t="s">
        <v>296</v>
      </c>
      <c r="G153" s="73" t="s">
        <v>260</v>
      </c>
      <c r="H153" s="73"/>
      <c r="I153" s="73"/>
      <c r="J153" s="73"/>
      <c r="K153" s="73">
        <v>4</v>
      </c>
      <c r="L153" s="55">
        <f t="shared" si="22"/>
        <v>4</v>
      </c>
      <c r="M153" s="74">
        <v>0.19</v>
      </c>
      <c r="N153" s="62">
        <v>0.19</v>
      </c>
      <c r="O153" s="62">
        <v>0.19</v>
      </c>
      <c r="P153" s="62">
        <v>0.19</v>
      </c>
      <c r="Q153" s="62">
        <v>0.19</v>
      </c>
      <c r="R153" s="86">
        <v>0</v>
      </c>
      <c r="S153" s="60">
        <v>6200</v>
      </c>
      <c r="T153" s="93"/>
      <c r="U153" s="93"/>
      <c r="V153" s="93"/>
      <c r="W153" s="75">
        <v>6480</v>
      </c>
      <c r="X153" s="49">
        <v>6000</v>
      </c>
      <c r="Y153" s="77">
        <v>8500.17</v>
      </c>
      <c r="Z153" s="77"/>
      <c r="AA153" s="69">
        <f t="shared" si="23"/>
        <v>4</v>
      </c>
      <c r="AB153" s="48">
        <f t="shared" si="21"/>
        <v>6795.04</v>
      </c>
      <c r="AC153" s="48">
        <f t="shared" si="24"/>
        <v>0</v>
      </c>
      <c r="AD153" s="48">
        <f t="shared" si="26"/>
        <v>0</v>
      </c>
      <c r="AE153" s="48">
        <f t="shared" si="27"/>
        <v>0</v>
      </c>
      <c r="AF153" s="48">
        <f t="shared" si="28"/>
        <v>27180.16</v>
      </c>
      <c r="AG153" s="104">
        <f t="shared" si="25"/>
        <v>27180.16</v>
      </c>
    </row>
    <row r="154" spans="1:33" ht="12.75" x14ac:dyDescent="0.2">
      <c r="A154" s="96">
        <v>27</v>
      </c>
      <c r="B154" s="103">
        <v>145</v>
      </c>
      <c r="C154" s="72">
        <v>31200000</v>
      </c>
      <c r="D154" s="72" t="s">
        <v>301</v>
      </c>
      <c r="E154" s="51" t="s">
        <v>302</v>
      </c>
      <c r="F154" s="91" t="s">
        <v>303</v>
      </c>
      <c r="G154" s="73" t="s">
        <v>260</v>
      </c>
      <c r="H154" s="73"/>
      <c r="I154" s="73"/>
      <c r="J154" s="73"/>
      <c r="K154" s="73">
        <v>3</v>
      </c>
      <c r="L154" s="55">
        <f t="shared" si="22"/>
        <v>3</v>
      </c>
      <c r="M154" s="74">
        <v>0.19</v>
      </c>
      <c r="N154" s="62">
        <v>0.19</v>
      </c>
      <c r="O154" s="62">
        <v>0.19</v>
      </c>
      <c r="P154" s="62">
        <v>0.19</v>
      </c>
      <c r="Q154" s="62">
        <v>0.19</v>
      </c>
      <c r="R154" s="86">
        <v>0</v>
      </c>
      <c r="S154" s="60">
        <v>100750</v>
      </c>
      <c r="T154" s="93"/>
      <c r="U154" s="93"/>
      <c r="V154" s="93"/>
      <c r="W154" s="75">
        <v>105300</v>
      </c>
      <c r="X154" s="49">
        <v>68000</v>
      </c>
      <c r="Y154" s="76"/>
      <c r="Z154" s="76"/>
      <c r="AA154" s="69">
        <f t="shared" si="23"/>
        <v>3</v>
      </c>
      <c r="AB154" s="48">
        <f t="shared" si="21"/>
        <v>91350</v>
      </c>
      <c r="AC154" s="48">
        <f t="shared" si="24"/>
        <v>0</v>
      </c>
      <c r="AD154" s="48">
        <f t="shared" si="26"/>
        <v>0</v>
      </c>
      <c r="AE154" s="48">
        <f t="shared" si="27"/>
        <v>0</v>
      </c>
      <c r="AF154" s="48">
        <f t="shared" si="28"/>
        <v>274050</v>
      </c>
      <c r="AG154" s="104">
        <f t="shared" si="25"/>
        <v>274050</v>
      </c>
    </row>
    <row r="155" spans="1:33" ht="12.75" x14ac:dyDescent="0.2">
      <c r="A155" s="96">
        <v>28</v>
      </c>
      <c r="B155" s="103">
        <v>146</v>
      </c>
      <c r="C155" s="72">
        <v>31200000</v>
      </c>
      <c r="D155" s="72" t="s">
        <v>301</v>
      </c>
      <c r="E155" s="51" t="s">
        <v>304</v>
      </c>
      <c r="F155" s="91" t="s">
        <v>303</v>
      </c>
      <c r="G155" s="73" t="s">
        <v>260</v>
      </c>
      <c r="H155" s="73"/>
      <c r="I155" s="73"/>
      <c r="J155" s="73"/>
      <c r="K155" s="73">
        <v>2</v>
      </c>
      <c r="L155" s="55">
        <f t="shared" si="22"/>
        <v>2</v>
      </c>
      <c r="M155" s="74">
        <v>0.19</v>
      </c>
      <c r="N155" s="62">
        <v>0.19</v>
      </c>
      <c r="O155" s="62">
        <v>0.19</v>
      </c>
      <c r="P155" s="62">
        <v>0.19</v>
      </c>
      <c r="Q155" s="62">
        <v>0.19</v>
      </c>
      <c r="R155" s="86">
        <v>0</v>
      </c>
      <c r="S155" s="60">
        <v>88195</v>
      </c>
      <c r="T155" s="93"/>
      <c r="U155" s="93"/>
      <c r="V155" s="93"/>
      <c r="W155" s="75">
        <v>92178</v>
      </c>
      <c r="X155" s="49">
        <v>68000</v>
      </c>
      <c r="Y155" s="76"/>
      <c r="Z155" s="76"/>
      <c r="AA155" s="69">
        <f t="shared" si="23"/>
        <v>3</v>
      </c>
      <c r="AB155" s="48">
        <f t="shared" si="21"/>
        <v>82791</v>
      </c>
      <c r="AC155" s="48">
        <f t="shared" si="24"/>
        <v>0</v>
      </c>
      <c r="AD155" s="48">
        <f t="shared" si="26"/>
        <v>0</v>
      </c>
      <c r="AE155" s="48">
        <f t="shared" si="27"/>
        <v>0</v>
      </c>
      <c r="AF155" s="48">
        <f t="shared" si="28"/>
        <v>165582</v>
      </c>
      <c r="AG155" s="104">
        <f t="shared" si="25"/>
        <v>165582</v>
      </c>
    </row>
    <row r="156" spans="1:33" ht="12.75" x14ac:dyDescent="0.2">
      <c r="A156" s="96">
        <v>29</v>
      </c>
      <c r="B156" s="103">
        <v>147</v>
      </c>
      <c r="C156" s="72">
        <v>31200000</v>
      </c>
      <c r="D156" s="72" t="s">
        <v>301</v>
      </c>
      <c r="E156" s="51" t="s">
        <v>305</v>
      </c>
      <c r="F156" s="91" t="s">
        <v>303</v>
      </c>
      <c r="G156" s="73" t="s">
        <v>260</v>
      </c>
      <c r="H156" s="73"/>
      <c r="I156" s="73"/>
      <c r="J156" s="73"/>
      <c r="K156" s="73">
        <v>2</v>
      </c>
      <c r="L156" s="55">
        <f t="shared" si="22"/>
        <v>2</v>
      </c>
      <c r="M156" s="74">
        <v>0.19</v>
      </c>
      <c r="N156" s="62">
        <v>0.19</v>
      </c>
      <c r="O156" s="62">
        <v>0.19</v>
      </c>
      <c r="P156" s="62">
        <v>0.19</v>
      </c>
      <c r="Q156" s="62">
        <v>0.19</v>
      </c>
      <c r="R156" s="86">
        <v>0</v>
      </c>
      <c r="S156" s="60">
        <v>105245</v>
      </c>
      <c r="T156" s="93"/>
      <c r="U156" s="93"/>
      <c r="V156" s="93"/>
      <c r="W156" s="75">
        <v>109998</v>
      </c>
      <c r="X156" s="49">
        <v>72000</v>
      </c>
      <c r="Y156" s="76"/>
      <c r="Z156" s="76"/>
      <c r="AA156" s="69">
        <f t="shared" si="23"/>
        <v>3</v>
      </c>
      <c r="AB156" s="48">
        <f t="shared" si="21"/>
        <v>95747.67</v>
      </c>
      <c r="AC156" s="48">
        <f t="shared" si="24"/>
        <v>0</v>
      </c>
      <c r="AD156" s="48">
        <f t="shared" si="26"/>
        <v>0</v>
      </c>
      <c r="AE156" s="48">
        <f t="shared" si="27"/>
        <v>0</v>
      </c>
      <c r="AF156" s="48">
        <f t="shared" si="28"/>
        <v>191495.34</v>
      </c>
      <c r="AG156" s="104">
        <f t="shared" si="25"/>
        <v>191495.34</v>
      </c>
    </row>
    <row r="157" spans="1:33" ht="167.25" customHeight="1" x14ac:dyDescent="0.2">
      <c r="A157" s="96">
        <v>33</v>
      </c>
      <c r="B157" s="103">
        <v>148</v>
      </c>
      <c r="C157" s="72">
        <v>39121633</v>
      </c>
      <c r="D157" s="72" t="s">
        <v>306</v>
      </c>
      <c r="E157" s="51" t="s">
        <v>307</v>
      </c>
      <c r="F157" s="73" t="s">
        <v>31</v>
      </c>
      <c r="G157" s="73" t="s">
        <v>260</v>
      </c>
      <c r="H157" s="73"/>
      <c r="I157" s="73"/>
      <c r="J157" s="73">
        <v>8</v>
      </c>
      <c r="K157" s="73"/>
      <c r="L157" s="55">
        <f t="shared" si="22"/>
        <v>8</v>
      </c>
      <c r="M157" s="74">
        <v>0.19</v>
      </c>
      <c r="N157" s="62">
        <v>0.19</v>
      </c>
      <c r="O157" s="62">
        <v>0.19</v>
      </c>
      <c r="P157" s="62">
        <v>0.19</v>
      </c>
      <c r="Q157" s="62">
        <v>0.19</v>
      </c>
      <c r="R157" s="86">
        <v>0.19</v>
      </c>
      <c r="S157" s="60">
        <v>20150</v>
      </c>
      <c r="T157" s="93"/>
      <c r="U157" s="93"/>
      <c r="V157" s="93"/>
      <c r="W157" s="75">
        <v>21060</v>
      </c>
      <c r="X157" s="76">
        <v>9800</v>
      </c>
      <c r="Y157" s="76"/>
      <c r="Z157" s="178">
        <v>10500</v>
      </c>
      <c r="AA157" s="69">
        <f t="shared" si="23"/>
        <v>3</v>
      </c>
      <c r="AB157" s="48">
        <f>+Z157</f>
        <v>10500</v>
      </c>
      <c r="AC157" s="48">
        <f t="shared" si="24"/>
        <v>0</v>
      </c>
      <c r="AD157" s="48">
        <f t="shared" si="26"/>
        <v>0</v>
      </c>
      <c r="AE157" s="48">
        <f t="shared" si="27"/>
        <v>84000</v>
      </c>
      <c r="AF157" s="48">
        <f t="shared" si="28"/>
        <v>0</v>
      </c>
      <c r="AG157" s="104">
        <f t="shared" si="25"/>
        <v>84000</v>
      </c>
    </row>
    <row r="158" spans="1:33" ht="179.25" customHeight="1" x14ac:dyDescent="0.2">
      <c r="A158" s="96">
        <v>34</v>
      </c>
      <c r="B158" s="103">
        <v>149</v>
      </c>
      <c r="C158" s="72">
        <v>39111521</v>
      </c>
      <c r="D158" s="72" t="s">
        <v>308</v>
      </c>
      <c r="E158" s="51" t="s">
        <v>309</v>
      </c>
      <c r="F158" s="73" t="s">
        <v>31</v>
      </c>
      <c r="G158" s="73" t="s">
        <v>260</v>
      </c>
      <c r="H158" s="73"/>
      <c r="I158" s="73"/>
      <c r="J158" s="73">
        <v>8</v>
      </c>
      <c r="K158" s="73"/>
      <c r="L158" s="55">
        <f t="shared" si="22"/>
        <v>8</v>
      </c>
      <c r="M158" s="74">
        <v>0.19</v>
      </c>
      <c r="N158" s="62">
        <v>0.19</v>
      </c>
      <c r="O158" s="62">
        <v>0.19</v>
      </c>
      <c r="P158" s="62">
        <v>0.19</v>
      </c>
      <c r="Q158" s="62">
        <v>0.19</v>
      </c>
      <c r="R158" s="86">
        <v>0.19</v>
      </c>
      <c r="S158" s="60">
        <v>8525</v>
      </c>
      <c r="T158" s="93"/>
      <c r="U158" s="93"/>
      <c r="V158" s="93"/>
      <c r="W158" s="75">
        <v>8910</v>
      </c>
      <c r="X158" s="76">
        <v>4800</v>
      </c>
      <c r="Y158" s="76"/>
      <c r="Z158" s="76"/>
      <c r="AA158" s="69">
        <f t="shared" si="23"/>
        <v>3</v>
      </c>
      <c r="AB158" s="48">
        <f t="shared" si="21"/>
        <v>7411.67</v>
      </c>
      <c r="AC158" s="48">
        <f t="shared" si="24"/>
        <v>0</v>
      </c>
      <c r="AD158" s="48">
        <f t="shared" si="26"/>
        <v>0</v>
      </c>
      <c r="AE158" s="48">
        <f t="shared" si="27"/>
        <v>59293.36</v>
      </c>
      <c r="AF158" s="48">
        <f t="shared" si="28"/>
        <v>0</v>
      </c>
      <c r="AG158" s="104">
        <f t="shared" si="25"/>
        <v>59293.36</v>
      </c>
    </row>
    <row r="159" spans="1:33" ht="116.25" customHeight="1" x14ac:dyDescent="0.2">
      <c r="A159" s="96">
        <v>36</v>
      </c>
      <c r="B159" s="103">
        <v>150</v>
      </c>
      <c r="C159" s="72">
        <v>39121406</v>
      </c>
      <c r="D159" s="72" t="s">
        <v>310</v>
      </c>
      <c r="E159" s="51" t="s">
        <v>311</v>
      </c>
      <c r="F159" s="73" t="s">
        <v>31</v>
      </c>
      <c r="G159" s="73" t="s">
        <v>260</v>
      </c>
      <c r="H159" s="73"/>
      <c r="I159" s="73"/>
      <c r="J159" s="73">
        <v>8</v>
      </c>
      <c r="K159" s="73"/>
      <c r="L159" s="55">
        <f t="shared" si="22"/>
        <v>8</v>
      </c>
      <c r="M159" s="74">
        <v>0.19</v>
      </c>
      <c r="N159" s="62">
        <v>0.19</v>
      </c>
      <c r="O159" s="62">
        <v>0.19</v>
      </c>
      <c r="P159" s="62">
        <v>0.19</v>
      </c>
      <c r="Q159" s="62">
        <v>0.19</v>
      </c>
      <c r="R159" s="86">
        <v>0.19</v>
      </c>
      <c r="S159" s="60">
        <v>186000</v>
      </c>
      <c r="T159" s="93"/>
      <c r="U159" s="93"/>
      <c r="V159" s="93"/>
      <c r="W159" s="75">
        <v>194400</v>
      </c>
      <c r="X159" s="49">
        <v>13000</v>
      </c>
      <c r="Y159" s="76"/>
      <c r="Z159" s="178">
        <v>10500</v>
      </c>
      <c r="AA159" s="69">
        <f t="shared" si="23"/>
        <v>3</v>
      </c>
      <c r="AB159" s="48">
        <f>+Z159</f>
        <v>10500</v>
      </c>
      <c r="AC159" s="48">
        <f t="shared" si="24"/>
        <v>0</v>
      </c>
      <c r="AD159" s="48">
        <f t="shared" si="26"/>
        <v>0</v>
      </c>
      <c r="AE159" s="48">
        <f t="shared" si="27"/>
        <v>84000</v>
      </c>
      <c r="AF159" s="48">
        <f t="shared" si="28"/>
        <v>0</v>
      </c>
      <c r="AG159" s="104">
        <f t="shared" si="25"/>
        <v>84000</v>
      </c>
    </row>
    <row r="160" spans="1:33" ht="37.5" customHeight="1" x14ac:dyDescent="0.2">
      <c r="A160" s="96">
        <v>37</v>
      </c>
      <c r="B160" s="103">
        <v>151</v>
      </c>
      <c r="C160" s="72">
        <v>27111910</v>
      </c>
      <c r="D160" s="72" t="s">
        <v>312</v>
      </c>
      <c r="E160" s="51" t="s">
        <v>313</v>
      </c>
      <c r="F160" s="73" t="s">
        <v>31</v>
      </c>
      <c r="G160" s="73" t="s">
        <v>260</v>
      </c>
      <c r="H160" s="73"/>
      <c r="I160" s="73"/>
      <c r="J160" s="73">
        <v>3</v>
      </c>
      <c r="K160" s="73"/>
      <c r="L160" s="55">
        <f t="shared" si="22"/>
        <v>3</v>
      </c>
      <c r="M160" s="74">
        <v>0.19</v>
      </c>
      <c r="N160" s="62">
        <v>0.19</v>
      </c>
      <c r="O160" s="62">
        <v>0.19</v>
      </c>
      <c r="P160" s="62">
        <v>0.19</v>
      </c>
      <c r="Q160" s="62">
        <v>0.19</v>
      </c>
      <c r="R160" s="86">
        <v>0.19</v>
      </c>
      <c r="S160" s="60">
        <v>13175</v>
      </c>
      <c r="T160" s="93"/>
      <c r="U160" s="93"/>
      <c r="V160" s="93"/>
      <c r="W160" s="75">
        <v>13770</v>
      </c>
      <c r="X160" s="49">
        <v>48000</v>
      </c>
      <c r="Y160" s="76"/>
      <c r="Z160" s="76"/>
      <c r="AA160" s="69">
        <f t="shared" si="23"/>
        <v>3</v>
      </c>
      <c r="AB160" s="48">
        <f t="shared" si="21"/>
        <v>24981.67</v>
      </c>
      <c r="AC160" s="48">
        <f t="shared" si="24"/>
        <v>0</v>
      </c>
      <c r="AD160" s="48">
        <f t="shared" si="26"/>
        <v>0</v>
      </c>
      <c r="AE160" s="48">
        <f t="shared" si="27"/>
        <v>74945.009999999995</v>
      </c>
      <c r="AF160" s="48">
        <f t="shared" si="28"/>
        <v>0</v>
      </c>
      <c r="AG160" s="104">
        <f t="shared" si="25"/>
        <v>74945.009999999995</v>
      </c>
    </row>
    <row r="161" spans="1:33" ht="36" customHeight="1" x14ac:dyDescent="0.2">
      <c r="A161" s="96">
        <v>39</v>
      </c>
      <c r="B161" s="103">
        <v>152</v>
      </c>
      <c r="C161" s="72">
        <v>30102404</v>
      </c>
      <c r="D161" s="72" t="s">
        <v>314</v>
      </c>
      <c r="E161" s="51" t="s">
        <v>315</v>
      </c>
      <c r="F161" s="73" t="s">
        <v>31</v>
      </c>
      <c r="G161" s="73" t="s">
        <v>260</v>
      </c>
      <c r="H161" s="73"/>
      <c r="I161" s="73"/>
      <c r="J161" s="73">
        <v>1</v>
      </c>
      <c r="K161" s="73"/>
      <c r="L161" s="55">
        <f t="shared" si="22"/>
        <v>1</v>
      </c>
      <c r="M161" s="74">
        <v>0.19</v>
      </c>
      <c r="N161" s="62">
        <v>0.19</v>
      </c>
      <c r="O161" s="62">
        <v>0.19</v>
      </c>
      <c r="P161" s="62">
        <v>0.19</v>
      </c>
      <c r="Q161" s="62">
        <v>0.19</v>
      </c>
      <c r="R161" s="86">
        <v>0.19</v>
      </c>
      <c r="S161" s="75"/>
      <c r="T161" s="93"/>
      <c r="U161" s="93"/>
      <c r="V161" s="93"/>
      <c r="W161" s="75">
        <v>184680</v>
      </c>
      <c r="X161" s="76">
        <v>329000</v>
      </c>
      <c r="Y161" s="76"/>
      <c r="Z161" s="178">
        <v>170000</v>
      </c>
      <c r="AA161" s="69">
        <f t="shared" si="23"/>
        <v>2</v>
      </c>
      <c r="AB161" s="48">
        <f>+Z161</f>
        <v>170000</v>
      </c>
      <c r="AC161" s="48">
        <f t="shared" si="24"/>
        <v>0</v>
      </c>
      <c r="AD161" s="48">
        <f t="shared" si="26"/>
        <v>0</v>
      </c>
      <c r="AE161" s="48">
        <f t="shared" si="27"/>
        <v>170000</v>
      </c>
      <c r="AF161" s="48">
        <f t="shared" si="28"/>
        <v>0</v>
      </c>
      <c r="AG161" s="104">
        <f t="shared" si="25"/>
        <v>170000</v>
      </c>
    </row>
    <row r="162" spans="1:33" ht="141" thickBot="1" x14ac:dyDescent="0.25">
      <c r="A162" s="96">
        <v>40</v>
      </c>
      <c r="B162" s="106">
        <v>153</v>
      </c>
      <c r="C162" s="107">
        <v>30102403</v>
      </c>
      <c r="D162" s="107" t="s">
        <v>316</v>
      </c>
      <c r="E162" s="108" t="s">
        <v>241</v>
      </c>
      <c r="F162" s="109" t="s">
        <v>31</v>
      </c>
      <c r="G162" s="109" t="s">
        <v>260</v>
      </c>
      <c r="H162" s="109"/>
      <c r="I162" s="109"/>
      <c r="J162" s="109">
        <v>2</v>
      </c>
      <c r="K162" s="109"/>
      <c r="L162" s="110">
        <f t="shared" si="22"/>
        <v>2</v>
      </c>
      <c r="M162" s="111">
        <v>0.19</v>
      </c>
      <c r="N162" s="112">
        <v>0.19</v>
      </c>
      <c r="O162" s="112">
        <v>0.19</v>
      </c>
      <c r="P162" s="112">
        <v>0.19</v>
      </c>
      <c r="Q162" s="112">
        <v>0.19</v>
      </c>
      <c r="R162" s="113">
        <v>0.19</v>
      </c>
      <c r="S162" s="114"/>
      <c r="T162" s="115"/>
      <c r="U162" s="115"/>
      <c r="V162" s="115"/>
      <c r="W162" s="114">
        <v>77598</v>
      </c>
      <c r="X162" s="116">
        <v>62000</v>
      </c>
      <c r="Y162" s="116"/>
      <c r="Z162" s="116"/>
      <c r="AA162" s="117">
        <f t="shared" si="23"/>
        <v>2</v>
      </c>
      <c r="AB162" s="48">
        <f t="shared" si="21"/>
        <v>69799</v>
      </c>
      <c r="AC162" s="118">
        <f t="shared" si="24"/>
        <v>0</v>
      </c>
      <c r="AD162" s="48">
        <f t="shared" si="26"/>
        <v>0</v>
      </c>
      <c r="AE162" s="48">
        <f t="shared" si="27"/>
        <v>139598</v>
      </c>
      <c r="AF162" s="48">
        <f t="shared" si="28"/>
        <v>0</v>
      </c>
      <c r="AG162" s="119">
        <f t="shared" si="25"/>
        <v>139598</v>
      </c>
    </row>
    <row r="163" spans="1:33" ht="12.75" x14ac:dyDescent="0.2">
      <c r="A163" s="18"/>
      <c r="B163" s="18"/>
      <c r="C163" s="18"/>
      <c r="D163" s="18"/>
      <c r="E163" s="78"/>
      <c r="G163" s="42"/>
      <c r="H163" s="42"/>
      <c r="I163" s="42"/>
      <c r="J163" s="42"/>
      <c r="K163" s="42"/>
      <c r="L163" s="79"/>
      <c r="M163" s="80"/>
      <c r="N163" s="79"/>
      <c r="O163" s="42"/>
      <c r="P163" s="42"/>
      <c r="Q163" s="42"/>
      <c r="R163" s="42"/>
      <c r="S163" s="81"/>
      <c r="T163" s="81"/>
      <c r="U163" s="81"/>
      <c r="V163" s="81"/>
      <c r="W163" s="81"/>
      <c r="X163" s="82"/>
      <c r="Y163" s="82"/>
      <c r="Z163" s="82"/>
      <c r="AA163" s="83"/>
      <c r="AB163" s="143" t="s">
        <v>321</v>
      </c>
      <c r="AC163" s="144">
        <f>SUM(AC10:AC162)</f>
        <v>62769912.658333339</v>
      </c>
      <c r="AD163" s="144">
        <f>SUM(AD10:AD162)</f>
        <v>41217617.033333331</v>
      </c>
      <c r="AE163" s="144">
        <f>SUM(AE10:AE162)</f>
        <v>1263749.7033333334</v>
      </c>
      <c r="AF163" s="144">
        <f>SUM(AF10:AF162)</f>
        <v>4599386.7600000007</v>
      </c>
      <c r="AG163" s="145">
        <f>SUM(AG10:AG162)</f>
        <v>68633049.121666655</v>
      </c>
    </row>
    <row r="164" spans="1:33" ht="12.75" x14ac:dyDescent="0.2">
      <c r="A164" s="18"/>
      <c r="B164" s="18"/>
      <c r="C164" s="18"/>
      <c r="D164" s="18"/>
      <c r="E164" s="78"/>
      <c r="G164" s="42"/>
      <c r="H164" s="42"/>
      <c r="I164" s="42"/>
      <c r="J164" s="42"/>
      <c r="K164" s="42"/>
      <c r="L164" s="79"/>
      <c r="M164" s="80"/>
      <c r="N164" s="79"/>
      <c r="O164" s="42"/>
      <c r="P164" s="42"/>
      <c r="Q164" s="42"/>
      <c r="R164" s="42"/>
      <c r="S164" s="81"/>
      <c r="T164" s="81"/>
      <c r="U164" s="81"/>
      <c r="V164" s="81"/>
      <c r="W164" s="81"/>
      <c r="X164" s="82"/>
      <c r="Y164" s="82"/>
      <c r="Z164" s="82"/>
      <c r="AA164" s="83"/>
      <c r="AB164" s="146" t="s">
        <v>328</v>
      </c>
      <c r="AC164" s="85">
        <v>41021126</v>
      </c>
      <c r="AD164" s="85">
        <v>41021126</v>
      </c>
      <c r="AE164" s="85">
        <v>1065376.54</v>
      </c>
      <c r="AF164" s="85">
        <v>4600000</v>
      </c>
      <c r="AG164" s="147">
        <f>AC164+AE164+AF164</f>
        <v>46686502.539999999</v>
      </c>
    </row>
    <row r="165" spans="1:33" ht="13.5" thickBot="1" x14ac:dyDescent="0.25">
      <c r="A165" s="18"/>
      <c r="B165" s="18"/>
      <c r="C165" s="18"/>
      <c r="D165" s="18"/>
      <c r="E165" s="78"/>
      <c r="G165" s="42"/>
      <c r="H165" s="42"/>
      <c r="I165" s="42"/>
      <c r="J165" s="42"/>
      <c r="K165" s="42"/>
      <c r="L165" s="79"/>
      <c r="M165" s="80"/>
      <c r="N165" s="79"/>
      <c r="O165" s="42"/>
      <c r="P165" s="42"/>
      <c r="Q165" s="42"/>
      <c r="R165" s="42"/>
      <c r="S165" s="81"/>
      <c r="T165" s="81"/>
      <c r="U165" s="81"/>
      <c r="V165" s="81"/>
      <c r="W165" s="81"/>
      <c r="X165" s="82"/>
      <c r="Y165" s="82"/>
      <c r="Z165" s="82"/>
      <c r="AA165" s="83"/>
      <c r="AB165" s="148" t="s">
        <v>329</v>
      </c>
      <c r="AC165" s="149">
        <f>AC164-AC163</f>
        <v>-21748786.658333339</v>
      </c>
      <c r="AD165" s="149">
        <f>+AD163-AD164</f>
        <v>196491.03333333135</v>
      </c>
      <c r="AE165" s="149">
        <f>AE164-AE163</f>
        <v>-198373.16333333333</v>
      </c>
      <c r="AF165" s="149">
        <f>AF164-AF163</f>
        <v>613.23999999929219</v>
      </c>
      <c r="AG165" s="150">
        <f>AG164-AG163</f>
        <v>-21946546.581666656</v>
      </c>
    </row>
    <row r="166" spans="1:33" ht="12.75" x14ac:dyDescent="0.2">
      <c r="L166" s="24"/>
      <c r="M166" s="25"/>
      <c r="N166" s="24"/>
      <c r="AB166" s="39"/>
      <c r="AC166" s="39"/>
      <c r="AD166" s="39"/>
      <c r="AE166" s="39"/>
      <c r="AF166" s="39"/>
      <c r="AG166" s="39"/>
    </row>
    <row r="167" spans="1:33" ht="12.75" x14ac:dyDescent="0.2">
      <c r="L167" s="24"/>
      <c r="M167" s="25"/>
      <c r="N167" s="24"/>
      <c r="AB167" s="39"/>
      <c r="AC167" s="39"/>
      <c r="AD167" s="39"/>
      <c r="AE167" s="39"/>
      <c r="AF167" s="39"/>
      <c r="AG167" s="39"/>
    </row>
    <row r="168" spans="1:33" x14ac:dyDescent="0.2">
      <c r="L168" s="24"/>
      <c r="M168" s="24"/>
      <c r="N168" s="24"/>
      <c r="AB168" s="39"/>
      <c r="AC168" s="39"/>
      <c r="AD168" s="39"/>
      <c r="AE168" s="39"/>
      <c r="AF168" s="39"/>
      <c r="AG168" s="39"/>
    </row>
    <row r="169" spans="1:33" x14ac:dyDescent="0.2">
      <c r="L169" s="24"/>
      <c r="M169" s="24"/>
      <c r="N169" s="24"/>
      <c r="AB169" s="39"/>
      <c r="AC169" s="39"/>
      <c r="AD169" s="39"/>
      <c r="AE169" s="39"/>
      <c r="AF169" s="39"/>
      <c r="AG169" s="39"/>
    </row>
    <row r="170" spans="1:33" x14ac:dyDescent="0.2">
      <c r="L170" s="24"/>
      <c r="M170" s="24"/>
      <c r="N170" s="24"/>
      <c r="AB170" s="39"/>
      <c r="AC170" s="39"/>
      <c r="AD170" s="39"/>
      <c r="AE170" s="39"/>
      <c r="AF170" s="39"/>
      <c r="AG170" s="39"/>
    </row>
    <row r="171" spans="1:33" x14ac:dyDescent="0.2">
      <c r="AB171" s="39"/>
      <c r="AC171" s="39"/>
      <c r="AD171" s="39"/>
      <c r="AE171" s="39"/>
      <c r="AF171" s="39"/>
      <c r="AG171" s="39"/>
    </row>
    <row r="172" spans="1:33" x14ac:dyDescent="0.2">
      <c r="AB172" s="39"/>
      <c r="AC172" s="39"/>
      <c r="AD172" s="39"/>
      <c r="AE172" s="39"/>
      <c r="AF172" s="39"/>
      <c r="AG172" s="39"/>
    </row>
    <row r="173" spans="1:33" x14ac:dyDescent="0.2">
      <c r="AB173" s="39"/>
      <c r="AC173" s="39"/>
      <c r="AD173" s="39"/>
      <c r="AE173" s="39"/>
      <c r="AF173" s="39"/>
      <c r="AG173" s="39"/>
    </row>
    <row r="174" spans="1:33" x14ac:dyDescent="0.2">
      <c r="AB174" s="39"/>
      <c r="AC174" s="39"/>
      <c r="AD174" s="39"/>
      <c r="AE174" s="39"/>
      <c r="AF174" s="39"/>
      <c r="AG174" s="39"/>
    </row>
    <row r="175" spans="1:33" x14ac:dyDescent="0.2">
      <c r="AB175" s="39"/>
      <c r="AC175" s="39"/>
      <c r="AD175" s="39"/>
      <c r="AE175" s="39"/>
      <c r="AF175" s="39"/>
      <c r="AG175" s="39"/>
    </row>
    <row r="176" spans="1:33" x14ac:dyDescent="0.2">
      <c r="AB176" s="39"/>
      <c r="AC176" s="39"/>
      <c r="AD176" s="39"/>
      <c r="AE176" s="39"/>
      <c r="AF176" s="39"/>
      <c r="AG176" s="39"/>
    </row>
    <row r="177" spans="28:33" x14ac:dyDescent="0.2">
      <c r="AB177" s="39"/>
      <c r="AC177" s="39"/>
      <c r="AD177" s="39"/>
      <c r="AE177" s="39"/>
      <c r="AF177" s="39"/>
      <c r="AG177" s="39"/>
    </row>
    <row r="178" spans="28:33" x14ac:dyDescent="0.2">
      <c r="AB178" s="39"/>
      <c r="AC178" s="39"/>
      <c r="AD178" s="39"/>
      <c r="AE178" s="39"/>
      <c r="AF178" s="39"/>
      <c r="AG178" s="39"/>
    </row>
    <row r="179" spans="28:33" x14ac:dyDescent="0.2">
      <c r="AB179" s="39"/>
      <c r="AC179" s="39"/>
      <c r="AD179" s="39"/>
      <c r="AE179" s="39"/>
      <c r="AF179" s="39"/>
      <c r="AG179" s="39"/>
    </row>
    <row r="180" spans="28:33" x14ac:dyDescent="0.2">
      <c r="AB180" s="39"/>
      <c r="AC180" s="39"/>
      <c r="AD180" s="39"/>
      <c r="AE180" s="39"/>
      <c r="AF180" s="39"/>
      <c r="AG180" s="39"/>
    </row>
    <row r="181" spans="28:33" x14ac:dyDescent="0.2">
      <c r="AB181" s="39"/>
      <c r="AC181" s="39"/>
      <c r="AD181" s="39"/>
      <c r="AE181" s="39"/>
      <c r="AF181" s="39"/>
      <c r="AG181" s="39"/>
    </row>
    <row r="182" spans="28:33" x14ac:dyDescent="0.2">
      <c r="AB182" s="39"/>
      <c r="AC182" s="39"/>
      <c r="AD182" s="39"/>
      <c r="AE182" s="39"/>
      <c r="AF182" s="39"/>
      <c r="AG182" s="39"/>
    </row>
    <row r="183" spans="28:33" x14ac:dyDescent="0.2">
      <c r="AB183" s="39"/>
      <c r="AC183" s="39"/>
      <c r="AD183" s="39"/>
      <c r="AE183" s="39"/>
      <c r="AF183" s="39"/>
      <c r="AG183" s="39"/>
    </row>
    <row r="184" spans="28:33" x14ac:dyDescent="0.2">
      <c r="AB184" s="39"/>
      <c r="AC184" s="39"/>
      <c r="AD184" s="39"/>
      <c r="AE184" s="39"/>
      <c r="AF184" s="39"/>
      <c r="AG184" s="39"/>
    </row>
    <row r="185" spans="28:33" x14ac:dyDescent="0.2">
      <c r="AB185" s="39"/>
      <c r="AC185" s="39"/>
      <c r="AD185" s="39"/>
      <c r="AE185" s="39"/>
      <c r="AF185" s="39"/>
      <c r="AG185" s="39"/>
    </row>
    <row r="186" spans="28:33" x14ac:dyDescent="0.2">
      <c r="AB186" s="39"/>
      <c r="AC186" s="39"/>
      <c r="AD186" s="39"/>
      <c r="AE186" s="39"/>
      <c r="AF186" s="39"/>
      <c r="AG186" s="39"/>
    </row>
    <row r="187" spans="28:33" x14ac:dyDescent="0.2">
      <c r="AB187" s="39"/>
      <c r="AC187" s="39"/>
      <c r="AD187" s="39"/>
      <c r="AE187" s="39"/>
      <c r="AF187" s="39"/>
      <c r="AG187" s="39"/>
    </row>
    <row r="188" spans="28:33" x14ac:dyDescent="0.2">
      <c r="AB188" s="39"/>
      <c r="AC188" s="39"/>
      <c r="AD188" s="39"/>
      <c r="AE188" s="39"/>
      <c r="AF188" s="39"/>
      <c r="AG188" s="39"/>
    </row>
    <row r="189" spans="28:33" x14ac:dyDescent="0.2">
      <c r="AB189" s="39"/>
      <c r="AC189" s="39"/>
      <c r="AD189" s="39"/>
      <c r="AE189" s="39"/>
      <c r="AF189" s="39"/>
      <c r="AG189" s="39"/>
    </row>
    <row r="190" spans="28:33" x14ac:dyDescent="0.2">
      <c r="AB190" s="39"/>
      <c r="AC190" s="39"/>
      <c r="AD190" s="39"/>
      <c r="AE190" s="39"/>
      <c r="AF190" s="39"/>
      <c r="AG190" s="39"/>
    </row>
    <row r="191" spans="28:33" x14ac:dyDescent="0.2">
      <c r="AB191" s="39"/>
      <c r="AC191" s="39"/>
      <c r="AD191" s="39"/>
      <c r="AE191" s="39"/>
      <c r="AF191" s="39"/>
      <c r="AG191" s="39"/>
    </row>
    <row r="192" spans="28:33" x14ac:dyDescent="0.2">
      <c r="AB192" s="39"/>
      <c r="AC192" s="39"/>
      <c r="AD192" s="39"/>
      <c r="AE192" s="39"/>
      <c r="AF192" s="39"/>
      <c r="AG192" s="39"/>
    </row>
    <row r="193" spans="28:33" x14ac:dyDescent="0.2">
      <c r="AB193" s="39"/>
      <c r="AC193" s="39"/>
      <c r="AD193" s="39"/>
      <c r="AE193" s="39"/>
      <c r="AF193" s="39"/>
      <c r="AG193" s="39"/>
    </row>
    <row r="194" spans="28:33" x14ac:dyDescent="0.2">
      <c r="AB194" s="39"/>
      <c r="AC194" s="39"/>
      <c r="AD194" s="39"/>
      <c r="AE194" s="39"/>
      <c r="AF194" s="39"/>
      <c r="AG194" s="39"/>
    </row>
    <row r="195" spans="28:33" x14ac:dyDescent="0.2">
      <c r="AB195" s="39"/>
      <c r="AC195" s="39"/>
      <c r="AD195" s="39"/>
      <c r="AE195" s="39"/>
      <c r="AF195" s="39"/>
      <c r="AG195" s="39"/>
    </row>
    <row r="196" spans="28:33" x14ac:dyDescent="0.2">
      <c r="AB196" s="39"/>
      <c r="AC196" s="39"/>
      <c r="AD196" s="39"/>
      <c r="AE196" s="39"/>
      <c r="AF196" s="39"/>
      <c r="AG196" s="39"/>
    </row>
    <row r="197" spans="28:33" x14ac:dyDescent="0.2">
      <c r="AB197" s="39"/>
      <c r="AC197" s="39"/>
      <c r="AD197" s="39"/>
      <c r="AE197" s="39"/>
      <c r="AF197" s="39"/>
      <c r="AG197" s="39"/>
    </row>
    <row r="198" spans="28:33" x14ac:dyDescent="0.2">
      <c r="AB198" s="39"/>
      <c r="AC198" s="39"/>
      <c r="AD198" s="39"/>
      <c r="AE198" s="39"/>
      <c r="AF198" s="39"/>
      <c r="AG198" s="39"/>
    </row>
    <row r="199" spans="28:33" x14ac:dyDescent="0.2">
      <c r="AB199" s="39"/>
      <c r="AC199" s="39"/>
      <c r="AD199" s="39"/>
      <c r="AE199" s="39"/>
      <c r="AF199" s="39"/>
      <c r="AG199" s="39"/>
    </row>
    <row r="200" spans="28:33" x14ac:dyDescent="0.2">
      <c r="AB200" s="39"/>
      <c r="AC200" s="39"/>
      <c r="AD200" s="39"/>
      <c r="AE200" s="39"/>
      <c r="AF200" s="39"/>
      <c r="AG200" s="39"/>
    </row>
    <row r="201" spans="28:33" x14ac:dyDescent="0.2">
      <c r="AB201" s="39"/>
      <c r="AC201" s="39"/>
      <c r="AD201" s="39"/>
      <c r="AE201" s="39"/>
      <c r="AF201" s="39"/>
      <c r="AG201" s="39"/>
    </row>
    <row r="202" spans="28:33" x14ac:dyDescent="0.2">
      <c r="AB202" s="39"/>
      <c r="AC202" s="39"/>
      <c r="AD202" s="39"/>
      <c r="AE202" s="39"/>
      <c r="AF202" s="39"/>
      <c r="AG202" s="39"/>
    </row>
    <row r="203" spans="28:33" x14ac:dyDescent="0.2">
      <c r="AB203" s="39"/>
      <c r="AC203" s="39"/>
      <c r="AD203" s="39"/>
      <c r="AE203" s="39"/>
      <c r="AF203" s="39"/>
      <c r="AG203" s="39"/>
    </row>
    <row r="204" spans="28:33" x14ac:dyDescent="0.2">
      <c r="AB204" s="39"/>
      <c r="AC204" s="39"/>
      <c r="AD204" s="39"/>
      <c r="AE204" s="39"/>
      <c r="AF204" s="39"/>
      <c r="AG204" s="39"/>
    </row>
    <row r="205" spans="28:33" x14ac:dyDescent="0.2">
      <c r="AB205" s="39"/>
      <c r="AC205" s="39"/>
      <c r="AD205" s="39"/>
      <c r="AE205" s="39"/>
      <c r="AF205" s="39"/>
      <c r="AG205" s="39"/>
    </row>
    <row r="206" spans="28:33" x14ac:dyDescent="0.2">
      <c r="AB206" s="39"/>
      <c r="AC206" s="39"/>
      <c r="AD206" s="39"/>
      <c r="AE206" s="39"/>
      <c r="AF206" s="39"/>
      <c r="AG206" s="39"/>
    </row>
    <row r="207" spans="28:33" x14ac:dyDescent="0.2">
      <c r="AB207" s="39"/>
      <c r="AC207" s="39"/>
      <c r="AD207" s="39"/>
      <c r="AE207" s="39"/>
      <c r="AF207" s="39"/>
      <c r="AG207" s="39"/>
    </row>
    <row r="208" spans="28:33" x14ac:dyDescent="0.2">
      <c r="AB208" s="39"/>
      <c r="AC208" s="39"/>
      <c r="AD208" s="39"/>
      <c r="AE208" s="39"/>
      <c r="AF208" s="39"/>
      <c r="AG208" s="39"/>
    </row>
    <row r="209" spans="28:33" x14ac:dyDescent="0.2">
      <c r="AB209" s="39"/>
      <c r="AC209" s="39"/>
      <c r="AD209" s="39"/>
      <c r="AE209" s="39"/>
      <c r="AF209" s="39"/>
      <c r="AG209" s="39"/>
    </row>
    <row r="210" spans="28:33" x14ac:dyDescent="0.2">
      <c r="AB210" s="39"/>
      <c r="AC210" s="39"/>
      <c r="AD210" s="39"/>
      <c r="AE210" s="39"/>
      <c r="AF210" s="39"/>
      <c r="AG210" s="39"/>
    </row>
    <row r="211" spans="28:33" x14ac:dyDescent="0.2">
      <c r="AB211" s="39"/>
      <c r="AC211" s="39"/>
      <c r="AD211" s="39"/>
      <c r="AE211" s="39"/>
      <c r="AF211" s="39"/>
      <c r="AG211" s="39"/>
    </row>
    <row r="212" spans="28:33" x14ac:dyDescent="0.2">
      <c r="AB212" s="39"/>
      <c r="AC212" s="39"/>
      <c r="AD212" s="39"/>
      <c r="AE212" s="39"/>
      <c r="AF212" s="39"/>
      <c r="AG212" s="39"/>
    </row>
    <row r="213" spans="28:33" x14ac:dyDescent="0.2">
      <c r="AB213" s="39"/>
      <c r="AC213" s="39"/>
      <c r="AD213" s="39"/>
      <c r="AE213" s="39"/>
      <c r="AF213" s="39"/>
      <c r="AG213" s="39"/>
    </row>
    <row r="214" spans="28:33" x14ac:dyDescent="0.2">
      <c r="AB214" s="39"/>
      <c r="AC214" s="39"/>
      <c r="AD214" s="39"/>
      <c r="AE214" s="39"/>
      <c r="AF214" s="39"/>
      <c r="AG214" s="39"/>
    </row>
    <row r="215" spans="28:33" x14ac:dyDescent="0.2">
      <c r="AB215" s="39"/>
      <c r="AC215" s="39"/>
      <c r="AD215" s="39"/>
      <c r="AE215" s="39"/>
      <c r="AF215" s="39"/>
      <c r="AG215" s="39"/>
    </row>
    <row r="216" spans="28:33" x14ac:dyDescent="0.2">
      <c r="AB216" s="39"/>
      <c r="AC216" s="39"/>
      <c r="AD216" s="39"/>
      <c r="AE216" s="39"/>
      <c r="AF216" s="39"/>
      <c r="AG216" s="39"/>
    </row>
    <row r="217" spans="28:33" x14ac:dyDescent="0.2">
      <c r="AB217" s="39"/>
      <c r="AC217" s="39"/>
      <c r="AD217" s="39"/>
      <c r="AE217" s="39"/>
      <c r="AF217" s="39"/>
      <c r="AG217" s="39"/>
    </row>
    <row r="218" spans="28:33" x14ac:dyDescent="0.2">
      <c r="AB218" s="39"/>
      <c r="AC218" s="39"/>
      <c r="AD218" s="39"/>
      <c r="AE218" s="39"/>
      <c r="AF218" s="39"/>
      <c r="AG218" s="39"/>
    </row>
    <row r="219" spans="28:33" x14ac:dyDescent="0.2">
      <c r="AB219" s="39"/>
      <c r="AC219" s="39"/>
      <c r="AD219" s="39"/>
      <c r="AE219" s="39"/>
      <c r="AF219" s="39"/>
      <c r="AG219" s="39"/>
    </row>
    <row r="220" spans="28:33" x14ac:dyDescent="0.2">
      <c r="AB220" s="39"/>
      <c r="AC220" s="39"/>
      <c r="AD220" s="39"/>
      <c r="AE220" s="39"/>
      <c r="AF220" s="39"/>
      <c r="AG220" s="39"/>
    </row>
    <row r="221" spans="28:33" x14ac:dyDescent="0.2">
      <c r="AB221" s="39"/>
      <c r="AC221" s="39"/>
      <c r="AD221" s="39"/>
      <c r="AE221" s="39"/>
      <c r="AF221" s="39"/>
      <c r="AG221" s="39"/>
    </row>
    <row r="222" spans="28:33" x14ac:dyDescent="0.2">
      <c r="AB222" s="39"/>
      <c r="AC222" s="39"/>
      <c r="AD222" s="39"/>
      <c r="AE222" s="39"/>
      <c r="AF222" s="39"/>
      <c r="AG222" s="39"/>
    </row>
    <row r="223" spans="28:33" x14ac:dyDescent="0.2">
      <c r="AB223" s="39"/>
      <c r="AC223" s="39"/>
      <c r="AD223" s="39"/>
      <c r="AE223" s="39"/>
      <c r="AF223" s="39"/>
      <c r="AG223" s="39"/>
    </row>
    <row r="224" spans="28:33" x14ac:dyDescent="0.2">
      <c r="AB224" s="39"/>
      <c r="AC224" s="39"/>
      <c r="AD224" s="39"/>
      <c r="AE224" s="39"/>
      <c r="AF224" s="39"/>
      <c r="AG224" s="39"/>
    </row>
    <row r="225" spans="28:33" x14ac:dyDescent="0.2">
      <c r="AB225" s="39"/>
      <c r="AC225" s="39"/>
      <c r="AD225" s="39"/>
      <c r="AE225" s="39"/>
      <c r="AF225" s="39"/>
      <c r="AG225" s="39"/>
    </row>
    <row r="226" spans="28:33" x14ac:dyDescent="0.2">
      <c r="AB226" s="39"/>
      <c r="AC226" s="39"/>
      <c r="AD226" s="39"/>
      <c r="AE226" s="39"/>
      <c r="AF226" s="39"/>
      <c r="AG226" s="39"/>
    </row>
    <row r="227" spans="28:33" x14ac:dyDescent="0.2">
      <c r="AB227" s="39"/>
      <c r="AC227" s="39"/>
      <c r="AD227" s="39"/>
      <c r="AE227" s="39"/>
      <c r="AF227" s="39"/>
      <c r="AG227" s="39"/>
    </row>
    <row r="228" spans="28:33" x14ac:dyDescent="0.2">
      <c r="AB228" s="39"/>
      <c r="AC228" s="39"/>
      <c r="AD228" s="39"/>
      <c r="AE228" s="39"/>
      <c r="AF228" s="39"/>
      <c r="AG228" s="39"/>
    </row>
    <row r="229" spans="28:33" x14ac:dyDescent="0.2">
      <c r="AB229" s="39"/>
      <c r="AC229" s="39"/>
      <c r="AD229" s="39"/>
      <c r="AE229" s="39"/>
      <c r="AF229" s="39"/>
      <c r="AG229" s="39"/>
    </row>
    <row r="230" spans="28:33" x14ac:dyDescent="0.2">
      <c r="AB230" s="39"/>
      <c r="AC230" s="39"/>
      <c r="AD230" s="39"/>
      <c r="AE230" s="39"/>
      <c r="AF230" s="39"/>
      <c r="AG230" s="39"/>
    </row>
    <row r="231" spans="28:33" x14ac:dyDescent="0.2">
      <c r="AB231" s="39"/>
      <c r="AC231" s="39"/>
      <c r="AD231" s="39"/>
      <c r="AE231" s="39"/>
      <c r="AF231" s="39"/>
      <c r="AG231" s="39"/>
    </row>
    <row r="232" spans="28:33" x14ac:dyDescent="0.2">
      <c r="AB232" s="39"/>
      <c r="AC232" s="39"/>
      <c r="AD232" s="39"/>
      <c r="AE232" s="39"/>
      <c r="AF232" s="39"/>
      <c r="AG232" s="39"/>
    </row>
    <row r="233" spans="28:33" x14ac:dyDescent="0.2">
      <c r="AB233" s="39"/>
      <c r="AC233" s="39"/>
      <c r="AD233" s="39"/>
      <c r="AE233" s="39"/>
      <c r="AF233" s="39"/>
      <c r="AG233" s="39"/>
    </row>
    <row r="234" spans="28:33" x14ac:dyDescent="0.2">
      <c r="AB234" s="39"/>
      <c r="AC234" s="39"/>
      <c r="AD234" s="39"/>
      <c r="AE234" s="39"/>
      <c r="AF234" s="39"/>
      <c r="AG234" s="39"/>
    </row>
    <row r="235" spans="28:33" x14ac:dyDescent="0.2">
      <c r="AB235" s="39"/>
      <c r="AC235" s="39"/>
      <c r="AD235" s="39"/>
      <c r="AE235" s="39"/>
      <c r="AF235" s="39"/>
      <c r="AG235" s="39"/>
    </row>
    <row r="236" spans="28:33" x14ac:dyDescent="0.2">
      <c r="AB236" s="39"/>
      <c r="AC236" s="39"/>
      <c r="AD236" s="39"/>
      <c r="AE236" s="39"/>
      <c r="AF236" s="39"/>
      <c r="AG236" s="39"/>
    </row>
    <row r="237" spans="28:33" x14ac:dyDescent="0.2">
      <c r="AB237" s="39"/>
      <c r="AC237" s="39"/>
      <c r="AD237" s="39"/>
      <c r="AE237" s="39"/>
      <c r="AF237" s="39"/>
      <c r="AG237" s="39"/>
    </row>
    <row r="238" spans="28:33" x14ac:dyDescent="0.2">
      <c r="AB238" s="39"/>
      <c r="AC238" s="39"/>
      <c r="AD238" s="39"/>
      <c r="AE238" s="39"/>
      <c r="AF238" s="39"/>
      <c r="AG238" s="39"/>
    </row>
    <row r="239" spans="28:33" x14ac:dyDescent="0.2">
      <c r="AB239" s="39"/>
      <c r="AC239" s="39"/>
      <c r="AD239" s="39"/>
      <c r="AE239" s="39"/>
      <c r="AF239" s="39"/>
      <c r="AG239" s="39"/>
    </row>
    <row r="240" spans="28:33" x14ac:dyDescent="0.2">
      <c r="AB240" s="39"/>
      <c r="AC240" s="39"/>
      <c r="AD240" s="39"/>
      <c r="AE240" s="39"/>
      <c r="AF240" s="39"/>
      <c r="AG240" s="39"/>
    </row>
    <row r="241" spans="28:33" x14ac:dyDescent="0.2">
      <c r="AB241" s="39"/>
      <c r="AC241" s="39"/>
      <c r="AD241" s="39"/>
      <c r="AE241" s="39"/>
      <c r="AF241" s="39"/>
      <c r="AG241" s="39"/>
    </row>
    <row r="242" spans="28:33" x14ac:dyDescent="0.2">
      <c r="AB242" s="39"/>
      <c r="AC242" s="39"/>
      <c r="AD242" s="39"/>
      <c r="AE242" s="39"/>
      <c r="AF242" s="39"/>
      <c r="AG242" s="39"/>
    </row>
    <row r="243" spans="28:33" x14ac:dyDescent="0.2">
      <c r="AB243" s="39"/>
      <c r="AC243" s="39"/>
      <c r="AD243" s="39"/>
      <c r="AE243" s="39"/>
      <c r="AF243" s="39"/>
      <c r="AG243" s="39"/>
    </row>
    <row r="244" spans="28:33" x14ac:dyDescent="0.2">
      <c r="AB244" s="39"/>
      <c r="AC244" s="39"/>
      <c r="AD244" s="39"/>
      <c r="AE244" s="39"/>
      <c r="AF244" s="39"/>
      <c r="AG244" s="39"/>
    </row>
    <row r="245" spans="28:33" x14ac:dyDescent="0.2">
      <c r="AB245" s="39"/>
      <c r="AC245" s="39"/>
      <c r="AD245" s="39"/>
      <c r="AE245" s="39"/>
      <c r="AF245" s="39"/>
      <c r="AG245" s="39"/>
    </row>
    <row r="246" spans="28:33" x14ac:dyDescent="0.2">
      <c r="AB246" s="39"/>
      <c r="AC246" s="39"/>
      <c r="AD246" s="39"/>
      <c r="AE246" s="39"/>
      <c r="AF246" s="39"/>
      <c r="AG246" s="39"/>
    </row>
    <row r="247" spans="28:33" x14ac:dyDescent="0.2">
      <c r="AB247" s="39"/>
      <c r="AC247" s="39"/>
      <c r="AD247" s="39"/>
      <c r="AE247" s="39"/>
      <c r="AF247" s="39"/>
      <c r="AG247" s="39"/>
    </row>
    <row r="248" spans="28:33" x14ac:dyDescent="0.2">
      <c r="AB248" s="39"/>
      <c r="AC248" s="39"/>
      <c r="AD248" s="39"/>
      <c r="AE248" s="39"/>
      <c r="AF248" s="39"/>
      <c r="AG248" s="39"/>
    </row>
    <row r="249" spans="28:33" x14ac:dyDescent="0.2">
      <c r="AB249" s="39"/>
      <c r="AC249" s="39"/>
      <c r="AD249" s="39"/>
      <c r="AE249" s="39"/>
      <c r="AF249" s="39"/>
      <c r="AG249" s="39"/>
    </row>
    <row r="250" spans="28:33" x14ac:dyDescent="0.2">
      <c r="AB250" s="39"/>
      <c r="AC250" s="39"/>
      <c r="AD250" s="39"/>
      <c r="AE250" s="39"/>
      <c r="AF250" s="39"/>
      <c r="AG250" s="39"/>
    </row>
    <row r="251" spans="28:33" x14ac:dyDescent="0.2">
      <c r="AB251" s="39"/>
      <c r="AC251" s="39"/>
      <c r="AD251" s="39"/>
      <c r="AE251" s="39"/>
      <c r="AF251" s="39"/>
      <c r="AG251" s="39"/>
    </row>
    <row r="252" spans="28:33" x14ac:dyDescent="0.2">
      <c r="AB252" s="39"/>
      <c r="AC252" s="39"/>
      <c r="AD252" s="39"/>
      <c r="AE252" s="39"/>
      <c r="AF252" s="39"/>
      <c r="AG252" s="39"/>
    </row>
    <row r="253" spans="28:33" x14ac:dyDescent="0.2">
      <c r="AB253" s="39"/>
      <c r="AC253" s="39"/>
      <c r="AD253" s="39"/>
      <c r="AE253" s="39"/>
      <c r="AF253" s="39"/>
      <c r="AG253" s="39"/>
    </row>
    <row r="254" spans="28:33" x14ac:dyDescent="0.2">
      <c r="AB254" s="39"/>
      <c r="AC254" s="39"/>
      <c r="AD254" s="39"/>
      <c r="AE254" s="39"/>
      <c r="AF254" s="39"/>
      <c r="AG254" s="39"/>
    </row>
    <row r="255" spans="28:33" x14ac:dyDescent="0.2">
      <c r="AB255" s="39"/>
      <c r="AC255" s="39"/>
      <c r="AD255" s="39"/>
      <c r="AE255" s="39"/>
      <c r="AF255" s="39"/>
      <c r="AG255" s="39"/>
    </row>
    <row r="256" spans="28:33" x14ac:dyDescent="0.2">
      <c r="AB256" s="39"/>
      <c r="AC256" s="39"/>
      <c r="AD256" s="39"/>
      <c r="AE256" s="39"/>
      <c r="AF256" s="39"/>
      <c r="AG256" s="39"/>
    </row>
    <row r="257" spans="28:33" x14ac:dyDescent="0.2">
      <c r="AB257" s="39"/>
      <c r="AC257" s="39"/>
      <c r="AD257" s="39"/>
      <c r="AE257" s="39"/>
      <c r="AF257" s="39"/>
      <c r="AG257" s="39"/>
    </row>
    <row r="258" spans="28:33" x14ac:dyDescent="0.2">
      <c r="AB258" s="39"/>
      <c r="AC258" s="39"/>
      <c r="AD258" s="39"/>
      <c r="AE258" s="39"/>
      <c r="AF258" s="39"/>
      <c r="AG258" s="39"/>
    </row>
    <row r="259" spans="28:33" x14ac:dyDescent="0.2">
      <c r="AB259" s="39"/>
      <c r="AC259" s="39"/>
      <c r="AD259" s="39"/>
      <c r="AE259" s="39"/>
      <c r="AF259" s="39"/>
      <c r="AG259" s="39"/>
    </row>
    <row r="260" spans="28:33" x14ac:dyDescent="0.2">
      <c r="AB260" s="39"/>
      <c r="AC260" s="39"/>
      <c r="AD260" s="39"/>
      <c r="AE260" s="39"/>
      <c r="AF260" s="39"/>
      <c r="AG260" s="39"/>
    </row>
    <row r="261" spans="28:33" x14ac:dyDescent="0.2">
      <c r="AB261" s="39"/>
      <c r="AC261" s="39"/>
      <c r="AD261" s="39"/>
      <c r="AE261" s="39"/>
      <c r="AF261" s="39"/>
      <c r="AG261" s="39"/>
    </row>
    <row r="262" spans="28:33" x14ac:dyDescent="0.2">
      <c r="AB262" s="39"/>
      <c r="AC262" s="39"/>
      <c r="AD262" s="39"/>
      <c r="AE262" s="39"/>
      <c r="AF262" s="39"/>
      <c r="AG262" s="39"/>
    </row>
    <row r="263" spans="28:33" x14ac:dyDescent="0.2">
      <c r="AB263" s="39"/>
      <c r="AC263" s="39"/>
      <c r="AD263" s="39"/>
      <c r="AE263" s="39"/>
      <c r="AF263" s="39"/>
      <c r="AG263" s="39"/>
    </row>
    <row r="264" spans="28:33" x14ac:dyDescent="0.2">
      <c r="AB264" s="39"/>
      <c r="AC264" s="39"/>
      <c r="AD264" s="39"/>
      <c r="AE264" s="39"/>
      <c r="AF264" s="39"/>
      <c r="AG264" s="39"/>
    </row>
    <row r="265" spans="28:33" x14ac:dyDescent="0.2">
      <c r="AB265" s="39"/>
      <c r="AC265" s="39"/>
      <c r="AD265" s="39"/>
      <c r="AE265" s="39"/>
      <c r="AF265" s="39"/>
      <c r="AG265" s="39"/>
    </row>
    <row r="266" spans="28:33" x14ac:dyDescent="0.2">
      <c r="AB266" s="39"/>
      <c r="AC266" s="39"/>
      <c r="AD266" s="39"/>
      <c r="AE266" s="39"/>
      <c r="AF266" s="39"/>
      <c r="AG266" s="39"/>
    </row>
    <row r="267" spans="28:33" x14ac:dyDescent="0.2">
      <c r="AB267" s="39"/>
      <c r="AC267" s="39"/>
      <c r="AD267" s="39"/>
      <c r="AE267" s="39"/>
      <c r="AF267" s="39"/>
      <c r="AG267" s="39"/>
    </row>
    <row r="268" spans="28:33" x14ac:dyDescent="0.2">
      <c r="AB268" s="39"/>
      <c r="AC268" s="39"/>
      <c r="AD268" s="39"/>
      <c r="AE268" s="39"/>
      <c r="AF268" s="39"/>
      <c r="AG268" s="39"/>
    </row>
    <row r="269" spans="28:33" x14ac:dyDescent="0.2">
      <c r="AB269" s="39"/>
      <c r="AC269" s="39"/>
      <c r="AD269" s="39"/>
      <c r="AE269" s="39"/>
      <c r="AF269" s="39"/>
      <c r="AG269" s="39"/>
    </row>
    <row r="270" spans="28:33" x14ac:dyDescent="0.2">
      <c r="AB270" s="39"/>
      <c r="AC270" s="39"/>
      <c r="AD270" s="39"/>
      <c r="AE270" s="39"/>
      <c r="AF270" s="39"/>
      <c r="AG270" s="39"/>
    </row>
    <row r="271" spans="28:33" x14ac:dyDescent="0.2">
      <c r="AB271" s="39"/>
      <c r="AC271" s="39"/>
      <c r="AD271" s="39"/>
      <c r="AE271" s="39"/>
      <c r="AF271" s="39"/>
      <c r="AG271" s="39"/>
    </row>
    <row r="272" spans="28:33" x14ac:dyDescent="0.2">
      <c r="AB272" s="39"/>
      <c r="AC272" s="39"/>
      <c r="AD272" s="39"/>
      <c r="AE272" s="39"/>
      <c r="AF272" s="39"/>
      <c r="AG272" s="39"/>
    </row>
    <row r="273" spans="28:33" x14ac:dyDescent="0.2">
      <c r="AB273" s="39"/>
      <c r="AC273" s="39"/>
      <c r="AD273" s="39"/>
      <c r="AE273" s="39"/>
      <c r="AF273" s="39"/>
      <c r="AG273" s="39"/>
    </row>
    <row r="274" spans="28:33" x14ac:dyDescent="0.2">
      <c r="AB274" s="39"/>
      <c r="AC274" s="39"/>
      <c r="AD274" s="39"/>
      <c r="AE274" s="39"/>
      <c r="AF274" s="39"/>
      <c r="AG274" s="39"/>
    </row>
    <row r="275" spans="28:33" x14ac:dyDescent="0.2">
      <c r="AB275" s="39"/>
      <c r="AC275" s="39"/>
      <c r="AD275" s="39"/>
      <c r="AE275" s="39"/>
      <c r="AF275" s="39"/>
      <c r="AG275" s="39"/>
    </row>
    <row r="276" spans="28:33" x14ac:dyDescent="0.2">
      <c r="AB276" s="39"/>
      <c r="AC276" s="39"/>
      <c r="AD276" s="39"/>
      <c r="AE276" s="39"/>
      <c r="AF276" s="39"/>
      <c r="AG276" s="39"/>
    </row>
    <row r="277" spans="28:33" x14ac:dyDescent="0.2">
      <c r="AB277" s="39"/>
      <c r="AC277" s="39"/>
      <c r="AD277" s="39"/>
      <c r="AE277" s="39"/>
      <c r="AF277" s="39"/>
      <c r="AG277" s="39"/>
    </row>
    <row r="278" spans="28:33" x14ac:dyDescent="0.2">
      <c r="AB278" s="39"/>
      <c r="AC278" s="39"/>
      <c r="AD278" s="39"/>
      <c r="AE278" s="39"/>
      <c r="AF278" s="39"/>
      <c r="AG278" s="39"/>
    </row>
    <row r="279" spans="28:33" x14ac:dyDescent="0.2">
      <c r="AB279" s="39"/>
      <c r="AC279" s="39"/>
      <c r="AD279" s="39"/>
      <c r="AE279" s="39"/>
      <c r="AF279" s="39"/>
      <c r="AG279" s="39"/>
    </row>
    <row r="280" spans="28:33" x14ac:dyDescent="0.2">
      <c r="AB280" s="39"/>
      <c r="AC280" s="39"/>
      <c r="AD280" s="39"/>
      <c r="AE280" s="39"/>
      <c r="AF280" s="39"/>
      <c r="AG280" s="39"/>
    </row>
    <row r="281" spans="28:33" x14ac:dyDescent="0.2">
      <c r="AB281" s="39"/>
      <c r="AC281" s="39"/>
      <c r="AD281" s="39"/>
      <c r="AE281" s="39"/>
      <c r="AF281" s="39"/>
      <c r="AG281" s="39"/>
    </row>
    <row r="282" spans="28:33" x14ac:dyDescent="0.2">
      <c r="AB282" s="39"/>
      <c r="AC282" s="39"/>
      <c r="AD282" s="39"/>
      <c r="AE282" s="39"/>
      <c r="AF282" s="39"/>
      <c r="AG282" s="39"/>
    </row>
    <row r="283" spans="28:33" x14ac:dyDescent="0.2">
      <c r="AB283" s="39"/>
      <c r="AC283" s="39"/>
      <c r="AD283" s="39"/>
      <c r="AE283" s="39"/>
      <c r="AF283" s="39"/>
      <c r="AG283" s="39"/>
    </row>
    <row r="284" spans="28:33" x14ac:dyDescent="0.2">
      <c r="AB284" s="39"/>
      <c r="AC284" s="39"/>
      <c r="AD284" s="39"/>
      <c r="AE284" s="39"/>
      <c r="AF284" s="39"/>
      <c r="AG284" s="39"/>
    </row>
    <row r="285" spans="28:33" x14ac:dyDescent="0.2">
      <c r="AB285" s="39"/>
      <c r="AC285" s="39"/>
      <c r="AD285" s="39"/>
      <c r="AE285" s="39"/>
      <c r="AF285" s="39"/>
      <c r="AG285" s="39"/>
    </row>
    <row r="286" spans="28:33" x14ac:dyDescent="0.2">
      <c r="AB286" s="39"/>
      <c r="AC286" s="39"/>
      <c r="AD286" s="39"/>
      <c r="AE286" s="39"/>
      <c r="AF286" s="39"/>
      <c r="AG286" s="39"/>
    </row>
    <row r="287" spans="28:33" x14ac:dyDescent="0.2">
      <c r="AB287" s="39"/>
      <c r="AC287" s="39"/>
      <c r="AD287" s="39"/>
      <c r="AE287" s="39"/>
      <c r="AF287" s="39"/>
      <c r="AG287" s="39"/>
    </row>
    <row r="288" spans="28:33" x14ac:dyDescent="0.2">
      <c r="AB288" s="39"/>
      <c r="AC288" s="39"/>
      <c r="AD288" s="39"/>
      <c r="AE288" s="39"/>
      <c r="AF288" s="39"/>
      <c r="AG288" s="39"/>
    </row>
    <row r="289" spans="28:33" x14ac:dyDescent="0.2">
      <c r="AB289" s="39"/>
      <c r="AC289" s="39"/>
      <c r="AD289" s="39"/>
      <c r="AE289" s="39"/>
      <c r="AF289" s="39"/>
      <c r="AG289" s="39"/>
    </row>
    <row r="290" spans="28:33" x14ac:dyDescent="0.2">
      <c r="AB290" s="39"/>
      <c r="AC290" s="39"/>
      <c r="AD290" s="39"/>
      <c r="AE290" s="39"/>
      <c r="AF290" s="39"/>
      <c r="AG290" s="39"/>
    </row>
    <row r="291" spans="28:33" x14ac:dyDescent="0.2">
      <c r="AB291" s="39"/>
      <c r="AC291" s="39"/>
      <c r="AD291" s="39"/>
      <c r="AE291" s="39"/>
      <c r="AF291" s="39"/>
      <c r="AG291" s="39"/>
    </row>
    <row r="292" spans="28:33" x14ac:dyDescent="0.2">
      <c r="AB292" s="39"/>
      <c r="AC292" s="39"/>
      <c r="AD292" s="39"/>
      <c r="AE292" s="39"/>
      <c r="AF292" s="39"/>
      <c r="AG292" s="39"/>
    </row>
    <row r="293" spans="28:33" x14ac:dyDescent="0.2">
      <c r="AB293" s="39"/>
      <c r="AC293" s="39"/>
      <c r="AD293" s="39"/>
      <c r="AE293" s="39"/>
      <c r="AF293" s="39"/>
      <c r="AG293" s="39"/>
    </row>
    <row r="294" spans="28:33" x14ac:dyDescent="0.2">
      <c r="AB294" s="39"/>
      <c r="AC294" s="39"/>
      <c r="AD294" s="39"/>
      <c r="AE294" s="39"/>
      <c r="AF294" s="39"/>
      <c r="AG294" s="39"/>
    </row>
    <row r="295" spans="28:33" x14ac:dyDescent="0.2">
      <c r="AB295" s="39"/>
      <c r="AC295" s="39"/>
      <c r="AD295" s="39"/>
      <c r="AE295" s="39"/>
      <c r="AF295" s="39"/>
      <c r="AG295" s="39"/>
    </row>
    <row r="296" spans="28:33" x14ac:dyDescent="0.2">
      <c r="AB296" s="39"/>
      <c r="AC296" s="39"/>
      <c r="AD296" s="39"/>
      <c r="AE296" s="39"/>
      <c r="AF296" s="39"/>
      <c r="AG296" s="39"/>
    </row>
    <row r="297" spans="28:33" x14ac:dyDescent="0.2">
      <c r="AB297" s="39"/>
      <c r="AC297" s="39"/>
      <c r="AD297" s="39"/>
      <c r="AE297" s="39"/>
      <c r="AF297" s="39"/>
      <c r="AG297" s="39"/>
    </row>
    <row r="298" spans="28:33" x14ac:dyDescent="0.2">
      <c r="AB298" s="39"/>
      <c r="AC298" s="39"/>
      <c r="AD298" s="39"/>
      <c r="AE298" s="39"/>
      <c r="AF298" s="39"/>
      <c r="AG298" s="39"/>
    </row>
    <row r="299" spans="28:33" x14ac:dyDescent="0.2">
      <c r="AB299" s="39"/>
      <c r="AC299" s="39"/>
      <c r="AD299" s="39"/>
      <c r="AE299" s="39"/>
      <c r="AF299" s="39"/>
      <c r="AG299" s="39"/>
    </row>
    <row r="300" spans="28:33" x14ac:dyDescent="0.2">
      <c r="AB300" s="39"/>
      <c r="AC300" s="39"/>
      <c r="AD300" s="39"/>
      <c r="AE300" s="39"/>
      <c r="AF300" s="39"/>
      <c r="AG300" s="39"/>
    </row>
    <row r="301" spans="28:33" x14ac:dyDescent="0.2">
      <c r="AB301" s="39"/>
      <c r="AC301" s="39"/>
      <c r="AD301" s="39"/>
      <c r="AE301" s="39"/>
      <c r="AF301" s="39"/>
      <c r="AG301" s="39"/>
    </row>
    <row r="302" spans="28:33" x14ac:dyDescent="0.2">
      <c r="AB302" s="39"/>
      <c r="AC302" s="39"/>
      <c r="AD302" s="39"/>
      <c r="AE302" s="39"/>
      <c r="AF302" s="39"/>
      <c r="AG302" s="39"/>
    </row>
    <row r="303" spans="28:33" x14ac:dyDescent="0.2">
      <c r="AB303" s="39"/>
      <c r="AC303" s="39"/>
      <c r="AD303" s="39"/>
      <c r="AE303" s="39"/>
      <c r="AF303" s="39"/>
      <c r="AG303" s="39"/>
    </row>
    <row r="304" spans="28:33" x14ac:dyDescent="0.2">
      <c r="AB304" s="39"/>
      <c r="AC304" s="39"/>
      <c r="AD304" s="39"/>
      <c r="AE304" s="39"/>
      <c r="AF304" s="39"/>
      <c r="AG304" s="39"/>
    </row>
    <row r="305" spans="28:33" x14ac:dyDescent="0.2">
      <c r="AB305" s="39"/>
      <c r="AC305" s="39"/>
      <c r="AD305" s="39"/>
      <c r="AE305" s="39"/>
      <c r="AF305" s="39"/>
      <c r="AG305" s="39"/>
    </row>
    <row r="306" spans="28:33" x14ac:dyDescent="0.2">
      <c r="AB306" s="39"/>
      <c r="AC306" s="39"/>
      <c r="AD306" s="39"/>
      <c r="AE306" s="39"/>
      <c r="AF306" s="39"/>
      <c r="AG306" s="39"/>
    </row>
    <row r="307" spans="28:33" x14ac:dyDescent="0.2">
      <c r="AB307" s="39"/>
      <c r="AC307" s="39"/>
      <c r="AD307" s="39"/>
      <c r="AE307" s="39"/>
      <c r="AF307" s="39"/>
      <c r="AG307" s="39"/>
    </row>
    <row r="308" spans="28:33" x14ac:dyDescent="0.2">
      <c r="AB308" s="39"/>
      <c r="AC308" s="39"/>
      <c r="AD308" s="39"/>
      <c r="AE308" s="39"/>
      <c r="AF308" s="39"/>
      <c r="AG308" s="39"/>
    </row>
    <row r="309" spans="28:33" x14ac:dyDescent="0.2">
      <c r="AB309" s="39"/>
      <c r="AC309" s="39"/>
      <c r="AD309" s="39"/>
      <c r="AE309" s="39"/>
      <c r="AF309" s="39"/>
      <c r="AG309" s="39"/>
    </row>
    <row r="310" spans="28:33" x14ac:dyDescent="0.2">
      <c r="AB310" s="39"/>
      <c r="AC310" s="39"/>
      <c r="AD310" s="39"/>
      <c r="AE310" s="39"/>
      <c r="AF310" s="39"/>
      <c r="AG310" s="39"/>
    </row>
    <row r="311" spans="28:33" x14ac:dyDescent="0.2">
      <c r="AB311" s="39"/>
      <c r="AC311" s="39"/>
      <c r="AD311" s="39"/>
      <c r="AE311" s="39"/>
      <c r="AF311" s="39"/>
      <c r="AG311" s="39"/>
    </row>
    <row r="312" spans="28:33" x14ac:dyDescent="0.2">
      <c r="AB312" s="39"/>
      <c r="AC312" s="39"/>
      <c r="AD312" s="39"/>
      <c r="AE312" s="39"/>
      <c r="AF312" s="39"/>
      <c r="AG312" s="39"/>
    </row>
    <row r="313" spans="28:33" x14ac:dyDescent="0.2">
      <c r="AB313" s="39"/>
      <c r="AC313" s="39"/>
      <c r="AD313" s="39"/>
      <c r="AE313" s="39"/>
      <c r="AF313" s="39"/>
      <c r="AG313" s="39"/>
    </row>
    <row r="314" spans="28:33" x14ac:dyDescent="0.2">
      <c r="AB314" s="39"/>
      <c r="AC314" s="39"/>
      <c r="AD314" s="39"/>
      <c r="AE314" s="39"/>
      <c r="AF314" s="39"/>
      <c r="AG314" s="39"/>
    </row>
    <row r="315" spans="28:33" x14ac:dyDescent="0.2">
      <c r="AB315" s="39"/>
      <c r="AC315" s="39"/>
      <c r="AD315" s="39"/>
      <c r="AE315" s="39"/>
      <c r="AF315" s="39"/>
      <c r="AG315" s="39"/>
    </row>
    <row r="316" spans="28:33" x14ac:dyDescent="0.2">
      <c r="AB316" s="39"/>
      <c r="AC316" s="39"/>
      <c r="AD316" s="39"/>
      <c r="AE316" s="39"/>
      <c r="AF316" s="39"/>
      <c r="AG316" s="39"/>
    </row>
    <row r="317" spans="28:33" x14ac:dyDescent="0.2">
      <c r="AB317" s="39"/>
      <c r="AC317" s="39"/>
      <c r="AD317" s="39"/>
      <c r="AE317" s="39"/>
      <c r="AF317" s="39"/>
      <c r="AG317" s="39"/>
    </row>
    <row r="318" spans="28:33" x14ac:dyDescent="0.2">
      <c r="AB318" s="39"/>
      <c r="AC318" s="39"/>
      <c r="AD318" s="39"/>
      <c r="AE318" s="39"/>
      <c r="AF318" s="39"/>
      <c r="AG318" s="39"/>
    </row>
    <row r="319" spans="28:33" x14ac:dyDescent="0.2">
      <c r="AB319" s="39"/>
      <c r="AC319" s="39"/>
      <c r="AD319" s="39"/>
      <c r="AE319" s="39"/>
      <c r="AF319" s="39"/>
      <c r="AG319" s="39"/>
    </row>
    <row r="320" spans="28:33" x14ac:dyDescent="0.2">
      <c r="AB320" s="39"/>
      <c r="AC320" s="39"/>
      <c r="AD320" s="39"/>
      <c r="AE320" s="39"/>
      <c r="AF320" s="39"/>
      <c r="AG320" s="39"/>
    </row>
    <row r="321" spans="28:33" x14ac:dyDescent="0.2">
      <c r="AB321" s="39"/>
      <c r="AC321" s="39"/>
      <c r="AD321" s="39"/>
      <c r="AE321" s="39"/>
      <c r="AF321" s="39"/>
      <c r="AG321" s="39"/>
    </row>
    <row r="322" spans="28:33" x14ac:dyDescent="0.2">
      <c r="AB322" s="39"/>
      <c r="AC322" s="39"/>
      <c r="AD322" s="39"/>
      <c r="AE322" s="39"/>
      <c r="AF322" s="39"/>
      <c r="AG322" s="39"/>
    </row>
    <row r="323" spans="28:33" x14ac:dyDescent="0.2">
      <c r="AB323" s="39"/>
      <c r="AC323" s="39"/>
      <c r="AD323" s="39"/>
      <c r="AE323" s="39"/>
      <c r="AF323" s="39"/>
      <c r="AG323" s="39"/>
    </row>
    <row r="324" spans="28:33" x14ac:dyDescent="0.2">
      <c r="AB324" s="39"/>
      <c r="AC324" s="39"/>
      <c r="AD324" s="39"/>
      <c r="AE324" s="39"/>
      <c r="AF324" s="39"/>
      <c r="AG324" s="39"/>
    </row>
    <row r="325" spans="28:33" x14ac:dyDescent="0.2">
      <c r="AB325" s="39"/>
      <c r="AC325" s="39"/>
      <c r="AD325" s="39"/>
      <c r="AE325" s="39"/>
      <c r="AF325" s="39"/>
      <c r="AG325" s="39"/>
    </row>
    <row r="326" spans="28:33" x14ac:dyDescent="0.2">
      <c r="AB326" s="39"/>
      <c r="AC326" s="39"/>
      <c r="AD326" s="39"/>
      <c r="AE326" s="39"/>
      <c r="AF326" s="39"/>
      <c r="AG326" s="39"/>
    </row>
    <row r="327" spans="28:33" x14ac:dyDescent="0.2">
      <c r="AB327" s="39"/>
      <c r="AC327" s="39"/>
      <c r="AD327" s="39"/>
      <c r="AE327" s="39"/>
      <c r="AF327" s="39"/>
      <c r="AG327" s="39"/>
    </row>
    <row r="328" spans="28:33" x14ac:dyDescent="0.2">
      <c r="AB328" s="39"/>
      <c r="AC328" s="39"/>
      <c r="AD328" s="39"/>
      <c r="AE328" s="39"/>
      <c r="AF328" s="39"/>
      <c r="AG328" s="39"/>
    </row>
    <row r="329" spans="28:33" x14ac:dyDescent="0.2">
      <c r="AB329" s="39"/>
      <c r="AC329" s="39"/>
      <c r="AD329" s="39"/>
      <c r="AE329" s="39"/>
      <c r="AF329" s="39"/>
      <c r="AG329" s="39"/>
    </row>
    <row r="330" spans="28:33" x14ac:dyDescent="0.2">
      <c r="AB330" s="39"/>
      <c r="AC330" s="39"/>
      <c r="AD330" s="39"/>
      <c r="AE330" s="39"/>
      <c r="AF330" s="39"/>
      <c r="AG330" s="39"/>
    </row>
    <row r="331" spans="28:33" x14ac:dyDescent="0.2">
      <c r="AB331" s="39"/>
      <c r="AC331" s="39"/>
      <c r="AD331" s="39"/>
      <c r="AE331" s="39"/>
      <c r="AF331" s="39"/>
      <c r="AG331" s="39"/>
    </row>
    <row r="332" spans="28:33" x14ac:dyDescent="0.2">
      <c r="AB332" s="39"/>
      <c r="AC332" s="39"/>
      <c r="AD332" s="39"/>
      <c r="AE332" s="39"/>
      <c r="AF332" s="39"/>
      <c r="AG332" s="39"/>
    </row>
    <row r="333" spans="28:33" x14ac:dyDescent="0.2">
      <c r="AB333" s="39"/>
      <c r="AC333" s="39"/>
      <c r="AD333" s="39"/>
      <c r="AE333" s="39"/>
      <c r="AF333" s="39"/>
      <c r="AG333" s="39"/>
    </row>
    <row r="334" spans="28:33" x14ac:dyDescent="0.2">
      <c r="AB334" s="39"/>
      <c r="AC334" s="39"/>
      <c r="AD334" s="39"/>
      <c r="AE334" s="39"/>
      <c r="AF334" s="39"/>
      <c r="AG334" s="39"/>
    </row>
    <row r="335" spans="28:33" x14ac:dyDescent="0.2">
      <c r="AB335" s="39"/>
      <c r="AC335" s="39"/>
      <c r="AD335" s="39"/>
      <c r="AE335" s="39"/>
      <c r="AF335" s="39"/>
      <c r="AG335" s="39"/>
    </row>
    <row r="336" spans="28:33" x14ac:dyDescent="0.2">
      <c r="AB336" s="39"/>
      <c r="AC336" s="39"/>
      <c r="AD336" s="39"/>
      <c r="AE336" s="39"/>
      <c r="AF336" s="39"/>
      <c r="AG336" s="39"/>
    </row>
    <row r="337" spans="28:33" x14ac:dyDescent="0.2">
      <c r="AB337" s="39"/>
      <c r="AC337" s="39"/>
      <c r="AD337" s="39"/>
      <c r="AE337" s="39"/>
      <c r="AF337" s="39"/>
      <c r="AG337" s="39"/>
    </row>
    <row r="338" spans="28:33" x14ac:dyDescent="0.2">
      <c r="AB338" s="39"/>
      <c r="AC338" s="39"/>
      <c r="AD338" s="39"/>
      <c r="AE338" s="39"/>
      <c r="AF338" s="39"/>
      <c r="AG338" s="39"/>
    </row>
    <row r="339" spans="28:33" x14ac:dyDescent="0.2">
      <c r="AB339" s="39"/>
      <c r="AC339" s="39"/>
      <c r="AD339" s="39"/>
      <c r="AE339" s="39"/>
      <c r="AF339" s="39"/>
      <c r="AG339" s="39"/>
    </row>
    <row r="340" spans="28:33" x14ac:dyDescent="0.2">
      <c r="AB340" s="39"/>
      <c r="AC340" s="39"/>
      <c r="AD340" s="39"/>
      <c r="AE340" s="39"/>
      <c r="AF340" s="39"/>
      <c r="AG340" s="39"/>
    </row>
    <row r="341" spans="28:33" x14ac:dyDescent="0.2">
      <c r="AB341" s="39"/>
      <c r="AC341" s="39"/>
      <c r="AD341" s="39"/>
      <c r="AE341" s="39"/>
      <c r="AF341" s="39"/>
      <c r="AG341" s="39"/>
    </row>
    <row r="342" spans="28:33" x14ac:dyDescent="0.2">
      <c r="AB342" s="39"/>
      <c r="AC342" s="39"/>
      <c r="AD342" s="39"/>
      <c r="AE342" s="39"/>
      <c r="AF342" s="39"/>
      <c r="AG342" s="39"/>
    </row>
    <row r="343" spans="28:33" x14ac:dyDescent="0.2">
      <c r="AB343" s="39"/>
      <c r="AC343" s="39"/>
      <c r="AD343" s="39"/>
      <c r="AE343" s="39"/>
      <c r="AF343" s="39"/>
      <c r="AG343" s="39"/>
    </row>
    <row r="344" spans="28:33" x14ac:dyDescent="0.2">
      <c r="AB344" s="39"/>
      <c r="AC344" s="39"/>
      <c r="AD344" s="39"/>
      <c r="AE344" s="39"/>
      <c r="AF344" s="39"/>
      <c r="AG344" s="39"/>
    </row>
    <row r="345" spans="28:33" x14ac:dyDescent="0.2">
      <c r="AB345" s="39"/>
      <c r="AC345" s="39"/>
      <c r="AD345" s="39"/>
      <c r="AE345" s="39"/>
      <c r="AF345" s="39"/>
      <c r="AG345" s="39"/>
    </row>
    <row r="346" spans="28:33" x14ac:dyDescent="0.2">
      <c r="AB346" s="39"/>
      <c r="AC346" s="39"/>
      <c r="AD346" s="39"/>
      <c r="AE346" s="39"/>
      <c r="AF346" s="39"/>
      <c r="AG346" s="39"/>
    </row>
    <row r="347" spans="28:33" x14ac:dyDescent="0.2">
      <c r="AB347" s="39"/>
      <c r="AC347" s="39"/>
      <c r="AD347" s="39"/>
      <c r="AE347" s="39"/>
      <c r="AF347" s="39"/>
      <c r="AG347" s="39"/>
    </row>
    <row r="348" spans="28:33" x14ac:dyDescent="0.2">
      <c r="AB348" s="39"/>
      <c r="AC348" s="39"/>
      <c r="AD348" s="39"/>
      <c r="AE348" s="39"/>
      <c r="AF348" s="39"/>
      <c r="AG348" s="39"/>
    </row>
    <row r="349" spans="28:33" x14ac:dyDescent="0.2">
      <c r="AB349" s="39"/>
      <c r="AC349" s="39"/>
      <c r="AD349" s="39"/>
      <c r="AE349" s="39"/>
      <c r="AF349" s="39"/>
      <c r="AG349" s="39"/>
    </row>
    <row r="350" spans="28:33" x14ac:dyDescent="0.2">
      <c r="AB350" s="39"/>
      <c r="AC350" s="39"/>
      <c r="AD350" s="39"/>
      <c r="AE350" s="39"/>
      <c r="AF350" s="39"/>
      <c r="AG350" s="39"/>
    </row>
    <row r="351" spans="28:33" x14ac:dyDescent="0.2">
      <c r="AB351" s="39"/>
      <c r="AC351" s="39"/>
      <c r="AD351" s="39"/>
      <c r="AE351" s="39"/>
      <c r="AF351" s="39"/>
      <c r="AG351" s="39"/>
    </row>
    <row r="352" spans="28:33" x14ac:dyDescent="0.2">
      <c r="AB352" s="39"/>
      <c r="AC352" s="39"/>
      <c r="AD352" s="39"/>
      <c r="AE352" s="39"/>
      <c r="AF352" s="39"/>
      <c r="AG352" s="39"/>
    </row>
    <row r="353" spans="28:33" x14ac:dyDescent="0.2">
      <c r="AB353" s="39"/>
      <c r="AC353" s="39"/>
      <c r="AD353" s="39"/>
      <c r="AE353" s="39"/>
      <c r="AF353" s="39"/>
      <c r="AG353" s="39"/>
    </row>
    <row r="354" spans="28:33" x14ac:dyDescent="0.2">
      <c r="AB354" s="39"/>
      <c r="AC354" s="39"/>
      <c r="AD354" s="39"/>
      <c r="AE354" s="39"/>
      <c r="AF354" s="39"/>
      <c r="AG354" s="39"/>
    </row>
    <row r="355" spans="28:33" x14ac:dyDescent="0.2">
      <c r="AB355" s="39"/>
      <c r="AC355" s="39"/>
      <c r="AD355" s="39"/>
      <c r="AE355" s="39"/>
      <c r="AF355" s="39"/>
      <c r="AG355" s="39"/>
    </row>
    <row r="356" spans="28:33" x14ac:dyDescent="0.2">
      <c r="AB356" s="39"/>
      <c r="AC356" s="39"/>
      <c r="AD356" s="39"/>
      <c r="AE356" s="39"/>
      <c r="AF356" s="39"/>
      <c r="AG356" s="39"/>
    </row>
    <row r="357" spans="28:33" x14ac:dyDescent="0.2">
      <c r="AB357" s="39"/>
      <c r="AC357" s="39"/>
      <c r="AD357" s="39"/>
      <c r="AE357" s="39"/>
      <c r="AF357" s="39"/>
      <c r="AG357" s="39"/>
    </row>
    <row r="358" spans="28:33" x14ac:dyDescent="0.2">
      <c r="AB358" s="39"/>
      <c r="AC358" s="39"/>
      <c r="AD358" s="39"/>
      <c r="AE358" s="39"/>
      <c r="AF358" s="39"/>
      <c r="AG358" s="39"/>
    </row>
    <row r="359" spans="28:33" x14ac:dyDescent="0.2">
      <c r="AB359" s="39"/>
      <c r="AC359" s="39"/>
      <c r="AD359" s="39"/>
      <c r="AE359" s="39"/>
      <c r="AF359" s="39"/>
      <c r="AG359" s="39"/>
    </row>
    <row r="360" spans="28:33" x14ac:dyDescent="0.2">
      <c r="AB360" s="39"/>
      <c r="AC360" s="39"/>
      <c r="AD360" s="39"/>
      <c r="AE360" s="39"/>
      <c r="AF360" s="39"/>
      <c r="AG360" s="39"/>
    </row>
    <row r="361" spans="28:33" x14ac:dyDescent="0.2">
      <c r="AB361" s="39"/>
      <c r="AC361" s="39"/>
      <c r="AD361" s="39"/>
      <c r="AE361" s="39"/>
      <c r="AF361" s="39"/>
      <c r="AG361" s="39"/>
    </row>
    <row r="362" spans="28:33" x14ac:dyDescent="0.2">
      <c r="AB362" s="39"/>
      <c r="AC362" s="39"/>
      <c r="AD362" s="39"/>
      <c r="AE362" s="39"/>
      <c r="AF362" s="39"/>
      <c r="AG362" s="39"/>
    </row>
    <row r="363" spans="28:33" x14ac:dyDescent="0.2">
      <c r="AB363" s="39"/>
      <c r="AC363" s="39"/>
      <c r="AD363" s="39"/>
      <c r="AE363" s="39"/>
      <c r="AF363" s="39"/>
      <c r="AG363" s="39"/>
    </row>
    <row r="364" spans="28:33" x14ac:dyDescent="0.2">
      <c r="AB364" s="39"/>
      <c r="AC364" s="39"/>
      <c r="AD364" s="39"/>
      <c r="AE364" s="39"/>
      <c r="AF364" s="39"/>
      <c r="AG364" s="39"/>
    </row>
    <row r="365" spans="28:33" x14ac:dyDescent="0.2">
      <c r="AB365" s="39"/>
      <c r="AC365" s="39"/>
      <c r="AD365" s="39"/>
      <c r="AE365" s="39"/>
      <c r="AF365" s="39"/>
      <c r="AG365" s="39"/>
    </row>
    <row r="366" spans="28:33" x14ac:dyDescent="0.2">
      <c r="AB366" s="39"/>
      <c r="AC366" s="39"/>
      <c r="AD366" s="39"/>
      <c r="AE366" s="39"/>
      <c r="AF366" s="39"/>
      <c r="AG366" s="39"/>
    </row>
    <row r="367" spans="28:33" x14ac:dyDescent="0.2">
      <c r="AB367" s="39"/>
      <c r="AC367" s="39"/>
      <c r="AD367" s="39"/>
      <c r="AE367" s="39"/>
      <c r="AF367" s="39"/>
      <c r="AG367" s="39"/>
    </row>
    <row r="368" spans="28:33" x14ac:dyDescent="0.2">
      <c r="AB368" s="39"/>
      <c r="AC368" s="39"/>
      <c r="AD368" s="39"/>
      <c r="AE368" s="39"/>
      <c r="AF368" s="39"/>
      <c r="AG368" s="39"/>
    </row>
    <row r="369" spans="28:33" x14ac:dyDescent="0.2">
      <c r="AB369" s="39"/>
      <c r="AC369" s="39"/>
      <c r="AD369" s="39"/>
      <c r="AE369" s="39"/>
      <c r="AF369" s="39"/>
      <c r="AG369" s="39"/>
    </row>
    <row r="370" spans="28:33" x14ac:dyDescent="0.2">
      <c r="AB370" s="39"/>
      <c r="AC370" s="39"/>
      <c r="AD370" s="39"/>
      <c r="AE370" s="39"/>
      <c r="AF370" s="39"/>
      <c r="AG370" s="39"/>
    </row>
    <row r="371" spans="28:33" x14ac:dyDescent="0.2">
      <c r="AB371" s="39"/>
      <c r="AC371" s="39"/>
      <c r="AD371" s="39"/>
      <c r="AE371" s="39"/>
      <c r="AF371" s="39"/>
      <c r="AG371" s="39"/>
    </row>
    <row r="372" spans="28:33" x14ac:dyDescent="0.2">
      <c r="AB372" s="39"/>
      <c r="AC372" s="39"/>
      <c r="AD372" s="39"/>
      <c r="AE372" s="39"/>
      <c r="AF372" s="39"/>
      <c r="AG372" s="39"/>
    </row>
    <row r="373" spans="28:33" x14ac:dyDescent="0.2">
      <c r="AB373" s="39"/>
      <c r="AC373" s="39"/>
      <c r="AD373" s="39"/>
      <c r="AE373" s="39"/>
      <c r="AF373" s="39"/>
      <c r="AG373" s="39"/>
    </row>
    <row r="374" spans="28:33" x14ac:dyDescent="0.2">
      <c r="AB374" s="39"/>
      <c r="AC374" s="39"/>
      <c r="AD374" s="39"/>
      <c r="AE374" s="39"/>
      <c r="AF374" s="39"/>
      <c r="AG374" s="39"/>
    </row>
    <row r="375" spans="28:33" x14ac:dyDescent="0.2">
      <c r="AB375" s="39"/>
      <c r="AC375" s="39"/>
      <c r="AD375" s="39"/>
      <c r="AE375" s="39"/>
      <c r="AF375" s="39"/>
      <c r="AG375" s="39"/>
    </row>
    <row r="376" spans="28:33" x14ac:dyDescent="0.2">
      <c r="AB376" s="39"/>
      <c r="AC376" s="39"/>
      <c r="AD376" s="39"/>
      <c r="AE376" s="39"/>
      <c r="AF376" s="39"/>
      <c r="AG376" s="39"/>
    </row>
    <row r="377" spans="28:33" x14ac:dyDescent="0.2">
      <c r="AB377" s="39"/>
      <c r="AC377" s="39"/>
      <c r="AD377" s="39"/>
      <c r="AE377" s="39"/>
      <c r="AF377" s="39"/>
      <c r="AG377" s="39"/>
    </row>
    <row r="378" spans="28:33" x14ac:dyDescent="0.2">
      <c r="AB378" s="39"/>
      <c r="AC378" s="39"/>
      <c r="AD378" s="39"/>
      <c r="AE378" s="39"/>
      <c r="AF378" s="39"/>
      <c r="AG378" s="39"/>
    </row>
    <row r="379" spans="28:33" x14ac:dyDescent="0.2">
      <c r="AB379" s="39"/>
      <c r="AC379" s="39"/>
      <c r="AD379" s="39"/>
      <c r="AE379" s="39"/>
      <c r="AF379" s="39"/>
      <c r="AG379" s="39"/>
    </row>
    <row r="380" spans="28:33" x14ac:dyDescent="0.2">
      <c r="AB380" s="39"/>
      <c r="AC380" s="39"/>
      <c r="AD380" s="39"/>
      <c r="AE380" s="39"/>
      <c r="AF380" s="39"/>
      <c r="AG380" s="39"/>
    </row>
    <row r="381" spans="28:33" x14ac:dyDescent="0.2">
      <c r="AB381" s="39"/>
      <c r="AC381" s="39"/>
      <c r="AD381" s="39"/>
      <c r="AE381" s="39"/>
      <c r="AF381" s="39"/>
      <c r="AG381" s="39"/>
    </row>
    <row r="382" spans="28:33" x14ac:dyDescent="0.2">
      <c r="AB382" s="39"/>
      <c r="AC382" s="39"/>
      <c r="AD382" s="39"/>
      <c r="AE382" s="39"/>
      <c r="AF382" s="39"/>
      <c r="AG382" s="39"/>
    </row>
    <row r="383" spans="28:33" x14ac:dyDescent="0.2">
      <c r="AB383" s="39"/>
      <c r="AC383" s="39"/>
      <c r="AD383" s="39"/>
      <c r="AE383" s="39"/>
      <c r="AF383" s="39"/>
      <c r="AG383" s="39"/>
    </row>
    <row r="384" spans="28:33" x14ac:dyDescent="0.2">
      <c r="AB384" s="39"/>
      <c r="AC384" s="39"/>
      <c r="AD384" s="39"/>
      <c r="AE384" s="39"/>
      <c r="AF384" s="39"/>
      <c r="AG384" s="39"/>
    </row>
    <row r="385" spans="28:33" x14ac:dyDescent="0.2">
      <c r="AB385" s="39"/>
      <c r="AC385" s="39"/>
      <c r="AD385" s="39"/>
      <c r="AE385" s="39"/>
      <c r="AF385" s="39"/>
      <c r="AG385" s="39"/>
    </row>
    <row r="386" spans="28:33" x14ac:dyDescent="0.2">
      <c r="AB386" s="39"/>
      <c r="AC386" s="39"/>
      <c r="AD386" s="39"/>
      <c r="AE386" s="39"/>
      <c r="AF386" s="39"/>
      <c r="AG386" s="39"/>
    </row>
    <row r="387" spans="28:33" x14ac:dyDescent="0.2">
      <c r="AB387" s="39"/>
      <c r="AC387" s="39"/>
      <c r="AD387" s="39"/>
      <c r="AE387" s="39"/>
      <c r="AF387" s="39"/>
      <c r="AG387" s="39"/>
    </row>
    <row r="388" spans="28:33" x14ac:dyDescent="0.2">
      <c r="AB388" s="39"/>
      <c r="AC388" s="39"/>
      <c r="AD388" s="39"/>
      <c r="AE388" s="39"/>
      <c r="AF388" s="39"/>
      <c r="AG388" s="39"/>
    </row>
    <row r="389" spans="28:33" x14ac:dyDescent="0.2">
      <c r="AB389" s="39"/>
      <c r="AC389" s="39"/>
      <c r="AD389" s="39"/>
      <c r="AE389" s="39"/>
      <c r="AF389" s="39"/>
      <c r="AG389" s="39"/>
    </row>
    <row r="390" spans="28:33" x14ac:dyDescent="0.2">
      <c r="AB390" s="39"/>
      <c r="AC390" s="39"/>
      <c r="AD390" s="39"/>
      <c r="AE390" s="39"/>
      <c r="AF390" s="39"/>
      <c r="AG390" s="39"/>
    </row>
    <row r="391" spans="28:33" x14ac:dyDescent="0.2">
      <c r="AB391" s="39"/>
      <c r="AC391" s="39"/>
      <c r="AD391" s="39"/>
      <c r="AE391" s="39"/>
      <c r="AF391" s="39"/>
      <c r="AG391" s="39"/>
    </row>
    <row r="392" spans="28:33" x14ac:dyDescent="0.2">
      <c r="AB392" s="39"/>
      <c r="AC392" s="39"/>
      <c r="AD392" s="39"/>
      <c r="AE392" s="39"/>
      <c r="AF392" s="39"/>
      <c r="AG392" s="39"/>
    </row>
    <row r="393" spans="28:33" x14ac:dyDescent="0.2">
      <c r="AB393" s="39"/>
      <c r="AC393" s="39"/>
      <c r="AD393" s="39"/>
      <c r="AE393" s="39"/>
      <c r="AF393" s="39"/>
      <c r="AG393" s="39"/>
    </row>
    <row r="394" spans="28:33" x14ac:dyDescent="0.2">
      <c r="AB394" s="39"/>
      <c r="AC394" s="39"/>
      <c r="AD394" s="39"/>
      <c r="AE394" s="39"/>
      <c r="AF394" s="39"/>
      <c r="AG394" s="39"/>
    </row>
    <row r="395" spans="28:33" x14ac:dyDescent="0.2">
      <c r="AB395" s="39"/>
      <c r="AC395" s="39"/>
      <c r="AD395" s="39"/>
      <c r="AE395" s="39"/>
      <c r="AF395" s="39"/>
      <c r="AG395" s="39"/>
    </row>
    <row r="396" spans="28:33" x14ac:dyDescent="0.2">
      <c r="AB396" s="39"/>
      <c r="AC396" s="39"/>
      <c r="AD396" s="39"/>
      <c r="AE396" s="39"/>
      <c r="AF396" s="39"/>
      <c r="AG396" s="39"/>
    </row>
    <row r="397" spans="28:33" x14ac:dyDescent="0.2">
      <c r="AB397" s="39"/>
      <c r="AC397" s="39"/>
      <c r="AD397" s="39"/>
      <c r="AE397" s="39"/>
      <c r="AF397" s="39"/>
      <c r="AG397" s="39"/>
    </row>
    <row r="398" spans="28:33" x14ac:dyDescent="0.2">
      <c r="AB398" s="39"/>
      <c r="AC398" s="39"/>
      <c r="AD398" s="39"/>
      <c r="AE398" s="39"/>
      <c r="AF398" s="39"/>
      <c r="AG398" s="39"/>
    </row>
    <row r="399" spans="28:33" x14ac:dyDescent="0.2">
      <c r="AB399" s="39"/>
      <c r="AC399" s="39"/>
      <c r="AD399" s="39"/>
      <c r="AE399" s="39"/>
      <c r="AF399" s="39"/>
      <c r="AG399" s="39"/>
    </row>
    <row r="400" spans="28:33" x14ac:dyDescent="0.2">
      <c r="AB400" s="39"/>
      <c r="AC400" s="39"/>
      <c r="AD400" s="39"/>
      <c r="AE400" s="39"/>
      <c r="AF400" s="39"/>
      <c r="AG400" s="39"/>
    </row>
    <row r="401" spans="28:33" x14ac:dyDescent="0.2">
      <c r="AB401" s="39"/>
      <c r="AC401" s="39"/>
      <c r="AD401" s="39"/>
      <c r="AE401" s="39"/>
      <c r="AF401" s="39"/>
      <c r="AG401" s="39"/>
    </row>
    <row r="402" spans="28:33" x14ac:dyDescent="0.2">
      <c r="AB402" s="39"/>
      <c r="AC402" s="39"/>
      <c r="AD402" s="39"/>
      <c r="AE402" s="39"/>
      <c r="AF402" s="39"/>
      <c r="AG402" s="39"/>
    </row>
    <row r="403" spans="28:33" x14ac:dyDescent="0.2">
      <c r="AB403" s="39"/>
      <c r="AC403" s="39"/>
      <c r="AD403" s="39"/>
      <c r="AE403" s="39"/>
      <c r="AF403" s="39"/>
      <c r="AG403" s="39"/>
    </row>
    <row r="404" spans="28:33" x14ac:dyDescent="0.2">
      <c r="AB404" s="39"/>
      <c r="AC404" s="39"/>
      <c r="AD404" s="39"/>
      <c r="AE404" s="39"/>
      <c r="AF404" s="39"/>
      <c r="AG404" s="39"/>
    </row>
    <row r="405" spans="28:33" x14ac:dyDescent="0.2">
      <c r="AB405" s="39"/>
      <c r="AC405" s="39"/>
      <c r="AD405" s="39"/>
      <c r="AE405" s="39"/>
      <c r="AF405" s="39"/>
      <c r="AG405" s="39"/>
    </row>
    <row r="406" spans="28:33" x14ac:dyDescent="0.2">
      <c r="AB406" s="39"/>
      <c r="AC406" s="39"/>
      <c r="AD406" s="39"/>
      <c r="AE406" s="39"/>
      <c r="AF406" s="39"/>
      <c r="AG406" s="39"/>
    </row>
    <row r="407" spans="28:33" x14ac:dyDescent="0.2">
      <c r="AB407" s="39"/>
      <c r="AC407" s="39"/>
      <c r="AD407" s="39"/>
      <c r="AE407" s="39"/>
      <c r="AF407" s="39"/>
      <c r="AG407" s="39"/>
    </row>
    <row r="408" spans="28:33" x14ac:dyDescent="0.2">
      <c r="AB408" s="39"/>
      <c r="AC408" s="39"/>
      <c r="AD408" s="39"/>
      <c r="AE408" s="39"/>
      <c r="AF408" s="39"/>
      <c r="AG408" s="39"/>
    </row>
    <row r="409" spans="28:33" x14ac:dyDescent="0.2">
      <c r="AB409" s="39"/>
      <c r="AC409" s="39"/>
      <c r="AD409" s="39"/>
      <c r="AE409" s="39"/>
      <c r="AF409" s="39"/>
      <c r="AG409" s="39"/>
    </row>
    <row r="410" spans="28:33" x14ac:dyDescent="0.2">
      <c r="AB410" s="39"/>
      <c r="AC410" s="39"/>
      <c r="AD410" s="39"/>
      <c r="AE410" s="39"/>
      <c r="AF410" s="39"/>
      <c r="AG410" s="39"/>
    </row>
    <row r="411" spans="28:33" x14ac:dyDescent="0.2">
      <c r="AB411" s="39"/>
      <c r="AC411" s="39"/>
      <c r="AD411" s="39"/>
      <c r="AE411" s="39"/>
      <c r="AF411" s="39"/>
      <c r="AG411" s="39"/>
    </row>
    <row r="412" spans="28:33" x14ac:dyDescent="0.2">
      <c r="AB412" s="39"/>
      <c r="AC412" s="39"/>
      <c r="AD412" s="39"/>
      <c r="AE412" s="39"/>
      <c r="AF412" s="39"/>
      <c r="AG412" s="39"/>
    </row>
    <row r="413" spans="28:33" x14ac:dyDescent="0.2">
      <c r="AB413" s="39"/>
      <c r="AC413" s="39"/>
      <c r="AD413" s="39"/>
      <c r="AE413" s="39"/>
      <c r="AF413" s="39"/>
      <c r="AG413" s="39"/>
    </row>
    <row r="414" spans="28:33" x14ac:dyDescent="0.2">
      <c r="AB414" s="39"/>
      <c r="AC414" s="39"/>
      <c r="AD414" s="39"/>
      <c r="AE414" s="39"/>
      <c r="AF414" s="39"/>
      <c r="AG414" s="39"/>
    </row>
    <row r="415" spans="28:33" x14ac:dyDescent="0.2">
      <c r="AB415" s="39"/>
      <c r="AC415" s="39"/>
      <c r="AD415" s="39"/>
      <c r="AE415" s="39"/>
      <c r="AF415" s="39"/>
      <c r="AG415" s="39"/>
    </row>
    <row r="416" spans="28:33" x14ac:dyDescent="0.2">
      <c r="AB416" s="39"/>
      <c r="AC416" s="39"/>
      <c r="AD416" s="39"/>
      <c r="AE416" s="39"/>
      <c r="AF416" s="39"/>
      <c r="AG416" s="39"/>
    </row>
    <row r="417" spans="28:33" x14ac:dyDescent="0.2">
      <c r="AB417" s="39"/>
      <c r="AC417" s="39"/>
      <c r="AD417" s="39"/>
      <c r="AE417" s="39"/>
      <c r="AF417" s="39"/>
      <c r="AG417" s="39"/>
    </row>
    <row r="418" spans="28:33" x14ac:dyDescent="0.2">
      <c r="AB418" s="39"/>
      <c r="AC418" s="39"/>
      <c r="AD418" s="39"/>
      <c r="AE418" s="39"/>
      <c r="AF418" s="39"/>
      <c r="AG418" s="39"/>
    </row>
    <row r="419" spans="28:33" x14ac:dyDescent="0.2">
      <c r="AB419" s="39"/>
      <c r="AC419" s="39"/>
      <c r="AD419" s="39"/>
      <c r="AE419" s="39"/>
      <c r="AF419" s="39"/>
      <c r="AG419" s="39"/>
    </row>
    <row r="420" spans="28:33" x14ac:dyDescent="0.2">
      <c r="AB420" s="39"/>
      <c r="AC420" s="39"/>
      <c r="AD420" s="39"/>
      <c r="AE420" s="39"/>
      <c r="AF420" s="39"/>
      <c r="AG420" s="39"/>
    </row>
    <row r="421" spans="28:33" x14ac:dyDescent="0.2">
      <c r="AB421" s="39"/>
      <c r="AC421" s="39"/>
      <c r="AD421" s="39"/>
      <c r="AE421" s="39"/>
      <c r="AF421" s="39"/>
      <c r="AG421" s="39"/>
    </row>
    <row r="422" spans="28:33" x14ac:dyDescent="0.2">
      <c r="AB422" s="39"/>
      <c r="AC422" s="39"/>
      <c r="AD422" s="39"/>
      <c r="AE422" s="39"/>
      <c r="AF422" s="39"/>
      <c r="AG422" s="39"/>
    </row>
    <row r="423" spans="28:33" x14ac:dyDescent="0.2">
      <c r="AB423" s="39"/>
      <c r="AC423" s="39"/>
      <c r="AD423" s="39"/>
      <c r="AE423" s="39"/>
      <c r="AF423" s="39"/>
      <c r="AG423" s="39"/>
    </row>
    <row r="424" spans="28:33" x14ac:dyDescent="0.2">
      <c r="AB424" s="39"/>
      <c r="AC424" s="39"/>
      <c r="AD424" s="39"/>
      <c r="AE424" s="39"/>
      <c r="AF424" s="39"/>
      <c r="AG424" s="39"/>
    </row>
    <row r="425" spans="28:33" x14ac:dyDescent="0.2">
      <c r="AB425" s="39"/>
      <c r="AC425" s="39"/>
      <c r="AD425" s="39"/>
      <c r="AE425" s="39"/>
      <c r="AF425" s="39"/>
      <c r="AG425" s="39"/>
    </row>
    <row r="426" spans="28:33" x14ac:dyDescent="0.2">
      <c r="AB426" s="39"/>
      <c r="AC426" s="39"/>
      <c r="AD426" s="39"/>
      <c r="AE426" s="39"/>
      <c r="AF426" s="39"/>
      <c r="AG426" s="39"/>
    </row>
    <row r="427" spans="28:33" x14ac:dyDescent="0.2">
      <c r="AB427" s="39"/>
      <c r="AC427" s="39"/>
      <c r="AD427" s="39"/>
      <c r="AE427" s="39"/>
      <c r="AF427" s="39"/>
      <c r="AG427" s="39"/>
    </row>
    <row r="428" spans="28:33" x14ac:dyDescent="0.2">
      <c r="AB428" s="39"/>
      <c r="AC428" s="39"/>
      <c r="AD428" s="39"/>
      <c r="AE428" s="39"/>
      <c r="AF428" s="39"/>
      <c r="AG428" s="39"/>
    </row>
    <row r="429" spans="28:33" x14ac:dyDescent="0.2">
      <c r="AB429" s="39"/>
      <c r="AC429" s="39"/>
      <c r="AD429" s="39"/>
      <c r="AE429" s="39"/>
      <c r="AF429" s="39"/>
      <c r="AG429" s="39"/>
    </row>
    <row r="430" spans="28:33" x14ac:dyDescent="0.2">
      <c r="AB430" s="39"/>
      <c r="AC430" s="39"/>
      <c r="AD430" s="39"/>
      <c r="AE430" s="39"/>
      <c r="AF430" s="39"/>
      <c r="AG430" s="39"/>
    </row>
    <row r="431" spans="28:33" x14ac:dyDescent="0.2">
      <c r="AB431" s="39"/>
      <c r="AC431" s="39"/>
      <c r="AD431" s="39"/>
      <c r="AE431" s="39"/>
      <c r="AF431" s="39"/>
      <c r="AG431" s="39"/>
    </row>
    <row r="432" spans="28:33" x14ac:dyDescent="0.2">
      <c r="AB432" s="39"/>
      <c r="AC432" s="39"/>
      <c r="AD432" s="39"/>
      <c r="AE432" s="39"/>
      <c r="AF432" s="39"/>
      <c r="AG432" s="39"/>
    </row>
    <row r="433" spans="28:33" x14ac:dyDescent="0.2">
      <c r="AB433" s="39"/>
      <c r="AC433" s="39"/>
      <c r="AD433" s="39"/>
      <c r="AE433" s="39"/>
      <c r="AF433" s="39"/>
      <c r="AG433" s="39"/>
    </row>
    <row r="434" spans="28:33" x14ac:dyDescent="0.2">
      <c r="AB434" s="39"/>
      <c r="AC434" s="39"/>
      <c r="AD434" s="39"/>
      <c r="AE434" s="39"/>
      <c r="AF434" s="39"/>
      <c r="AG434" s="39"/>
    </row>
    <row r="435" spans="28:33" x14ac:dyDescent="0.2">
      <c r="AB435" s="39"/>
      <c r="AC435" s="39"/>
      <c r="AD435" s="39"/>
      <c r="AE435" s="39"/>
      <c r="AF435" s="39"/>
      <c r="AG435" s="39"/>
    </row>
    <row r="436" spans="28:33" x14ac:dyDescent="0.2">
      <c r="AB436" s="39"/>
      <c r="AC436" s="39"/>
      <c r="AD436" s="39"/>
      <c r="AE436" s="39"/>
      <c r="AF436" s="39"/>
      <c r="AG436" s="39"/>
    </row>
    <row r="437" spans="28:33" x14ac:dyDescent="0.2">
      <c r="AB437" s="39"/>
      <c r="AC437" s="39"/>
      <c r="AD437" s="39"/>
      <c r="AE437" s="39"/>
      <c r="AF437" s="39"/>
      <c r="AG437" s="39"/>
    </row>
    <row r="438" spans="28:33" x14ac:dyDescent="0.2">
      <c r="AB438" s="39"/>
      <c r="AC438" s="39"/>
      <c r="AD438" s="39"/>
      <c r="AE438" s="39"/>
      <c r="AF438" s="39"/>
      <c r="AG438" s="39"/>
    </row>
    <row r="439" spans="28:33" x14ac:dyDescent="0.2">
      <c r="AB439" s="39"/>
      <c r="AC439" s="39"/>
      <c r="AD439" s="39"/>
      <c r="AE439" s="39"/>
      <c r="AF439" s="39"/>
      <c r="AG439" s="39"/>
    </row>
    <row r="440" spans="28:33" x14ac:dyDescent="0.2">
      <c r="AB440" s="39"/>
      <c r="AC440" s="39"/>
      <c r="AD440" s="39"/>
      <c r="AE440" s="39"/>
      <c r="AF440" s="39"/>
      <c r="AG440" s="39"/>
    </row>
    <row r="441" spans="28:33" x14ac:dyDescent="0.2">
      <c r="AB441" s="39"/>
      <c r="AC441" s="39"/>
      <c r="AD441" s="39"/>
      <c r="AE441" s="39"/>
      <c r="AF441" s="39"/>
      <c r="AG441" s="39"/>
    </row>
    <row r="442" spans="28:33" x14ac:dyDescent="0.2">
      <c r="AB442" s="39"/>
      <c r="AC442" s="39"/>
      <c r="AD442" s="39"/>
      <c r="AE442" s="39"/>
      <c r="AF442" s="39"/>
      <c r="AG442" s="39"/>
    </row>
    <row r="443" spans="28:33" x14ac:dyDescent="0.2">
      <c r="AB443" s="39"/>
      <c r="AC443" s="39"/>
      <c r="AD443" s="39"/>
      <c r="AE443" s="39"/>
      <c r="AF443" s="39"/>
      <c r="AG443" s="39"/>
    </row>
    <row r="444" spans="28:33" x14ac:dyDescent="0.2">
      <c r="AB444" s="39"/>
      <c r="AC444" s="39"/>
      <c r="AD444" s="39"/>
      <c r="AE444" s="39"/>
      <c r="AF444" s="39"/>
      <c r="AG444" s="39"/>
    </row>
    <row r="445" spans="28:33" x14ac:dyDescent="0.2">
      <c r="AB445" s="39"/>
      <c r="AC445" s="39"/>
      <c r="AD445" s="39"/>
      <c r="AE445" s="39"/>
      <c r="AF445" s="39"/>
      <c r="AG445" s="39"/>
    </row>
    <row r="446" spans="28:33" x14ac:dyDescent="0.2">
      <c r="AB446" s="39"/>
      <c r="AC446" s="39"/>
      <c r="AD446" s="39"/>
      <c r="AE446" s="39"/>
      <c r="AF446" s="39"/>
      <c r="AG446" s="39"/>
    </row>
    <row r="447" spans="28:33" x14ac:dyDescent="0.2">
      <c r="AB447" s="39"/>
      <c r="AC447" s="39"/>
      <c r="AD447" s="39"/>
      <c r="AE447" s="39"/>
      <c r="AF447" s="39"/>
      <c r="AG447" s="39"/>
    </row>
    <row r="448" spans="28:33" x14ac:dyDescent="0.2">
      <c r="AB448" s="39"/>
      <c r="AC448" s="39"/>
      <c r="AD448" s="39"/>
      <c r="AE448" s="39"/>
      <c r="AF448" s="39"/>
      <c r="AG448" s="39"/>
    </row>
    <row r="449" spans="28:33" x14ac:dyDescent="0.2">
      <c r="AB449" s="39"/>
      <c r="AC449" s="39"/>
      <c r="AD449" s="39"/>
      <c r="AE449" s="39"/>
      <c r="AF449" s="39"/>
      <c r="AG449" s="39"/>
    </row>
    <row r="450" spans="28:33" x14ac:dyDescent="0.2">
      <c r="AB450" s="39"/>
      <c r="AC450" s="39"/>
      <c r="AD450" s="39"/>
      <c r="AE450" s="39"/>
      <c r="AF450" s="39"/>
      <c r="AG450" s="39"/>
    </row>
    <row r="451" spans="28:33" x14ac:dyDescent="0.2">
      <c r="AB451" s="39"/>
      <c r="AC451" s="39"/>
      <c r="AD451" s="39"/>
      <c r="AE451" s="39"/>
      <c r="AF451" s="39"/>
      <c r="AG451" s="39"/>
    </row>
    <row r="452" spans="28:33" x14ac:dyDescent="0.2">
      <c r="AB452" s="39"/>
      <c r="AC452" s="39"/>
      <c r="AD452" s="39"/>
      <c r="AE452" s="39"/>
      <c r="AF452" s="39"/>
      <c r="AG452" s="39"/>
    </row>
    <row r="453" spans="28:33" x14ac:dyDescent="0.2">
      <c r="AB453" s="39"/>
      <c r="AC453" s="39"/>
      <c r="AD453" s="39"/>
      <c r="AE453" s="39"/>
      <c r="AF453" s="39"/>
      <c r="AG453" s="39"/>
    </row>
    <row r="454" spans="28:33" x14ac:dyDescent="0.2">
      <c r="AB454" s="39"/>
      <c r="AC454" s="39"/>
      <c r="AD454" s="39"/>
      <c r="AE454" s="39"/>
      <c r="AF454" s="39"/>
      <c r="AG454" s="39"/>
    </row>
    <row r="455" spans="28:33" x14ac:dyDescent="0.2">
      <c r="AB455" s="39"/>
      <c r="AC455" s="39"/>
      <c r="AD455" s="39"/>
      <c r="AE455" s="39"/>
      <c r="AF455" s="39"/>
      <c r="AG455" s="39"/>
    </row>
    <row r="456" spans="28:33" x14ac:dyDescent="0.2">
      <c r="AB456" s="39"/>
      <c r="AC456" s="39"/>
      <c r="AD456" s="39"/>
      <c r="AE456" s="39"/>
      <c r="AF456" s="39"/>
      <c r="AG456" s="39"/>
    </row>
    <row r="457" spans="28:33" x14ac:dyDescent="0.2">
      <c r="AB457" s="39"/>
      <c r="AC457" s="39"/>
      <c r="AD457" s="39"/>
      <c r="AE457" s="39"/>
      <c r="AF457" s="39"/>
      <c r="AG457" s="39"/>
    </row>
    <row r="458" spans="28:33" x14ac:dyDescent="0.2">
      <c r="AB458" s="39"/>
      <c r="AC458" s="39"/>
      <c r="AD458" s="39"/>
      <c r="AE458" s="39"/>
      <c r="AF458" s="39"/>
      <c r="AG458" s="39"/>
    </row>
    <row r="459" spans="28:33" x14ac:dyDescent="0.2">
      <c r="AB459" s="39"/>
      <c r="AC459" s="39"/>
      <c r="AD459" s="39"/>
      <c r="AE459" s="39"/>
      <c r="AF459" s="39"/>
      <c r="AG459" s="39"/>
    </row>
    <row r="460" spans="28:33" x14ac:dyDescent="0.2">
      <c r="AB460" s="39"/>
      <c r="AC460" s="39"/>
      <c r="AD460" s="39"/>
      <c r="AE460" s="39"/>
      <c r="AF460" s="39"/>
      <c r="AG460" s="39"/>
    </row>
    <row r="461" spans="28:33" x14ac:dyDescent="0.2">
      <c r="AB461" s="39"/>
      <c r="AC461" s="39"/>
      <c r="AD461" s="39"/>
      <c r="AE461" s="39"/>
      <c r="AF461" s="39"/>
      <c r="AG461" s="39"/>
    </row>
    <row r="462" spans="28:33" x14ac:dyDescent="0.2">
      <c r="AB462" s="39"/>
      <c r="AC462" s="39"/>
      <c r="AD462" s="39"/>
      <c r="AE462" s="39"/>
      <c r="AF462" s="39"/>
      <c r="AG462" s="39"/>
    </row>
    <row r="463" spans="28:33" x14ac:dyDescent="0.2">
      <c r="AB463" s="39"/>
      <c r="AC463" s="39"/>
      <c r="AD463" s="39"/>
      <c r="AE463" s="39"/>
      <c r="AF463" s="39"/>
      <c r="AG463" s="39"/>
    </row>
    <row r="464" spans="28:33" x14ac:dyDescent="0.2">
      <c r="AB464" s="39"/>
      <c r="AC464" s="39"/>
      <c r="AD464" s="39"/>
      <c r="AE464" s="39"/>
      <c r="AF464" s="39"/>
      <c r="AG464" s="39"/>
    </row>
    <row r="465" spans="28:33" x14ac:dyDescent="0.2">
      <c r="AB465" s="39"/>
      <c r="AC465" s="39"/>
      <c r="AD465" s="39"/>
      <c r="AE465" s="39"/>
      <c r="AF465" s="39"/>
      <c r="AG465" s="39"/>
    </row>
    <row r="466" spans="28:33" x14ac:dyDescent="0.2">
      <c r="AB466" s="39"/>
      <c r="AC466" s="39"/>
      <c r="AD466" s="39"/>
      <c r="AE466" s="39"/>
      <c r="AF466" s="39"/>
      <c r="AG466" s="39"/>
    </row>
    <row r="467" spans="28:33" x14ac:dyDescent="0.2">
      <c r="AB467" s="39"/>
      <c r="AC467" s="39"/>
      <c r="AD467" s="39"/>
      <c r="AE467" s="39"/>
      <c r="AF467" s="39"/>
      <c r="AG467" s="39"/>
    </row>
    <row r="1048575" spans="18:18" x14ac:dyDescent="0.2">
      <c r="R1048575" s="17"/>
    </row>
  </sheetData>
  <sheetProtection formatCells="0" formatColumns="0" formatRows="0" insertColumns="0" insertRows="0" insertHyperlinks="0" deleteRows="0" sort="0" autoFilter="0" pivotTables="0"/>
  <mergeCells count="15">
    <mergeCell ref="A6:AG6"/>
    <mergeCell ref="A1:D4"/>
    <mergeCell ref="E1:U1"/>
    <mergeCell ref="E2:U2"/>
    <mergeCell ref="E3:U3"/>
    <mergeCell ref="E4:U4"/>
    <mergeCell ref="G8:G9"/>
    <mergeCell ref="AB8:AB9"/>
    <mergeCell ref="AG8:AG9"/>
    <mergeCell ref="A8:A9"/>
    <mergeCell ref="B8:B9"/>
    <mergeCell ref="C8:C9"/>
    <mergeCell ref="D8:D9"/>
    <mergeCell ref="E8:E9"/>
    <mergeCell ref="F8:F9"/>
  </mergeCells>
  <pageMargins left="0.51181102362204722" right="0.51181102362204722" top="0.74803149606299213" bottom="0.74803149606299213" header="0.31496062992125984" footer="0.31496062992125984"/>
  <pageSetup scale="77"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48573"/>
  <sheetViews>
    <sheetView tabSelected="1" showRuler="0" topLeftCell="B43" zoomScale="90" zoomScaleNormal="90" zoomScaleSheetLayoutView="85" workbookViewId="0">
      <selection activeCell="D48" sqref="D48"/>
    </sheetView>
  </sheetViews>
  <sheetFormatPr baseColWidth="10" defaultRowHeight="12" x14ac:dyDescent="0.2"/>
  <cols>
    <col min="1" max="1" width="5.85546875" style="11" hidden="1" customWidth="1"/>
    <col min="2" max="2" width="5.85546875" style="11" customWidth="1"/>
    <col min="3" max="3" width="10" style="11" hidden="1" customWidth="1"/>
    <col min="4" max="4" width="28.7109375" style="11" customWidth="1"/>
    <col min="5" max="5" width="34.5703125" style="19" customWidth="1"/>
    <col min="6" max="6" width="18" style="42" customWidth="1"/>
    <col min="7" max="7" width="10.28515625" style="20" customWidth="1"/>
    <col min="8" max="8" width="11" style="20" customWidth="1"/>
    <col min="9" max="9" width="15.140625" style="20" customWidth="1"/>
    <col min="10" max="10" width="11.85546875" style="20" customWidth="1"/>
    <col min="11" max="11" width="12" style="20" customWidth="1"/>
    <col min="12" max="12" width="12" style="42" customWidth="1"/>
    <col min="13" max="13" width="20.28515625" style="40" customWidth="1"/>
    <col min="14" max="14" width="18.42578125" style="81" customWidth="1"/>
    <col min="15" max="15" width="21.7109375" style="81" customWidth="1"/>
    <col min="16" max="16" width="23" style="81" customWidth="1"/>
    <col min="17" max="17" width="19" style="40" customWidth="1"/>
    <col min="18" max="19" width="19" style="21" customWidth="1"/>
    <col min="20" max="20" width="20.140625" style="21" customWidth="1"/>
    <col min="21" max="21" width="17.85546875" style="22" customWidth="1"/>
    <col min="22" max="22" width="19.140625" style="40" customWidth="1"/>
    <col min="23" max="23" width="15.5703125" style="40" customWidth="1"/>
    <col min="24" max="24" width="17.5703125" style="40" customWidth="1"/>
    <col min="25" max="25" width="15.5703125" style="40" customWidth="1"/>
    <col min="26" max="26" width="14.28515625" style="40" customWidth="1"/>
    <col min="27" max="16384" width="11.42578125" style="11"/>
  </cols>
  <sheetData>
    <row r="1" spans="1:26" s="4" customFormat="1" ht="11.25" customHeight="1" x14ac:dyDescent="0.2">
      <c r="A1" s="229" t="s">
        <v>2</v>
      </c>
      <c r="B1" s="230"/>
      <c r="C1" s="230"/>
      <c r="D1" s="231"/>
      <c r="E1" s="208" t="s">
        <v>11</v>
      </c>
      <c r="F1" s="208"/>
      <c r="G1" s="208"/>
      <c r="H1" s="208"/>
      <c r="I1" s="208"/>
      <c r="J1" s="208"/>
      <c r="K1" s="208"/>
      <c r="L1" s="208"/>
      <c r="M1" s="208"/>
      <c r="N1" s="208"/>
      <c r="O1" s="208"/>
      <c r="P1" s="186"/>
      <c r="Q1" s="26"/>
      <c r="R1" s="26"/>
      <c r="S1" s="26"/>
      <c r="T1" s="26"/>
      <c r="U1" s="174"/>
      <c r="V1" s="29" t="s">
        <v>6</v>
      </c>
      <c r="W1" s="29"/>
      <c r="X1" s="29"/>
      <c r="Y1" s="29"/>
      <c r="Z1" s="30"/>
    </row>
    <row r="2" spans="1:26" s="4" customFormat="1" ht="12.75" customHeight="1" x14ac:dyDescent="0.2">
      <c r="A2" s="232"/>
      <c r="B2" s="233"/>
      <c r="C2" s="234"/>
      <c r="D2" s="235"/>
      <c r="E2" s="209" t="s">
        <v>2</v>
      </c>
      <c r="F2" s="209"/>
      <c r="G2" s="209"/>
      <c r="H2" s="209"/>
      <c r="I2" s="209"/>
      <c r="J2" s="209"/>
      <c r="K2" s="209"/>
      <c r="L2" s="209"/>
      <c r="M2" s="209"/>
      <c r="N2" s="209"/>
      <c r="O2" s="209"/>
      <c r="P2" s="187"/>
      <c r="Q2" s="41"/>
      <c r="R2" s="27"/>
      <c r="S2" s="27"/>
      <c r="T2" s="27"/>
      <c r="U2" s="175"/>
      <c r="V2" s="35" t="s">
        <v>3</v>
      </c>
      <c r="W2" s="35"/>
      <c r="X2" s="35"/>
      <c r="Y2" s="35"/>
      <c r="Z2" s="36"/>
    </row>
    <row r="3" spans="1:26" s="4" customFormat="1" ht="12.75" customHeight="1" x14ac:dyDescent="0.2">
      <c r="A3" s="232"/>
      <c r="B3" s="233"/>
      <c r="C3" s="234"/>
      <c r="D3" s="235"/>
      <c r="E3" s="209" t="s">
        <v>12</v>
      </c>
      <c r="F3" s="209"/>
      <c r="G3" s="209"/>
      <c r="H3" s="209"/>
      <c r="I3" s="209"/>
      <c r="J3" s="209"/>
      <c r="K3" s="209"/>
      <c r="L3" s="209"/>
      <c r="M3" s="209"/>
      <c r="N3" s="209"/>
      <c r="O3" s="209"/>
      <c r="P3" s="187"/>
      <c r="Q3" s="41"/>
      <c r="R3" s="27"/>
      <c r="S3" s="27"/>
      <c r="T3" s="27"/>
      <c r="U3" s="175"/>
      <c r="V3" s="35">
        <v>42790</v>
      </c>
      <c r="W3" s="35"/>
      <c r="X3" s="35"/>
      <c r="Y3" s="35"/>
      <c r="Z3" s="36"/>
    </row>
    <row r="4" spans="1:26" s="4" customFormat="1" ht="53.25" customHeight="1" thickBot="1" x14ac:dyDescent="0.25">
      <c r="A4" s="236"/>
      <c r="B4" s="237"/>
      <c r="C4" s="237"/>
      <c r="D4" s="238"/>
      <c r="E4" s="210" t="s">
        <v>13</v>
      </c>
      <c r="F4" s="210"/>
      <c r="G4" s="210"/>
      <c r="H4" s="210"/>
      <c r="I4" s="210"/>
      <c r="J4" s="210"/>
      <c r="K4" s="210"/>
      <c r="L4" s="210"/>
      <c r="M4" s="210"/>
      <c r="N4" s="210"/>
      <c r="O4" s="210"/>
      <c r="P4" s="188"/>
      <c r="Q4" s="28"/>
      <c r="R4" s="28"/>
      <c r="S4" s="28"/>
      <c r="T4" s="28"/>
      <c r="U4" s="176"/>
      <c r="V4" s="31" t="s">
        <v>4</v>
      </c>
      <c r="W4" s="31"/>
      <c r="X4" s="31"/>
      <c r="Y4" s="31"/>
      <c r="Z4" s="32"/>
    </row>
    <row r="5" spans="1:26" x14ac:dyDescent="0.2">
      <c r="A5" s="5"/>
      <c r="B5" s="6"/>
      <c r="C5" s="6"/>
      <c r="D5" s="6"/>
      <c r="E5" s="7"/>
      <c r="F5" s="43"/>
      <c r="G5" s="8"/>
      <c r="H5" s="8"/>
      <c r="I5" s="8"/>
      <c r="J5" s="8"/>
      <c r="K5" s="8"/>
      <c r="L5" s="43"/>
      <c r="M5" s="37"/>
      <c r="N5" s="189"/>
      <c r="O5" s="189"/>
      <c r="P5" s="189"/>
      <c r="Q5" s="37"/>
      <c r="R5" s="9"/>
      <c r="S5" s="9"/>
      <c r="T5" s="9"/>
      <c r="U5" s="10"/>
      <c r="V5" s="37"/>
      <c r="W5" s="37"/>
      <c r="X5" s="37"/>
      <c r="Y5" s="37"/>
      <c r="Z5" s="38"/>
    </row>
    <row r="6" spans="1:26" ht="24" customHeight="1" x14ac:dyDescent="0.2">
      <c r="A6" s="204" t="s">
        <v>256</v>
      </c>
      <c r="B6" s="205"/>
      <c r="C6" s="205"/>
      <c r="D6" s="205"/>
      <c r="E6" s="205"/>
      <c r="F6" s="205"/>
      <c r="G6" s="205"/>
      <c r="H6" s="205"/>
      <c r="I6" s="205"/>
      <c r="J6" s="205"/>
      <c r="K6" s="205"/>
      <c r="L6" s="205"/>
      <c r="M6" s="205"/>
      <c r="N6" s="205"/>
      <c r="O6" s="205"/>
      <c r="P6" s="205"/>
      <c r="Q6" s="205"/>
      <c r="R6" s="205"/>
      <c r="S6" s="205"/>
      <c r="T6" s="205"/>
      <c r="U6" s="205"/>
      <c r="V6" s="205"/>
      <c r="W6" s="205"/>
      <c r="X6" s="205"/>
      <c r="Y6" s="205"/>
      <c r="Z6" s="206"/>
    </row>
    <row r="7" spans="1:26" ht="12.75" thickBot="1" x14ac:dyDescent="0.25">
      <c r="A7" s="12"/>
      <c r="B7" s="13"/>
      <c r="C7" s="13"/>
      <c r="D7" s="13"/>
      <c r="E7" s="14"/>
      <c r="F7" s="44"/>
      <c r="G7" s="13"/>
      <c r="H7" s="13"/>
      <c r="I7" s="13"/>
      <c r="J7" s="13"/>
      <c r="K7" s="13"/>
      <c r="L7" s="44"/>
      <c r="M7" s="15"/>
      <c r="N7" s="190"/>
      <c r="O7" s="190"/>
      <c r="P7" s="190"/>
      <c r="Q7" s="15"/>
      <c r="R7" s="15"/>
      <c r="S7" s="15"/>
      <c r="T7" s="15"/>
      <c r="U7" s="16"/>
      <c r="V7" s="33"/>
      <c r="Z7" s="34"/>
    </row>
    <row r="8" spans="1:26" ht="106.5" customHeight="1" x14ac:dyDescent="0.2">
      <c r="A8" s="223" t="s">
        <v>0</v>
      </c>
      <c r="B8" s="225" t="s">
        <v>0</v>
      </c>
      <c r="C8" s="217" t="s">
        <v>14</v>
      </c>
      <c r="D8" s="217" t="s">
        <v>10</v>
      </c>
      <c r="E8" s="217" t="s">
        <v>15</v>
      </c>
      <c r="F8" s="217" t="s">
        <v>322</v>
      </c>
      <c r="G8" s="217" t="s">
        <v>1</v>
      </c>
      <c r="H8" s="97" t="s">
        <v>317</v>
      </c>
      <c r="I8" s="97" t="s">
        <v>318</v>
      </c>
      <c r="J8" s="97" t="s">
        <v>319</v>
      </c>
      <c r="K8" s="97" t="s">
        <v>321</v>
      </c>
      <c r="L8" s="97" t="s">
        <v>334</v>
      </c>
      <c r="M8" s="98" t="s">
        <v>249</v>
      </c>
      <c r="N8" s="98" t="s">
        <v>250</v>
      </c>
      <c r="O8" s="98" t="s">
        <v>251</v>
      </c>
      <c r="P8" s="98" t="s">
        <v>254</v>
      </c>
      <c r="Q8" s="98" t="s">
        <v>255</v>
      </c>
      <c r="R8" s="98" t="s">
        <v>324</v>
      </c>
      <c r="S8" s="98" t="s">
        <v>325</v>
      </c>
      <c r="T8" s="98" t="s">
        <v>338</v>
      </c>
      <c r="U8" s="101" t="s">
        <v>8</v>
      </c>
      <c r="V8" s="219" t="s">
        <v>5</v>
      </c>
      <c r="W8" s="102" t="s">
        <v>317</v>
      </c>
      <c r="X8" s="102" t="s">
        <v>318</v>
      </c>
      <c r="Y8" s="102" t="s">
        <v>319</v>
      </c>
      <c r="Z8" s="221" t="s">
        <v>326</v>
      </c>
    </row>
    <row r="9" spans="1:26" ht="24.75" thickBot="1" x14ac:dyDescent="0.25">
      <c r="A9" s="224"/>
      <c r="B9" s="226"/>
      <c r="C9" s="218"/>
      <c r="D9" s="218"/>
      <c r="E9" s="218"/>
      <c r="F9" s="218"/>
      <c r="G9" s="218"/>
      <c r="H9" s="137" t="s">
        <v>320</v>
      </c>
      <c r="I9" s="137" t="s">
        <v>320</v>
      </c>
      <c r="J9" s="137" t="s">
        <v>320</v>
      </c>
      <c r="K9" s="137" t="s">
        <v>320</v>
      </c>
      <c r="L9" s="137" t="s">
        <v>335</v>
      </c>
      <c r="M9" s="138" t="s">
        <v>7</v>
      </c>
      <c r="N9" s="138" t="s">
        <v>7</v>
      </c>
      <c r="O9" s="138" t="s">
        <v>7</v>
      </c>
      <c r="P9" s="138" t="s">
        <v>7</v>
      </c>
      <c r="Q9" s="138" t="s">
        <v>7</v>
      </c>
      <c r="R9" s="138" t="s">
        <v>323</v>
      </c>
      <c r="S9" s="140" t="s">
        <v>7</v>
      </c>
      <c r="T9" s="140" t="s">
        <v>7</v>
      </c>
      <c r="U9" s="141" t="s">
        <v>9</v>
      </c>
      <c r="V9" s="220"/>
      <c r="W9" s="177" t="s">
        <v>327</v>
      </c>
      <c r="X9" s="177" t="s">
        <v>327</v>
      </c>
      <c r="Y9" s="177" t="s">
        <v>327</v>
      </c>
      <c r="Z9" s="222"/>
    </row>
    <row r="10" spans="1:26" ht="24" x14ac:dyDescent="0.2">
      <c r="A10" s="95">
        <v>1</v>
      </c>
      <c r="B10" s="120">
        <v>1</v>
      </c>
      <c r="C10" s="121">
        <v>40171711</v>
      </c>
      <c r="D10" s="121" t="s">
        <v>20</v>
      </c>
      <c r="E10" s="122" t="s">
        <v>21</v>
      </c>
      <c r="F10" s="123" t="s">
        <v>31</v>
      </c>
      <c r="G10" s="123" t="s">
        <v>260</v>
      </c>
      <c r="H10" s="124">
        <v>1</v>
      </c>
      <c r="I10" s="124"/>
      <c r="J10" s="124"/>
      <c r="K10" s="185">
        <f>H10+I10+J10</f>
        <v>1</v>
      </c>
      <c r="L10" s="127">
        <v>0.19</v>
      </c>
      <c r="M10" s="129"/>
      <c r="N10" s="191">
        <v>696</v>
      </c>
      <c r="O10" s="132">
        <v>690</v>
      </c>
      <c r="P10" s="132">
        <v>714</v>
      </c>
      <c r="Q10" s="132"/>
      <c r="R10" s="133"/>
      <c r="S10" s="133"/>
      <c r="T10" s="133"/>
      <c r="U10" s="69">
        <f>COUNT(M10,N10,O10,P10,Q10,R10,S10,T10)</f>
        <v>3</v>
      </c>
      <c r="V10" s="48">
        <f>ROUND((M10+N10+O10+P10+Q10+R10+S10+T10)/U10,2)</f>
        <v>700</v>
      </c>
      <c r="W10" s="135">
        <f t="shared" ref="W10:W41" si="0">V10*H10</f>
        <v>700</v>
      </c>
      <c r="X10" s="135">
        <f t="shared" ref="X10:X41" si="1">V10*I10</f>
        <v>0</v>
      </c>
      <c r="Y10" s="135">
        <f t="shared" ref="Y10:Y41" si="2">V10*J10</f>
        <v>0</v>
      </c>
      <c r="Z10" s="136">
        <f t="shared" ref="Z10:Z41" si="3">V10*K10</f>
        <v>700</v>
      </c>
    </row>
    <row r="11" spans="1:26" ht="24" x14ac:dyDescent="0.2">
      <c r="A11" s="95">
        <v>2</v>
      </c>
      <c r="B11" s="103">
        <v>2</v>
      </c>
      <c r="C11" s="45">
        <v>40171711</v>
      </c>
      <c r="D11" s="45" t="s">
        <v>22</v>
      </c>
      <c r="E11" s="46" t="s">
        <v>23</v>
      </c>
      <c r="F11" s="73" t="s">
        <v>31</v>
      </c>
      <c r="G11" s="73" t="s">
        <v>260</v>
      </c>
      <c r="H11" s="56">
        <v>2</v>
      </c>
      <c r="I11" s="56"/>
      <c r="J11" s="56"/>
      <c r="K11" s="185">
        <f t="shared" ref="K11:K74" si="4">H11+I11+J11</f>
        <v>2</v>
      </c>
      <c r="L11" s="62">
        <v>0.19</v>
      </c>
      <c r="M11" s="57"/>
      <c r="N11" s="58">
        <v>696</v>
      </c>
      <c r="O11" s="59">
        <v>690</v>
      </c>
      <c r="P11" s="59">
        <v>714</v>
      </c>
      <c r="Q11" s="59"/>
      <c r="R11" s="50"/>
      <c r="S11" s="50"/>
      <c r="T11" s="50"/>
      <c r="U11" s="69">
        <f>COUNT(M11,N11,O11,P11,Q11,R11,S11,T11)</f>
        <v>3</v>
      </c>
      <c r="V11" s="48">
        <f t="shared" ref="V11:V74" si="5">ROUND((M11+N11+O11+P11+Q11+R11+S11+T11)/U11,2)</f>
        <v>700</v>
      </c>
      <c r="W11" s="135">
        <f t="shared" si="0"/>
        <v>1400</v>
      </c>
      <c r="X11" s="135">
        <f t="shared" si="1"/>
        <v>0</v>
      </c>
      <c r="Y11" s="135">
        <f t="shared" si="2"/>
        <v>0</v>
      </c>
      <c r="Z11" s="136">
        <f t="shared" si="3"/>
        <v>1400</v>
      </c>
    </row>
    <row r="12" spans="1:26" ht="24" x14ac:dyDescent="0.2">
      <c r="A12" s="95">
        <v>3</v>
      </c>
      <c r="B12" s="103">
        <v>3</v>
      </c>
      <c r="C12" s="45">
        <v>40171711</v>
      </c>
      <c r="D12" s="45" t="s">
        <v>24</v>
      </c>
      <c r="E12" s="46" t="s">
        <v>25</v>
      </c>
      <c r="F12" s="73" t="s">
        <v>31</v>
      </c>
      <c r="G12" s="73" t="s">
        <v>260</v>
      </c>
      <c r="H12" s="56">
        <v>3</v>
      </c>
      <c r="I12" s="56"/>
      <c r="J12" s="56"/>
      <c r="K12" s="185">
        <f t="shared" si="4"/>
        <v>3</v>
      </c>
      <c r="L12" s="62">
        <v>0.19</v>
      </c>
      <c r="M12" s="57"/>
      <c r="N12" s="58">
        <v>696</v>
      </c>
      <c r="O12" s="59">
        <v>690</v>
      </c>
      <c r="P12" s="59">
        <v>714</v>
      </c>
      <c r="Q12" s="59"/>
      <c r="R12" s="50"/>
      <c r="S12" s="50"/>
      <c r="T12" s="50"/>
      <c r="U12" s="69">
        <f t="shared" ref="U12:U75" si="6">COUNT(M12,N12,O12,P12,Q12,R12,S12,T12)</f>
        <v>3</v>
      </c>
      <c r="V12" s="48">
        <f t="shared" si="5"/>
        <v>700</v>
      </c>
      <c r="W12" s="135">
        <f t="shared" si="0"/>
        <v>2100</v>
      </c>
      <c r="X12" s="135">
        <f t="shared" si="1"/>
        <v>0</v>
      </c>
      <c r="Y12" s="135">
        <f t="shared" si="2"/>
        <v>0</v>
      </c>
      <c r="Z12" s="136">
        <f t="shared" si="3"/>
        <v>2100</v>
      </c>
    </row>
    <row r="13" spans="1:26" ht="24" x14ac:dyDescent="0.2">
      <c r="A13" s="95">
        <v>4</v>
      </c>
      <c r="B13" s="103">
        <v>4</v>
      </c>
      <c r="C13" s="45">
        <v>26121500</v>
      </c>
      <c r="D13" s="45" t="s">
        <v>26</v>
      </c>
      <c r="E13" s="46" t="s">
        <v>27</v>
      </c>
      <c r="F13" s="151" t="s">
        <v>330</v>
      </c>
      <c r="G13" s="56" t="s">
        <v>28</v>
      </c>
      <c r="H13" s="56">
        <v>20</v>
      </c>
      <c r="I13" s="56"/>
      <c r="J13" s="56"/>
      <c r="K13" s="185">
        <f t="shared" si="4"/>
        <v>20</v>
      </c>
      <c r="L13" s="192">
        <v>0.19</v>
      </c>
      <c r="M13" s="57"/>
      <c r="N13" s="58">
        <v>7542</v>
      </c>
      <c r="O13" s="59">
        <v>7000</v>
      </c>
      <c r="P13" s="59">
        <v>7735</v>
      </c>
      <c r="Q13" s="59"/>
      <c r="R13" s="50"/>
      <c r="S13" s="50"/>
      <c r="T13" s="50"/>
      <c r="U13" s="69">
        <f t="shared" si="6"/>
        <v>3</v>
      </c>
      <c r="V13" s="48">
        <f t="shared" si="5"/>
        <v>7425.67</v>
      </c>
      <c r="W13" s="135">
        <f t="shared" si="0"/>
        <v>148513.4</v>
      </c>
      <c r="X13" s="135">
        <f t="shared" si="1"/>
        <v>0</v>
      </c>
      <c r="Y13" s="135">
        <f t="shared" si="2"/>
        <v>0</v>
      </c>
      <c r="Z13" s="136">
        <f t="shared" si="3"/>
        <v>148513.4</v>
      </c>
    </row>
    <row r="14" spans="1:26" ht="181.5" customHeight="1" x14ac:dyDescent="0.2">
      <c r="A14" s="95">
        <v>5</v>
      </c>
      <c r="B14" s="103">
        <v>5</v>
      </c>
      <c r="C14" s="45">
        <v>27112135</v>
      </c>
      <c r="D14" s="45" t="s">
        <v>29</v>
      </c>
      <c r="E14" s="46" t="s">
        <v>30</v>
      </c>
      <c r="F14" s="73" t="s">
        <v>31</v>
      </c>
      <c r="G14" s="73" t="s">
        <v>260</v>
      </c>
      <c r="H14" s="56">
        <v>4</v>
      </c>
      <c r="I14" s="56"/>
      <c r="J14" s="56"/>
      <c r="K14" s="185">
        <f t="shared" si="4"/>
        <v>4</v>
      </c>
      <c r="L14" s="62">
        <v>0.19</v>
      </c>
      <c r="M14" s="57"/>
      <c r="N14" s="58">
        <v>40609</v>
      </c>
      <c r="O14" s="59">
        <v>29000</v>
      </c>
      <c r="P14" s="59">
        <v>41650</v>
      </c>
      <c r="Q14" s="59"/>
      <c r="R14" s="50"/>
      <c r="S14" s="50"/>
      <c r="T14" s="50"/>
      <c r="U14" s="69">
        <f t="shared" si="6"/>
        <v>3</v>
      </c>
      <c r="V14" s="48">
        <f t="shared" si="5"/>
        <v>37086.33</v>
      </c>
      <c r="W14" s="135">
        <f t="shared" si="0"/>
        <v>148345.32</v>
      </c>
      <c r="X14" s="135">
        <f t="shared" si="1"/>
        <v>0</v>
      </c>
      <c r="Y14" s="135">
        <f t="shared" si="2"/>
        <v>0</v>
      </c>
      <c r="Z14" s="136">
        <f t="shared" si="3"/>
        <v>148345.32</v>
      </c>
    </row>
    <row r="15" spans="1:26" ht="84" x14ac:dyDescent="0.2">
      <c r="A15" s="95">
        <v>6</v>
      </c>
      <c r="B15" s="120">
        <v>6</v>
      </c>
      <c r="C15" s="45">
        <v>27112135</v>
      </c>
      <c r="D15" s="45" t="s">
        <v>32</v>
      </c>
      <c r="E15" s="46" t="s">
        <v>339</v>
      </c>
      <c r="F15" s="73" t="s">
        <v>31</v>
      </c>
      <c r="G15" s="73" t="s">
        <v>260</v>
      </c>
      <c r="H15" s="56">
        <v>12</v>
      </c>
      <c r="I15" s="56"/>
      <c r="J15" s="56"/>
      <c r="K15" s="185">
        <f t="shared" si="4"/>
        <v>12</v>
      </c>
      <c r="L15" s="62">
        <v>0.19</v>
      </c>
      <c r="M15" s="57"/>
      <c r="N15" s="58">
        <v>43510</v>
      </c>
      <c r="O15" s="59">
        <v>35000</v>
      </c>
      <c r="P15" s="59">
        <v>44625</v>
      </c>
      <c r="Q15" s="59"/>
      <c r="R15" s="50"/>
      <c r="S15" s="50"/>
      <c r="T15" s="50"/>
      <c r="U15" s="69">
        <f t="shared" si="6"/>
        <v>3</v>
      </c>
      <c r="V15" s="48">
        <f t="shared" si="5"/>
        <v>41045</v>
      </c>
      <c r="W15" s="135">
        <f t="shared" si="0"/>
        <v>492540</v>
      </c>
      <c r="X15" s="135">
        <f t="shared" si="1"/>
        <v>0</v>
      </c>
      <c r="Y15" s="135">
        <f t="shared" si="2"/>
        <v>0</v>
      </c>
      <c r="Z15" s="136">
        <f t="shared" si="3"/>
        <v>492540</v>
      </c>
    </row>
    <row r="16" spans="1:26" s="18" customFormat="1" ht="72" x14ac:dyDescent="0.2">
      <c r="A16" s="95">
        <v>7</v>
      </c>
      <c r="B16" s="103">
        <v>7</v>
      </c>
      <c r="C16" s="45">
        <v>27111602</v>
      </c>
      <c r="D16" s="45" t="s">
        <v>340</v>
      </c>
      <c r="E16" s="46" t="s">
        <v>341</v>
      </c>
      <c r="F16" s="73" t="s">
        <v>31</v>
      </c>
      <c r="G16" s="73" t="s">
        <v>260</v>
      </c>
      <c r="H16" s="56">
        <v>2</v>
      </c>
      <c r="I16" s="56"/>
      <c r="J16" s="56"/>
      <c r="K16" s="185">
        <f t="shared" si="4"/>
        <v>2</v>
      </c>
      <c r="L16" s="62">
        <v>0.19</v>
      </c>
      <c r="M16" s="57"/>
      <c r="N16" s="58">
        <v>142814</v>
      </c>
      <c r="O16" s="59">
        <v>135000</v>
      </c>
      <c r="P16" s="59">
        <v>146475</v>
      </c>
      <c r="Q16" s="59"/>
      <c r="R16" s="50"/>
      <c r="S16" s="50"/>
      <c r="T16" s="50"/>
      <c r="U16" s="69">
        <f t="shared" si="6"/>
        <v>3</v>
      </c>
      <c r="V16" s="48">
        <f t="shared" si="5"/>
        <v>141429.67000000001</v>
      </c>
      <c r="W16" s="135">
        <f t="shared" si="0"/>
        <v>282859.34000000003</v>
      </c>
      <c r="X16" s="135">
        <f t="shared" si="1"/>
        <v>0</v>
      </c>
      <c r="Y16" s="135">
        <f t="shared" si="2"/>
        <v>0</v>
      </c>
      <c r="Z16" s="136">
        <f t="shared" si="3"/>
        <v>282859.34000000003</v>
      </c>
    </row>
    <row r="17" spans="1:26" s="18" customFormat="1" ht="72" x14ac:dyDescent="0.2">
      <c r="A17" s="95">
        <v>8</v>
      </c>
      <c r="B17" s="103">
        <v>8</v>
      </c>
      <c r="C17" s="45">
        <v>27111602</v>
      </c>
      <c r="D17" s="45" t="s">
        <v>342</v>
      </c>
      <c r="E17" s="46" t="s">
        <v>343</v>
      </c>
      <c r="F17" s="73" t="s">
        <v>31</v>
      </c>
      <c r="G17" s="73" t="s">
        <v>260</v>
      </c>
      <c r="H17" s="56">
        <v>2</v>
      </c>
      <c r="I17" s="56"/>
      <c r="J17" s="56"/>
      <c r="K17" s="185">
        <f t="shared" si="4"/>
        <v>2</v>
      </c>
      <c r="L17" s="62">
        <v>0.19</v>
      </c>
      <c r="M17" s="57"/>
      <c r="N17" s="58">
        <v>38391</v>
      </c>
      <c r="O17" s="59">
        <v>37000</v>
      </c>
      <c r="P17" s="59">
        <v>39375</v>
      </c>
      <c r="Q17" s="59"/>
      <c r="R17" s="50"/>
      <c r="S17" s="50"/>
      <c r="T17" s="50"/>
      <c r="U17" s="69">
        <f t="shared" si="6"/>
        <v>3</v>
      </c>
      <c r="V17" s="48">
        <f t="shared" si="5"/>
        <v>38255.33</v>
      </c>
      <c r="W17" s="135">
        <f t="shared" si="0"/>
        <v>76510.66</v>
      </c>
      <c r="X17" s="135">
        <f t="shared" si="1"/>
        <v>0</v>
      </c>
      <c r="Y17" s="135">
        <f t="shared" si="2"/>
        <v>0</v>
      </c>
      <c r="Z17" s="136">
        <f t="shared" si="3"/>
        <v>76510.66</v>
      </c>
    </row>
    <row r="18" spans="1:26" s="18" customFormat="1" ht="60" x14ac:dyDescent="0.2">
      <c r="A18" s="95">
        <v>9</v>
      </c>
      <c r="B18" s="103">
        <v>9</v>
      </c>
      <c r="C18" s="45">
        <v>27111602</v>
      </c>
      <c r="D18" s="45" t="s">
        <v>344</v>
      </c>
      <c r="E18" s="46" t="s">
        <v>345</v>
      </c>
      <c r="F18" s="73" t="s">
        <v>31</v>
      </c>
      <c r="G18" s="73" t="s">
        <v>260</v>
      </c>
      <c r="H18" s="56">
        <v>2</v>
      </c>
      <c r="I18" s="56"/>
      <c r="J18" s="56"/>
      <c r="K18" s="185">
        <f t="shared" si="4"/>
        <v>2</v>
      </c>
      <c r="L18" s="62">
        <v>0.19</v>
      </c>
      <c r="M18" s="57"/>
      <c r="N18" s="58">
        <v>33989</v>
      </c>
      <c r="O18" s="59">
        <v>25000</v>
      </c>
      <c r="P18" s="59">
        <v>34860</v>
      </c>
      <c r="Q18" s="59"/>
      <c r="R18" s="50"/>
      <c r="S18" s="50"/>
      <c r="T18" s="50"/>
      <c r="U18" s="69">
        <f t="shared" si="6"/>
        <v>3</v>
      </c>
      <c r="V18" s="48">
        <f t="shared" si="5"/>
        <v>31283</v>
      </c>
      <c r="W18" s="135">
        <f t="shared" si="0"/>
        <v>62566</v>
      </c>
      <c r="X18" s="135">
        <f t="shared" si="1"/>
        <v>0</v>
      </c>
      <c r="Y18" s="135">
        <f t="shared" si="2"/>
        <v>0</v>
      </c>
      <c r="Z18" s="136">
        <f t="shared" si="3"/>
        <v>62566</v>
      </c>
    </row>
    <row r="19" spans="1:26" s="18" customFormat="1" ht="144" x14ac:dyDescent="0.2">
      <c r="A19" s="95">
        <v>10</v>
      </c>
      <c r="B19" s="103">
        <v>10</v>
      </c>
      <c r="C19" s="45">
        <v>30111801</v>
      </c>
      <c r="D19" s="45" t="s">
        <v>40</v>
      </c>
      <c r="E19" s="46" t="s">
        <v>41</v>
      </c>
      <c r="F19" s="151" t="s">
        <v>42</v>
      </c>
      <c r="G19" s="56" t="s">
        <v>42</v>
      </c>
      <c r="H19" s="56">
        <v>12</v>
      </c>
      <c r="I19" s="56"/>
      <c r="J19" s="56"/>
      <c r="K19" s="185">
        <f t="shared" si="4"/>
        <v>12</v>
      </c>
      <c r="L19" s="62">
        <v>0.19</v>
      </c>
      <c r="M19" s="57"/>
      <c r="N19" s="58">
        <v>69615</v>
      </c>
      <c r="O19" s="59">
        <v>80000</v>
      </c>
      <c r="P19" s="59">
        <v>71400</v>
      </c>
      <c r="Q19" s="59"/>
      <c r="R19" s="50"/>
      <c r="S19" s="50"/>
      <c r="T19" s="50"/>
      <c r="U19" s="69">
        <f t="shared" si="6"/>
        <v>3</v>
      </c>
      <c r="V19" s="48">
        <f t="shared" si="5"/>
        <v>73671.67</v>
      </c>
      <c r="W19" s="135">
        <f t="shared" si="0"/>
        <v>884060.04</v>
      </c>
      <c r="X19" s="135">
        <f t="shared" si="1"/>
        <v>0</v>
      </c>
      <c r="Y19" s="135">
        <f t="shared" si="2"/>
        <v>0</v>
      </c>
      <c r="Z19" s="136">
        <f t="shared" si="3"/>
        <v>884060.04</v>
      </c>
    </row>
    <row r="20" spans="1:26" s="18" customFormat="1" ht="132" x14ac:dyDescent="0.2">
      <c r="A20" s="95">
        <v>11</v>
      </c>
      <c r="B20" s="120">
        <v>11</v>
      </c>
      <c r="C20" s="45">
        <v>11111700</v>
      </c>
      <c r="D20" s="45" t="s">
        <v>43</v>
      </c>
      <c r="E20" s="46" t="s">
        <v>44</v>
      </c>
      <c r="F20" s="151" t="s">
        <v>42</v>
      </c>
      <c r="G20" s="73" t="s">
        <v>42</v>
      </c>
      <c r="H20" s="56">
        <v>18</v>
      </c>
      <c r="I20" s="56"/>
      <c r="J20" s="56"/>
      <c r="K20" s="185">
        <f t="shared" si="4"/>
        <v>18</v>
      </c>
      <c r="L20" s="62">
        <v>0.19</v>
      </c>
      <c r="M20" s="57"/>
      <c r="N20" s="58">
        <v>69615</v>
      </c>
      <c r="O20" s="59">
        <v>95000</v>
      </c>
      <c r="P20" s="59">
        <v>71400</v>
      </c>
      <c r="Q20" s="59"/>
      <c r="R20" s="50"/>
      <c r="S20" s="50"/>
      <c r="T20" s="50"/>
      <c r="U20" s="69">
        <f t="shared" si="6"/>
        <v>3</v>
      </c>
      <c r="V20" s="48">
        <f t="shared" si="5"/>
        <v>78671.67</v>
      </c>
      <c r="W20" s="135">
        <f t="shared" si="0"/>
        <v>1416090.06</v>
      </c>
      <c r="X20" s="135">
        <f t="shared" si="1"/>
        <v>0</v>
      </c>
      <c r="Y20" s="135">
        <f t="shared" si="2"/>
        <v>0</v>
      </c>
      <c r="Z20" s="136">
        <f t="shared" si="3"/>
        <v>1416090.06</v>
      </c>
    </row>
    <row r="21" spans="1:26" s="18" customFormat="1" ht="72" x14ac:dyDescent="0.2">
      <c r="A21" s="95">
        <v>12</v>
      </c>
      <c r="B21" s="103">
        <v>12</v>
      </c>
      <c r="C21" s="45">
        <v>39121601</v>
      </c>
      <c r="D21" s="45" t="s">
        <v>346</v>
      </c>
      <c r="E21" s="46" t="s">
        <v>46</v>
      </c>
      <c r="F21" s="73" t="s">
        <v>31</v>
      </c>
      <c r="G21" s="73" t="s">
        <v>260</v>
      </c>
      <c r="H21" s="56">
        <v>4</v>
      </c>
      <c r="I21" s="56"/>
      <c r="J21" s="56"/>
      <c r="K21" s="185">
        <f t="shared" si="4"/>
        <v>4</v>
      </c>
      <c r="L21" s="62">
        <v>0.19</v>
      </c>
      <c r="M21" s="57"/>
      <c r="N21" s="58">
        <v>19724</v>
      </c>
      <c r="O21" s="59">
        <v>19000</v>
      </c>
      <c r="P21" s="59">
        <v>20230</v>
      </c>
      <c r="Q21" s="59"/>
      <c r="R21" s="50"/>
      <c r="S21" s="50"/>
      <c r="T21" s="50"/>
      <c r="U21" s="69">
        <f t="shared" si="6"/>
        <v>3</v>
      </c>
      <c r="V21" s="48">
        <f t="shared" si="5"/>
        <v>19651.330000000002</v>
      </c>
      <c r="W21" s="135">
        <f t="shared" si="0"/>
        <v>78605.320000000007</v>
      </c>
      <c r="X21" s="135">
        <f t="shared" si="1"/>
        <v>0</v>
      </c>
      <c r="Y21" s="135">
        <f t="shared" si="2"/>
        <v>0</v>
      </c>
      <c r="Z21" s="136">
        <f t="shared" si="3"/>
        <v>78605.320000000007</v>
      </c>
    </row>
    <row r="22" spans="1:26" s="18" customFormat="1" ht="60" x14ac:dyDescent="0.2">
      <c r="A22" s="95">
        <v>13</v>
      </c>
      <c r="B22" s="103">
        <v>13</v>
      </c>
      <c r="C22" s="45">
        <v>39121601</v>
      </c>
      <c r="D22" s="45" t="s">
        <v>347</v>
      </c>
      <c r="E22" s="46" t="s">
        <v>48</v>
      </c>
      <c r="F22" s="73" t="s">
        <v>31</v>
      </c>
      <c r="G22" s="73" t="s">
        <v>260</v>
      </c>
      <c r="H22" s="56">
        <v>1</v>
      </c>
      <c r="I22" s="56"/>
      <c r="J22" s="56"/>
      <c r="K22" s="185">
        <f t="shared" si="4"/>
        <v>1</v>
      </c>
      <c r="L22" s="62">
        <v>0.19</v>
      </c>
      <c r="M22" s="57"/>
      <c r="N22" s="58">
        <v>19724</v>
      </c>
      <c r="O22" s="59">
        <v>19500</v>
      </c>
      <c r="P22" s="59">
        <v>20230</v>
      </c>
      <c r="Q22" s="59"/>
      <c r="R22" s="50"/>
      <c r="S22" s="50"/>
      <c r="T22" s="50"/>
      <c r="U22" s="69">
        <f t="shared" si="6"/>
        <v>3</v>
      </c>
      <c r="V22" s="48">
        <f t="shared" si="5"/>
        <v>19818</v>
      </c>
      <c r="W22" s="135">
        <f t="shared" si="0"/>
        <v>19818</v>
      </c>
      <c r="X22" s="135">
        <f t="shared" si="1"/>
        <v>0</v>
      </c>
      <c r="Y22" s="135">
        <f t="shared" si="2"/>
        <v>0</v>
      </c>
      <c r="Z22" s="136">
        <f t="shared" si="3"/>
        <v>19818</v>
      </c>
    </row>
    <row r="23" spans="1:26" s="18" customFormat="1" ht="72" x14ac:dyDescent="0.2">
      <c r="A23" s="95">
        <v>14</v>
      </c>
      <c r="B23" s="103">
        <v>14</v>
      </c>
      <c r="C23" s="45">
        <v>39121601</v>
      </c>
      <c r="D23" s="45" t="s">
        <v>49</v>
      </c>
      <c r="E23" s="46" t="s">
        <v>50</v>
      </c>
      <c r="F23" s="73" t="s">
        <v>31</v>
      </c>
      <c r="G23" s="73" t="s">
        <v>260</v>
      </c>
      <c r="H23" s="56">
        <v>2</v>
      </c>
      <c r="I23" s="56"/>
      <c r="J23" s="56"/>
      <c r="K23" s="185">
        <f t="shared" si="4"/>
        <v>2</v>
      </c>
      <c r="L23" s="62">
        <v>0.19</v>
      </c>
      <c r="M23" s="57"/>
      <c r="N23" s="58">
        <v>19724</v>
      </c>
      <c r="O23" s="59">
        <v>22000</v>
      </c>
      <c r="P23" s="59">
        <v>20230</v>
      </c>
      <c r="Q23" s="59"/>
      <c r="R23" s="50"/>
      <c r="S23" s="50"/>
      <c r="T23" s="50"/>
      <c r="U23" s="69">
        <f t="shared" si="6"/>
        <v>3</v>
      </c>
      <c r="V23" s="48">
        <f t="shared" si="5"/>
        <v>20651.330000000002</v>
      </c>
      <c r="W23" s="135">
        <f t="shared" si="0"/>
        <v>41302.660000000003</v>
      </c>
      <c r="X23" s="135">
        <f t="shared" si="1"/>
        <v>0</v>
      </c>
      <c r="Y23" s="135">
        <f t="shared" si="2"/>
        <v>0</v>
      </c>
      <c r="Z23" s="136">
        <f t="shared" si="3"/>
        <v>41302.660000000003</v>
      </c>
    </row>
    <row r="24" spans="1:26" s="18" customFormat="1" ht="72" x14ac:dyDescent="0.2">
      <c r="A24" s="95">
        <v>15</v>
      </c>
      <c r="B24" s="103">
        <v>15</v>
      </c>
      <c r="C24" s="45">
        <v>39121601</v>
      </c>
      <c r="D24" s="45" t="s">
        <v>51</v>
      </c>
      <c r="E24" s="46" t="s">
        <v>52</v>
      </c>
      <c r="F24" s="73" t="s">
        <v>31</v>
      </c>
      <c r="G24" s="73" t="s">
        <v>260</v>
      </c>
      <c r="H24" s="56">
        <v>3</v>
      </c>
      <c r="I24" s="56"/>
      <c r="J24" s="56"/>
      <c r="K24" s="185">
        <f t="shared" si="4"/>
        <v>3</v>
      </c>
      <c r="L24" s="62">
        <v>0.19</v>
      </c>
      <c r="M24" s="57"/>
      <c r="N24" s="58">
        <v>19724</v>
      </c>
      <c r="O24" s="59">
        <v>23000</v>
      </c>
      <c r="P24" s="59">
        <v>20230</v>
      </c>
      <c r="Q24" s="59"/>
      <c r="R24" s="50"/>
      <c r="S24" s="50"/>
      <c r="T24" s="50"/>
      <c r="U24" s="69">
        <f t="shared" si="6"/>
        <v>3</v>
      </c>
      <c r="V24" s="48">
        <f t="shared" si="5"/>
        <v>20984.67</v>
      </c>
      <c r="W24" s="135">
        <f t="shared" si="0"/>
        <v>62954.009999999995</v>
      </c>
      <c r="X24" s="135">
        <f t="shared" si="1"/>
        <v>0</v>
      </c>
      <c r="Y24" s="135">
        <f t="shared" si="2"/>
        <v>0</v>
      </c>
      <c r="Z24" s="136">
        <f t="shared" si="3"/>
        <v>62954.009999999995</v>
      </c>
    </row>
    <row r="25" spans="1:26" s="18" customFormat="1" ht="48" x14ac:dyDescent="0.2">
      <c r="A25" s="95">
        <v>16</v>
      </c>
      <c r="B25" s="120">
        <v>16</v>
      </c>
      <c r="C25" s="45">
        <v>47121804</v>
      </c>
      <c r="D25" s="45" t="s">
        <v>53</v>
      </c>
      <c r="E25" s="46" t="s">
        <v>54</v>
      </c>
      <c r="F25" s="73" t="s">
        <v>31</v>
      </c>
      <c r="G25" s="73" t="s">
        <v>260</v>
      </c>
      <c r="H25" s="56">
        <v>10</v>
      </c>
      <c r="I25" s="56"/>
      <c r="J25" s="56"/>
      <c r="K25" s="185">
        <f t="shared" si="4"/>
        <v>10</v>
      </c>
      <c r="L25" s="62">
        <v>0.19</v>
      </c>
      <c r="M25" s="57"/>
      <c r="N25" s="58">
        <v>5222</v>
      </c>
      <c r="O25" s="59">
        <v>5000</v>
      </c>
      <c r="P25" s="59">
        <v>5355</v>
      </c>
      <c r="Q25" s="59"/>
      <c r="R25" s="50"/>
      <c r="S25" s="50"/>
      <c r="T25" s="50"/>
      <c r="U25" s="69">
        <f t="shared" si="6"/>
        <v>3</v>
      </c>
      <c r="V25" s="48">
        <f t="shared" si="5"/>
        <v>5192.33</v>
      </c>
      <c r="W25" s="135">
        <f t="shared" si="0"/>
        <v>51923.3</v>
      </c>
      <c r="X25" s="135">
        <f t="shared" si="1"/>
        <v>0</v>
      </c>
      <c r="Y25" s="135">
        <f t="shared" si="2"/>
        <v>0</v>
      </c>
      <c r="Z25" s="136">
        <f t="shared" si="3"/>
        <v>51923.3</v>
      </c>
    </row>
    <row r="26" spans="1:26" s="18" customFormat="1" ht="108" x14ac:dyDescent="0.2">
      <c r="A26" s="95">
        <v>17</v>
      </c>
      <c r="B26" s="103">
        <v>17</v>
      </c>
      <c r="C26" s="45">
        <v>23232201</v>
      </c>
      <c r="D26" s="45" t="s">
        <v>55</v>
      </c>
      <c r="E26" s="46" t="s">
        <v>56</v>
      </c>
      <c r="F26" s="56" t="s">
        <v>57</v>
      </c>
      <c r="G26" s="73" t="s">
        <v>260</v>
      </c>
      <c r="H26" s="56">
        <v>2</v>
      </c>
      <c r="I26" s="56"/>
      <c r="J26" s="56"/>
      <c r="K26" s="185">
        <f t="shared" si="4"/>
        <v>2</v>
      </c>
      <c r="L26" s="62">
        <v>0.19</v>
      </c>
      <c r="M26" s="57"/>
      <c r="N26" s="58">
        <v>13923</v>
      </c>
      <c r="O26" s="59">
        <v>14000</v>
      </c>
      <c r="P26" s="59">
        <v>14280</v>
      </c>
      <c r="Q26" s="59"/>
      <c r="R26" s="50"/>
      <c r="S26" s="50"/>
      <c r="T26" s="50"/>
      <c r="U26" s="69">
        <f t="shared" si="6"/>
        <v>3</v>
      </c>
      <c r="V26" s="48">
        <f t="shared" si="5"/>
        <v>14067.67</v>
      </c>
      <c r="W26" s="135">
        <f t="shared" si="0"/>
        <v>28135.34</v>
      </c>
      <c r="X26" s="135">
        <f t="shared" si="1"/>
        <v>0</v>
      </c>
      <c r="Y26" s="135">
        <f t="shared" si="2"/>
        <v>0</v>
      </c>
      <c r="Z26" s="136">
        <f t="shared" si="3"/>
        <v>28135.34</v>
      </c>
    </row>
    <row r="27" spans="1:26" s="18" customFormat="1" ht="84" x14ac:dyDescent="0.2">
      <c r="A27" s="95">
        <v>18</v>
      </c>
      <c r="B27" s="103">
        <v>18</v>
      </c>
      <c r="C27" s="45">
        <v>31211904</v>
      </c>
      <c r="D27" s="45" t="s">
        <v>58</v>
      </c>
      <c r="E27" s="46" t="s">
        <v>348</v>
      </c>
      <c r="F27" s="73" t="s">
        <v>31</v>
      </c>
      <c r="G27" s="73" t="s">
        <v>260</v>
      </c>
      <c r="H27" s="56">
        <v>2</v>
      </c>
      <c r="I27" s="56"/>
      <c r="J27" s="56"/>
      <c r="K27" s="185">
        <f t="shared" si="4"/>
        <v>2</v>
      </c>
      <c r="L27" s="62">
        <v>0.19</v>
      </c>
      <c r="M27" s="57"/>
      <c r="N27" s="58">
        <v>87019</v>
      </c>
      <c r="O27" s="59">
        <v>7500</v>
      </c>
      <c r="P27" s="59">
        <v>89250</v>
      </c>
      <c r="Q27" s="59"/>
      <c r="R27" s="50"/>
      <c r="S27" s="50"/>
      <c r="T27" s="50"/>
      <c r="U27" s="69">
        <f t="shared" si="6"/>
        <v>3</v>
      </c>
      <c r="V27" s="48">
        <f t="shared" si="5"/>
        <v>61256.33</v>
      </c>
      <c r="W27" s="135">
        <f t="shared" si="0"/>
        <v>122512.66</v>
      </c>
      <c r="X27" s="135">
        <f t="shared" si="1"/>
        <v>0</v>
      </c>
      <c r="Y27" s="135">
        <f t="shared" si="2"/>
        <v>0</v>
      </c>
      <c r="Z27" s="136">
        <f t="shared" si="3"/>
        <v>122512.66</v>
      </c>
    </row>
    <row r="28" spans="1:26" s="18" customFormat="1" ht="48" x14ac:dyDescent="0.2">
      <c r="A28" s="95">
        <v>19</v>
      </c>
      <c r="B28" s="103">
        <v>19</v>
      </c>
      <c r="C28" s="45">
        <v>60104912</v>
      </c>
      <c r="D28" s="45" t="s">
        <v>349</v>
      </c>
      <c r="E28" s="46" t="s">
        <v>61</v>
      </c>
      <c r="F28" s="151" t="s">
        <v>170</v>
      </c>
      <c r="G28" s="73" t="s">
        <v>62</v>
      </c>
      <c r="H28" s="56">
        <v>55</v>
      </c>
      <c r="I28" s="56"/>
      <c r="J28" s="56"/>
      <c r="K28" s="185">
        <f t="shared" si="4"/>
        <v>55</v>
      </c>
      <c r="L28" s="62">
        <v>0.19</v>
      </c>
      <c r="M28" s="57"/>
      <c r="N28" s="58">
        <v>22625</v>
      </c>
      <c r="O28" s="59">
        <v>23000</v>
      </c>
      <c r="P28" s="59">
        <v>23205</v>
      </c>
      <c r="Q28" s="59"/>
      <c r="R28" s="50"/>
      <c r="S28" s="50"/>
      <c r="T28" s="50"/>
      <c r="U28" s="69">
        <f t="shared" si="6"/>
        <v>3</v>
      </c>
      <c r="V28" s="48">
        <f t="shared" si="5"/>
        <v>22943.33</v>
      </c>
      <c r="W28" s="135">
        <f t="shared" si="0"/>
        <v>1261883.1500000001</v>
      </c>
      <c r="X28" s="135">
        <f t="shared" si="1"/>
        <v>0</v>
      </c>
      <c r="Y28" s="135">
        <f t="shared" si="2"/>
        <v>0</v>
      </c>
      <c r="Z28" s="136">
        <f t="shared" si="3"/>
        <v>1261883.1500000001</v>
      </c>
    </row>
    <row r="29" spans="1:26" s="18" customFormat="1" ht="48" x14ac:dyDescent="0.2">
      <c r="A29" s="95">
        <v>20</v>
      </c>
      <c r="B29" s="103">
        <v>20</v>
      </c>
      <c r="C29" s="45">
        <v>60104912</v>
      </c>
      <c r="D29" s="45" t="s">
        <v>350</v>
      </c>
      <c r="E29" s="46" t="s">
        <v>61</v>
      </c>
      <c r="F29" s="151" t="s">
        <v>170</v>
      </c>
      <c r="G29" s="56" t="s">
        <v>62</v>
      </c>
      <c r="H29" s="56">
        <v>55</v>
      </c>
      <c r="I29" s="56"/>
      <c r="J29" s="56"/>
      <c r="K29" s="185">
        <f t="shared" si="4"/>
        <v>55</v>
      </c>
      <c r="L29" s="62">
        <v>0.19</v>
      </c>
      <c r="M29" s="57"/>
      <c r="N29" s="58">
        <v>32719</v>
      </c>
      <c r="O29" s="59">
        <v>31000</v>
      </c>
      <c r="P29" s="59">
        <v>33558</v>
      </c>
      <c r="Q29" s="59"/>
      <c r="R29" s="50"/>
      <c r="S29" s="50"/>
      <c r="T29" s="50"/>
      <c r="U29" s="69">
        <f t="shared" si="6"/>
        <v>3</v>
      </c>
      <c r="V29" s="48">
        <f t="shared" si="5"/>
        <v>32425.67</v>
      </c>
      <c r="W29" s="135">
        <f t="shared" si="0"/>
        <v>1783411.8499999999</v>
      </c>
      <c r="X29" s="135">
        <f t="shared" si="1"/>
        <v>0</v>
      </c>
      <c r="Y29" s="135">
        <f t="shared" si="2"/>
        <v>0</v>
      </c>
      <c r="Z29" s="136">
        <f t="shared" si="3"/>
        <v>1783411.8499999999</v>
      </c>
    </row>
    <row r="30" spans="1:26" s="18" customFormat="1" ht="72" x14ac:dyDescent="0.2">
      <c r="A30" s="95">
        <v>21</v>
      </c>
      <c r="B30" s="120">
        <v>21</v>
      </c>
      <c r="C30" s="45">
        <v>26121634</v>
      </c>
      <c r="D30" s="45" t="s">
        <v>64</v>
      </c>
      <c r="E30" s="46" t="s">
        <v>65</v>
      </c>
      <c r="F30" s="56" t="s">
        <v>66</v>
      </c>
      <c r="G30" s="73" t="s">
        <v>260</v>
      </c>
      <c r="H30" s="56">
        <v>1</v>
      </c>
      <c r="I30" s="56"/>
      <c r="J30" s="56"/>
      <c r="K30" s="185">
        <f t="shared" si="4"/>
        <v>1</v>
      </c>
      <c r="L30" s="62">
        <v>0.19</v>
      </c>
      <c r="M30" s="57"/>
      <c r="N30" s="58">
        <f>6439*100</f>
        <v>643900</v>
      </c>
      <c r="O30" s="59">
        <v>629000</v>
      </c>
      <c r="P30" s="59">
        <f>6604.5*100</f>
        <v>660450</v>
      </c>
      <c r="Q30" s="59"/>
      <c r="R30" s="50"/>
      <c r="S30" s="50"/>
      <c r="T30" s="50"/>
      <c r="U30" s="69">
        <f t="shared" si="6"/>
        <v>3</v>
      </c>
      <c r="V30" s="48">
        <f t="shared" si="5"/>
        <v>644450</v>
      </c>
      <c r="W30" s="135">
        <f t="shared" si="0"/>
        <v>644450</v>
      </c>
      <c r="X30" s="135">
        <f t="shared" si="1"/>
        <v>0</v>
      </c>
      <c r="Y30" s="135">
        <f t="shared" si="2"/>
        <v>0</v>
      </c>
      <c r="Z30" s="136">
        <f t="shared" si="3"/>
        <v>644450</v>
      </c>
    </row>
    <row r="31" spans="1:26" s="18" customFormat="1" ht="72" x14ac:dyDescent="0.2">
      <c r="A31" s="95">
        <v>22</v>
      </c>
      <c r="B31" s="103">
        <v>22</v>
      </c>
      <c r="C31" s="45">
        <v>26121634</v>
      </c>
      <c r="D31" s="45" t="s">
        <v>67</v>
      </c>
      <c r="E31" s="46" t="s">
        <v>65</v>
      </c>
      <c r="F31" s="56" t="s">
        <v>66</v>
      </c>
      <c r="G31" s="73" t="s">
        <v>260</v>
      </c>
      <c r="H31" s="56">
        <v>1</v>
      </c>
      <c r="I31" s="56"/>
      <c r="J31" s="56"/>
      <c r="K31" s="185">
        <f t="shared" si="4"/>
        <v>1</v>
      </c>
      <c r="L31" s="62">
        <v>0.19</v>
      </c>
      <c r="M31" s="57"/>
      <c r="N31" s="58">
        <f>6439*100</f>
        <v>643900</v>
      </c>
      <c r="O31" s="59">
        <v>629000</v>
      </c>
      <c r="P31" s="59">
        <f>6604.5*100</f>
        <v>660450</v>
      </c>
      <c r="Q31" s="59"/>
      <c r="R31" s="50"/>
      <c r="S31" s="50"/>
      <c r="T31" s="50"/>
      <c r="U31" s="69">
        <f t="shared" si="6"/>
        <v>3</v>
      </c>
      <c r="V31" s="48">
        <f t="shared" si="5"/>
        <v>644450</v>
      </c>
      <c r="W31" s="135">
        <f t="shared" si="0"/>
        <v>644450</v>
      </c>
      <c r="X31" s="135">
        <f t="shared" si="1"/>
        <v>0</v>
      </c>
      <c r="Y31" s="135">
        <f t="shared" si="2"/>
        <v>0</v>
      </c>
      <c r="Z31" s="136">
        <f t="shared" si="3"/>
        <v>644450</v>
      </c>
    </row>
    <row r="32" spans="1:26" s="18" customFormat="1" ht="72" x14ac:dyDescent="0.2">
      <c r="A32" s="95">
        <v>23</v>
      </c>
      <c r="B32" s="103">
        <v>23</v>
      </c>
      <c r="C32" s="45">
        <v>26121634</v>
      </c>
      <c r="D32" s="45" t="s">
        <v>68</v>
      </c>
      <c r="E32" s="46" t="s">
        <v>65</v>
      </c>
      <c r="F32" s="73" t="s">
        <v>66</v>
      </c>
      <c r="G32" s="73" t="s">
        <v>260</v>
      </c>
      <c r="H32" s="56">
        <v>1</v>
      </c>
      <c r="I32" s="56"/>
      <c r="J32" s="56"/>
      <c r="K32" s="185">
        <f t="shared" si="4"/>
        <v>1</v>
      </c>
      <c r="L32" s="62">
        <v>0.19</v>
      </c>
      <c r="M32" s="57"/>
      <c r="N32" s="58">
        <f>6439*100</f>
        <v>643900</v>
      </c>
      <c r="O32" s="59">
        <v>629000</v>
      </c>
      <c r="P32" s="59">
        <f>6604.5*100</f>
        <v>660450</v>
      </c>
      <c r="Q32" s="59"/>
      <c r="R32" s="50"/>
      <c r="S32" s="50"/>
      <c r="T32" s="50"/>
      <c r="U32" s="69">
        <f t="shared" si="6"/>
        <v>3</v>
      </c>
      <c r="V32" s="48">
        <f t="shared" si="5"/>
        <v>644450</v>
      </c>
      <c r="W32" s="135">
        <f t="shared" si="0"/>
        <v>644450</v>
      </c>
      <c r="X32" s="135">
        <f t="shared" si="1"/>
        <v>0</v>
      </c>
      <c r="Y32" s="135">
        <f t="shared" si="2"/>
        <v>0</v>
      </c>
      <c r="Z32" s="136">
        <f t="shared" si="3"/>
        <v>644450</v>
      </c>
    </row>
    <row r="33" spans="1:26" s="18" customFormat="1" ht="72" x14ac:dyDescent="0.2">
      <c r="A33" s="95">
        <v>24</v>
      </c>
      <c r="B33" s="103">
        <v>24</v>
      </c>
      <c r="C33" s="45">
        <v>26121634</v>
      </c>
      <c r="D33" s="45" t="s">
        <v>69</v>
      </c>
      <c r="E33" s="46" t="s">
        <v>65</v>
      </c>
      <c r="F33" s="56" t="s">
        <v>66</v>
      </c>
      <c r="G33" s="73" t="s">
        <v>260</v>
      </c>
      <c r="H33" s="56">
        <v>1</v>
      </c>
      <c r="I33" s="56"/>
      <c r="J33" s="56"/>
      <c r="K33" s="185">
        <f t="shared" si="4"/>
        <v>1</v>
      </c>
      <c r="L33" s="62">
        <v>0.19</v>
      </c>
      <c r="M33" s="57"/>
      <c r="N33" s="58">
        <f>6439*100</f>
        <v>643900</v>
      </c>
      <c r="O33" s="59">
        <v>629000</v>
      </c>
      <c r="P33" s="59">
        <f>6604.5*100</f>
        <v>660450</v>
      </c>
      <c r="Q33" s="59"/>
      <c r="R33" s="50"/>
      <c r="S33" s="50"/>
      <c r="T33" s="50"/>
      <c r="U33" s="69">
        <f t="shared" si="6"/>
        <v>3</v>
      </c>
      <c r="V33" s="48">
        <f t="shared" si="5"/>
        <v>644450</v>
      </c>
      <c r="W33" s="135">
        <f t="shared" si="0"/>
        <v>644450</v>
      </c>
      <c r="X33" s="135">
        <f t="shared" si="1"/>
        <v>0</v>
      </c>
      <c r="Y33" s="135">
        <f t="shared" si="2"/>
        <v>0</v>
      </c>
      <c r="Z33" s="136">
        <f t="shared" si="3"/>
        <v>644450</v>
      </c>
    </row>
    <row r="34" spans="1:26" s="18" customFormat="1" ht="94.5" customHeight="1" x14ac:dyDescent="0.2">
      <c r="A34" s="95">
        <v>25</v>
      </c>
      <c r="B34" s="103">
        <v>25</v>
      </c>
      <c r="C34" s="45">
        <v>26121634</v>
      </c>
      <c r="D34" s="45" t="s">
        <v>70</v>
      </c>
      <c r="E34" s="46" t="s">
        <v>65</v>
      </c>
      <c r="F34" s="73" t="s">
        <v>66</v>
      </c>
      <c r="G34" s="73" t="s">
        <v>260</v>
      </c>
      <c r="H34" s="56">
        <v>1</v>
      </c>
      <c r="I34" s="56"/>
      <c r="J34" s="56"/>
      <c r="K34" s="185">
        <f t="shared" si="4"/>
        <v>1</v>
      </c>
      <c r="L34" s="62">
        <v>0.19</v>
      </c>
      <c r="M34" s="57"/>
      <c r="N34" s="58">
        <f>6439*100</f>
        <v>643900</v>
      </c>
      <c r="O34" s="59">
        <v>629000</v>
      </c>
      <c r="P34" s="59">
        <f>6604.5*100</f>
        <v>660450</v>
      </c>
      <c r="Q34" s="59"/>
      <c r="R34" s="50"/>
      <c r="S34" s="50"/>
      <c r="T34" s="50"/>
      <c r="U34" s="69">
        <f t="shared" si="6"/>
        <v>3</v>
      </c>
      <c r="V34" s="48">
        <f t="shared" si="5"/>
        <v>644450</v>
      </c>
      <c r="W34" s="135">
        <f t="shared" si="0"/>
        <v>644450</v>
      </c>
      <c r="X34" s="135">
        <f t="shared" si="1"/>
        <v>0</v>
      </c>
      <c r="Y34" s="135">
        <f t="shared" si="2"/>
        <v>0</v>
      </c>
      <c r="Z34" s="136">
        <f t="shared" si="3"/>
        <v>644450</v>
      </c>
    </row>
    <row r="35" spans="1:26" s="18" customFormat="1" ht="72" x14ac:dyDescent="0.2">
      <c r="A35" s="95">
        <v>26</v>
      </c>
      <c r="B35" s="120">
        <v>26</v>
      </c>
      <c r="C35" s="45">
        <v>26121634</v>
      </c>
      <c r="D35" s="45" t="s">
        <v>71</v>
      </c>
      <c r="E35" s="46" t="s">
        <v>65</v>
      </c>
      <c r="F35" s="73" t="s">
        <v>66</v>
      </c>
      <c r="G35" s="73" t="s">
        <v>260</v>
      </c>
      <c r="H35" s="56">
        <v>3</v>
      </c>
      <c r="I35" s="56"/>
      <c r="J35" s="56"/>
      <c r="K35" s="185">
        <f t="shared" si="4"/>
        <v>3</v>
      </c>
      <c r="L35" s="62">
        <v>0.19</v>
      </c>
      <c r="M35" s="57">
        <v>232500</v>
      </c>
      <c r="N35" s="58">
        <f t="shared" ref="N35:N40" si="7">2843*100</f>
        <v>284300</v>
      </c>
      <c r="O35" s="59">
        <v>157500</v>
      </c>
      <c r="P35" s="59">
        <f t="shared" ref="P35:P40" si="8">2915.5*100</f>
        <v>291550</v>
      </c>
      <c r="Q35" s="59">
        <v>243000.00000000003</v>
      </c>
      <c r="R35" s="50"/>
      <c r="S35" s="50"/>
      <c r="T35" s="50"/>
      <c r="U35" s="69">
        <f t="shared" si="6"/>
        <v>5</v>
      </c>
      <c r="V35" s="48">
        <f t="shared" si="5"/>
        <v>241770</v>
      </c>
      <c r="W35" s="135">
        <f t="shared" si="0"/>
        <v>725310</v>
      </c>
      <c r="X35" s="135">
        <f t="shared" si="1"/>
        <v>0</v>
      </c>
      <c r="Y35" s="135">
        <f t="shared" si="2"/>
        <v>0</v>
      </c>
      <c r="Z35" s="136">
        <f t="shared" si="3"/>
        <v>725310</v>
      </c>
    </row>
    <row r="36" spans="1:26" s="18" customFormat="1" ht="72" x14ac:dyDescent="0.2">
      <c r="A36" s="95">
        <v>27</v>
      </c>
      <c r="B36" s="103">
        <v>27</v>
      </c>
      <c r="C36" s="45">
        <v>26121634</v>
      </c>
      <c r="D36" s="45" t="s">
        <v>72</v>
      </c>
      <c r="E36" s="46" t="s">
        <v>65</v>
      </c>
      <c r="F36" s="73" t="s">
        <v>66</v>
      </c>
      <c r="G36" s="73" t="s">
        <v>260</v>
      </c>
      <c r="H36" s="56">
        <v>2</v>
      </c>
      <c r="I36" s="56"/>
      <c r="J36" s="56"/>
      <c r="K36" s="185">
        <f t="shared" si="4"/>
        <v>2</v>
      </c>
      <c r="L36" s="62">
        <v>0.19</v>
      </c>
      <c r="M36" s="57">
        <v>232500</v>
      </c>
      <c r="N36" s="58">
        <f t="shared" si="7"/>
        <v>284300</v>
      </c>
      <c r="O36" s="59">
        <v>160000</v>
      </c>
      <c r="P36" s="59">
        <f t="shared" si="8"/>
        <v>291550</v>
      </c>
      <c r="Q36" s="59">
        <v>243000.00000000003</v>
      </c>
      <c r="R36" s="50"/>
      <c r="S36" s="50"/>
      <c r="T36" s="50"/>
      <c r="U36" s="69">
        <f t="shared" si="6"/>
        <v>5</v>
      </c>
      <c r="V36" s="48">
        <f t="shared" si="5"/>
        <v>242270</v>
      </c>
      <c r="W36" s="135">
        <f t="shared" si="0"/>
        <v>484540</v>
      </c>
      <c r="X36" s="135">
        <f t="shared" si="1"/>
        <v>0</v>
      </c>
      <c r="Y36" s="135">
        <f t="shared" si="2"/>
        <v>0</v>
      </c>
      <c r="Z36" s="136">
        <f t="shared" si="3"/>
        <v>484540</v>
      </c>
    </row>
    <row r="37" spans="1:26" s="18" customFormat="1" ht="72" x14ac:dyDescent="0.2">
      <c r="A37" s="95">
        <v>28</v>
      </c>
      <c r="B37" s="103">
        <v>28</v>
      </c>
      <c r="C37" s="45">
        <v>26121634</v>
      </c>
      <c r="D37" s="45" t="s">
        <v>73</v>
      </c>
      <c r="E37" s="46" t="s">
        <v>65</v>
      </c>
      <c r="F37" s="73" t="s">
        <v>66</v>
      </c>
      <c r="G37" s="73" t="s">
        <v>260</v>
      </c>
      <c r="H37" s="56">
        <v>4</v>
      </c>
      <c r="I37" s="56">
        <v>1</v>
      </c>
      <c r="J37" s="56"/>
      <c r="K37" s="185">
        <f t="shared" si="4"/>
        <v>5</v>
      </c>
      <c r="L37" s="62">
        <v>0.19</v>
      </c>
      <c r="M37" s="57">
        <v>232500</v>
      </c>
      <c r="N37" s="58">
        <f t="shared" si="7"/>
        <v>284300</v>
      </c>
      <c r="O37" s="59">
        <v>157500</v>
      </c>
      <c r="P37" s="59">
        <f t="shared" si="8"/>
        <v>291550</v>
      </c>
      <c r="Q37" s="59">
        <v>243000.00000000003</v>
      </c>
      <c r="R37" s="50"/>
      <c r="S37" s="50"/>
      <c r="T37" s="50"/>
      <c r="U37" s="69">
        <f t="shared" si="6"/>
        <v>5</v>
      </c>
      <c r="V37" s="48">
        <f t="shared" si="5"/>
        <v>241770</v>
      </c>
      <c r="W37" s="135">
        <f t="shared" si="0"/>
        <v>967080</v>
      </c>
      <c r="X37" s="135">
        <f t="shared" si="1"/>
        <v>241770</v>
      </c>
      <c r="Y37" s="135">
        <f t="shared" si="2"/>
        <v>0</v>
      </c>
      <c r="Z37" s="136">
        <f t="shared" si="3"/>
        <v>1208850</v>
      </c>
    </row>
    <row r="38" spans="1:26" s="18" customFormat="1" ht="72" x14ac:dyDescent="0.2">
      <c r="A38" s="95">
        <v>29</v>
      </c>
      <c r="B38" s="103">
        <v>29</v>
      </c>
      <c r="C38" s="45">
        <v>26121634</v>
      </c>
      <c r="D38" s="45" t="s">
        <v>74</v>
      </c>
      <c r="E38" s="46" t="s">
        <v>65</v>
      </c>
      <c r="F38" s="73" t="s">
        <v>66</v>
      </c>
      <c r="G38" s="73" t="s">
        <v>260</v>
      </c>
      <c r="H38" s="56">
        <v>3</v>
      </c>
      <c r="I38" s="56"/>
      <c r="J38" s="56"/>
      <c r="K38" s="185">
        <f t="shared" si="4"/>
        <v>3</v>
      </c>
      <c r="L38" s="62">
        <v>0.19</v>
      </c>
      <c r="M38" s="57">
        <v>232500</v>
      </c>
      <c r="N38" s="58">
        <f t="shared" si="7"/>
        <v>284300</v>
      </c>
      <c r="O38" s="59">
        <v>157500</v>
      </c>
      <c r="P38" s="59">
        <f t="shared" si="8"/>
        <v>291550</v>
      </c>
      <c r="Q38" s="59">
        <v>243000.00000000003</v>
      </c>
      <c r="R38" s="50"/>
      <c r="S38" s="50"/>
      <c r="T38" s="50"/>
      <c r="U38" s="69">
        <f t="shared" si="6"/>
        <v>5</v>
      </c>
      <c r="V38" s="48">
        <f t="shared" si="5"/>
        <v>241770</v>
      </c>
      <c r="W38" s="135">
        <f t="shared" si="0"/>
        <v>725310</v>
      </c>
      <c r="X38" s="135">
        <f t="shared" si="1"/>
        <v>0</v>
      </c>
      <c r="Y38" s="135">
        <f t="shared" si="2"/>
        <v>0</v>
      </c>
      <c r="Z38" s="136">
        <f t="shared" si="3"/>
        <v>725310</v>
      </c>
    </row>
    <row r="39" spans="1:26" s="18" customFormat="1" ht="72" x14ac:dyDescent="0.2">
      <c r="A39" s="95">
        <v>30</v>
      </c>
      <c r="B39" s="103">
        <v>30</v>
      </c>
      <c r="C39" s="45">
        <v>26121634</v>
      </c>
      <c r="D39" s="45" t="s">
        <v>75</v>
      </c>
      <c r="E39" s="46" t="s">
        <v>65</v>
      </c>
      <c r="F39" s="73" t="s">
        <v>66</v>
      </c>
      <c r="G39" s="73" t="s">
        <v>260</v>
      </c>
      <c r="H39" s="56">
        <v>3</v>
      </c>
      <c r="I39" s="56"/>
      <c r="J39" s="56"/>
      <c r="K39" s="185">
        <f t="shared" si="4"/>
        <v>3</v>
      </c>
      <c r="L39" s="62">
        <v>0.19</v>
      </c>
      <c r="M39" s="57">
        <v>232500</v>
      </c>
      <c r="N39" s="58">
        <f t="shared" si="7"/>
        <v>284300</v>
      </c>
      <c r="O39" s="59">
        <v>157500</v>
      </c>
      <c r="P39" s="59">
        <f t="shared" si="8"/>
        <v>291550</v>
      </c>
      <c r="Q39" s="59">
        <v>243000.00000000003</v>
      </c>
      <c r="R39" s="50"/>
      <c r="S39" s="50"/>
      <c r="T39" s="50"/>
      <c r="U39" s="69">
        <f t="shared" si="6"/>
        <v>5</v>
      </c>
      <c r="V39" s="48">
        <f t="shared" si="5"/>
        <v>241770</v>
      </c>
      <c r="W39" s="135">
        <f t="shared" si="0"/>
        <v>725310</v>
      </c>
      <c r="X39" s="135">
        <f t="shared" si="1"/>
        <v>0</v>
      </c>
      <c r="Y39" s="135">
        <f t="shared" si="2"/>
        <v>0</v>
      </c>
      <c r="Z39" s="136">
        <f t="shared" si="3"/>
        <v>725310</v>
      </c>
    </row>
    <row r="40" spans="1:26" s="18" customFormat="1" ht="72" x14ac:dyDescent="0.2">
      <c r="A40" s="95">
        <v>31</v>
      </c>
      <c r="B40" s="120">
        <v>31</v>
      </c>
      <c r="C40" s="45">
        <v>26121634</v>
      </c>
      <c r="D40" s="45" t="s">
        <v>76</v>
      </c>
      <c r="E40" s="46" t="s">
        <v>65</v>
      </c>
      <c r="F40" s="73" t="s">
        <v>66</v>
      </c>
      <c r="G40" s="73" t="s">
        <v>260</v>
      </c>
      <c r="H40" s="56">
        <v>3</v>
      </c>
      <c r="I40" s="56">
        <v>1</v>
      </c>
      <c r="J40" s="56"/>
      <c r="K40" s="185">
        <f t="shared" si="4"/>
        <v>4</v>
      </c>
      <c r="L40" s="62">
        <v>0.19</v>
      </c>
      <c r="M40" s="57">
        <v>232500</v>
      </c>
      <c r="N40" s="58">
        <f t="shared" si="7"/>
        <v>284300</v>
      </c>
      <c r="O40" s="59">
        <v>157500</v>
      </c>
      <c r="P40" s="59">
        <f t="shared" si="8"/>
        <v>291550</v>
      </c>
      <c r="Q40" s="59">
        <v>243000.00000000003</v>
      </c>
      <c r="R40" s="50"/>
      <c r="S40" s="50"/>
      <c r="T40" s="50"/>
      <c r="U40" s="69">
        <f t="shared" si="6"/>
        <v>5</v>
      </c>
      <c r="V40" s="48">
        <f t="shared" si="5"/>
        <v>241770</v>
      </c>
      <c r="W40" s="135">
        <f t="shared" si="0"/>
        <v>725310</v>
      </c>
      <c r="X40" s="135">
        <f t="shared" si="1"/>
        <v>241770</v>
      </c>
      <c r="Y40" s="135">
        <f t="shared" si="2"/>
        <v>0</v>
      </c>
      <c r="Z40" s="136">
        <f t="shared" si="3"/>
        <v>967080</v>
      </c>
    </row>
    <row r="41" spans="1:26" s="18" customFormat="1" ht="180" x14ac:dyDescent="0.2">
      <c r="A41" s="95">
        <v>32</v>
      </c>
      <c r="B41" s="103">
        <v>32</v>
      </c>
      <c r="C41" s="45">
        <v>26121609</v>
      </c>
      <c r="D41" s="45" t="s">
        <v>77</v>
      </c>
      <c r="E41" s="46" t="s">
        <v>78</v>
      </c>
      <c r="F41" s="151" t="s">
        <v>170</v>
      </c>
      <c r="G41" s="56" t="s">
        <v>62</v>
      </c>
      <c r="H41" s="56">
        <v>80</v>
      </c>
      <c r="I41" s="56"/>
      <c r="J41" s="56"/>
      <c r="K41" s="185">
        <f t="shared" si="4"/>
        <v>80</v>
      </c>
      <c r="L41" s="62">
        <v>0.19</v>
      </c>
      <c r="M41" s="57"/>
      <c r="N41" s="58">
        <v>33879</v>
      </c>
      <c r="O41" s="59">
        <v>27000</v>
      </c>
      <c r="P41" s="59">
        <v>34748</v>
      </c>
      <c r="Q41" s="59"/>
      <c r="R41" s="50"/>
      <c r="S41" s="50"/>
      <c r="T41" s="50"/>
      <c r="U41" s="69">
        <f t="shared" si="6"/>
        <v>3</v>
      </c>
      <c r="V41" s="48">
        <f t="shared" si="5"/>
        <v>31875.67</v>
      </c>
      <c r="W41" s="135">
        <f t="shared" si="0"/>
        <v>2550053.5999999996</v>
      </c>
      <c r="X41" s="135">
        <f t="shared" si="1"/>
        <v>0</v>
      </c>
      <c r="Y41" s="135">
        <f t="shared" si="2"/>
        <v>0</v>
      </c>
      <c r="Z41" s="136">
        <f t="shared" si="3"/>
        <v>2550053.5999999996</v>
      </c>
    </row>
    <row r="42" spans="1:26" s="18" customFormat="1" ht="48" x14ac:dyDescent="0.2">
      <c r="A42" s="95">
        <v>33</v>
      </c>
      <c r="B42" s="103">
        <v>33</v>
      </c>
      <c r="C42" s="45">
        <v>39121330</v>
      </c>
      <c r="D42" s="45" t="s">
        <v>79</v>
      </c>
      <c r="E42" s="46" t="s">
        <v>80</v>
      </c>
      <c r="F42" s="73" t="s">
        <v>31</v>
      </c>
      <c r="G42" s="73" t="s">
        <v>260</v>
      </c>
      <c r="H42" s="56">
        <v>2</v>
      </c>
      <c r="I42" s="56"/>
      <c r="J42" s="56"/>
      <c r="K42" s="185">
        <f t="shared" si="4"/>
        <v>2</v>
      </c>
      <c r="L42" s="62">
        <v>0.19</v>
      </c>
      <c r="M42" s="57"/>
      <c r="N42" s="58">
        <v>121826</v>
      </c>
      <c r="O42" s="59">
        <v>120000</v>
      </c>
      <c r="P42" s="59">
        <v>124950</v>
      </c>
      <c r="Q42" s="59"/>
      <c r="R42" s="50"/>
      <c r="S42" s="50"/>
      <c r="T42" s="50"/>
      <c r="U42" s="69">
        <f t="shared" si="6"/>
        <v>3</v>
      </c>
      <c r="V42" s="48">
        <f t="shared" si="5"/>
        <v>122258.67</v>
      </c>
      <c r="W42" s="135">
        <f t="shared" ref="W42:W73" si="9">V42*H42</f>
        <v>244517.34</v>
      </c>
      <c r="X42" s="135">
        <f t="shared" ref="X42:X73" si="10">V42*I42</f>
        <v>0</v>
      </c>
      <c r="Y42" s="135">
        <f t="shared" ref="Y42:Y73" si="11">V42*J42</f>
        <v>0</v>
      </c>
      <c r="Z42" s="136">
        <f t="shared" ref="Z42:Z73" si="12">V42*K42</f>
        <v>244517.34</v>
      </c>
    </row>
    <row r="43" spans="1:26" s="18" customFormat="1" ht="36" x14ac:dyDescent="0.2">
      <c r="A43" s="95">
        <v>34</v>
      </c>
      <c r="B43" s="103">
        <v>34</v>
      </c>
      <c r="C43" s="45">
        <v>39121330</v>
      </c>
      <c r="D43" s="45" t="s">
        <v>81</v>
      </c>
      <c r="E43" s="46" t="s">
        <v>82</v>
      </c>
      <c r="F43" s="73" t="s">
        <v>31</v>
      </c>
      <c r="G43" s="73" t="s">
        <v>260</v>
      </c>
      <c r="H43" s="56">
        <v>1</v>
      </c>
      <c r="I43" s="56"/>
      <c r="J43" s="56"/>
      <c r="K43" s="185">
        <f t="shared" si="4"/>
        <v>1</v>
      </c>
      <c r="L43" s="62">
        <v>0.19</v>
      </c>
      <c r="M43" s="57"/>
      <c r="N43" s="58">
        <v>83306</v>
      </c>
      <c r="O43" s="59">
        <v>80000</v>
      </c>
      <c r="P43" s="59">
        <v>85442</v>
      </c>
      <c r="Q43" s="59"/>
      <c r="R43" s="50"/>
      <c r="S43" s="50"/>
      <c r="T43" s="50"/>
      <c r="U43" s="69">
        <f t="shared" si="6"/>
        <v>3</v>
      </c>
      <c r="V43" s="48">
        <f t="shared" si="5"/>
        <v>82916</v>
      </c>
      <c r="W43" s="135">
        <f t="shared" si="9"/>
        <v>82916</v>
      </c>
      <c r="X43" s="135">
        <f t="shared" si="10"/>
        <v>0</v>
      </c>
      <c r="Y43" s="135">
        <f t="shared" si="11"/>
        <v>0</v>
      </c>
      <c r="Z43" s="136">
        <f t="shared" si="12"/>
        <v>82916</v>
      </c>
    </row>
    <row r="44" spans="1:26" s="18" customFormat="1" ht="60" x14ac:dyDescent="0.2">
      <c r="A44" s="95">
        <v>35</v>
      </c>
      <c r="B44" s="103">
        <v>35</v>
      </c>
      <c r="C44" s="45">
        <v>39121330</v>
      </c>
      <c r="D44" s="45" t="s">
        <v>83</v>
      </c>
      <c r="E44" s="46" t="s">
        <v>351</v>
      </c>
      <c r="F44" s="73" t="s">
        <v>31</v>
      </c>
      <c r="G44" s="73" t="s">
        <v>260</v>
      </c>
      <c r="H44" s="56">
        <v>1</v>
      </c>
      <c r="I44" s="56"/>
      <c r="J44" s="56"/>
      <c r="K44" s="185">
        <f t="shared" si="4"/>
        <v>1</v>
      </c>
      <c r="L44" s="62">
        <v>0.19</v>
      </c>
      <c r="M44" s="57"/>
      <c r="N44" s="58">
        <v>405218</v>
      </c>
      <c r="O44" s="59">
        <v>405000</v>
      </c>
      <c r="P44" s="59">
        <v>415607.5</v>
      </c>
      <c r="Q44" s="59"/>
      <c r="R44" s="50"/>
      <c r="S44" s="50"/>
      <c r="T44" s="50"/>
      <c r="U44" s="69">
        <f t="shared" si="6"/>
        <v>3</v>
      </c>
      <c r="V44" s="48">
        <f t="shared" si="5"/>
        <v>408608.5</v>
      </c>
      <c r="W44" s="135">
        <f t="shared" si="9"/>
        <v>408608.5</v>
      </c>
      <c r="X44" s="135">
        <f t="shared" si="10"/>
        <v>0</v>
      </c>
      <c r="Y44" s="135">
        <f t="shared" si="11"/>
        <v>0</v>
      </c>
      <c r="Z44" s="136">
        <f t="shared" si="12"/>
        <v>408608.5</v>
      </c>
    </row>
    <row r="45" spans="1:26" s="18" customFormat="1" ht="60" x14ac:dyDescent="0.2">
      <c r="A45" s="95">
        <v>36</v>
      </c>
      <c r="B45" s="120">
        <v>36</v>
      </c>
      <c r="C45" s="45">
        <v>39121310</v>
      </c>
      <c r="D45" s="45" t="s">
        <v>85</v>
      </c>
      <c r="E45" s="46" t="s">
        <v>86</v>
      </c>
      <c r="F45" s="73" t="s">
        <v>31</v>
      </c>
      <c r="G45" s="73" t="s">
        <v>260</v>
      </c>
      <c r="H45" s="56">
        <v>8</v>
      </c>
      <c r="I45" s="56"/>
      <c r="J45" s="56"/>
      <c r="K45" s="185">
        <f t="shared" si="4"/>
        <v>8</v>
      </c>
      <c r="L45" s="62">
        <v>0.19</v>
      </c>
      <c r="M45" s="57"/>
      <c r="N45" s="58">
        <v>1392</v>
      </c>
      <c r="O45" s="59">
        <v>1490</v>
      </c>
      <c r="P45" s="59">
        <v>1428</v>
      </c>
      <c r="Q45" s="59"/>
      <c r="R45" s="50"/>
      <c r="S45" s="50"/>
      <c r="T45" s="50"/>
      <c r="U45" s="69">
        <f t="shared" si="6"/>
        <v>3</v>
      </c>
      <c r="V45" s="48">
        <f t="shared" si="5"/>
        <v>1436.67</v>
      </c>
      <c r="W45" s="135">
        <f t="shared" si="9"/>
        <v>11493.36</v>
      </c>
      <c r="X45" s="135">
        <f t="shared" si="10"/>
        <v>0</v>
      </c>
      <c r="Y45" s="135">
        <f t="shared" si="11"/>
        <v>0</v>
      </c>
      <c r="Z45" s="136">
        <f t="shared" si="12"/>
        <v>11493.36</v>
      </c>
    </row>
    <row r="46" spans="1:26" s="18" customFormat="1" ht="36" x14ac:dyDescent="0.2">
      <c r="A46" s="95">
        <v>37</v>
      </c>
      <c r="B46" s="103">
        <v>37</v>
      </c>
      <c r="C46" s="45">
        <v>60141204</v>
      </c>
      <c r="D46" s="45" t="s">
        <v>87</v>
      </c>
      <c r="E46" s="46" t="s">
        <v>352</v>
      </c>
      <c r="F46" s="73" t="s">
        <v>31</v>
      </c>
      <c r="G46" s="73" t="s">
        <v>260</v>
      </c>
      <c r="H46" s="56">
        <v>2</v>
      </c>
      <c r="I46" s="56"/>
      <c r="J46" s="56"/>
      <c r="K46" s="185">
        <f t="shared" si="4"/>
        <v>2</v>
      </c>
      <c r="L46" s="62">
        <v>0.19</v>
      </c>
      <c r="M46" s="57"/>
      <c r="N46" s="58">
        <v>284261</v>
      </c>
      <c r="O46" s="59">
        <v>280000</v>
      </c>
      <c r="P46" s="59">
        <v>291550</v>
      </c>
      <c r="Q46" s="59"/>
      <c r="R46" s="50"/>
      <c r="S46" s="50"/>
      <c r="T46" s="50"/>
      <c r="U46" s="69">
        <f t="shared" si="6"/>
        <v>3</v>
      </c>
      <c r="V46" s="48">
        <f t="shared" si="5"/>
        <v>285270.33</v>
      </c>
      <c r="W46" s="135">
        <f t="shared" si="9"/>
        <v>570540.66</v>
      </c>
      <c r="X46" s="135">
        <f t="shared" si="10"/>
        <v>0</v>
      </c>
      <c r="Y46" s="135">
        <f t="shared" si="11"/>
        <v>0</v>
      </c>
      <c r="Z46" s="136">
        <f t="shared" si="12"/>
        <v>570540.66</v>
      </c>
    </row>
    <row r="47" spans="1:26" s="18" customFormat="1" ht="24" x14ac:dyDescent="0.2">
      <c r="A47" s="95">
        <v>38</v>
      </c>
      <c r="B47" s="103">
        <v>38</v>
      </c>
      <c r="C47" s="45">
        <v>31151504</v>
      </c>
      <c r="D47" s="45" t="s">
        <v>89</v>
      </c>
      <c r="E47" s="46" t="s">
        <v>353</v>
      </c>
      <c r="F47" s="56" t="s">
        <v>91</v>
      </c>
      <c r="G47" s="73" t="s">
        <v>260</v>
      </c>
      <c r="H47" s="56">
        <v>2</v>
      </c>
      <c r="I47" s="56"/>
      <c r="J47" s="56"/>
      <c r="K47" s="185">
        <f t="shared" si="4"/>
        <v>2</v>
      </c>
      <c r="L47" s="62">
        <v>0.19</v>
      </c>
      <c r="M47" s="57"/>
      <c r="N47" s="58">
        <v>8702</v>
      </c>
      <c r="O47" s="59">
        <v>8500</v>
      </c>
      <c r="P47" s="59">
        <v>8925</v>
      </c>
      <c r="Q47" s="59"/>
      <c r="R47" s="50"/>
      <c r="S47" s="50"/>
      <c r="T47" s="50"/>
      <c r="U47" s="69">
        <f t="shared" si="6"/>
        <v>3</v>
      </c>
      <c r="V47" s="48">
        <f t="shared" si="5"/>
        <v>8709</v>
      </c>
      <c r="W47" s="135">
        <f t="shared" si="9"/>
        <v>17418</v>
      </c>
      <c r="X47" s="135">
        <f t="shared" si="10"/>
        <v>0</v>
      </c>
      <c r="Y47" s="135">
        <f t="shared" si="11"/>
        <v>0</v>
      </c>
      <c r="Z47" s="136">
        <f t="shared" si="12"/>
        <v>17418</v>
      </c>
    </row>
    <row r="48" spans="1:26" s="18" customFormat="1" ht="60" x14ac:dyDescent="0.2">
      <c r="A48" s="95">
        <v>39</v>
      </c>
      <c r="B48" s="103">
        <v>39</v>
      </c>
      <c r="C48" s="45">
        <v>12165001</v>
      </c>
      <c r="D48" s="45" t="s">
        <v>92</v>
      </c>
      <c r="E48" s="46" t="s">
        <v>93</v>
      </c>
      <c r="F48" s="73" t="s">
        <v>94</v>
      </c>
      <c r="G48" s="73" t="s">
        <v>260</v>
      </c>
      <c r="H48" s="56">
        <v>140</v>
      </c>
      <c r="I48" s="56"/>
      <c r="J48" s="56"/>
      <c r="K48" s="185">
        <f t="shared" si="4"/>
        <v>140</v>
      </c>
      <c r="L48" s="62">
        <v>0.19</v>
      </c>
      <c r="M48" s="57"/>
      <c r="N48" s="58">
        <v>28020</v>
      </c>
      <c r="O48" s="59">
        <v>27500</v>
      </c>
      <c r="P48" s="59">
        <v>28738.5</v>
      </c>
      <c r="Q48" s="59"/>
      <c r="R48" s="50"/>
      <c r="S48" s="50"/>
      <c r="T48" s="50"/>
      <c r="U48" s="69">
        <f t="shared" si="6"/>
        <v>3</v>
      </c>
      <c r="V48" s="48">
        <f t="shared" si="5"/>
        <v>28086.17</v>
      </c>
      <c r="W48" s="135">
        <f t="shared" si="9"/>
        <v>3932063.8</v>
      </c>
      <c r="X48" s="135">
        <f t="shared" si="10"/>
        <v>0</v>
      </c>
      <c r="Y48" s="135">
        <f t="shared" si="11"/>
        <v>0</v>
      </c>
      <c r="Z48" s="136">
        <f t="shared" si="12"/>
        <v>3932063.8</v>
      </c>
    </row>
    <row r="49" spans="1:26" s="18" customFormat="1" ht="24" x14ac:dyDescent="0.2">
      <c r="A49" s="95">
        <v>40</v>
      </c>
      <c r="B49" s="103">
        <v>40</v>
      </c>
      <c r="C49" s="45">
        <v>41113710</v>
      </c>
      <c r="D49" s="45" t="s">
        <v>95</v>
      </c>
      <c r="E49" s="46" t="s">
        <v>354</v>
      </c>
      <c r="F49" s="73" t="s">
        <v>31</v>
      </c>
      <c r="G49" s="73" t="s">
        <v>260</v>
      </c>
      <c r="H49" s="56">
        <v>2</v>
      </c>
      <c r="I49" s="56"/>
      <c r="J49" s="56"/>
      <c r="K49" s="185">
        <f t="shared" si="4"/>
        <v>2</v>
      </c>
      <c r="L49" s="62">
        <v>0.19</v>
      </c>
      <c r="M49" s="57"/>
      <c r="N49" s="58">
        <v>21117</v>
      </c>
      <c r="O49" s="59">
        <v>15000</v>
      </c>
      <c r="P49" s="59">
        <v>21658</v>
      </c>
      <c r="Q49" s="59"/>
      <c r="R49" s="50"/>
      <c r="S49" s="50"/>
      <c r="T49" s="50"/>
      <c r="U49" s="69">
        <f t="shared" si="6"/>
        <v>3</v>
      </c>
      <c r="V49" s="48">
        <f t="shared" si="5"/>
        <v>19258.330000000002</v>
      </c>
      <c r="W49" s="135">
        <f t="shared" si="9"/>
        <v>38516.660000000003</v>
      </c>
      <c r="X49" s="135">
        <f t="shared" si="10"/>
        <v>0</v>
      </c>
      <c r="Y49" s="135">
        <f t="shared" si="11"/>
        <v>0</v>
      </c>
      <c r="Z49" s="136">
        <f t="shared" si="12"/>
        <v>38516.660000000003</v>
      </c>
    </row>
    <row r="50" spans="1:26" s="18" customFormat="1" ht="84" x14ac:dyDescent="0.2">
      <c r="A50" s="95">
        <v>41</v>
      </c>
      <c r="B50" s="120">
        <v>41</v>
      </c>
      <c r="C50" s="45">
        <v>27112229</v>
      </c>
      <c r="D50" s="45" t="s">
        <v>97</v>
      </c>
      <c r="E50" s="46" t="s">
        <v>98</v>
      </c>
      <c r="F50" s="73" t="s">
        <v>31</v>
      </c>
      <c r="G50" s="73" t="s">
        <v>260</v>
      </c>
      <c r="H50" s="56">
        <v>7</v>
      </c>
      <c r="I50" s="56"/>
      <c r="J50" s="56"/>
      <c r="K50" s="185">
        <f t="shared" si="4"/>
        <v>7</v>
      </c>
      <c r="L50" s="62">
        <v>0.19</v>
      </c>
      <c r="M50" s="57"/>
      <c r="N50" s="58">
        <v>22625</v>
      </c>
      <c r="O50" s="59">
        <v>18000</v>
      </c>
      <c r="P50" s="59">
        <v>23205</v>
      </c>
      <c r="Q50" s="59"/>
      <c r="R50" s="50"/>
      <c r="S50" s="50"/>
      <c r="T50" s="50"/>
      <c r="U50" s="69">
        <f t="shared" si="6"/>
        <v>3</v>
      </c>
      <c r="V50" s="48">
        <f t="shared" si="5"/>
        <v>21276.67</v>
      </c>
      <c r="W50" s="135">
        <f t="shared" si="9"/>
        <v>148936.69</v>
      </c>
      <c r="X50" s="135">
        <f t="shared" si="10"/>
        <v>0</v>
      </c>
      <c r="Y50" s="135">
        <f t="shared" si="11"/>
        <v>0</v>
      </c>
      <c r="Z50" s="136">
        <f t="shared" si="12"/>
        <v>148936.69</v>
      </c>
    </row>
    <row r="51" spans="1:26" s="18" customFormat="1" ht="60" x14ac:dyDescent="0.2">
      <c r="A51" s="95">
        <v>42</v>
      </c>
      <c r="B51" s="103">
        <v>42</v>
      </c>
      <c r="C51" s="45">
        <v>31201502</v>
      </c>
      <c r="D51" s="45" t="s">
        <v>99</v>
      </c>
      <c r="E51" s="46" t="s">
        <v>355</v>
      </c>
      <c r="F51" s="56" t="s">
        <v>101</v>
      </c>
      <c r="G51" s="73" t="s">
        <v>260</v>
      </c>
      <c r="H51" s="56">
        <v>1</v>
      </c>
      <c r="I51" s="56"/>
      <c r="J51" s="56"/>
      <c r="K51" s="185">
        <f t="shared" si="4"/>
        <v>1</v>
      </c>
      <c r="L51" s="62">
        <v>0.19</v>
      </c>
      <c r="M51" s="57"/>
      <c r="N51" s="58">
        <v>5222</v>
      </c>
      <c r="O51" s="59">
        <v>4900</v>
      </c>
      <c r="P51" s="59">
        <v>5355</v>
      </c>
      <c r="Q51" s="59"/>
      <c r="R51" s="50"/>
      <c r="S51" s="50"/>
      <c r="T51" s="50"/>
      <c r="U51" s="69">
        <f t="shared" si="6"/>
        <v>3</v>
      </c>
      <c r="V51" s="48">
        <f t="shared" si="5"/>
        <v>5159</v>
      </c>
      <c r="W51" s="135">
        <f t="shared" si="9"/>
        <v>5159</v>
      </c>
      <c r="X51" s="135">
        <f t="shared" si="10"/>
        <v>0</v>
      </c>
      <c r="Y51" s="135">
        <f t="shared" si="11"/>
        <v>0</v>
      </c>
      <c r="Z51" s="136">
        <f t="shared" si="12"/>
        <v>5159</v>
      </c>
    </row>
    <row r="52" spans="1:26" s="18" customFormat="1" ht="60" x14ac:dyDescent="0.2">
      <c r="A52" s="95">
        <v>43</v>
      </c>
      <c r="B52" s="103">
        <v>43</v>
      </c>
      <c r="C52" s="45">
        <v>31201502</v>
      </c>
      <c r="D52" s="45" t="s">
        <v>102</v>
      </c>
      <c r="E52" s="46" t="s">
        <v>356</v>
      </c>
      <c r="F52" s="56" t="s">
        <v>101</v>
      </c>
      <c r="G52" s="73" t="s">
        <v>260</v>
      </c>
      <c r="H52" s="56">
        <v>1</v>
      </c>
      <c r="I52" s="56"/>
      <c r="J52" s="56"/>
      <c r="K52" s="185">
        <f t="shared" si="4"/>
        <v>1</v>
      </c>
      <c r="L52" s="62">
        <v>0.19</v>
      </c>
      <c r="M52" s="57"/>
      <c r="N52" s="58">
        <v>5222</v>
      </c>
      <c r="O52" s="59">
        <v>4900</v>
      </c>
      <c r="P52" s="59">
        <v>5355</v>
      </c>
      <c r="Q52" s="59"/>
      <c r="R52" s="50"/>
      <c r="S52" s="50"/>
      <c r="T52" s="50"/>
      <c r="U52" s="69">
        <f t="shared" si="6"/>
        <v>3</v>
      </c>
      <c r="V52" s="48">
        <f t="shared" si="5"/>
        <v>5159</v>
      </c>
      <c r="W52" s="135">
        <f t="shared" si="9"/>
        <v>5159</v>
      </c>
      <c r="X52" s="135">
        <f t="shared" si="10"/>
        <v>0</v>
      </c>
      <c r="Y52" s="135">
        <f t="shared" si="11"/>
        <v>0</v>
      </c>
      <c r="Z52" s="136">
        <f t="shared" si="12"/>
        <v>5159</v>
      </c>
    </row>
    <row r="53" spans="1:26" s="18" customFormat="1" ht="60" x14ac:dyDescent="0.2">
      <c r="A53" s="95">
        <v>44</v>
      </c>
      <c r="B53" s="103">
        <v>44</v>
      </c>
      <c r="C53" s="45">
        <v>31201502</v>
      </c>
      <c r="D53" s="45" t="s">
        <v>104</v>
      </c>
      <c r="E53" s="46" t="s">
        <v>357</v>
      </c>
      <c r="F53" s="56" t="s">
        <v>101</v>
      </c>
      <c r="G53" s="73" t="s">
        <v>260</v>
      </c>
      <c r="H53" s="56">
        <v>1</v>
      </c>
      <c r="I53" s="56"/>
      <c r="J53" s="56"/>
      <c r="K53" s="185">
        <f t="shared" si="4"/>
        <v>1</v>
      </c>
      <c r="L53" s="62">
        <v>0.19</v>
      </c>
      <c r="M53" s="57"/>
      <c r="N53" s="58">
        <v>5222</v>
      </c>
      <c r="O53" s="59">
        <v>4900</v>
      </c>
      <c r="P53" s="59">
        <v>5355</v>
      </c>
      <c r="Q53" s="59"/>
      <c r="R53" s="50"/>
      <c r="S53" s="50"/>
      <c r="T53" s="50"/>
      <c r="U53" s="69">
        <f t="shared" si="6"/>
        <v>3</v>
      </c>
      <c r="V53" s="48">
        <f t="shared" si="5"/>
        <v>5159</v>
      </c>
      <c r="W53" s="135">
        <f t="shared" si="9"/>
        <v>5159</v>
      </c>
      <c r="X53" s="135">
        <f t="shared" si="10"/>
        <v>0</v>
      </c>
      <c r="Y53" s="135">
        <f t="shared" si="11"/>
        <v>0</v>
      </c>
      <c r="Z53" s="136">
        <f t="shared" si="12"/>
        <v>5159</v>
      </c>
    </row>
    <row r="54" spans="1:26" s="18" customFormat="1" ht="60" x14ac:dyDescent="0.2">
      <c r="A54" s="95">
        <v>45</v>
      </c>
      <c r="B54" s="103">
        <v>45</v>
      </c>
      <c r="C54" s="45">
        <v>31201502</v>
      </c>
      <c r="D54" s="45" t="s">
        <v>106</v>
      </c>
      <c r="E54" s="46" t="s">
        <v>358</v>
      </c>
      <c r="F54" s="56" t="s">
        <v>101</v>
      </c>
      <c r="G54" s="73" t="s">
        <v>260</v>
      </c>
      <c r="H54" s="56">
        <v>1</v>
      </c>
      <c r="I54" s="56"/>
      <c r="J54" s="56"/>
      <c r="K54" s="185">
        <f t="shared" si="4"/>
        <v>1</v>
      </c>
      <c r="L54" s="62">
        <v>0.19</v>
      </c>
      <c r="M54" s="57"/>
      <c r="N54" s="58">
        <v>5222</v>
      </c>
      <c r="O54" s="59">
        <v>4900</v>
      </c>
      <c r="P54" s="59">
        <v>5355</v>
      </c>
      <c r="Q54" s="59"/>
      <c r="R54" s="50"/>
      <c r="S54" s="50"/>
      <c r="T54" s="50"/>
      <c r="U54" s="69">
        <f t="shared" si="6"/>
        <v>3</v>
      </c>
      <c r="V54" s="48">
        <f t="shared" si="5"/>
        <v>5159</v>
      </c>
      <c r="W54" s="135">
        <f t="shared" si="9"/>
        <v>5159</v>
      </c>
      <c r="X54" s="135">
        <f t="shared" si="10"/>
        <v>0</v>
      </c>
      <c r="Y54" s="135">
        <f t="shared" si="11"/>
        <v>0</v>
      </c>
      <c r="Z54" s="136">
        <f t="shared" si="12"/>
        <v>5159</v>
      </c>
    </row>
    <row r="55" spans="1:26" s="18" customFormat="1" ht="60" x14ac:dyDescent="0.2">
      <c r="A55" s="95">
        <v>46</v>
      </c>
      <c r="B55" s="120">
        <v>46</v>
      </c>
      <c r="C55" s="45">
        <v>31201502</v>
      </c>
      <c r="D55" s="45" t="s">
        <v>108</v>
      </c>
      <c r="E55" s="46" t="s">
        <v>359</v>
      </c>
      <c r="F55" s="56" t="s">
        <v>101</v>
      </c>
      <c r="G55" s="73" t="s">
        <v>260</v>
      </c>
      <c r="H55" s="56">
        <v>1</v>
      </c>
      <c r="I55" s="56"/>
      <c r="J55" s="56"/>
      <c r="K55" s="185">
        <f t="shared" si="4"/>
        <v>1</v>
      </c>
      <c r="L55" s="62">
        <v>0.19</v>
      </c>
      <c r="M55" s="57"/>
      <c r="N55" s="58">
        <v>5222</v>
      </c>
      <c r="O55" s="59">
        <v>4900</v>
      </c>
      <c r="P55" s="59">
        <v>5355</v>
      </c>
      <c r="Q55" s="59"/>
      <c r="R55" s="50"/>
      <c r="S55" s="50"/>
      <c r="T55" s="50"/>
      <c r="U55" s="69">
        <f t="shared" si="6"/>
        <v>3</v>
      </c>
      <c r="V55" s="48">
        <f t="shared" si="5"/>
        <v>5159</v>
      </c>
      <c r="W55" s="135">
        <f t="shared" si="9"/>
        <v>5159</v>
      </c>
      <c r="X55" s="135">
        <f t="shared" si="10"/>
        <v>0</v>
      </c>
      <c r="Y55" s="135">
        <f t="shared" si="11"/>
        <v>0</v>
      </c>
      <c r="Z55" s="136">
        <f t="shared" si="12"/>
        <v>5159</v>
      </c>
    </row>
    <row r="56" spans="1:26" s="18" customFormat="1" ht="96" x14ac:dyDescent="0.2">
      <c r="A56" s="95">
        <v>47</v>
      </c>
      <c r="B56" s="103">
        <v>47</v>
      </c>
      <c r="C56" s="45">
        <v>31201502</v>
      </c>
      <c r="D56" s="45" t="s">
        <v>110</v>
      </c>
      <c r="E56" s="46" t="s">
        <v>360</v>
      </c>
      <c r="F56" s="56" t="s">
        <v>101</v>
      </c>
      <c r="G56" s="73" t="s">
        <v>260</v>
      </c>
      <c r="H56" s="56">
        <v>1</v>
      </c>
      <c r="I56" s="56"/>
      <c r="J56" s="56"/>
      <c r="K56" s="185">
        <f t="shared" si="4"/>
        <v>1</v>
      </c>
      <c r="L56" s="62">
        <v>0.19</v>
      </c>
      <c r="M56" s="57"/>
      <c r="N56" s="58">
        <v>5222</v>
      </c>
      <c r="O56" s="59">
        <v>4900</v>
      </c>
      <c r="P56" s="59">
        <v>5355</v>
      </c>
      <c r="Q56" s="59"/>
      <c r="R56" s="50"/>
      <c r="S56" s="50"/>
      <c r="T56" s="50"/>
      <c r="U56" s="69">
        <f t="shared" si="6"/>
        <v>3</v>
      </c>
      <c r="V56" s="48">
        <f t="shared" si="5"/>
        <v>5159</v>
      </c>
      <c r="W56" s="135">
        <f t="shared" si="9"/>
        <v>5159</v>
      </c>
      <c r="X56" s="135">
        <f t="shared" si="10"/>
        <v>0</v>
      </c>
      <c r="Y56" s="135">
        <f t="shared" si="11"/>
        <v>0</v>
      </c>
      <c r="Z56" s="136">
        <f t="shared" si="12"/>
        <v>5159</v>
      </c>
    </row>
    <row r="57" spans="1:26" s="18" customFormat="1" ht="156" x14ac:dyDescent="0.2">
      <c r="A57" s="95">
        <v>48</v>
      </c>
      <c r="B57" s="103">
        <v>48</v>
      </c>
      <c r="C57" s="45">
        <v>27111801</v>
      </c>
      <c r="D57" s="45" t="s">
        <v>361</v>
      </c>
      <c r="E57" s="46" t="s">
        <v>113</v>
      </c>
      <c r="F57" s="73" t="s">
        <v>31</v>
      </c>
      <c r="G57" s="73" t="s">
        <v>260</v>
      </c>
      <c r="H57" s="56">
        <v>1</v>
      </c>
      <c r="I57" s="56"/>
      <c r="J57" s="56"/>
      <c r="K57" s="185">
        <f t="shared" si="4"/>
        <v>1</v>
      </c>
      <c r="L57" s="62">
        <v>0.19</v>
      </c>
      <c r="M57" s="57"/>
      <c r="N57" s="58">
        <v>5222</v>
      </c>
      <c r="O57" s="59">
        <v>4900</v>
      </c>
      <c r="P57" s="59">
        <v>5355</v>
      </c>
      <c r="Q57" s="59"/>
      <c r="R57" s="50"/>
      <c r="S57" s="50"/>
      <c r="T57" s="50"/>
      <c r="U57" s="69">
        <f t="shared" si="6"/>
        <v>3</v>
      </c>
      <c r="V57" s="48">
        <f t="shared" si="5"/>
        <v>5159</v>
      </c>
      <c r="W57" s="135">
        <f t="shared" si="9"/>
        <v>5159</v>
      </c>
      <c r="X57" s="135">
        <f t="shared" si="10"/>
        <v>0</v>
      </c>
      <c r="Y57" s="135">
        <f t="shared" si="11"/>
        <v>0</v>
      </c>
      <c r="Z57" s="136">
        <f t="shared" si="12"/>
        <v>5159</v>
      </c>
    </row>
    <row r="58" spans="1:26" s="18" customFormat="1" ht="216" x14ac:dyDescent="0.2">
      <c r="A58" s="95">
        <v>49</v>
      </c>
      <c r="B58" s="103">
        <v>49</v>
      </c>
      <c r="C58" s="45">
        <v>27112723</v>
      </c>
      <c r="D58" s="45" t="s">
        <v>114</v>
      </c>
      <c r="E58" s="46" t="s">
        <v>362</v>
      </c>
      <c r="F58" s="73" t="s">
        <v>31</v>
      </c>
      <c r="G58" s="73" t="s">
        <v>260</v>
      </c>
      <c r="H58" s="56">
        <v>1</v>
      </c>
      <c r="I58" s="56"/>
      <c r="J58" s="56"/>
      <c r="K58" s="185">
        <f t="shared" si="4"/>
        <v>1</v>
      </c>
      <c r="L58" s="62">
        <v>0.19</v>
      </c>
      <c r="M58" s="57"/>
      <c r="N58" s="58">
        <v>295864</v>
      </c>
      <c r="O58" s="59">
        <v>270000</v>
      </c>
      <c r="P58" s="59">
        <v>303450</v>
      </c>
      <c r="Q58" s="59"/>
      <c r="R58" s="50"/>
      <c r="S58" s="50"/>
      <c r="T58" s="50"/>
      <c r="U58" s="69">
        <f t="shared" si="6"/>
        <v>3</v>
      </c>
      <c r="V58" s="48">
        <f t="shared" si="5"/>
        <v>289771.33</v>
      </c>
      <c r="W58" s="135">
        <f t="shared" si="9"/>
        <v>289771.33</v>
      </c>
      <c r="X58" s="135">
        <f t="shared" si="10"/>
        <v>0</v>
      </c>
      <c r="Y58" s="135">
        <f t="shared" si="11"/>
        <v>0</v>
      </c>
      <c r="Z58" s="136">
        <f t="shared" si="12"/>
        <v>289771.33</v>
      </c>
    </row>
    <row r="59" spans="1:26" s="18" customFormat="1" ht="144" x14ac:dyDescent="0.2">
      <c r="A59" s="95">
        <v>50</v>
      </c>
      <c r="B59" s="103">
        <v>50</v>
      </c>
      <c r="C59" s="45">
        <v>39121409</v>
      </c>
      <c r="D59" s="45" t="s">
        <v>116</v>
      </c>
      <c r="E59" s="46" t="s">
        <v>363</v>
      </c>
      <c r="F59" s="73" t="s">
        <v>31</v>
      </c>
      <c r="G59" s="73" t="s">
        <v>260</v>
      </c>
      <c r="H59" s="56">
        <v>33</v>
      </c>
      <c r="I59" s="56"/>
      <c r="J59" s="56"/>
      <c r="K59" s="185">
        <f t="shared" si="4"/>
        <v>33</v>
      </c>
      <c r="L59" s="62">
        <v>0.19</v>
      </c>
      <c r="M59" s="57"/>
      <c r="N59" s="58">
        <v>4061</v>
      </c>
      <c r="O59" s="59">
        <v>3900</v>
      </c>
      <c r="P59" s="59">
        <v>4165</v>
      </c>
      <c r="Q59" s="59"/>
      <c r="R59" s="50"/>
      <c r="S59" s="50"/>
      <c r="T59" s="50"/>
      <c r="U59" s="69">
        <f t="shared" si="6"/>
        <v>3</v>
      </c>
      <c r="V59" s="48">
        <f t="shared" si="5"/>
        <v>4042</v>
      </c>
      <c r="W59" s="135">
        <f t="shared" si="9"/>
        <v>133386</v>
      </c>
      <c r="X59" s="135">
        <f t="shared" si="10"/>
        <v>0</v>
      </c>
      <c r="Y59" s="135">
        <f t="shared" si="11"/>
        <v>0</v>
      </c>
      <c r="Z59" s="136">
        <f t="shared" si="12"/>
        <v>133386</v>
      </c>
    </row>
    <row r="60" spans="1:26" s="18" customFormat="1" ht="144" x14ac:dyDescent="0.2">
      <c r="A60" s="95">
        <v>51</v>
      </c>
      <c r="B60" s="120">
        <v>51</v>
      </c>
      <c r="C60" s="45">
        <v>39121409</v>
      </c>
      <c r="D60" s="45" t="s">
        <v>118</v>
      </c>
      <c r="E60" s="46" t="s">
        <v>364</v>
      </c>
      <c r="F60" s="73" t="s">
        <v>31</v>
      </c>
      <c r="G60" s="73" t="s">
        <v>260</v>
      </c>
      <c r="H60" s="56">
        <v>33</v>
      </c>
      <c r="I60" s="56"/>
      <c r="J60" s="56"/>
      <c r="K60" s="185">
        <f t="shared" si="4"/>
        <v>33</v>
      </c>
      <c r="L60" s="62">
        <v>0.19</v>
      </c>
      <c r="M60" s="57"/>
      <c r="N60" s="58">
        <v>4061</v>
      </c>
      <c r="O60" s="59">
        <v>3900</v>
      </c>
      <c r="P60" s="59">
        <v>4165</v>
      </c>
      <c r="Q60" s="59"/>
      <c r="R60" s="50"/>
      <c r="S60" s="50"/>
      <c r="T60" s="50"/>
      <c r="U60" s="69">
        <f t="shared" si="6"/>
        <v>3</v>
      </c>
      <c r="V60" s="48">
        <f t="shared" si="5"/>
        <v>4042</v>
      </c>
      <c r="W60" s="135">
        <f t="shared" si="9"/>
        <v>133386</v>
      </c>
      <c r="X60" s="135">
        <f t="shared" si="10"/>
        <v>0</v>
      </c>
      <c r="Y60" s="135">
        <f t="shared" si="11"/>
        <v>0</v>
      </c>
      <c r="Z60" s="136">
        <f t="shared" si="12"/>
        <v>133386</v>
      </c>
    </row>
    <row r="61" spans="1:26" s="18" customFormat="1" ht="144" x14ac:dyDescent="0.2">
      <c r="A61" s="95">
        <v>52</v>
      </c>
      <c r="B61" s="103">
        <v>52</v>
      </c>
      <c r="C61" s="45">
        <v>39121409</v>
      </c>
      <c r="D61" s="45" t="s">
        <v>120</v>
      </c>
      <c r="E61" s="46" t="s">
        <v>365</v>
      </c>
      <c r="F61" s="73" t="s">
        <v>31</v>
      </c>
      <c r="G61" s="73" t="s">
        <v>260</v>
      </c>
      <c r="H61" s="56">
        <v>33</v>
      </c>
      <c r="I61" s="56">
        <v>0</v>
      </c>
      <c r="J61" s="56"/>
      <c r="K61" s="185">
        <f t="shared" si="4"/>
        <v>33</v>
      </c>
      <c r="L61" s="62">
        <v>0.19</v>
      </c>
      <c r="M61" s="57"/>
      <c r="N61" s="58">
        <v>4061</v>
      </c>
      <c r="O61" s="59">
        <v>3900</v>
      </c>
      <c r="P61" s="59">
        <v>4165</v>
      </c>
      <c r="Q61" s="59"/>
      <c r="R61" s="50"/>
      <c r="S61" s="50"/>
      <c r="T61" s="50"/>
      <c r="U61" s="69">
        <f t="shared" si="6"/>
        <v>3</v>
      </c>
      <c r="V61" s="48">
        <f t="shared" si="5"/>
        <v>4042</v>
      </c>
      <c r="W61" s="135">
        <f t="shared" si="9"/>
        <v>133386</v>
      </c>
      <c r="X61" s="135">
        <f t="shared" si="10"/>
        <v>0</v>
      </c>
      <c r="Y61" s="135">
        <f t="shared" si="11"/>
        <v>0</v>
      </c>
      <c r="Z61" s="136">
        <f t="shared" si="12"/>
        <v>133386</v>
      </c>
    </row>
    <row r="62" spans="1:26" s="18" customFormat="1" ht="156" x14ac:dyDescent="0.2">
      <c r="A62" s="95">
        <v>53</v>
      </c>
      <c r="B62" s="103">
        <v>53</v>
      </c>
      <c r="C62" s="45">
        <v>39121409</v>
      </c>
      <c r="D62" s="45" t="s">
        <v>122</v>
      </c>
      <c r="E62" s="46" t="s">
        <v>123</v>
      </c>
      <c r="F62" s="73" t="s">
        <v>31</v>
      </c>
      <c r="G62" s="73" t="s">
        <v>260</v>
      </c>
      <c r="H62" s="56">
        <v>33</v>
      </c>
      <c r="I62" s="56"/>
      <c r="J62" s="56"/>
      <c r="K62" s="185">
        <f t="shared" si="4"/>
        <v>33</v>
      </c>
      <c r="L62" s="62">
        <v>0.19</v>
      </c>
      <c r="M62" s="57"/>
      <c r="N62" s="58">
        <v>4061</v>
      </c>
      <c r="O62" s="59">
        <v>3900</v>
      </c>
      <c r="P62" s="59">
        <v>4165</v>
      </c>
      <c r="Q62" s="59"/>
      <c r="R62" s="50"/>
      <c r="S62" s="50"/>
      <c r="T62" s="50"/>
      <c r="U62" s="69">
        <f t="shared" si="6"/>
        <v>3</v>
      </c>
      <c r="V62" s="48">
        <f t="shared" si="5"/>
        <v>4042</v>
      </c>
      <c r="W62" s="135">
        <f t="shared" si="9"/>
        <v>133386</v>
      </c>
      <c r="X62" s="135">
        <f t="shared" si="10"/>
        <v>0</v>
      </c>
      <c r="Y62" s="135">
        <f t="shared" si="11"/>
        <v>0</v>
      </c>
      <c r="Z62" s="136">
        <f t="shared" si="12"/>
        <v>133386</v>
      </c>
    </row>
    <row r="63" spans="1:26" s="18" customFormat="1" ht="252" x14ac:dyDescent="0.2">
      <c r="A63" s="95">
        <v>54</v>
      </c>
      <c r="B63" s="103">
        <v>54</v>
      </c>
      <c r="C63" s="45">
        <v>30181503</v>
      </c>
      <c r="D63" s="45" t="s">
        <v>124</v>
      </c>
      <c r="E63" s="46" t="s">
        <v>366</v>
      </c>
      <c r="F63" s="73" t="s">
        <v>31</v>
      </c>
      <c r="G63" s="73" t="s">
        <v>260</v>
      </c>
      <c r="H63" s="56">
        <v>1</v>
      </c>
      <c r="I63" s="56"/>
      <c r="J63" s="56"/>
      <c r="K63" s="185">
        <f t="shared" si="4"/>
        <v>1</v>
      </c>
      <c r="L63" s="62">
        <v>0.19</v>
      </c>
      <c r="M63" s="57"/>
      <c r="N63" s="58">
        <v>75416</v>
      </c>
      <c r="O63" s="59">
        <v>65000</v>
      </c>
      <c r="P63" s="59">
        <v>77350</v>
      </c>
      <c r="Q63" s="59"/>
      <c r="R63" s="50"/>
      <c r="S63" s="50"/>
      <c r="T63" s="50"/>
      <c r="U63" s="69">
        <f t="shared" si="6"/>
        <v>3</v>
      </c>
      <c r="V63" s="48">
        <f t="shared" si="5"/>
        <v>72588.67</v>
      </c>
      <c r="W63" s="135">
        <f t="shared" si="9"/>
        <v>72588.67</v>
      </c>
      <c r="X63" s="135">
        <f t="shared" si="10"/>
        <v>0</v>
      </c>
      <c r="Y63" s="135">
        <f t="shared" si="11"/>
        <v>0</v>
      </c>
      <c r="Z63" s="136">
        <f t="shared" si="12"/>
        <v>72588.67</v>
      </c>
    </row>
    <row r="64" spans="1:26" s="18" customFormat="1" ht="24" x14ac:dyDescent="0.2">
      <c r="A64" s="95">
        <v>55</v>
      </c>
      <c r="B64" s="103">
        <v>55</v>
      </c>
      <c r="C64" s="45">
        <v>41111902</v>
      </c>
      <c r="D64" s="45" t="s">
        <v>367</v>
      </c>
      <c r="E64" s="46" t="s">
        <v>368</v>
      </c>
      <c r="F64" s="73" t="s">
        <v>31</v>
      </c>
      <c r="G64" s="73" t="s">
        <v>260</v>
      </c>
      <c r="H64" s="56">
        <v>2</v>
      </c>
      <c r="I64" s="56"/>
      <c r="J64" s="56"/>
      <c r="K64" s="185">
        <f t="shared" si="4"/>
        <v>2</v>
      </c>
      <c r="L64" s="62">
        <v>0.19</v>
      </c>
      <c r="M64" s="57"/>
      <c r="N64" s="58">
        <v>261056</v>
      </c>
      <c r="O64" s="59">
        <v>265000</v>
      </c>
      <c r="P64" s="59">
        <v>267750</v>
      </c>
      <c r="Q64" s="59"/>
      <c r="R64" s="50"/>
      <c r="S64" s="50"/>
      <c r="T64" s="50"/>
      <c r="U64" s="69">
        <f t="shared" si="6"/>
        <v>3</v>
      </c>
      <c r="V64" s="48">
        <f t="shared" si="5"/>
        <v>264602</v>
      </c>
      <c r="W64" s="135">
        <f t="shared" si="9"/>
        <v>529204</v>
      </c>
      <c r="X64" s="135">
        <f t="shared" si="10"/>
        <v>0</v>
      </c>
      <c r="Y64" s="135">
        <f t="shared" si="11"/>
        <v>0</v>
      </c>
      <c r="Z64" s="136">
        <f t="shared" si="12"/>
        <v>529204</v>
      </c>
    </row>
    <row r="65" spans="1:26" s="18" customFormat="1" ht="36" x14ac:dyDescent="0.2">
      <c r="A65" s="95">
        <v>56</v>
      </c>
      <c r="B65" s="120">
        <v>56</v>
      </c>
      <c r="C65" s="45">
        <v>31151904</v>
      </c>
      <c r="D65" s="45" t="s">
        <v>128</v>
      </c>
      <c r="E65" s="46" t="s">
        <v>129</v>
      </c>
      <c r="F65" s="73" t="s">
        <v>31</v>
      </c>
      <c r="G65" s="73" t="s">
        <v>260</v>
      </c>
      <c r="H65" s="56">
        <v>65</v>
      </c>
      <c r="I65" s="56"/>
      <c r="J65" s="56"/>
      <c r="K65" s="185">
        <f t="shared" si="4"/>
        <v>65</v>
      </c>
      <c r="L65" s="62">
        <v>0.19</v>
      </c>
      <c r="M65" s="57"/>
      <c r="N65" s="58">
        <v>4061</v>
      </c>
      <c r="O65" s="59">
        <v>4000</v>
      </c>
      <c r="P65" s="59">
        <v>4165</v>
      </c>
      <c r="Q65" s="59"/>
      <c r="R65" s="50"/>
      <c r="S65" s="50"/>
      <c r="T65" s="50"/>
      <c r="U65" s="69">
        <f t="shared" si="6"/>
        <v>3</v>
      </c>
      <c r="V65" s="48">
        <f t="shared" si="5"/>
        <v>4075.33</v>
      </c>
      <c r="W65" s="135">
        <f t="shared" si="9"/>
        <v>264896.45</v>
      </c>
      <c r="X65" s="135">
        <f t="shared" si="10"/>
        <v>0</v>
      </c>
      <c r="Y65" s="135">
        <f t="shared" si="11"/>
        <v>0</v>
      </c>
      <c r="Z65" s="136">
        <f t="shared" si="12"/>
        <v>264896.45</v>
      </c>
    </row>
    <row r="66" spans="1:26" s="18" customFormat="1" ht="24" x14ac:dyDescent="0.2">
      <c r="A66" s="95">
        <v>57</v>
      </c>
      <c r="B66" s="103">
        <v>57</v>
      </c>
      <c r="C66" s="45">
        <v>39131717</v>
      </c>
      <c r="D66" s="45" t="s">
        <v>130</v>
      </c>
      <c r="E66" s="46" t="s">
        <v>131</v>
      </c>
      <c r="F66" s="73" t="s">
        <v>31</v>
      </c>
      <c r="G66" s="73" t="s">
        <v>260</v>
      </c>
      <c r="H66" s="56">
        <v>4</v>
      </c>
      <c r="I66" s="56"/>
      <c r="J66" s="56"/>
      <c r="K66" s="185">
        <f t="shared" si="4"/>
        <v>4</v>
      </c>
      <c r="L66" s="62">
        <v>0.19</v>
      </c>
      <c r="M66" s="57"/>
      <c r="N66" s="58">
        <v>2611</v>
      </c>
      <c r="O66" s="59">
        <v>2600</v>
      </c>
      <c r="P66" s="59">
        <v>2677.5</v>
      </c>
      <c r="Q66" s="59"/>
      <c r="R66" s="50"/>
      <c r="S66" s="50"/>
      <c r="T66" s="50"/>
      <c r="U66" s="69">
        <f t="shared" si="6"/>
        <v>3</v>
      </c>
      <c r="V66" s="48">
        <f t="shared" si="5"/>
        <v>2629.5</v>
      </c>
      <c r="W66" s="135">
        <f t="shared" si="9"/>
        <v>10518</v>
      </c>
      <c r="X66" s="135">
        <f t="shared" si="10"/>
        <v>0</v>
      </c>
      <c r="Y66" s="135">
        <f t="shared" si="11"/>
        <v>0</v>
      </c>
      <c r="Z66" s="136">
        <f t="shared" si="12"/>
        <v>10518</v>
      </c>
    </row>
    <row r="67" spans="1:26" s="18" customFormat="1" ht="24" x14ac:dyDescent="0.2">
      <c r="A67" s="95">
        <v>58</v>
      </c>
      <c r="B67" s="103">
        <v>58</v>
      </c>
      <c r="C67" s="45">
        <v>39131717</v>
      </c>
      <c r="D67" s="45" t="s">
        <v>132</v>
      </c>
      <c r="E67" s="46" t="s">
        <v>131</v>
      </c>
      <c r="F67" s="73" t="s">
        <v>31</v>
      </c>
      <c r="G67" s="73" t="s">
        <v>260</v>
      </c>
      <c r="H67" s="56">
        <v>4</v>
      </c>
      <c r="I67" s="56"/>
      <c r="J67" s="56"/>
      <c r="K67" s="185">
        <f t="shared" si="4"/>
        <v>4</v>
      </c>
      <c r="L67" s="62">
        <v>0.19</v>
      </c>
      <c r="M67" s="57"/>
      <c r="N67" s="58">
        <v>4873</v>
      </c>
      <c r="O67" s="59">
        <v>4900</v>
      </c>
      <c r="P67" s="59">
        <v>4998</v>
      </c>
      <c r="Q67" s="59"/>
      <c r="R67" s="50"/>
      <c r="S67" s="50"/>
      <c r="T67" s="50"/>
      <c r="U67" s="69">
        <f t="shared" si="6"/>
        <v>3</v>
      </c>
      <c r="V67" s="48">
        <f t="shared" si="5"/>
        <v>4923.67</v>
      </c>
      <c r="W67" s="135">
        <f t="shared" si="9"/>
        <v>19694.68</v>
      </c>
      <c r="X67" s="135">
        <f t="shared" si="10"/>
        <v>0</v>
      </c>
      <c r="Y67" s="135">
        <f t="shared" si="11"/>
        <v>0</v>
      </c>
      <c r="Z67" s="136">
        <f t="shared" si="12"/>
        <v>19694.68</v>
      </c>
    </row>
    <row r="68" spans="1:26" s="18" customFormat="1" ht="24" x14ac:dyDescent="0.2">
      <c r="A68" s="95">
        <v>59</v>
      </c>
      <c r="B68" s="103">
        <v>59</v>
      </c>
      <c r="C68" s="45">
        <v>27112838</v>
      </c>
      <c r="D68" s="45" t="s">
        <v>133</v>
      </c>
      <c r="E68" s="46" t="s">
        <v>134</v>
      </c>
      <c r="F68" s="73" t="s">
        <v>31</v>
      </c>
      <c r="G68" s="73" t="s">
        <v>260</v>
      </c>
      <c r="H68" s="56">
        <v>4</v>
      </c>
      <c r="I68" s="56"/>
      <c r="J68" s="56"/>
      <c r="K68" s="185">
        <f t="shared" si="4"/>
        <v>4</v>
      </c>
      <c r="L68" s="62">
        <v>0.19</v>
      </c>
      <c r="M68" s="57"/>
      <c r="N68" s="58">
        <v>7542</v>
      </c>
      <c r="O68" s="59">
        <v>7500</v>
      </c>
      <c r="P68" s="59">
        <v>7735</v>
      </c>
      <c r="Q68" s="59"/>
      <c r="R68" s="50"/>
      <c r="S68" s="50"/>
      <c r="T68" s="50"/>
      <c r="U68" s="69">
        <f t="shared" si="6"/>
        <v>3</v>
      </c>
      <c r="V68" s="48">
        <f t="shared" si="5"/>
        <v>7592.33</v>
      </c>
      <c r="W68" s="135">
        <f t="shared" si="9"/>
        <v>30369.32</v>
      </c>
      <c r="X68" s="135">
        <f t="shared" si="10"/>
        <v>0</v>
      </c>
      <c r="Y68" s="135">
        <f t="shared" si="11"/>
        <v>0</v>
      </c>
      <c r="Z68" s="136">
        <f t="shared" si="12"/>
        <v>30369.32</v>
      </c>
    </row>
    <row r="69" spans="1:26" s="18" customFormat="1" ht="48" x14ac:dyDescent="0.2">
      <c r="A69" s="95">
        <v>60</v>
      </c>
      <c r="B69" s="103">
        <v>60</v>
      </c>
      <c r="C69" s="45">
        <v>27112838</v>
      </c>
      <c r="D69" s="45" t="s">
        <v>135</v>
      </c>
      <c r="E69" s="46" t="s">
        <v>369</v>
      </c>
      <c r="F69" s="73" t="s">
        <v>31</v>
      </c>
      <c r="G69" s="73" t="s">
        <v>260</v>
      </c>
      <c r="H69" s="56">
        <v>1</v>
      </c>
      <c r="I69" s="56"/>
      <c r="J69" s="56"/>
      <c r="K69" s="185">
        <f t="shared" si="4"/>
        <v>1</v>
      </c>
      <c r="L69" s="62">
        <v>0.19</v>
      </c>
      <c r="M69" s="57"/>
      <c r="N69" s="58">
        <v>25526</v>
      </c>
      <c r="O69" s="59">
        <v>26000</v>
      </c>
      <c r="P69" s="59">
        <v>26180</v>
      </c>
      <c r="Q69" s="59"/>
      <c r="R69" s="50"/>
      <c r="S69" s="50"/>
      <c r="T69" s="50"/>
      <c r="U69" s="69">
        <f t="shared" si="6"/>
        <v>3</v>
      </c>
      <c r="V69" s="48">
        <f t="shared" si="5"/>
        <v>25902</v>
      </c>
      <c r="W69" s="135">
        <f t="shared" si="9"/>
        <v>25902</v>
      </c>
      <c r="X69" s="135">
        <f t="shared" si="10"/>
        <v>0</v>
      </c>
      <c r="Y69" s="135">
        <f t="shared" si="11"/>
        <v>0</v>
      </c>
      <c r="Z69" s="136">
        <f t="shared" si="12"/>
        <v>25902</v>
      </c>
    </row>
    <row r="70" spans="1:26" s="18" customFormat="1" ht="108" x14ac:dyDescent="0.2">
      <c r="A70" s="95">
        <v>61</v>
      </c>
      <c r="B70" s="120">
        <v>61</v>
      </c>
      <c r="C70" s="45">
        <v>27112601</v>
      </c>
      <c r="D70" s="45" t="s">
        <v>137</v>
      </c>
      <c r="E70" s="46" t="s">
        <v>138</v>
      </c>
      <c r="F70" s="73" t="s">
        <v>31</v>
      </c>
      <c r="G70" s="73" t="s">
        <v>260</v>
      </c>
      <c r="H70" s="56">
        <v>4</v>
      </c>
      <c r="I70" s="56"/>
      <c r="J70" s="56"/>
      <c r="K70" s="185">
        <f t="shared" si="4"/>
        <v>4</v>
      </c>
      <c r="L70" s="62">
        <v>0.19</v>
      </c>
      <c r="M70" s="57"/>
      <c r="N70" s="58">
        <v>6382</v>
      </c>
      <c r="O70" s="59">
        <v>6500</v>
      </c>
      <c r="P70" s="59">
        <v>6545</v>
      </c>
      <c r="Q70" s="59"/>
      <c r="R70" s="50"/>
      <c r="S70" s="50"/>
      <c r="T70" s="50"/>
      <c r="U70" s="69">
        <f t="shared" si="6"/>
        <v>3</v>
      </c>
      <c r="V70" s="48">
        <f t="shared" si="5"/>
        <v>6475.67</v>
      </c>
      <c r="W70" s="135">
        <f t="shared" si="9"/>
        <v>25902.68</v>
      </c>
      <c r="X70" s="135">
        <f t="shared" si="10"/>
        <v>0</v>
      </c>
      <c r="Y70" s="135">
        <f t="shared" si="11"/>
        <v>0</v>
      </c>
      <c r="Z70" s="136">
        <f t="shared" si="12"/>
        <v>25902.68</v>
      </c>
    </row>
    <row r="71" spans="1:26" s="18" customFormat="1" ht="60" x14ac:dyDescent="0.2">
      <c r="A71" s="95">
        <v>62</v>
      </c>
      <c r="B71" s="103">
        <v>62</v>
      </c>
      <c r="C71" s="45">
        <v>31201605</v>
      </c>
      <c r="D71" s="45" t="s">
        <v>370</v>
      </c>
      <c r="E71" s="46" t="s">
        <v>371</v>
      </c>
      <c r="F71" s="56" t="s">
        <v>141</v>
      </c>
      <c r="G71" s="73" t="s">
        <v>260</v>
      </c>
      <c r="H71" s="56">
        <v>1</v>
      </c>
      <c r="I71" s="56"/>
      <c r="J71" s="56"/>
      <c r="K71" s="185">
        <f t="shared" si="4"/>
        <v>1</v>
      </c>
      <c r="L71" s="62">
        <v>0.19</v>
      </c>
      <c r="M71" s="57"/>
      <c r="N71" s="58">
        <v>87019</v>
      </c>
      <c r="O71" s="59">
        <v>89000</v>
      </c>
      <c r="P71" s="59">
        <v>89250</v>
      </c>
      <c r="Q71" s="59"/>
      <c r="R71" s="50"/>
      <c r="S71" s="50"/>
      <c r="T71" s="50"/>
      <c r="U71" s="69">
        <f t="shared" si="6"/>
        <v>3</v>
      </c>
      <c r="V71" s="48">
        <f t="shared" si="5"/>
        <v>88423</v>
      </c>
      <c r="W71" s="135">
        <f t="shared" si="9"/>
        <v>88423</v>
      </c>
      <c r="X71" s="135">
        <f t="shared" si="10"/>
        <v>0</v>
      </c>
      <c r="Y71" s="135">
        <f t="shared" si="11"/>
        <v>0</v>
      </c>
      <c r="Z71" s="136">
        <f t="shared" si="12"/>
        <v>88423</v>
      </c>
    </row>
    <row r="72" spans="1:26" s="18" customFormat="1" ht="72" x14ac:dyDescent="0.2">
      <c r="A72" s="95">
        <v>63</v>
      </c>
      <c r="B72" s="103">
        <v>63</v>
      </c>
      <c r="C72" s="45">
        <v>27111801</v>
      </c>
      <c r="D72" s="45" t="s">
        <v>372</v>
      </c>
      <c r="E72" s="46" t="s">
        <v>373</v>
      </c>
      <c r="F72" s="73" t="s">
        <v>31</v>
      </c>
      <c r="G72" s="73" t="s">
        <v>260</v>
      </c>
      <c r="H72" s="56">
        <v>3</v>
      </c>
      <c r="I72" s="56"/>
      <c r="J72" s="56"/>
      <c r="K72" s="185">
        <f t="shared" si="4"/>
        <v>3</v>
      </c>
      <c r="L72" s="62">
        <v>0.19</v>
      </c>
      <c r="M72" s="57"/>
      <c r="N72" s="58">
        <v>17984</v>
      </c>
      <c r="O72" s="59">
        <v>18000</v>
      </c>
      <c r="P72" s="59">
        <v>18445</v>
      </c>
      <c r="Q72" s="59"/>
      <c r="R72" s="50"/>
      <c r="S72" s="50"/>
      <c r="T72" s="50"/>
      <c r="U72" s="69">
        <f t="shared" si="6"/>
        <v>3</v>
      </c>
      <c r="V72" s="48">
        <f t="shared" si="5"/>
        <v>18143</v>
      </c>
      <c r="W72" s="135">
        <f t="shared" si="9"/>
        <v>54429</v>
      </c>
      <c r="X72" s="135">
        <f t="shared" si="10"/>
        <v>0</v>
      </c>
      <c r="Y72" s="135">
        <f t="shared" si="11"/>
        <v>0</v>
      </c>
      <c r="Z72" s="136">
        <f t="shared" si="12"/>
        <v>54429</v>
      </c>
    </row>
    <row r="73" spans="1:26" s="18" customFormat="1" ht="48" x14ac:dyDescent="0.2">
      <c r="A73" s="95">
        <v>64</v>
      </c>
      <c r="B73" s="103">
        <v>64</v>
      </c>
      <c r="C73" s="45">
        <v>27111552</v>
      </c>
      <c r="D73" s="45" t="s">
        <v>144</v>
      </c>
      <c r="E73" s="46" t="s">
        <v>145</v>
      </c>
      <c r="F73" s="73" t="s">
        <v>31</v>
      </c>
      <c r="G73" s="73" t="s">
        <v>260</v>
      </c>
      <c r="H73" s="56">
        <v>4</v>
      </c>
      <c r="I73" s="56">
        <v>5</v>
      </c>
      <c r="J73" s="56"/>
      <c r="K73" s="185">
        <f t="shared" si="4"/>
        <v>9</v>
      </c>
      <c r="L73" s="62">
        <v>0.19</v>
      </c>
      <c r="M73" s="57"/>
      <c r="N73" s="58">
        <v>4061</v>
      </c>
      <c r="O73" s="59">
        <v>3900</v>
      </c>
      <c r="P73" s="59">
        <v>4165</v>
      </c>
      <c r="Q73" s="59"/>
      <c r="R73" s="49"/>
      <c r="S73" s="50"/>
      <c r="T73" s="50"/>
      <c r="U73" s="69">
        <f t="shared" si="6"/>
        <v>3</v>
      </c>
      <c r="V73" s="48">
        <f t="shared" si="5"/>
        <v>4042</v>
      </c>
      <c r="W73" s="135">
        <f t="shared" si="9"/>
        <v>16168</v>
      </c>
      <c r="X73" s="135">
        <f t="shared" si="10"/>
        <v>20210</v>
      </c>
      <c r="Y73" s="135">
        <f t="shared" si="11"/>
        <v>0</v>
      </c>
      <c r="Z73" s="136">
        <f t="shared" si="12"/>
        <v>36378</v>
      </c>
    </row>
    <row r="74" spans="1:26" s="18" customFormat="1" ht="48" x14ac:dyDescent="0.2">
      <c r="A74" s="95">
        <v>65</v>
      </c>
      <c r="B74" s="103">
        <v>65</v>
      </c>
      <c r="C74" s="45">
        <v>39121602</v>
      </c>
      <c r="D74" s="45" t="s">
        <v>147</v>
      </c>
      <c r="E74" s="46" t="s">
        <v>374</v>
      </c>
      <c r="F74" s="73" t="s">
        <v>31</v>
      </c>
      <c r="G74" s="73" t="s">
        <v>260</v>
      </c>
      <c r="H74" s="56">
        <v>1</v>
      </c>
      <c r="I74" s="56"/>
      <c r="J74" s="56"/>
      <c r="K74" s="185">
        <f t="shared" si="4"/>
        <v>1</v>
      </c>
      <c r="L74" s="62">
        <v>0.19</v>
      </c>
      <c r="M74" s="57"/>
      <c r="N74" s="58">
        <v>47594</v>
      </c>
      <c r="O74" s="59">
        <v>47500</v>
      </c>
      <c r="P74" s="59">
        <v>48813.8</v>
      </c>
      <c r="Q74" s="59"/>
      <c r="R74" s="50"/>
      <c r="S74" s="50"/>
      <c r="T74" s="50"/>
      <c r="U74" s="69">
        <f t="shared" si="6"/>
        <v>3</v>
      </c>
      <c r="V74" s="48">
        <f t="shared" si="5"/>
        <v>47969.27</v>
      </c>
      <c r="W74" s="135">
        <f t="shared" ref="W74:W105" si="13">V74*H74</f>
        <v>47969.27</v>
      </c>
      <c r="X74" s="135">
        <f t="shared" ref="X74:X105" si="14">V74*I74</f>
        <v>0</v>
      </c>
      <c r="Y74" s="135">
        <f t="shared" ref="Y74:Y105" si="15">V74*J74</f>
        <v>0</v>
      </c>
      <c r="Z74" s="136">
        <f t="shared" ref="Z74:Z105" si="16">V74*K74</f>
        <v>47969.27</v>
      </c>
    </row>
    <row r="75" spans="1:26" s="18" customFormat="1" ht="48" x14ac:dyDescent="0.2">
      <c r="A75" s="95">
        <v>66</v>
      </c>
      <c r="B75" s="120">
        <v>66</v>
      </c>
      <c r="C75" s="45">
        <v>39121602</v>
      </c>
      <c r="D75" s="45" t="s">
        <v>149</v>
      </c>
      <c r="E75" s="46" t="s">
        <v>375</v>
      </c>
      <c r="F75" s="73" t="s">
        <v>31</v>
      </c>
      <c r="G75" s="73" t="s">
        <v>260</v>
      </c>
      <c r="H75" s="56">
        <v>1</v>
      </c>
      <c r="I75" s="56"/>
      <c r="J75" s="56"/>
      <c r="K75" s="185">
        <f t="shared" ref="K75:K136" si="17">H75+I75+J75</f>
        <v>1</v>
      </c>
      <c r="L75" s="62">
        <v>0.19</v>
      </c>
      <c r="M75" s="57"/>
      <c r="N75" s="58">
        <v>103379</v>
      </c>
      <c r="O75" s="59">
        <v>102000</v>
      </c>
      <c r="P75" s="59">
        <v>106029</v>
      </c>
      <c r="Q75" s="59"/>
      <c r="R75" s="50"/>
      <c r="S75" s="50"/>
      <c r="T75" s="50"/>
      <c r="U75" s="69">
        <f t="shared" si="6"/>
        <v>3</v>
      </c>
      <c r="V75" s="48">
        <f t="shared" ref="V75:V136" si="18">ROUND((M75+N75+O75+P75+Q75+R75+S75+T75)/U75,2)</f>
        <v>103802.67</v>
      </c>
      <c r="W75" s="135">
        <f t="shared" si="13"/>
        <v>103802.67</v>
      </c>
      <c r="X75" s="135">
        <f t="shared" si="14"/>
        <v>0</v>
      </c>
      <c r="Y75" s="135">
        <f t="shared" si="15"/>
        <v>0</v>
      </c>
      <c r="Z75" s="136">
        <f t="shared" si="16"/>
        <v>103802.67</v>
      </c>
    </row>
    <row r="76" spans="1:26" s="18" customFormat="1" ht="168" x14ac:dyDescent="0.2">
      <c r="A76" s="95">
        <v>67</v>
      </c>
      <c r="B76" s="103">
        <v>67</v>
      </c>
      <c r="C76" s="45">
        <v>27111918</v>
      </c>
      <c r="D76" s="45" t="s">
        <v>151</v>
      </c>
      <c r="E76" s="46" t="s">
        <v>152</v>
      </c>
      <c r="F76" s="56" t="s">
        <v>153</v>
      </c>
      <c r="G76" s="73" t="s">
        <v>260</v>
      </c>
      <c r="H76" s="56">
        <v>6</v>
      </c>
      <c r="I76" s="56"/>
      <c r="J76" s="56"/>
      <c r="K76" s="185">
        <f t="shared" si="17"/>
        <v>6</v>
      </c>
      <c r="L76" s="62">
        <v>0.19</v>
      </c>
      <c r="M76" s="57"/>
      <c r="N76" s="58">
        <v>1509</v>
      </c>
      <c r="O76" s="59">
        <v>1500</v>
      </c>
      <c r="P76" s="59">
        <v>1547</v>
      </c>
      <c r="Q76" s="59"/>
      <c r="R76" s="50"/>
      <c r="S76" s="50"/>
      <c r="T76" s="50"/>
      <c r="U76" s="69">
        <f t="shared" ref="U76:U137" si="19">COUNT(M76,N76,O76,P76,Q76,R76,S76,T76)</f>
        <v>3</v>
      </c>
      <c r="V76" s="48">
        <f t="shared" si="18"/>
        <v>1518.67</v>
      </c>
      <c r="W76" s="135">
        <f t="shared" si="13"/>
        <v>9112.02</v>
      </c>
      <c r="X76" s="135">
        <f t="shared" si="14"/>
        <v>0</v>
      </c>
      <c r="Y76" s="135">
        <f t="shared" si="15"/>
        <v>0</v>
      </c>
      <c r="Z76" s="136">
        <f t="shared" si="16"/>
        <v>9112.02</v>
      </c>
    </row>
    <row r="77" spans="1:26" s="18" customFormat="1" ht="168" x14ac:dyDescent="0.2">
      <c r="A77" s="95">
        <v>68</v>
      </c>
      <c r="B77" s="103">
        <v>68</v>
      </c>
      <c r="C77" s="45">
        <v>27111918</v>
      </c>
      <c r="D77" s="45" t="s">
        <v>154</v>
      </c>
      <c r="E77" s="46" t="s">
        <v>152</v>
      </c>
      <c r="F77" s="56" t="s">
        <v>153</v>
      </c>
      <c r="G77" s="73" t="s">
        <v>260</v>
      </c>
      <c r="H77" s="56">
        <v>6</v>
      </c>
      <c r="I77" s="56"/>
      <c r="J77" s="56"/>
      <c r="K77" s="185">
        <f t="shared" si="17"/>
        <v>6</v>
      </c>
      <c r="L77" s="62">
        <v>0.19</v>
      </c>
      <c r="M77" s="57"/>
      <c r="N77" s="58">
        <v>1509</v>
      </c>
      <c r="O77" s="59">
        <v>1500</v>
      </c>
      <c r="P77" s="59">
        <v>1547</v>
      </c>
      <c r="Q77" s="59"/>
      <c r="R77" s="50"/>
      <c r="S77" s="50"/>
      <c r="T77" s="50"/>
      <c r="U77" s="69">
        <f t="shared" si="19"/>
        <v>3</v>
      </c>
      <c r="V77" s="48">
        <f t="shared" si="18"/>
        <v>1518.67</v>
      </c>
      <c r="W77" s="135">
        <f t="shared" si="13"/>
        <v>9112.02</v>
      </c>
      <c r="X77" s="135">
        <f t="shared" si="14"/>
        <v>0</v>
      </c>
      <c r="Y77" s="135">
        <f t="shared" si="15"/>
        <v>0</v>
      </c>
      <c r="Z77" s="136">
        <f t="shared" si="16"/>
        <v>9112.02</v>
      </c>
    </row>
    <row r="78" spans="1:26" s="18" customFormat="1" ht="180" x14ac:dyDescent="0.2">
      <c r="A78" s="95">
        <v>69</v>
      </c>
      <c r="B78" s="103">
        <v>69</v>
      </c>
      <c r="C78" s="45">
        <v>27111918</v>
      </c>
      <c r="D78" s="45" t="s">
        <v>155</v>
      </c>
      <c r="E78" s="46" t="s">
        <v>156</v>
      </c>
      <c r="F78" s="56" t="s">
        <v>153</v>
      </c>
      <c r="G78" s="73" t="s">
        <v>260</v>
      </c>
      <c r="H78" s="56">
        <v>6</v>
      </c>
      <c r="I78" s="56"/>
      <c r="J78" s="56"/>
      <c r="K78" s="185">
        <f t="shared" si="17"/>
        <v>6</v>
      </c>
      <c r="L78" s="62">
        <v>0.19</v>
      </c>
      <c r="M78" s="57"/>
      <c r="N78" s="58">
        <v>1509</v>
      </c>
      <c r="O78" s="59">
        <v>1500</v>
      </c>
      <c r="P78" s="59">
        <v>1547</v>
      </c>
      <c r="Q78" s="59"/>
      <c r="R78" s="50"/>
      <c r="S78" s="50"/>
      <c r="T78" s="50"/>
      <c r="U78" s="69">
        <f t="shared" si="19"/>
        <v>3</v>
      </c>
      <c r="V78" s="48">
        <f t="shared" si="18"/>
        <v>1518.67</v>
      </c>
      <c r="W78" s="135">
        <f t="shared" si="13"/>
        <v>9112.02</v>
      </c>
      <c r="X78" s="135">
        <f t="shared" si="14"/>
        <v>0</v>
      </c>
      <c r="Y78" s="135">
        <f t="shared" si="15"/>
        <v>0</v>
      </c>
      <c r="Z78" s="136">
        <f t="shared" si="16"/>
        <v>9112.02</v>
      </c>
    </row>
    <row r="79" spans="1:26" s="18" customFormat="1" ht="24" x14ac:dyDescent="0.2">
      <c r="A79" s="95">
        <v>70</v>
      </c>
      <c r="B79" s="103">
        <v>70</v>
      </c>
      <c r="C79" s="45">
        <v>30102804</v>
      </c>
      <c r="D79" s="45" t="s">
        <v>157</v>
      </c>
      <c r="E79" s="46" t="s">
        <v>158</v>
      </c>
      <c r="F79" s="151" t="s">
        <v>31</v>
      </c>
      <c r="G79" s="73" t="s">
        <v>260</v>
      </c>
      <c r="H79" s="56">
        <v>35</v>
      </c>
      <c r="I79" s="56"/>
      <c r="J79" s="56"/>
      <c r="K79" s="185">
        <f t="shared" si="17"/>
        <v>35</v>
      </c>
      <c r="L79" s="62">
        <v>0.19</v>
      </c>
      <c r="M79" s="57"/>
      <c r="N79" s="58">
        <v>9777</v>
      </c>
      <c r="O79" s="59">
        <v>10000</v>
      </c>
      <c r="P79" s="59">
        <v>10027.5</v>
      </c>
      <c r="Q79" s="59"/>
      <c r="R79" s="50"/>
      <c r="S79" s="50"/>
      <c r="T79" s="50"/>
      <c r="U79" s="69">
        <f t="shared" si="19"/>
        <v>3</v>
      </c>
      <c r="V79" s="48">
        <f t="shared" si="18"/>
        <v>9934.83</v>
      </c>
      <c r="W79" s="135">
        <f t="shared" si="13"/>
        <v>347719.05</v>
      </c>
      <c r="X79" s="135">
        <f t="shared" si="14"/>
        <v>0</v>
      </c>
      <c r="Y79" s="135">
        <f t="shared" si="15"/>
        <v>0</v>
      </c>
      <c r="Z79" s="136">
        <f t="shared" si="16"/>
        <v>347719.05</v>
      </c>
    </row>
    <row r="80" spans="1:26" s="18" customFormat="1" x14ac:dyDescent="0.2">
      <c r="A80" s="95">
        <v>71</v>
      </c>
      <c r="B80" s="120">
        <v>71</v>
      </c>
      <c r="C80" s="45">
        <v>27112202</v>
      </c>
      <c r="D80" s="45" t="s">
        <v>159</v>
      </c>
      <c r="E80" s="46" t="s">
        <v>160</v>
      </c>
      <c r="F80" s="151" t="s">
        <v>31</v>
      </c>
      <c r="G80" s="73" t="s">
        <v>260</v>
      </c>
      <c r="H80" s="56">
        <v>3</v>
      </c>
      <c r="I80" s="56"/>
      <c r="J80" s="56"/>
      <c r="K80" s="185">
        <f t="shared" si="17"/>
        <v>3</v>
      </c>
      <c r="L80" s="62">
        <v>0.19</v>
      </c>
      <c r="M80" s="57"/>
      <c r="N80" s="58">
        <v>20305</v>
      </c>
      <c r="O80" s="59">
        <v>20000</v>
      </c>
      <c r="P80" s="59">
        <v>20825</v>
      </c>
      <c r="Q80" s="59"/>
      <c r="R80" s="50"/>
      <c r="S80" s="50"/>
      <c r="T80" s="50"/>
      <c r="U80" s="69">
        <f t="shared" si="19"/>
        <v>3</v>
      </c>
      <c r="V80" s="48">
        <f t="shared" si="18"/>
        <v>20376.669999999998</v>
      </c>
      <c r="W80" s="135">
        <f t="shared" si="13"/>
        <v>61130.009999999995</v>
      </c>
      <c r="X80" s="135">
        <f t="shared" si="14"/>
        <v>0</v>
      </c>
      <c r="Y80" s="135">
        <f t="shared" si="15"/>
        <v>0</v>
      </c>
      <c r="Z80" s="136">
        <f t="shared" si="16"/>
        <v>61130.009999999995</v>
      </c>
    </row>
    <row r="81" spans="1:26" s="18" customFormat="1" ht="36" x14ac:dyDescent="0.2">
      <c r="A81" s="95">
        <v>72</v>
      </c>
      <c r="B81" s="103">
        <v>72</v>
      </c>
      <c r="C81" s="45">
        <v>27112202</v>
      </c>
      <c r="D81" s="45" t="s">
        <v>161</v>
      </c>
      <c r="E81" s="46" t="s">
        <v>162</v>
      </c>
      <c r="F81" s="151" t="s">
        <v>31</v>
      </c>
      <c r="G81" s="73" t="s">
        <v>260</v>
      </c>
      <c r="H81" s="56">
        <v>5</v>
      </c>
      <c r="I81" s="56"/>
      <c r="J81" s="56"/>
      <c r="K81" s="185">
        <f t="shared" si="17"/>
        <v>5</v>
      </c>
      <c r="L81" s="62">
        <v>0.19</v>
      </c>
      <c r="M81" s="57"/>
      <c r="N81" s="58">
        <v>22625</v>
      </c>
      <c r="O81" s="59">
        <v>22000</v>
      </c>
      <c r="P81" s="59">
        <v>23205</v>
      </c>
      <c r="Q81" s="59"/>
      <c r="R81" s="50"/>
      <c r="S81" s="50"/>
      <c r="T81" s="50"/>
      <c r="U81" s="69">
        <f t="shared" si="19"/>
        <v>3</v>
      </c>
      <c r="V81" s="48">
        <f t="shared" si="18"/>
        <v>22610</v>
      </c>
      <c r="W81" s="135">
        <f t="shared" si="13"/>
        <v>113050</v>
      </c>
      <c r="X81" s="135">
        <f t="shared" si="14"/>
        <v>0</v>
      </c>
      <c r="Y81" s="135">
        <f t="shared" si="15"/>
        <v>0</v>
      </c>
      <c r="Z81" s="136">
        <f t="shared" si="16"/>
        <v>113050</v>
      </c>
    </row>
    <row r="82" spans="1:26" s="18" customFormat="1" ht="24" x14ac:dyDescent="0.2">
      <c r="A82" s="95">
        <v>73</v>
      </c>
      <c r="B82" s="103">
        <v>73</v>
      </c>
      <c r="C82" s="45">
        <v>27112202</v>
      </c>
      <c r="D82" s="45" t="s">
        <v>163</v>
      </c>
      <c r="E82" s="46" t="s">
        <v>376</v>
      </c>
      <c r="F82" s="151" t="s">
        <v>31</v>
      </c>
      <c r="G82" s="73" t="s">
        <v>260</v>
      </c>
      <c r="H82" s="56">
        <v>3</v>
      </c>
      <c r="I82" s="56"/>
      <c r="J82" s="56"/>
      <c r="K82" s="185">
        <f t="shared" si="17"/>
        <v>3</v>
      </c>
      <c r="L82" s="62">
        <v>0.19</v>
      </c>
      <c r="M82" s="57"/>
      <c r="N82" s="58">
        <v>20305</v>
      </c>
      <c r="O82" s="59">
        <v>19000</v>
      </c>
      <c r="P82" s="59">
        <v>20825</v>
      </c>
      <c r="Q82" s="59"/>
      <c r="R82" s="50"/>
      <c r="S82" s="50"/>
      <c r="T82" s="50"/>
      <c r="U82" s="69">
        <f t="shared" si="19"/>
        <v>3</v>
      </c>
      <c r="V82" s="48">
        <f t="shared" si="18"/>
        <v>20043.330000000002</v>
      </c>
      <c r="W82" s="135">
        <f t="shared" si="13"/>
        <v>60129.990000000005</v>
      </c>
      <c r="X82" s="135">
        <f t="shared" si="14"/>
        <v>0</v>
      </c>
      <c r="Y82" s="135">
        <f t="shared" si="15"/>
        <v>0</v>
      </c>
      <c r="Z82" s="136">
        <f t="shared" si="16"/>
        <v>60129.990000000005</v>
      </c>
    </row>
    <row r="83" spans="1:26" s="18" customFormat="1" ht="24" x14ac:dyDescent="0.2">
      <c r="A83" s="95">
        <v>74</v>
      </c>
      <c r="B83" s="103">
        <v>74</v>
      </c>
      <c r="C83" s="45">
        <v>30111903</v>
      </c>
      <c r="D83" s="45" t="s">
        <v>165</v>
      </c>
      <c r="E83" s="46" t="s">
        <v>166</v>
      </c>
      <c r="F83" s="151" t="s">
        <v>331</v>
      </c>
      <c r="G83" s="73" t="s">
        <v>167</v>
      </c>
      <c r="H83" s="56">
        <v>60</v>
      </c>
      <c r="I83" s="56"/>
      <c r="J83" s="56"/>
      <c r="K83" s="185">
        <f t="shared" si="17"/>
        <v>60</v>
      </c>
      <c r="L83" s="62">
        <v>0.19</v>
      </c>
      <c r="M83" s="57"/>
      <c r="N83" s="58">
        <v>44090</v>
      </c>
      <c r="O83" s="59">
        <v>59000</v>
      </c>
      <c r="P83" s="59">
        <v>45220</v>
      </c>
      <c r="Q83" s="59"/>
      <c r="R83" s="50"/>
      <c r="S83" s="50"/>
      <c r="T83" s="50"/>
      <c r="U83" s="69">
        <f t="shared" si="19"/>
        <v>3</v>
      </c>
      <c r="V83" s="48">
        <f t="shared" si="18"/>
        <v>49436.67</v>
      </c>
      <c r="W83" s="135">
        <f t="shared" si="13"/>
        <v>2966200.1999999997</v>
      </c>
      <c r="X83" s="135">
        <f t="shared" si="14"/>
        <v>0</v>
      </c>
      <c r="Y83" s="135">
        <f t="shared" si="15"/>
        <v>0</v>
      </c>
      <c r="Z83" s="136">
        <f t="shared" si="16"/>
        <v>2966200.1999999997</v>
      </c>
    </row>
    <row r="84" spans="1:26" s="18" customFormat="1" ht="44.25" customHeight="1" x14ac:dyDescent="0.2">
      <c r="A84" s="95">
        <v>75</v>
      </c>
      <c r="B84" s="103">
        <v>75</v>
      </c>
      <c r="C84" s="45">
        <v>20122504</v>
      </c>
      <c r="D84" s="45" t="s">
        <v>168</v>
      </c>
      <c r="E84" s="46" t="s">
        <v>377</v>
      </c>
      <c r="F84" s="151" t="s">
        <v>170</v>
      </c>
      <c r="G84" s="73" t="s">
        <v>170</v>
      </c>
      <c r="H84" s="56">
        <v>15</v>
      </c>
      <c r="I84" s="56"/>
      <c r="J84" s="56"/>
      <c r="K84" s="185">
        <f t="shared" si="17"/>
        <v>15</v>
      </c>
      <c r="L84" s="62">
        <v>0.19</v>
      </c>
      <c r="M84" s="57"/>
      <c r="N84" s="58">
        <v>3713</v>
      </c>
      <c r="O84" s="59">
        <v>3500</v>
      </c>
      <c r="P84" s="59">
        <v>3808</v>
      </c>
      <c r="Q84" s="59"/>
      <c r="R84" s="50"/>
      <c r="S84" s="50"/>
      <c r="T84" s="50"/>
      <c r="U84" s="69">
        <f t="shared" si="19"/>
        <v>3</v>
      </c>
      <c r="V84" s="48">
        <f t="shared" si="18"/>
        <v>3673.67</v>
      </c>
      <c r="W84" s="135">
        <f t="shared" si="13"/>
        <v>55105.05</v>
      </c>
      <c r="X84" s="135">
        <f t="shared" si="14"/>
        <v>0</v>
      </c>
      <c r="Y84" s="135">
        <f t="shared" si="15"/>
        <v>0</v>
      </c>
      <c r="Z84" s="136">
        <f t="shared" si="16"/>
        <v>55105.05</v>
      </c>
    </row>
    <row r="85" spans="1:26" s="18" customFormat="1" ht="36" x14ac:dyDescent="0.2">
      <c r="A85" s="95">
        <v>76</v>
      </c>
      <c r="B85" s="120">
        <v>76</v>
      </c>
      <c r="C85" s="45">
        <v>20111603</v>
      </c>
      <c r="D85" s="45" t="s">
        <v>171</v>
      </c>
      <c r="E85" s="46" t="s">
        <v>172</v>
      </c>
      <c r="F85" s="73" t="s">
        <v>31</v>
      </c>
      <c r="G85" s="73" t="s">
        <v>260</v>
      </c>
      <c r="H85" s="56">
        <v>2</v>
      </c>
      <c r="I85" s="56"/>
      <c r="J85" s="56"/>
      <c r="K85" s="185">
        <f t="shared" si="17"/>
        <v>2</v>
      </c>
      <c r="L85" s="62">
        <v>0.19</v>
      </c>
      <c r="M85" s="57"/>
      <c r="N85" s="58">
        <v>31907</v>
      </c>
      <c r="O85" s="59">
        <v>29000</v>
      </c>
      <c r="P85" s="59">
        <v>32725</v>
      </c>
      <c r="Q85" s="59"/>
      <c r="R85" s="50"/>
      <c r="S85" s="50"/>
      <c r="T85" s="50"/>
      <c r="U85" s="69">
        <f t="shared" si="19"/>
        <v>3</v>
      </c>
      <c r="V85" s="48">
        <f t="shared" si="18"/>
        <v>31210.67</v>
      </c>
      <c r="W85" s="135">
        <f t="shared" si="13"/>
        <v>62421.34</v>
      </c>
      <c r="X85" s="135">
        <f t="shared" si="14"/>
        <v>0</v>
      </c>
      <c r="Y85" s="135">
        <f t="shared" si="15"/>
        <v>0</v>
      </c>
      <c r="Z85" s="136">
        <f t="shared" si="16"/>
        <v>62421.34</v>
      </c>
    </row>
    <row r="86" spans="1:26" s="18" customFormat="1" ht="24" x14ac:dyDescent="0.2">
      <c r="A86" s="95">
        <v>77</v>
      </c>
      <c r="B86" s="103">
        <v>77</v>
      </c>
      <c r="C86" s="45">
        <v>27111617</v>
      </c>
      <c r="D86" s="45" t="s">
        <v>173</v>
      </c>
      <c r="E86" s="46" t="s">
        <v>174</v>
      </c>
      <c r="F86" s="73" t="s">
        <v>31</v>
      </c>
      <c r="G86" s="73" t="s">
        <v>260</v>
      </c>
      <c r="H86" s="56">
        <v>2</v>
      </c>
      <c r="I86" s="56"/>
      <c r="J86" s="56"/>
      <c r="K86" s="185">
        <f t="shared" si="17"/>
        <v>2</v>
      </c>
      <c r="L86" s="62">
        <v>0.19</v>
      </c>
      <c r="M86" s="57"/>
      <c r="N86" s="58">
        <v>18564</v>
      </c>
      <c r="O86" s="59">
        <v>18500</v>
      </c>
      <c r="P86" s="59">
        <v>19040</v>
      </c>
      <c r="Q86" s="59"/>
      <c r="R86" s="50"/>
      <c r="S86" s="50"/>
      <c r="T86" s="50"/>
      <c r="U86" s="69">
        <f t="shared" si="19"/>
        <v>3</v>
      </c>
      <c r="V86" s="48">
        <f t="shared" si="18"/>
        <v>18701.330000000002</v>
      </c>
      <c r="W86" s="135">
        <f t="shared" si="13"/>
        <v>37402.660000000003</v>
      </c>
      <c r="X86" s="135">
        <f t="shared" si="14"/>
        <v>0</v>
      </c>
      <c r="Y86" s="135">
        <f t="shared" si="15"/>
        <v>0</v>
      </c>
      <c r="Z86" s="136">
        <f t="shared" si="16"/>
        <v>37402.660000000003</v>
      </c>
    </row>
    <row r="87" spans="1:26" s="18" customFormat="1" ht="72" x14ac:dyDescent="0.2">
      <c r="A87" s="95">
        <v>78</v>
      </c>
      <c r="B87" s="103">
        <v>78</v>
      </c>
      <c r="C87" s="45">
        <v>22101701</v>
      </c>
      <c r="D87" s="45" t="s">
        <v>175</v>
      </c>
      <c r="E87" s="46" t="s">
        <v>378</v>
      </c>
      <c r="F87" s="73" t="s">
        <v>31</v>
      </c>
      <c r="G87" s="73" t="s">
        <v>260</v>
      </c>
      <c r="H87" s="56">
        <v>4</v>
      </c>
      <c r="I87" s="56"/>
      <c r="J87" s="56"/>
      <c r="K87" s="185">
        <f t="shared" si="17"/>
        <v>4</v>
      </c>
      <c r="L87" s="62">
        <v>0.05</v>
      </c>
      <c r="M87" s="57"/>
      <c r="N87" s="58">
        <v>22523</v>
      </c>
      <c r="O87" s="59">
        <v>25000</v>
      </c>
      <c r="P87" s="59">
        <v>23100</v>
      </c>
      <c r="Q87" s="59"/>
      <c r="R87" s="50"/>
      <c r="S87" s="50"/>
      <c r="T87" s="50"/>
      <c r="U87" s="69">
        <f t="shared" si="19"/>
        <v>3</v>
      </c>
      <c r="V87" s="48">
        <f t="shared" si="18"/>
        <v>23541</v>
      </c>
      <c r="W87" s="135">
        <f t="shared" si="13"/>
        <v>94164</v>
      </c>
      <c r="X87" s="135">
        <f t="shared" si="14"/>
        <v>0</v>
      </c>
      <c r="Y87" s="135">
        <f t="shared" si="15"/>
        <v>0</v>
      </c>
      <c r="Z87" s="136">
        <f t="shared" si="16"/>
        <v>94164</v>
      </c>
    </row>
    <row r="88" spans="1:26" s="18" customFormat="1" ht="96" x14ac:dyDescent="0.2">
      <c r="A88" s="95">
        <v>79</v>
      </c>
      <c r="B88" s="103">
        <v>79</v>
      </c>
      <c r="C88" s="45">
        <v>22101701</v>
      </c>
      <c r="D88" s="45" t="s">
        <v>177</v>
      </c>
      <c r="E88" s="46" t="s">
        <v>379</v>
      </c>
      <c r="F88" s="73" t="s">
        <v>31</v>
      </c>
      <c r="G88" s="73" t="s">
        <v>260</v>
      </c>
      <c r="H88" s="56">
        <v>2</v>
      </c>
      <c r="I88" s="56"/>
      <c r="J88" s="56"/>
      <c r="K88" s="185">
        <f t="shared" si="17"/>
        <v>2</v>
      </c>
      <c r="L88" s="62">
        <v>0.19</v>
      </c>
      <c r="M88" s="57"/>
      <c r="N88" s="58">
        <v>17984</v>
      </c>
      <c r="O88" s="59">
        <v>18000</v>
      </c>
      <c r="P88" s="59">
        <v>18445</v>
      </c>
      <c r="Q88" s="59"/>
      <c r="R88" s="50"/>
      <c r="S88" s="50"/>
      <c r="T88" s="50"/>
      <c r="U88" s="69">
        <f t="shared" si="19"/>
        <v>3</v>
      </c>
      <c r="V88" s="48">
        <f t="shared" si="18"/>
        <v>18143</v>
      </c>
      <c r="W88" s="135">
        <f t="shared" si="13"/>
        <v>36286</v>
      </c>
      <c r="X88" s="135">
        <f t="shared" si="14"/>
        <v>0</v>
      </c>
      <c r="Y88" s="135">
        <f t="shared" si="15"/>
        <v>0</v>
      </c>
      <c r="Z88" s="136">
        <f t="shared" si="16"/>
        <v>36286</v>
      </c>
    </row>
    <row r="89" spans="1:26" s="18" customFormat="1" ht="264" x14ac:dyDescent="0.2">
      <c r="A89" s="95">
        <v>81</v>
      </c>
      <c r="B89" s="103">
        <v>80</v>
      </c>
      <c r="C89" s="45">
        <v>31201610</v>
      </c>
      <c r="D89" s="45" t="s">
        <v>380</v>
      </c>
      <c r="E89" s="46" t="s">
        <v>180</v>
      </c>
      <c r="F89" s="73" t="s">
        <v>381</v>
      </c>
      <c r="G89" s="79" t="s">
        <v>260</v>
      </c>
      <c r="H89" s="56">
        <v>1</v>
      </c>
      <c r="I89" s="56"/>
      <c r="J89" s="56"/>
      <c r="K89" s="185">
        <f t="shared" si="17"/>
        <v>1</v>
      </c>
      <c r="L89" s="62">
        <v>0.19</v>
      </c>
      <c r="M89" s="57"/>
      <c r="N89" s="58">
        <v>40609</v>
      </c>
      <c r="O89" s="59">
        <v>41000</v>
      </c>
      <c r="P89" s="59">
        <v>41650</v>
      </c>
      <c r="Q89" s="59"/>
      <c r="R89" s="50"/>
      <c r="S89" s="50"/>
      <c r="T89" s="50"/>
      <c r="U89" s="69">
        <f t="shared" si="19"/>
        <v>3</v>
      </c>
      <c r="V89" s="48">
        <f t="shared" si="18"/>
        <v>41086.33</v>
      </c>
      <c r="W89" s="135">
        <f t="shared" si="13"/>
        <v>41086.33</v>
      </c>
      <c r="X89" s="135">
        <f t="shared" si="14"/>
        <v>0</v>
      </c>
      <c r="Y89" s="135">
        <f t="shared" si="15"/>
        <v>0</v>
      </c>
      <c r="Z89" s="136">
        <f t="shared" si="16"/>
        <v>41086.33</v>
      </c>
    </row>
    <row r="90" spans="1:26" s="18" customFormat="1" ht="132" x14ac:dyDescent="0.2">
      <c r="A90" s="95">
        <v>84</v>
      </c>
      <c r="B90" s="120">
        <v>81</v>
      </c>
      <c r="C90" s="45">
        <v>27111605</v>
      </c>
      <c r="D90" s="45" t="s">
        <v>184</v>
      </c>
      <c r="E90" s="46" t="s">
        <v>382</v>
      </c>
      <c r="F90" s="151" t="s">
        <v>31</v>
      </c>
      <c r="G90" s="73" t="s">
        <v>260</v>
      </c>
      <c r="H90" s="56">
        <v>2</v>
      </c>
      <c r="I90" s="56"/>
      <c r="J90" s="56"/>
      <c r="K90" s="185">
        <f t="shared" si="17"/>
        <v>2</v>
      </c>
      <c r="L90" s="62">
        <v>0.05</v>
      </c>
      <c r="M90" s="57"/>
      <c r="N90" s="58">
        <v>29689</v>
      </c>
      <c r="O90" s="59">
        <v>30000</v>
      </c>
      <c r="P90" s="59">
        <v>30450</v>
      </c>
      <c r="Q90" s="59"/>
      <c r="R90" s="50"/>
      <c r="S90" s="50"/>
      <c r="T90" s="50"/>
      <c r="U90" s="69">
        <f t="shared" si="19"/>
        <v>3</v>
      </c>
      <c r="V90" s="48">
        <f t="shared" si="18"/>
        <v>30046.33</v>
      </c>
      <c r="W90" s="135">
        <f t="shared" si="13"/>
        <v>60092.66</v>
      </c>
      <c r="X90" s="135">
        <f t="shared" si="14"/>
        <v>0</v>
      </c>
      <c r="Y90" s="135">
        <f t="shared" si="15"/>
        <v>0</v>
      </c>
      <c r="Z90" s="136">
        <f t="shared" si="16"/>
        <v>60092.66</v>
      </c>
    </row>
    <row r="91" spans="1:26" s="18" customFormat="1" ht="24" x14ac:dyDescent="0.2">
      <c r="A91" s="95">
        <v>85</v>
      </c>
      <c r="B91" s="103">
        <v>82</v>
      </c>
      <c r="C91" s="45">
        <v>31211508</v>
      </c>
      <c r="D91" s="45" t="s">
        <v>383</v>
      </c>
      <c r="E91" s="46" t="s">
        <v>384</v>
      </c>
      <c r="F91" s="56" t="s">
        <v>385</v>
      </c>
      <c r="G91" s="73" t="s">
        <v>260</v>
      </c>
      <c r="H91" s="56">
        <v>1</v>
      </c>
      <c r="I91" s="56"/>
      <c r="J91" s="56"/>
      <c r="K91" s="185">
        <f t="shared" si="17"/>
        <v>1</v>
      </c>
      <c r="L91" s="62">
        <v>0.19</v>
      </c>
      <c r="M91" s="57"/>
      <c r="N91" s="58">
        <v>156634</v>
      </c>
      <c r="O91" s="59">
        <v>155000</v>
      </c>
      <c r="P91" s="59">
        <v>160650</v>
      </c>
      <c r="Q91" s="59"/>
      <c r="R91" s="50"/>
      <c r="S91" s="50"/>
      <c r="T91" s="50"/>
      <c r="U91" s="69">
        <f t="shared" si="19"/>
        <v>3</v>
      </c>
      <c r="V91" s="48">
        <f t="shared" si="18"/>
        <v>157428</v>
      </c>
      <c r="W91" s="135">
        <f t="shared" si="13"/>
        <v>157428</v>
      </c>
      <c r="X91" s="135">
        <f t="shared" si="14"/>
        <v>0</v>
      </c>
      <c r="Y91" s="135">
        <f t="shared" si="15"/>
        <v>0</v>
      </c>
      <c r="Z91" s="136">
        <f t="shared" si="16"/>
        <v>157428</v>
      </c>
    </row>
    <row r="92" spans="1:26" s="18" customFormat="1" x14ac:dyDescent="0.2">
      <c r="A92" s="95">
        <v>86</v>
      </c>
      <c r="B92" s="103">
        <v>83</v>
      </c>
      <c r="C92" s="45">
        <v>31211508</v>
      </c>
      <c r="D92" s="45" t="s">
        <v>189</v>
      </c>
      <c r="E92" s="46" t="s">
        <v>386</v>
      </c>
      <c r="F92" s="73" t="s">
        <v>387</v>
      </c>
      <c r="G92" s="73" t="s">
        <v>260</v>
      </c>
      <c r="H92" s="56">
        <v>1</v>
      </c>
      <c r="I92" s="56"/>
      <c r="J92" s="56"/>
      <c r="K92" s="185">
        <f t="shared" si="17"/>
        <v>1</v>
      </c>
      <c r="L92" s="62">
        <v>0.19</v>
      </c>
      <c r="M92" s="57"/>
      <c r="N92" s="58">
        <v>54532</v>
      </c>
      <c r="O92" s="59">
        <v>50000</v>
      </c>
      <c r="P92" s="59">
        <v>55930</v>
      </c>
      <c r="Q92" s="59"/>
      <c r="R92" s="50"/>
      <c r="S92" s="50"/>
      <c r="T92" s="50"/>
      <c r="U92" s="69">
        <f t="shared" si="19"/>
        <v>3</v>
      </c>
      <c r="V92" s="48">
        <f t="shared" si="18"/>
        <v>53487.33</v>
      </c>
      <c r="W92" s="135">
        <f t="shared" si="13"/>
        <v>53487.33</v>
      </c>
      <c r="X92" s="135">
        <f t="shared" si="14"/>
        <v>0</v>
      </c>
      <c r="Y92" s="135">
        <f t="shared" si="15"/>
        <v>0</v>
      </c>
      <c r="Z92" s="136">
        <f t="shared" si="16"/>
        <v>53487.33</v>
      </c>
    </row>
    <row r="93" spans="1:26" s="18" customFormat="1" ht="96" x14ac:dyDescent="0.2">
      <c r="A93" s="95">
        <v>87</v>
      </c>
      <c r="B93" s="103">
        <v>84</v>
      </c>
      <c r="C93" s="45">
        <v>23153035</v>
      </c>
      <c r="D93" s="45" t="s">
        <v>192</v>
      </c>
      <c r="E93" s="46" t="s">
        <v>388</v>
      </c>
      <c r="F93" s="151" t="s">
        <v>31</v>
      </c>
      <c r="G93" s="73" t="s">
        <v>260</v>
      </c>
      <c r="H93" s="56">
        <v>3</v>
      </c>
      <c r="I93" s="56"/>
      <c r="J93" s="56"/>
      <c r="K93" s="185">
        <f t="shared" si="17"/>
        <v>3</v>
      </c>
      <c r="L93" s="62">
        <v>0.19</v>
      </c>
      <c r="M93" s="57"/>
      <c r="N93" s="58">
        <v>110224</v>
      </c>
      <c r="O93" s="59">
        <v>107500</v>
      </c>
      <c r="P93" s="59">
        <v>113050</v>
      </c>
      <c r="Q93" s="59"/>
      <c r="R93" s="50"/>
      <c r="S93" s="50"/>
      <c r="T93" s="50"/>
      <c r="U93" s="69">
        <f t="shared" si="19"/>
        <v>3</v>
      </c>
      <c r="V93" s="48">
        <f t="shared" si="18"/>
        <v>110258</v>
      </c>
      <c r="W93" s="135">
        <f t="shared" si="13"/>
        <v>330774</v>
      </c>
      <c r="X93" s="135">
        <f t="shared" si="14"/>
        <v>0</v>
      </c>
      <c r="Y93" s="135">
        <f t="shared" si="15"/>
        <v>0</v>
      </c>
      <c r="Z93" s="136">
        <f t="shared" si="16"/>
        <v>330774</v>
      </c>
    </row>
    <row r="94" spans="1:26" s="18" customFormat="1" ht="24" x14ac:dyDescent="0.2">
      <c r="A94" s="95">
        <v>88</v>
      </c>
      <c r="B94" s="103">
        <v>85</v>
      </c>
      <c r="C94" s="45">
        <v>49101704</v>
      </c>
      <c r="D94" s="45" t="s">
        <v>389</v>
      </c>
      <c r="E94" s="46" t="s">
        <v>390</v>
      </c>
      <c r="F94" s="151" t="s">
        <v>31</v>
      </c>
      <c r="G94" s="73" t="s">
        <v>260</v>
      </c>
      <c r="H94" s="56">
        <v>19</v>
      </c>
      <c r="I94" s="56"/>
      <c r="J94" s="56"/>
      <c r="K94" s="185">
        <f t="shared" si="17"/>
        <v>19</v>
      </c>
      <c r="L94" s="62">
        <v>0.19</v>
      </c>
      <c r="M94" s="57"/>
      <c r="N94" s="58">
        <v>101522</v>
      </c>
      <c r="O94" s="59">
        <v>101000</v>
      </c>
      <c r="P94" s="59">
        <v>104125</v>
      </c>
      <c r="Q94" s="59"/>
      <c r="R94" s="50"/>
      <c r="S94" s="50"/>
      <c r="T94" s="50"/>
      <c r="U94" s="69">
        <f t="shared" si="19"/>
        <v>3</v>
      </c>
      <c r="V94" s="48">
        <f t="shared" si="18"/>
        <v>102215.67</v>
      </c>
      <c r="W94" s="135">
        <f t="shared" si="13"/>
        <v>1942097.73</v>
      </c>
      <c r="X94" s="135">
        <f t="shared" si="14"/>
        <v>0</v>
      </c>
      <c r="Y94" s="135">
        <f t="shared" si="15"/>
        <v>0</v>
      </c>
      <c r="Z94" s="136">
        <f t="shared" si="16"/>
        <v>1942097.73</v>
      </c>
    </row>
    <row r="95" spans="1:26" s="18" customFormat="1" ht="48" x14ac:dyDescent="0.2">
      <c r="A95" s="95">
        <v>89</v>
      </c>
      <c r="B95" s="120">
        <v>86</v>
      </c>
      <c r="C95" s="45">
        <v>30171500</v>
      </c>
      <c r="D95" s="45" t="s">
        <v>391</v>
      </c>
      <c r="E95" s="46" t="s">
        <v>392</v>
      </c>
      <c r="F95" s="151" t="s">
        <v>331</v>
      </c>
      <c r="G95" s="73" t="s">
        <v>167</v>
      </c>
      <c r="H95" s="70">
        <v>7.3</v>
      </c>
      <c r="I95" s="70"/>
      <c r="J95" s="70"/>
      <c r="K95" s="185">
        <f t="shared" si="17"/>
        <v>7.3</v>
      </c>
      <c r="L95" s="62">
        <v>0.19</v>
      </c>
      <c r="M95" s="57"/>
      <c r="N95" s="58">
        <v>446696</v>
      </c>
      <c r="O95" s="59">
        <v>450000</v>
      </c>
      <c r="P95" s="59">
        <v>458150</v>
      </c>
      <c r="Q95" s="59"/>
      <c r="R95" s="50"/>
      <c r="S95" s="50"/>
      <c r="T95" s="50"/>
      <c r="U95" s="69">
        <f t="shared" si="19"/>
        <v>3</v>
      </c>
      <c r="V95" s="48">
        <f t="shared" si="18"/>
        <v>451615.33</v>
      </c>
      <c r="W95" s="135">
        <f t="shared" si="13"/>
        <v>3296791.909</v>
      </c>
      <c r="X95" s="135">
        <f t="shared" si="14"/>
        <v>0</v>
      </c>
      <c r="Y95" s="135">
        <f t="shared" si="15"/>
        <v>0</v>
      </c>
      <c r="Z95" s="136">
        <f t="shared" si="16"/>
        <v>3296791.909</v>
      </c>
    </row>
    <row r="96" spans="1:26" s="18" customFormat="1" ht="96" x14ac:dyDescent="0.2">
      <c r="A96" s="95">
        <v>90</v>
      </c>
      <c r="B96" s="103">
        <v>87</v>
      </c>
      <c r="C96" s="45">
        <v>31162004</v>
      </c>
      <c r="D96" s="45" t="s">
        <v>393</v>
      </c>
      <c r="E96" s="46" t="s">
        <v>199</v>
      </c>
      <c r="F96" s="56" t="s">
        <v>200</v>
      </c>
      <c r="G96" s="73" t="s">
        <v>260</v>
      </c>
      <c r="H96" s="56">
        <v>10</v>
      </c>
      <c r="I96" s="56"/>
      <c r="J96" s="56"/>
      <c r="K96" s="185">
        <f t="shared" si="17"/>
        <v>10</v>
      </c>
      <c r="L96" s="62">
        <v>0.19</v>
      </c>
      <c r="M96" s="57"/>
      <c r="N96" s="58">
        <v>6382</v>
      </c>
      <c r="O96" s="59">
        <v>6500</v>
      </c>
      <c r="P96" s="59">
        <v>6545</v>
      </c>
      <c r="Q96" s="59"/>
      <c r="R96" s="50"/>
      <c r="S96" s="50"/>
      <c r="T96" s="50"/>
      <c r="U96" s="69">
        <f t="shared" si="19"/>
        <v>3</v>
      </c>
      <c r="V96" s="48">
        <f t="shared" si="18"/>
        <v>6475.67</v>
      </c>
      <c r="W96" s="135">
        <f t="shared" si="13"/>
        <v>64756.7</v>
      </c>
      <c r="X96" s="135">
        <f t="shared" si="14"/>
        <v>0</v>
      </c>
      <c r="Y96" s="135">
        <f t="shared" si="15"/>
        <v>0</v>
      </c>
      <c r="Z96" s="136">
        <f t="shared" si="16"/>
        <v>64756.7</v>
      </c>
    </row>
    <row r="97" spans="1:26" s="18" customFormat="1" ht="72" x14ac:dyDescent="0.2">
      <c r="A97" s="95">
        <v>91</v>
      </c>
      <c r="B97" s="103">
        <v>88</v>
      </c>
      <c r="C97" s="45">
        <v>31162004</v>
      </c>
      <c r="D97" s="45" t="s">
        <v>201</v>
      </c>
      <c r="E97" s="46" t="s">
        <v>394</v>
      </c>
      <c r="F97" s="56" t="s">
        <v>200</v>
      </c>
      <c r="G97" s="73" t="s">
        <v>260</v>
      </c>
      <c r="H97" s="56">
        <v>3</v>
      </c>
      <c r="I97" s="56"/>
      <c r="J97" s="56"/>
      <c r="K97" s="185">
        <f t="shared" si="17"/>
        <v>3</v>
      </c>
      <c r="L97" s="62">
        <v>0.19</v>
      </c>
      <c r="M97" s="57"/>
      <c r="N97" s="58">
        <v>4061</v>
      </c>
      <c r="O97" s="59">
        <v>3900</v>
      </c>
      <c r="P97" s="59">
        <v>4165</v>
      </c>
      <c r="Q97" s="59"/>
      <c r="R97" s="50"/>
      <c r="S97" s="50"/>
      <c r="T97" s="50"/>
      <c r="U97" s="69">
        <f t="shared" si="19"/>
        <v>3</v>
      </c>
      <c r="V97" s="48">
        <f t="shared" si="18"/>
        <v>4042</v>
      </c>
      <c r="W97" s="135">
        <f t="shared" si="13"/>
        <v>12126</v>
      </c>
      <c r="X97" s="135">
        <f t="shared" si="14"/>
        <v>0</v>
      </c>
      <c r="Y97" s="135">
        <f t="shared" si="15"/>
        <v>0</v>
      </c>
      <c r="Z97" s="136">
        <f t="shared" si="16"/>
        <v>12126</v>
      </c>
    </row>
    <row r="98" spans="1:26" s="18" customFormat="1" ht="48" x14ac:dyDescent="0.2">
      <c r="A98" s="95">
        <v>92</v>
      </c>
      <c r="B98" s="103">
        <v>89</v>
      </c>
      <c r="C98" s="45">
        <v>31211906</v>
      </c>
      <c r="D98" s="45" t="s">
        <v>203</v>
      </c>
      <c r="E98" s="46" t="s">
        <v>204</v>
      </c>
      <c r="F98" s="151" t="s">
        <v>31</v>
      </c>
      <c r="G98" s="73" t="s">
        <v>260</v>
      </c>
      <c r="H98" s="56">
        <v>1</v>
      </c>
      <c r="I98" s="56"/>
      <c r="J98" s="56"/>
      <c r="K98" s="185">
        <f t="shared" si="17"/>
        <v>1</v>
      </c>
      <c r="L98" s="62">
        <v>0.19</v>
      </c>
      <c r="M98" s="57"/>
      <c r="N98" s="58">
        <v>8122</v>
      </c>
      <c r="O98" s="59">
        <v>8000</v>
      </c>
      <c r="P98" s="59">
        <v>8330</v>
      </c>
      <c r="Q98" s="59"/>
      <c r="R98" s="50"/>
      <c r="S98" s="50"/>
      <c r="T98" s="50"/>
      <c r="U98" s="69">
        <f t="shared" si="19"/>
        <v>3</v>
      </c>
      <c r="V98" s="48">
        <f t="shared" si="18"/>
        <v>8150.67</v>
      </c>
      <c r="W98" s="135">
        <f t="shared" si="13"/>
        <v>8150.67</v>
      </c>
      <c r="X98" s="135">
        <f t="shared" si="14"/>
        <v>0</v>
      </c>
      <c r="Y98" s="135">
        <f t="shared" si="15"/>
        <v>0</v>
      </c>
      <c r="Z98" s="136">
        <f t="shared" si="16"/>
        <v>8150.67</v>
      </c>
    </row>
    <row r="99" spans="1:26" s="18" customFormat="1" ht="48" x14ac:dyDescent="0.2">
      <c r="A99" s="95">
        <v>93</v>
      </c>
      <c r="B99" s="103">
        <v>90</v>
      </c>
      <c r="C99" s="45">
        <v>23101512</v>
      </c>
      <c r="D99" s="45" t="s">
        <v>205</v>
      </c>
      <c r="E99" s="46" t="s">
        <v>206</v>
      </c>
      <c r="F99" s="151" t="s">
        <v>31</v>
      </c>
      <c r="G99" s="73" t="s">
        <v>260</v>
      </c>
      <c r="H99" s="56">
        <v>1</v>
      </c>
      <c r="I99" s="56"/>
      <c r="J99" s="56"/>
      <c r="K99" s="185">
        <f t="shared" si="17"/>
        <v>1</v>
      </c>
      <c r="L99" s="62">
        <v>0.05</v>
      </c>
      <c r="M99" s="57"/>
      <c r="N99" s="58">
        <v>35831</v>
      </c>
      <c r="O99" s="59">
        <v>35000</v>
      </c>
      <c r="P99" s="59">
        <v>36750</v>
      </c>
      <c r="Q99" s="59"/>
      <c r="R99" s="50"/>
      <c r="S99" s="50"/>
      <c r="T99" s="50"/>
      <c r="U99" s="69">
        <f t="shared" si="19"/>
        <v>3</v>
      </c>
      <c r="V99" s="48">
        <f t="shared" si="18"/>
        <v>35860.33</v>
      </c>
      <c r="W99" s="135">
        <f t="shared" si="13"/>
        <v>35860.33</v>
      </c>
      <c r="X99" s="135">
        <f t="shared" si="14"/>
        <v>0</v>
      </c>
      <c r="Y99" s="135">
        <f t="shared" si="15"/>
        <v>0</v>
      </c>
      <c r="Z99" s="136">
        <f t="shared" si="16"/>
        <v>35860.33</v>
      </c>
    </row>
    <row r="100" spans="1:26" s="18" customFormat="1" ht="36" x14ac:dyDescent="0.2">
      <c r="A100" s="95">
        <v>94</v>
      </c>
      <c r="B100" s="120">
        <v>91</v>
      </c>
      <c r="C100" s="45">
        <v>41114203</v>
      </c>
      <c r="D100" s="45" t="s">
        <v>207</v>
      </c>
      <c r="E100" s="46" t="s">
        <v>208</v>
      </c>
      <c r="F100" s="151" t="s">
        <v>31</v>
      </c>
      <c r="G100" s="73" t="s">
        <v>260</v>
      </c>
      <c r="H100" s="56">
        <v>20</v>
      </c>
      <c r="I100" s="56"/>
      <c r="J100" s="56"/>
      <c r="K100" s="185">
        <f t="shared" si="17"/>
        <v>20</v>
      </c>
      <c r="L100" s="62">
        <v>0.19</v>
      </c>
      <c r="M100" s="57"/>
      <c r="N100" s="58">
        <v>27130</v>
      </c>
      <c r="O100" s="59">
        <v>26000</v>
      </c>
      <c r="P100" s="59">
        <v>31535</v>
      </c>
      <c r="Q100" s="59"/>
      <c r="R100" s="50"/>
      <c r="S100" s="50"/>
      <c r="T100" s="50"/>
      <c r="U100" s="69">
        <f t="shared" si="19"/>
        <v>3</v>
      </c>
      <c r="V100" s="48">
        <f t="shared" si="18"/>
        <v>28221.67</v>
      </c>
      <c r="W100" s="135">
        <f t="shared" si="13"/>
        <v>564433.39999999991</v>
      </c>
      <c r="X100" s="135">
        <f t="shared" si="14"/>
        <v>0</v>
      </c>
      <c r="Y100" s="135">
        <f t="shared" si="15"/>
        <v>0</v>
      </c>
      <c r="Z100" s="136">
        <f t="shared" si="16"/>
        <v>564433.39999999991</v>
      </c>
    </row>
    <row r="101" spans="1:26" s="18" customFormat="1" ht="36" x14ac:dyDescent="0.2">
      <c r="A101" s="95">
        <v>95</v>
      </c>
      <c r="B101" s="103">
        <v>92</v>
      </c>
      <c r="C101" s="45">
        <v>39131718</v>
      </c>
      <c r="D101" s="45" t="s">
        <v>209</v>
      </c>
      <c r="E101" s="46" t="s">
        <v>395</v>
      </c>
      <c r="F101" s="151" t="s">
        <v>31</v>
      </c>
      <c r="G101" s="73" t="s">
        <v>260</v>
      </c>
      <c r="H101" s="56">
        <v>95</v>
      </c>
      <c r="I101" s="56"/>
      <c r="J101" s="56"/>
      <c r="K101" s="185">
        <f t="shared" si="17"/>
        <v>95</v>
      </c>
      <c r="L101" s="62">
        <v>0.19</v>
      </c>
      <c r="M101" s="57"/>
      <c r="N101" s="58">
        <v>754</v>
      </c>
      <c r="O101" s="59">
        <v>700</v>
      </c>
      <c r="P101" s="59">
        <v>773.5</v>
      </c>
      <c r="Q101" s="59"/>
      <c r="R101" s="50"/>
      <c r="S101" s="50"/>
      <c r="T101" s="50"/>
      <c r="U101" s="69">
        <f t="shared" si="19"/>
        <v>3</v>
      </c>
      <c r="V101" s="48">
        <f t="shared" si="18"/>
        <v>742.5</v>
      </c>
      <c r="W101" s="135">
        <f t="shared" si="13"/>
        <v>70537.5</v>
      </c>
      <c r="X101" s="135">
        <f t="shared" si="14"/>
        <v>0</v>
      </c>
      <c r="Y101" s="135">
        <f t="shared" si="15"/>
        <v>0</v>
      </c>
      <c r="Z101" s="136">
        <f t="shared" si="16"/>
        <v>70537.5</v>
      </c>
    </row>
    <row r="102" spans="1:26" s="18" customFormat="1" ht="36" x14ac:dyDescent="0.2">
      <c r="A102" s="95">
        <v>96</v>
      </c>
      <c r="B102" s="103">
        <v>93</v>
      </c>
      <c r="C102" s="45">
        <v>39131718</v>
      </c>
      <c r="D102" s="45" t="s">
        <v>211</v>
      </c>
      <c r="E102" s="46" t="s">
        <v>396</v>
      </c>
      <c r="F102" s="151" t="s">
        <v>31</v>
      </c>
      <c r="G102" s="73" t="s">
        <v>260</v>
      </c>
      <c r="H102" s="56">
        <v>95</v>
      </c>
      <c r="I102" s="56"/>
      <c r="J102" s="56"/>
      <c r="K102" s="185">
        <f t="shared" si="17"/>
        <v>95</v>
      </c>
      <c r="L102" s="62">
        <v>0.19</v>
      </c>
      <c r="M102" s="57"/>
      <c r="N102" s="58">
        <v>987</v>
      </c>
      <c r="O102" s="59">
        <v>950</v>
      </c>
      <c r="P102" s="59">
        <v>1011.5</v>
      </c>
      <c r="Q102" s="59"/>
      <c r="R102" s="50"/>
      <c r="S102" s="50"/>
      <c r="T102" s="50"/>
      <c r="U102" s="69">
        <f t="shared" si="19"/>
        <v>3</v>
      </c>
      <c r="V102" s="48">
        <f t="shared" si="18"/>
        <v>982.83</v>
      </c>
      <c r="W102" s="135">
        <f t="shared" si="13"/>
        <v>93368.85</v>
      </c>
      <c r="X102" s="135">
        <f t="shared" si="14"/>
        <v>0</v>
      </c>
      <c r="Y102" s="135">
        <f t="shared" si="15"/>
        <v>0</v>
      </c>
      <c r="Z102" s="136">
        <f t="shared" si="16"/>
        <v>93368.85</v>
      </c>
    </row>
    <row r="103" spans="1:26" s="18" customFormat="1" ht="24" x14ac:dyDescent="0.2">
      <c r="A103" s="95">
        <v>97</v>
      </c>
      <c r="B103" s="103">
        <v>94</v>
      </c>
      <c r="C103" s="45">
        <v>39131718</v>
      </c>
      <c r="D103" s="45" t="s">
        <v>213</v>
      </c>
      <c r="E103" s="46" t="s">
        <v>131</v>
      </c>
      <c r="F103" s="151" t="s">
        <v>31</v>
      </c>
      <c r="G103" s="73" t="s">
        <v>260</v>
      </c>
      <c r="H103" s="56">
        <v>7</v>
      </c>
      <c r="I103" s="56"/>
      <c r="J103" s="56"/>
      <c r="K103" s="185">
        <f t="shared" si="17"/>
        <v>7</v>
      </c>
      <c r="L103" s="62">
        <v>0.19</v>
      </c>
      <c r="M103" s="57"/>
      <c r="N103" s="58">
        <v>1798</v>
      </c>
      <c r="O103" s="59">
        <v>1800</v>
      </c>
      <c r="P103" s="59">
        <v>1844.5</v>
      </c>
      <c r="Q103" s="59"/>
      <c r="R103" s="50"/>
      <c r="S103" s="50"/>
      <c r="T103" s="50"/>
      <c r="U103" s="69">
        <f t="shared" si="19"/>
        <v>3</v>
      </c>
      <c r="V103" s="48">
        <f t="shared" si="18"/>
        <v>1814.17</v>
      </c>
      <c r="W103" s="135">
        <f t="shared" si="13"/>
        <v>12699.19</v>
      </c>
      <c r="X103" s="135">
        <f t="shared" si="14"/>
        <v>0</v>
      </c>
      <c r="Y103" s="135">
        <f t="shared" si="15"/>
        <v>0</v>
      </c>
      <c r="Z103" s="136">
        <f t="shared" si="16"/>
        <v>12699.19</v>
      </c>
    </row>
    <row r="104" spans="1:26" s="18" customFormat="1" ht="24" x14ac:dyDescent="0.2">
      <c r="A104" s="95">
        <v>98</v>
      </c>
      <c r="B104" s="103">
        <v>95</v>
      </c>
      <c r="C104" s="45">
        <v>39131718</v>
      </c>
      <c r="D104" s="45" t="s">
        <v>214</v>
      </c>
      <c r="E104" s="46" t="s">
        <v>131</v>
      </c>
      <c r="F104" s="151" t="s">
        <v>31</v>
      </c>
      <c r="G104" s="73" t="s">
        <v>260</v>
      </c>
      <c r="H104" s="56">
        <v>7</v>
      </c>
      <c r="I104" s="56"/>
      <c r="J104" s="56"/>
      <c r="K104" s="185">
        <f t="shared" si="17"/>
        <v>7</v>
      </c>
      <c r="L104" s="62">
        <v>0.19</v>
      </c>
      <c r="M104" s="57"/>
      <c r="N104" s="58">
        <v>2901</v>
      </c>
      <c r="O104" s="59">
        <v>2800</v>
      </c>
      <c r="P104" s="59">
        <v>2975</v>
      </c>
      <c r="Q104" s="59"/>
      <c r="R104" s="50"/>
      <c r="S104" s="50"/>
      <c r="T104" s="50"/>
      <c r="U104" s="69">
        <f t="shared" si="19"/>
        <v>3</v>
      </c>
      <c r="V104" s="48">
        <f t="shared" si="18"/>
        <v>2892</v>
      </c>
      <c r="W104" s="135">
        <f t="shared" si="13"/>
        <v>20244</v>
      </c>
      <c r="X104" s="135">
        <f t="shared" si="14"/>
        <v>0</v>
      </c>
      <c r="Y104" s="135">
        <f t="shared" si="15"/>
        <v>0</v>
      </c>
      <c r="Z104" s="136">
        <f t="shared" si="16"/>
        <v>20244</v>
      </c>
    </row>
    <row r="105" spans="1:26" s="18" customFormat="1" ht="48" x14ac:dyDescent="0.2">
      <c r="A105" s="95">
        <v>99</v>
      </c>
      <c r="B105" s="120">
        <v>96</v>
      </c>
      <c r="C105" s="45">
        <v>41104210</v>
      </c>
      <c r="D105" s="45" t="s">
        <v>215</v>
      </c>
      <c r="E105" s="46" t="s">
        <v>216</v>
      </c>
      <c r="F105" s="56" t="s">
        <v>387</v>
      </c>
      <c r="G105" s="79"/>
      <c r="H105" s="56">
        <v>1</v>
      </c>
      <c r="I105" s="56"/>
      <c r="J105" s="56"/>
      <c r="K105" s="185">
        <f t="shared" si="17"/>
        <v>1</v>
      </c>
      <c r="L105" s="62">
        <v>0.19</v>
      </c>
      <c r="M105" s="57"/>
      <c r="N105" s="58">
        <v>21465</v>
      </c>
      <c r="O105" s="59">
        <v>21000</v>
      </c>
      <c r="P105" s="59">
        <v>22015</v>
      </c>
      <c r="Q105" s="59"/>
      <c r="R105" s="50"/>
      <c r="S105" s="50"/>
      <c r="T105" s="50"/>
      <c r="U105" s="69">
        <f t="shared" si="19"/>
        <v>3</v>
      </c>
      <c r="V105" s="48">
        <f t="shared" si="18"/>
        <v>21493.33</v>
      </c>
      <c r="W105" s="135">
        <f t="shared" si="13"/>
        <v>21493.33</v>
      </c>
      <c r="X105" s="135">
        <f t="shared" si="14"/>
        <v>0</v>
      </c>
      <c r="Y105" s="135">
        <f t="shared" si="15"/>
        <v>0</v>
      </c>
      <c r="Z105" s="136">
        <f t="shared" si="16"/>
        <v>21493.33</v>
      </c>
    </row>
    <row r="106" spans="1:26" s="18" customFormat="1" ht="156" x14ac:dyDescent="0.2">
      <c r="A106" s="95">
        <v>100</v>
      </c>
      <c r="B106" s="103">
        <v>97</v>
      </c>
      <c r="C106" s="45">
        <v>20101700</v>
      </c>
      <c r="D106" s="45" t="s">
        <v>397</v>
      </c>
      <c r="E106" s="46" t="s">
        <v>218</v>
      </c>
      <c r="F106" s="151" t="s">
        <v>332</v>
      </c>
      <c r="G106" s="73" t="s">
        <v>42</v>
      </c>
      <c r="H106" s="56">
        <v>14</v>
      </c>
      <c r="I106" s="56"/>
      <c r="J106" s="56"/>
      <c r="K106" s="185">
        <f t="shared" si="17"/>
        <v>14</v>
      </c>
      <c r="L106" s="62">
        <v>0.19</v>
      </c>
      <c r="M106" s="57"/>
      <c r="N106" s="58">
        <v>110224</v>
      </c>
      <c r="O106" s="59">
        <v>111000</v>
      </c>
      <c r="P106" s="59">
        <v>113050</v>
      </c>
      <c r="Q106" s="59"/>
      <c r="R106" s="50"/>
      <c r="S106" s="50"/>
      <c r="T106" s="50"/>
      <c r="U106" s="69">
        <f t="shared" si="19"/>
        <v>3</v>
      </c>
      <c r="V106" s="48">
        <f t="shared" si="18"/>
        <v>111424.67</v>
      </c>
      <c r="W106" s="135">
        <f t="shared" ref="W106:W137" si="20">V106*H106</f>
        <v>1559945.38</v>
      </c>
      <c r="X106" s="135">
        <f t="shared" ref="X106:X137" si="21">V106*I106</f>
        <v>0</v>
      </c>
      <c r="Y106" s="135">
        <f t="shared" ref="Y106:Y137" si="22">V106*J106</f>
        <v>0</v>
      </c>
      <c r="Z106" s="136">
        <f t="shared" ref="Z106:Z137" si="23">V106*K106</f>
        <v>1559945.38</v>
      </c>
    </row>
    <row r="107" spans="1:26" s="18" customFormat="1" ht="36" x14ac:dyDescent="0.2">
      <c r="A107" s="95">
        <v>101</v>
      </c>
      <c r="B107" s="103">
        <v>98</v>
      </c>
      <c r="C107" s="45">
        <v>40171517</v>
      </c>
      <c r="D107" s="45" t="s">
        <v>398</v>
      </c>
      <c r="E107" s="46" t="s">
        <v>399</v>
      </c>
      <c r="F107" s="151" t="s">
        <v>31</v>
      </c>
      <c r="G107" s="73" t="s">
        <v>260</v>
      </c>
      <c r="H107" s="56">
        <v>3</v>
      </c>
      <c r="I107" s="56"/>
      <c r="J107" s="56"/>
      <c r="K107" s="185">
        <f t="shared" si="17"/>
        <v>3</v>
      </c>
      <c r="L107" s="62">
        <v>0.19</v>
      </c>
      <c r="M107" s="57"/>
      <c r="N107" s="58">
        <v>11138</v>
      </c>
      <c r="O107" s="59">
        <v>11000</v>
      </c>
      <c r="P107" s="59">
        <v>11424</v>
      </c>
      <c r="Q107" s="59"/>
      <c r="R107" s="50"/>
      <c r="S107" s="50"/>
      <c r="T107" s="50"/>
      <c r="U107" s="69">
        <f t="shared" si="19"/>
        <v>3</v>
      </c>
      <c r="V107" s="48">
        <f t="shared" si="18"/>
        <v>11187.33</v>
      </c>
      <c r="W107" s="135">
        <f t="shared" si="20"/>
        <v>33561.99</v>
      </c>
      <c r="X107" s="135">
        <f t="shared" si="21"/>
        <v>0</v>
      </c>
      <c r="Y107" s="135">
        <f t="shared" si="22"/>
        <v>0</v>
      </c>
      <c r="Z107" s="136">
        <f t="shared" si="23"/>
        <v>33561.99</v>
      </c>
    </row>
    <row r="108" spans="1:26" s="18" customFormat="1" ht="36" x14ac:dyDescent="0.2">
      <c r="A108" s="95">
        <v>102</v>
      </c>
      <c r="B108" s="103">
        <v>99</v>
      </c>
      <c r="C108" s="45">
        <v>40171517</v>
      </c>
      <c r="D108" s="45" t="s">
        <v>400</v>
      </c>
      <c r="E108" s="46" t="s">
        <v>399</v>
      </c>
      <c r="F108" s="151" t="s">
        <v>31</v>
      </c>
      <c r="G108" s="73" t="s">
        <v>260</v>
      </c>
      <c r="H108" s="56">
        <v>3</v>
      </c>
      <c r="I108" s="56"/>
      <c r="J108" s="56"/>
      <c r="K108" s="185">
        <f t="shared" si="17"/>
        <v>3</v>
      </c>
      <c r="L108" s="62">
        <v>0.19</v>
      </c>
      <c r="M108" s="57"/>
      <c r="N108" s="58">
        <v>14851</v>
      </c>
      <c r="O108" s="59">
        <v>15000</v>
      </c>
      <c r="P108" s="59">
        <v>15232</v>
      </c>
      <c r="Q108" s="59"/>
      <c r="R108" s="50"/>
      <c r="S108" s="50"/>
      <c r="T108" s="50"/>
      <c r="U108" s="69">
        <f t="shared" si="19"/>
        <v>3</v>
      </c>
      <c r="V108" s="48">
        <f t="shared" si="18"/>
        <v>15027.67</v>
      </c>
      <c r="W108" s="135">
        <f t="shared" si="20"/>
        <v>45083.01</v>
      </c>
      <c r="X108" s="135">
        <f t="shared" si="21"/>
        <v>0</v>
      </c>
      <c r="Y108" s="135">
        <f t="shared" si="22"/>
        <v>0</v>
      </c>
      <c r="Z108" s="136">
        <f t="shared" si="23"/>
        <v>45083.01</v>
      </c>
    </row>
    <row r="109" spans="1:26" s="18" customFormat="1" ht="144" x14ac:dyDescent="0.2">
      <c r="A109" s="95">
        <v>103</v>
      </c>
      <c r="B109" s="103">
        <v>100</v>
      </c>
      <c r="C109" s="45">
        <v>40171517</v>
      </c>
      <c r="D109" s="45" t="s">
        <v>401</v>
      </c>
      <c r="E109" s="46" t="s">
        <v>223</v>
      </c>
      <c r="F109" s="151" t="s">
        <v>31</v>
      </c>
      <c r="G109" s="73" t="s">
        <v>260</v>
      </c>
      <c r="H109" s="56">
        <v>12</v>
      </c>
      <c r="I109" s="56"/>
      <c r="J109" s="56"/>
      <c r="K109" s="185">
        <f t="shared" si="17"/>
        <v>12</v>
      </c>
      <c r="L109" s="62">
        <v>0.19</v>
      </c>
      <c r="M109" s="57"/>
      <c r="N109" s="58">
        <v>11487</v>
      </c>
      <c r="O109" s="59">
        <v>11500</v>
      </c>
      <c r="P109" s="59">
        <v>11781</v>
      </c>
      <c r="Q109" s="59"/>
      <c r="R109" s="50"/>
      <c r="S109" s="50"/>
      <c r="T109" s="50"/>
      <c r="U109" s="69">
        <f t="shared" si="19"/>
        <v>3</v>
      </c>
      <c r="V109" s="48">
        <f t="shared" si="18"/>
        <v>11589.33</v>
      </c>
      <c r="W109" s="135">
        <f t="shared" si="20"/>
        <v>139071.96</v>
      </c>
      <c r="X109" s="135">
        <f t="shared" si="21"/>
        <v>0</v>
      </c>
      <c r="Y109" s="135">
        <f t="shared" si="22"/>
        <v>0</v>
      </c>
      <c r="Z109" s="136">
        <f t="shared" si="23"/>
        <v>139071.96</v>
      </c>
    </row>
    <row r="110" spans="1:26" s="18" customFormat="1" ht="144" x14ac:dyDescent="0.2">
      <c r="A110" s="95">
        <v>104</v>
      </c>
      <c r="B110" s="120">
        <v>101</v>
      </c>
      <c r="C110" s="45">
        <v>40171517</v>
      </c>
      <c r="D110" s="45" t="s">
        <v>402</v>
      </c>
      <c r="E110" s="46" t="s">
        <v>223</v>
      </c>
      <c r="F110" s="151" t="s">
        <v>31</v>
      </c>
      <c r="G110" s="73" t="s">
        <v>260</v>
      </c>
      <c r="H110" s="56">
        <v>56</v>
      </c>
      <c r="I110" s="56"/>
      <c r="J110" s="56"/>
      <c r="K110" s="185">
        <f t="shared" si="17"/>
        <v>56</v>
      </c>
      <c r="L110" s="62">
        <v>0.19</v>
      </c>
      <c r="M110" s="57"/>
      <c r="N110" s="58">
        <v>7542</v>
      </c>
      <c r="O110" s="59">
        <v>7500</v>
      </c>
      <c r="P110" s="59">
        <v>7735</v>
      </c>
      <c r="Q110" s="59"/>
      <c r="R110" s="50"/>
      <c r="S110" s="50"/>
      <c r="T110" s="50"/>
      <c r="U110" s="69">
        <f t="shared" si="19"/>
        <v>3</v>
      </c>
      <c r="V110" s="48">
        <f t="shared" si="18"/>
        <v>7592.33</v>
      </c>
      <c r="W110" s="135">
        <f t="shared" si="20"/>
        <v>425170.48</v>
      </c>
      <c r="X110" s="135">
        <f t="shared" si="21"/>
        <v>0</v>
      </c>
      <c r="Y110" s="135">
        <f t="shared" si="22"/>
        <v>0</v>
      </c>
      <c r="Z110" s="136">
        <f t="shared" si="23"/>
        <v>425170.48</v>
      </c>
    </row>
    <row r="111" spans="1:26" s="18" customFormat="1" ht="144" x14ac:dyDescent="0.2">
      <c r="A111" s="95">
        <v>105</v>
      </c>
      <c r="B111" s="103">
        <v>102</v>
      </c>
      <c r="C111" s="45">
        <v>40171517</v>
      </c>
      <c r="D111" s="45" t="s">
        <v>403</v>
      </c>
      <c r="E111" s="46" t="s">
        <v>223</v>
      </c>
      <c r="F111" s="151" t="s">
        <v>31</v>
      </c>
      <c r="G111" s="73" t="s">
        <v>260</v>
      </c>
      <c r="H111" s="56">
        <v>60</v>
      </c>
      <c r="I111" s="56"/>
      <c r="J111" s="56"/>
      <c r="K111" s="185">
        <f t="shared" si="17"/>
        <v>60</v>
      </c>
      <c r="L111" s="62">
        <v>0.19</v>
      </c>
      <c r="M111" s="57"/>
      <c r="N111" s="58">
        <v>9514</v>
      </c>
      <c r="O111" s="59">
        <v>9500</v>
      </c>
      <c r="P111" s="59">
        <v>9758</v>
      </c>
      <c r="Q111" s="59"/>
      <c r="R111" s="50"/>
      <c r="S111" s="50"/>
      <c r="T111" s="50"/>
      <c r="U111" s="69">
        <f t="shared" si="19"/>
        <v>3</v>
      </c>
      <c r="V111" s="48">
        <f t="shared" si="18"/>
        <v>9590.67</v>
      </c>
      <c r="W111" s="135">
        <f t="shared" si="20"/>
        <v>575440.19999999995</v>
      </c>
      <c r="X111" s="135">
        <f t="shared" si="21"/>
        <v>0</v>
      </c>
      <c r="Y111" s="135">
        <f t="shared" si="22"/>
        <v>0</v>
      </c>
      <c r="Z111" s="136">
        <f t="shared" si="23"/>
        <v>575440.19999999995</v>
      </c>
    </row>
    <row r="112" spans="1:26" s="18" customFormat="1" ht="264" x14ac:dyDescent="0.2">
      <c r="A112" s="95">
        <v>106</v>
      </c>
      <c r="B112" s="103">
        <v>103</v>
      </c>
      <c r="C112" s="45">
        <v>40171502</v>
      </c>
      <c r="D112" s="45" t="s">
        <v>226</v>
      </c>
      <c r="E112" s="46" t="s">
        <v>404</v>
      </c>
      <c r="F112" s="151" t="s">
        <v>31</v>
      </c>
      <c r="G112" s="73" t="s">
        <v>260</v>
      </c>
      <c r="H112" s="56">
        <v>5</v>
      </c>
      <c r="I112" s="56"/>
      <c r="J112" s="56"/>
      <c r="K112" s="185">
        <f t="shared" si="17"/>
        <v>5</v>
      </c>
      <c r="L112" s="62">
        <v>0.19</v>
      </c>
      <c r="M112" s="57"/>
      <c r="N112" s="58">
        <v>39449</v>
      </c>
      <c r="O112" s="59">
        <v>39000</v>
      </c>
      <c r="P112" s="59">
        <v>40460</v>
      </c>
      <c r="Q112" s="59"/>
      <c r="R112" s="50"/>
      <c r="S112" s="50"/>
      <c r="T112" s="50"/>
      <c r="U112" s="69">
        <f t="shared" si="19"/>
        <v>3</v>
      </c>
      <c r="V112" s="48">
        <f t="shared" si="18"/>
        <v>39636.33</v>
      </c>
      <c r="W112" s="135">
        <f t="shared" si="20"/>
        <v>198181.65000000002</v>
      </c>
      <c r="X112" s="135">
        <f t="shared" si="21"/>
        <v>0</v>
      </c>
      <c r="Y112" s="135">
        <f t="shared" si="22"/>
        <v>0</v>
      </c>
      <c r="Z112" s="136">
        <f t="shared" si="23"/>
        <v>198181.65000000002</v>
      </c>
    </row>
    <row r="113" spans="1:26" s="18" customFormat="1" ht="24" x14ac:dyDescent="0.2">
      <c r="A113" s="95">
        <v>107</v>
      </c>
      <c r="B113" s="103">
        <v>104</v>
      </c>
      <c r="C113" s="45">
        <v>40174908</v>
      </c>
      <c r="D113" s="45" t="s">
        <v>405</v>
      </c>
      <c r="E113" s="46" t="s">
        <v>406</v>
      </c>
      <c r="F113" s="151" t="s">
        <v>31</v>
      </c>
      <c r="G113" s="73" t="s">
        <v>260</v>
      </c>
      <c r="H113" s="56">
        <v>1</v>
      </c>
      <c r="I113" s="56"/>
      <c r="J113" s="56"/>
      <c r="K113" s="185">
        <f t="shared" si="17"/>
        <v>1</v>
      </c>
      <c r="L113" s="62">
        <v>0.19</v>
      </c>
      <c r="M113" s="57"/>
      <c r="N113" s="58">
        <v>5279</v>
      </c>
      <c r="O113" s="59">
        <v>5200</v>
      </c>
      <c r="P113" s="59">
        <v>5414.5</v>
      </c>
      <c r="Q113" s="59"/>
      <c r="R113" s="50"/>
      <c r="S113" s="50"/>
      <c r="T113" s="50"/>
      <c r="U113" s="69">
        <f t="shared" si="19"/>
        <v>3</v>
      </c>
      <c r="V113" s="48">
        <f t="shared" si="18"/>
        <v>5297.83</v>
      </c>
      <c r="W113" s="135">
        <f t="shared" si="20"/>
        <v>5297.83</v>
      </c>
      <c r="X113" s="135">
        <f t="shared" si="21"/>
        <v>0</v>
      </c>
      <c r="Y113" s="135">
        <f t="shared" si="22"/>
        <v>0</v>
      </c>
      <c r="Z113" s="136">
        <f t="shared" si="23"/>
        <v>5297.83</v>
      </c>
    </row>
    <row r="114" spans="1:26" s="18" customFormat="1" ht="24" x14ac:dyDescent="0.2">
      <c r="A114" s="95">
        <v>108</v>
      </c>
      <c r="B114" s="103">
        <v>105</v>
      </c>
      <c r="C114" s="45">
        <v>40183002</v>
      </c>
      <c r="D114" s="45" t="s">
        <v>407</v>
      </c>
      <c r="E114" s="46" t="s">
        <v>408</v>
      </c>
      <c r="F114" s="151" t="s">
        <v>31</v>
      </c>
      <c r="G114" s="73" t="s">
        <v>260</v>
      </c>
      <c r="H114" s="56">
        <v>1</v>
      </c>
      <c r="I114" s="56"/>
      <c r="J114" s="56"/>
      <c r="K114" s="185">
        <f t="shared" si="17"/>
        <v>1</v>
      </c>
      <c r="L114" s="62">
        <v>0.19</v>
      </c>
      <c r="M114" s="57"/>
      <c r="N114" s="58">
        <v>28195</v>
      </c>
      <c r="O114" s="59">
        <v>28000</v>
      </c>
      <c r="P114" s="59">
        <v>28917</v>
      </c>
      <c r="Q114" s="59"/>
      <c r="R114" s="50"/>
      <c r="S114" s="50"/>
      <c r="T114" s="50"/>
      <c r="U114" s="69">
        <f t="shared" si="19"/>
        <v>3</v>
      </c>
      <c r="V114" s="48">
        <f t="shared" si="18"/>
        <v>28370.67</v>
      </c>
      <c r="W114" s="135">
        <f t="shared" si="20"/>
        <v>28370.67</v>
      </c>
      <c r="X114" s="135">
        <f t="shared" si="21"/>
        <v>0</v>
      </c>
      <c r="Y114" s="135">
        <f t="shared" si="22"/>
        <v>0</v>
      </c>
      <c r="Z114" s="136">
        <f t="shared" si="23"/>
        <v>28370.67</v>
      </c>
    </row>
    <row r="115" spans="1:26" s="18" customFormat="1" ht="24" x14ac:dyDescent="0.2">
      <c r="A115" s="95">
        <v>109</v>
      </c>
      <c r="B115" s="120">
        <v>106</v>
      </c>
      <c r="C115" s="45">
        <v>40172906</v>
      </c>
      <c r="D115" s="45" t="s">
        <v>232</v>
      </c>
      <c r="E115" s="46" t="s">
        <v>131</v>
      </c>
      <c r="F115" s="151" t="s">
        <v>31</v>
      </c>
      <c r="G115" s="73" t="s">
        <v>260</v>
      </c>
      <c r="H115" s="56">
        <v>7</v>
      </c>
      <c r="I115" s="56"/>
      <c r="J115" s="56"/>
      <c r="K115" s="185">
        <f t="shared" si="17"/>
        <v>7</v>
      </c>
      <c r="L115" s="62">
        <v>0.19</v>
      </c>
      <c r="M115" s="57"/>
      <c r="N115" s="58">
        <v>2030</v>
      </c>
      <c r="O115" s="59">
        <v>2000</v>
      </c>
      <c r="P115" s="59">
        <v>2082.5</v>
      </c>
      <c r="Q115" s="59"/>
      <c r="R115" s="50"/>
      <c r="S115" s="50"/>
      <c r="T115" s="50"/>
      <c r="U115" s="69">
        <f t="shared" si="19"/>
        <v>3</v>
      </c>
      <c r="V115" s="48">
        <f t="shared" si="18"/>
        <v>2037.5</v>
      </c>
      <c r="W115" s="135">
        <f t="shared" si="20"/>
        <v>14262.5</v>
      </c>
      <c r="X115" s="135">
        <f t="shared" si="21"/>
        <v>0</v>
      </c>
      <c r="Y115" s="135">
        <f t="shared" si="22"/>
        <v>0</v>
      </c>
      <c r="Z115" s="136">
        <f t="shared" si="23"/>
        <v>14262.5</v>
      </c>
    </row>
    <row r="116" spans="1:26" s="18" customFormat="1" ht="24" x14ac:dyDescent="0.2">
      <c r="A116" s="95">
        <v>110</v>
      </c>
      <c r="B116" s="103">
        <v>107</v>
      </c>
      <c r="C116" s="45">
        <v>40172906</v>
      </c>
      <c r="D116" s="45" t="s">
        <v>233</v>
      </c>
      <c r="E116" s="46" t="s">
        <v>131</v>
      </c>
      <c r="F116" s="151" t="s">
        <v>31</v>
      </c>
      <c r="G116" s="73" t="s">
        <v>260</v>
      </c>
      <c r="H116" s="56">
        <v>7</v>
      </c>
      <c r="I116" s="56"/>
      <c r="J116" s="56"/>
      <c r="K116" s="185">
        <f t="shared" si="17"/>
        <v>7</v>
      </c>
      <c r="L116" s="62">
        <v>0.19</v>
      </c>
      <c r="M116" s="57"/>
      <c r="N116" s="58">
        <v>3249</v>
      </c>
      <c r="O116" s="59">
        <v>3200</v>
      </c>
      <c r="P116" s="59">
        <v>3332</v>
      </c>
      <c r="Q116" s="59"/>
      <c r="R116" s="50"/>
      <c r="S116" s="50"/>
      <c r="T116" s="50"/>
      <c r="U116" s="69">
        <f t="shared" si="19"/>
        <v>3</v>
      </c>
      <c r="V116" s="48">
        <f t="shared" si="18"/>
        <v>3260.33</v>
      </c>
      <c r="W116" s="135">
        <f t="shared" si="20"/>
        <v>22822.309999999998</v>
      </c>
      <c r="X116" s="135">
        <f t="shared" si="21"/>
        <v>0</v>
      </c>
      <c r="Y116" s="135">
        <f t="shared" si="22"/>
        <v>0</v>
      </c>
      <c r="Z116" s="136">
        <f t="shared" si="23"/>
        <v>22822.309999999998</v>
      </c>
    </row>
    <row r="117" spans="1:26" s="18" customFormat="1" ht="24" x14ac:dyDescent="0.2">
      <c r="A117" s="95">
        <v>111</v>
      </c>
      <c r="B117" s="103">
        <v>108</v>
      </c>
      <c r="C117" s="45">
        <v>40172906</v>
      </c>
      <c r="D117" s="45" t="s">
        <v>409</v>
      </c>
      <c r="E117" s="46" t="s">
        <v>410</v>
      </c>
      <c r="F117" s="151" t="s">
        <v>31</v>
      </c>
      <c r="G117" s="73" t="s">
        <v>260</v>
      </c>
      <c r="H117" s="56">
        <v>7</v>
      </c>
      <c r="I117" s="56"/>
      <c r="J117" s="56"/>
      <c r="K117" s="185">
        <f t="shared" si="17"/>
        <v>7</v>
      </c>
      <c r="L117" s="62">
        <v>0.19</v>
      </c>
      <c r="M117" s="57"/>
      <c r="N117" s="58">
        <v>1392</v>
      </c>
      <c r="O117" s="59">
        <v>1300</v>
      </c>
      <c r="P117" s="59">
        <v>1428</v>
      </c>
      <c r="Q117" s="59"/>
      <c r="R117" s="50"/>
      <c r="S117" s="50"/>
      <c r="T117" s="50"/>
      <c r="U117" s="69">
        <f t="shared" si="19"/>
        <v>3</v>
      </c>
      <c r="V117" s="48">
        <f t="shared" si="18"/>
        <v>1373.33</v>
      </c>
      <c r="W117" s="135">
        <f t="shared" si="20"/>
        <v>9613.31</v>
      </c>
      <c r="X117" s="135">
        <f t="shared" si="21"/>
        <v>0</v>
      </c>
      <c r="Y117" s="135">
        <f t="shared" si="22"/>
        <v>0</v>
      </c>
      <c r="Z117" s="136">
        <f t="shared" si="23"/>
        <v>9613.31</v>
      </c>
    </row>
    <row r="118" spans="1:26" s="18" customFormat="1" ht="132" x14ac:dyDescent="0.2">
      <c r="A118" s="95">
        <v>112</v>
      </c>
      <c r="B118" s="103">
        <v>109</v>
      </c>
      <c r="C118" s="45">
        <v>40172906</v>
      </c>
      <c r="D118" s="45" t="s">
        <v>411</v>
      </c>
      <c r="E118" s="46" t="s">
        <v>237</v>
      </c>
      <c r="F118" s="151" t="s">
        <v>31</v>
      </c>
      <c r="G118" s="73" t="s">
        <v>260</v>
      </c>
      <c r="H118" s="56">
        <v>10</v>
      </c>
      <c r="I118" s="56"/>
      <c r="J118" s="56"/>
      <c r="K118" s="185">
        <f t="shared" si="17"/>
        <v>10</v>
      </c>
      <c r="L118" s="62">
        <v>0.19</v>
      </c>
      <c r="M118" s="57"/>
      <c r="N118" s="58">
        <v>1277</v>
      </c>
      <c r="O118" s="59">
        <v>1500</v>
      </c>
      <c r="P118" s="59">
        <v>1309</v>
      </c>
      <c r="Q118" s="59"/>
      <c r="R118" s="50"/>
      <c r="S118" s="50"/>
      <c r="T118" s="50"/>
      <c r="U118" s="69">
        <f t="shared" si="19"/>
        <v>3</v>
      </c>
      <c r="V118" s="48">
        <f t="shared" si="18"/>
        <v>1362</v>
      </c>
      <c r="W118" s="135">
        <f t="shared" si="20"/>
        <v>13620</v>
      </c>
      <c r="X118" s="135">
        <f t="shared" si="21"/>
        <v>0</v>
      </c>
      <c r="Y118" s="135">
        <f t="shared" si="22"/>
        <v>0</v>
      </c>
      <c r="Z118" s="136">
        <f t="shared" si="23"/>
        <v>13620</v>
      </c>
    </row>
    <row r="119" spans="1:26" s="18" customFormat="1" ht="132" x14ac:dyDescent="0.2">
      <c r="A119" s="95">
        <v>113</v>
      </c>
      <c r="B119" s="103">
        <v>110</v>
      </c>
      <c r="C119" s="45">
        <v>40172906</v>
      </c>
      <c r="D119" s="45" t="s">
        <v>412</v>
      </c>
      <c r="E119" s="46" t="s">
        <v>237</v>
      </c>
      <c r="F119" s="151" t="s">
        <v>31</v>
      </c>
      <c r="G119" s="73" t="s">
        <v>260</v>
      </c>
      <c r="H119" s="56">
        <v>72</v>
      </c>
      <c r="I119" s="56"/>
      <c r="J119" s="56"/>
      <c r="K119" s="185">
        <f t="shared" si="17"/>
        <v>72</v>
      </c>
      <c r="L119" s="62">
        <v>0.19</v>
      </c>
      <c r="M119" s="57"/>
      <c r="N119" s="58">
        <v>638</v>
      </c>
      <c r="O119" s="59">
        <v>650</v>
      </c>
      <c r="P119" s="59">
        <v>654.5</v>
      </c>
      <c r="Q119" s="59"/>
      <c r="R119" s="50"/>
      <c r="S119" s="50"/>
      <c r="T119" s="50"/>
      <c r="U119" s="69">
        <f t="shared" si="19"/>
        <v>3</v>
      </c>
      <c r="V119" s="48">
        <f t="shared" si="18"/>
        <v>647.5</v>
      </c>
      <c r="W119" s="135">
        <f t="shared" si="20"/>
        <v>46620</v>
      </c>
      <c r="X119" s="135">
        <f t="shared" si="21"/>
        <v>0</v>
      </c>
      <c r="Y119" s="135">
        <f t="shared" si="22"/>
        <v>0</v>
      </c>
      <c r="Z119" s="136">
        <f t="shared" si="23"/>
        <v>46620</v>
      </c>
    </row>
    <row r="120" spans="1:26" s="18" customFormat="1" ht="132" x14ac:dyDescent="0.2">
      <c r="A120" s="95">
        <v>114</v>
      </c>
      <c r="B120" s="120">
        <v>111</v>
      </c>
      <c r="C120" s="45">
        <v>40172906</v>
      </c>
      <c r="D120" s="45" t="s">
        <v>413</v>
      </c>
      <c r="E120" s="46" t="s">
        <v>237</v>
      </c>
      <c r="F120" s="151" t="s">
        <v>31</v>
      </c>
      <c r="G120" s="73" t="s">
        <v>260</v>
      </c>
      <c r="H120" s="56">
        <v>75</v>
      </c>
      <c r="I120" s="56"/>
      <c r="J120" s="56"/>
      <c r="K120" s="185">
        <f t="shared" si="17"/>
        <v>75</v>
      </c>
      <c r="L120" s="62">
        <v>0.19</v>
      </c>
      <c r="M120" s="57"/>
      <c r="N120" s="58">
        <v>754</v>
      </c>
      <c r="O120" s="59">
        <v>750</v>
      </c>
      <c r="P120" s="59">
        <v>773.5</v>
      </c>
      <c r="Q120" s="59"/>
      <c r="R120" s="50"/>
      <c r="S120" s="50"/>
      <c r="T120" s="50"/>
      <c r="U120" s="69">
        <f t="shared" si="19"/>
        <v>3</v>
      </c>
      <c r="V120" s="48">
        <f t="shared" si="18"/>
        <v>759.17</v>
      </c>
      <c r="W120" s="135">
        <f t="shared" si="20"/>
        <v>56937.75</v>
      </c>
      <c r="X120" s="135">
        <f t="shared" si="21"/>
        <v>0</v>
      </c>
      <c r="Y120" s="135">
        <f t="shared" si="22"/>
        <v>0</v>
      </c>
      <c r="Z120" s="136">
        <f t="shared" si="23"/>
        <v>56937.75</v>
      </c>
    </row>
    <row r="121" spans="1:26" s="18" customFormat="1" ht="120" x14ac:dyDescent="0.2">
      <c r="A121" s="95">
        <v>115</v>
      </c>
      <c r="B121" s="103">
        <v>112</v>
      </c>
      <c r="C121" s="45">
        <v>30102403</v>
      </c>
      <c r="D121" s="45" t="s">
        <v>240</v>
      </c>
      <c r="E121" s="46" t="s">
        <v>241</v>
      </c>
      <c r="F121" s="151" t="s">
        <v>31</v>
      </c>
      <c r="G121" s="73" t="s">
        <v>260</v>
      </c>
      <c r="H121" s="56">
        <v>10</v>
      </c>
      <c r="I121" s="56"/>
      <c r="J121" s="56"/>
      <c r="K121" s="185">
        <f t="shared" si="17"/>
        <v>10</v>
      </c>
      <c r="L121" s="62">
        <v>0.19</v>
      </c>
      <c r="M121" s="57"/>
      <c r="N121" s="58">
        <v>31095</v>
      </c>
      <c r="O121" s="59">
        <v>31500</v>
      </c>
      <c r="P121" s="59">
        <v>31892</v>
      </c>
      <c r="Q121" s="59"/>
      <c r="R121" s="50"/>
      <c r="S121" s="50"/>
      <c r="T121" s="50"/>
      <c r="U121" s="69">
        <f t="shared" si="19"/>
        <v>3</v>
      </c>
      <c r="V121" s="48">
        <f t="shared" si="18"/>
        <v>31495.67</v>
      </c>
      <c r="W121" s="135">
        <f t="shared" si="20"/>
        <v>314956.69999999995</v>
      </c>
      <c r="X121" s="135">
        <f t="shared" si="21"/>
        <v>0</v>
      </c>
      <c r="Y121" s="135">
        <f t="shared" si="22"/>
        <v>0</v>
      </c>
      <c r="Z121" s="136">
        <f t="shared" si="23"/>
        <v>314956.69999999995</v>
      </c>
    </row>
    <row r="122" spans="1:26" s="18" customFormat="1" ht="120" x14ac:dyDescent="0.2">
      <c r="A122" s="95">
        <v>116</v>
      </c>
      <c r="B122" s="103">
        <v>113</v>
      </c>
      <c r="C122" s="45">
        <v>30102403</v>
      </c>
      <c r="D122" s="45" t="s">
        <v>414</v>
      </c>
      <c r="E122" s="46" t="s">
        <v>241</v>
      </c>
      <c r="F122" s="73" t="s">
        <v>31</v>
      </c>
      <c r="G122" s="73" t="s">
        <v>260</v>
      </c>
      <c r="H122" s="56">
        <v>10</v>
      </c>
      <c r="I122" s="56">
        <v>2</v>
      </c>
      <c r="J122" s="56"/>
      <c r="K122" s="185">
        <f t="shared" si="17"/>
        <v>12</v>
      </c>
      <c r="L122" s="62">
        <v>0.19</v>
      </c>
      <c r="M122" s="57"/>
      <c r="N122" s="58">
        <v>20305</v>
      </c>
      <c r="O122" s="59">
        <v>20500</v>
      </c>
      <c r="P122" s="59">
        <v>20825</v>
      </c>
      <c r="Q122" s="59"/>
      <c r="R122" s="50"/>
      <c r="S122" s="50"/>
      <c r="T122" s="50"/>
      <c r="U122" s="69">
        <f t="shared" si="19"/>
        <v>3</v>
      </c>
      <c r="V122" s="48">
        <f t="shared" si="18"/>
        <v>20543.330000000002</v>
      </c>
      <c r="W122" s="135">
        <f t="shared" si="20"/>
        <v>205433.30000000002</v>
      </c>
      <c r="X122" s="135">
        <f t="shared" si="21"/>
        <v>41086.660000000003</v>
      </c>
      <c r="Y122" s="135">
        <f t="shared" si="22"/>
        <v>0</v>
      </c>
      <c r="Z122" s="136">
        <f t="shared" si="23"/>
        <v>246519.96000000002</v>
      </c>
    </row>
    <row r="123" spans="1:26" s="18" customFormat="1" ht="72" x14ac:dyDescent="0.2">
      <c r="A123" s="95">
        <v>117</v>
      </c>
      <c r="B123" s="103">
        <v>114</v>
      </c>
      <c r="C123" s="45">
        <v>30102409</v>
      </c>
      <c r="D123" s="45" t="s">
        <v>415</v>
      </c>
      <c r="E123" s="46" t="s">
        <v>416</v>
      </c>
      <c r="F123" s="73" t="s">
        <v>31</v>
      </c>
      <c r="G123" s="73" t="s">
        <v>260</v>
      </c>
      <c r="H123" s="56">
        <v>2</v>
      </c>
      <c r="I123" s="56"/>
      <c r="J123" s="56"/>
      <c r="K123" s="185">
        <f t="shared" si="17"/>
        <v>2</v>
      </c>
      <c r="L123" s="62">
        <v>0.19</v>
      </c>
      <c r="M123" s="57"/>
      <c r="N123" s="58">
        <v>49311</v>
      </c>
      <c r="O123" s="59">
        <v>50000</v>
      </c>
      <c r="P123" s="59">
        <v>50575</v>
      </c>
      <c r="Q123" s="59"/>
      <c r="R123" s="50"/>
      <c r="S123" s="50"/>
      <c r="T123" s="50"/>
      <c r="U123" s="69">
        <f t="shared" si="19"/>
        <v>3</v>
      </c>
      <c r="V123" s="48">
        <f t="shared" si="18"/>
        <v>49962</v>
      </c>
      <c r="W123" s="135">
        <f t="shared" si="20"/>
        <v>99924</v>
      </c>
      <c r="X123" s="135">
        <f t="shared" si="21"/>
        <v>0</v>
      </c>
      <c r="Y123" s="135">
        <f t="shared" si="22"/>
        <v>0</v>
      </c>
      <c r="Z123" s="136">
        <f t="shared" si="23"/>
        <v>99924</v>
      </c>
    </row>
    <row r="124" spans="1:26" s="18" customFormat="1" ht="48" x14ac:dyDescent="0.2">
      <c r="A124" s="95">
        <v>118</v>
      </c>
      <c r="B124" s="103">
        <v>115</v>
      </c>
      <c r="C124" s="45">
        <v>30171600</v>
      </c>
      <c r="D124" s="45" t="s">
        <v>417</v>
      </c>
      <c r="E124" s="46" t="s">
        <v>246</v>
      </c>
      <c r="F124" s="151" t="s">
        <v>331</v>
      </c>
      <c r="G124" s="73" t="s">
        <v>167</v>
      </c>
      <c r="H124" s="70">
        <v>5</v>
      </c>
      <c r="I124" s="70"/>
      <c r="J124" s="70"/>
      <c r="K124" s="185">
        <f t="shared" si="17"/>
        <v>5</v>
      </c>
      <c r="L124" s="62">
        <v>0.19</v>
      </c>
      <c r="M124" s="57"/>
      <c r="N124" s="58">
        <v>330671</v>
      </c>
      <c r="O124" s="59">
        <v>335000</v>
      </c>
      <c r="P124" s="59">
        <v>339150</v>
      </c>
      <c r="Q124" s="59"/>
      <c r="R124" s="50"/>
      <c r="S124" s="50"/>
      <c r="T124" s="50"/>
      <c r="U124" s="69">
        <f t="shared" si="19"/>
        <v>3</v>
      </c>
      <c r="V124" s="48">
        <f t="shared" si="18"/>
        <v>334940.33</v>
      </c>
      <c r="W124" s="135">
        <f t="shared" si="20"/>
        <v>1674701.6500000001</v>
      </c>
      <c r="X124" s="135">
        <f t="shared" si="21"/>
        <v>0</v>
      </c>
      <c r="Y124" s="135">
        <f t="shared" si="22"/>
        <v>0</v>
      </c>
      <c r="Z124" s="136">
        <f t="shared" si="23"/>
        <v>1674701.6500000001</v>
      </c>
    </row>
    <row r="125" spans="1:26" s="18" customFormat="1" ht="24" x14ac:dyDescent="0.2">
      <c r="A125" s="95">
        <v>119</v>
      </c>
      <c r="B125" s="120">
        <v>116</v>
      </c>
      <c r="C125" s="45">
        <v>31211502</v>
      </c>
      <c r="D125" s="45" t="s">
        <v>247</v>
      </c>
      <c r="E125" s="46" t="s">
        <v>337</v>
      </c>
      <c r="F125" s="56" t="s">
        <v>141</v>
      </c>
      <c r="G125" s="73" t="s">
        <v>260</v>
      </c>
      <c r="H125" s="56">
        <v>1</v>
      </c>
      <c r="I125" s="56"/>
      <c r="J125" s="56"/>
      <c r="K125" s="185">
        <f t="shared" si="17"/>
        <v>1</v>
      </c>
      <c r="L125" s="62">
        <v>0.19</v>
      </c>
      <c r="M125" s="57"/>
      <c r="N125" s="179"/>
      <c r="O125" s="59"/>
      <c r="P125" s="59"/>
      <c r="Q125" s="59"/>
      <c r="R125" s="50"/>
      <c r="S125" s="50"/>
      <c r="T125" s="50">
        <v>210000</v>
      </c>
      <c r="U125" s="69">
        <f t="shared" si="19"/>
        <v>1</v>
      </c>
      <c r="V125" s="48">
        <f t="shared" si="18"/>
        <v>210000</v>
      </c>
      <c r="W125" s="135">
        <f t="shared" si="20"/>
        <v>210000</v>
      </c>
      <c r="X125" s="135">
        <f t="shared" si="21"/>
        <v>0</v>
      </c>
      <c r="Y125" s="135">
        <f t="shared" si="22"/>
        <v>0</v>
      </c>
      <c r="Z125" s="136">
        <f t="shared" si="23"/>
        <v>210000</v>
      </c>
    </row>
    <row r="126" spans="1:26" s="18" customFormat="1" ht="25.5" x14ac:dyDescent="0.2">
      <c r="A126" s="96">
        <v>1</v>
      </c>
      <c r="B126" s="103">
        <v>117</v>
      </c>
      <c r="C126" s="72">
        <v>11121604</v>
      </c>
      <c r="D126" s="72" t="s">
        <v>257</v>
      </c>
      <c r="E126" s="51" t="s">
        <v>418</v>
      </c>
      <c r="F126" s="91" t="s">
        <v>259</v>
      </c>
      <c r="G126" s="73" t="s">
        <v>260</v>
      </c>
      <c r="H126" s="73"/>
      <c r="I126" s="73"/>
      <c r="J126" s="73">
        <v>6</v>
      </c>
      <c r="K126" s="185">
        <f t="shared" si="17"/>
        <v>6</v>
      </c>
      <c r="L126" s="62">
        <v>0.19</v>
      </c>
      <c r="M126" s="60">
        <v>77500</v>
      </c>
      <c r="N126" s="75"/>
      <c r="O126" s="75"/>
      <c r="P126" s="75"/>
      <c r="Q126" s="75">
        <v>81000</v>
      </c>
      <c r="R126" s="49">
        <v>78000</v>
      </c>
      <c r="S126" s="76"/>
      <c r="T126" s="76"/>
      <c r="U126" s="69">
        <f t="shared" si="19"/>
        <v>3</v>
      </c>
      <c r="V126" s="48">
        <f t="shared" si="18"/>
        <v>78833.33</v>
      </c>
      <c r="W126" s="135">
        <f t="shared" si="20"/>
        <v>0</v>
      </c>
      <c r="X126" s="135">
        <f t="shared" si="21"/>
        <v>0</v>
      </c>
      <c r="Y126" s="135">
        <f t="shared" si="22"/>
        <v>472999.98</v>
      </c>
      <c r="Z126" s="136">
        <f t="shared" si="23"/>
        <v>472999.98</v>
      </c>
    </row>
    <row r="127" spans="1:26" s="18" customFormat="1" ht="25.5" x14ac:dyDescent="0.2">
      <c r="A127" s="96">
        <v>2</v>
      </c>
      <c r="B127" s="103">
        <v>118</v>
      </c>
      <c r="C127" s="72">
        <v>11121616</v>
      </c>
      <c r="D127" s="72" t="s">
        <v>257</v>
      </c>
      <c r="E127" s="51" t="s">
        <v>261</v>
      </c>
      <c r="F127" s="91" t="s">
        <v>262</v>
      </c>
      <c r="G127" s="73" t="s">
        <v>260</v>
      </c>
      <c r="H127" s="73"/>
      <c r="I127" s="73"/>
      <c r="J127" s="73">
        <v>4</v>
      </c>
      <c r="K127" s="185">
        <f t="shared" si="17"/>
        <v>4</v>
      </c>
      <c r="L127" s="62">
        <v>0.19</v>
      </c>
      <c r="M127" s="60">
        <v>35650</v>
      </c>
      <c r="N127" s="75"/>
      <c r="O127" s="75"/>
      <c r="P127" s="75"/>
      <c r="Q127" s="75">
        <v>37260</v>
      </c>
      <c r="R127" s="49">
        <v>112000</v>
      </c>
      <c r="S127" s="76"/>
      <c r="T127" s="76"/>
      <c r="U127" s="69">
        <f t="shared" si="19"/>
        <v>3</v>
      </c>
      <c r="V127" s="48">
        <f t="shared" si="18"/>
        <v>61636.67</v>
      </c>
      <c r="W127" s="135">
        <f t="shared" si="20"/>
        <v>0</v>
      </c>
      <c r="X127" s="135">
        <f t="shared" si="21"/>
        <v>0</v>
      </c>
      <c r="Y127" s="135">
        <f t="shared" si="22"/>
        <v>246546.68</v>
      </c>
      <c r="Z127" s="136">
        <f t="shared" si="23"/>
        <v>246546.68</v>
      </c>
    </row>
    <row r="128" spans="1:26" s="18" customFormat="1" ht="25.5" x14ac:dyDescent="0.2">
      <c r="A128" s="96">
        <v>3</v>
      </c>
      <c r="B128" s="103">
        <v>119</v>
      </c>
      <c r="C128" s="72">
        <v>11121616</v>
      </c>
      <c r="D128" s="72" t="s">
        <v>257</v>
      </c>
      <c r="E128" s="51" t="s">
        <v>263</v>
      </c>
      <c r="F128" s="91" t="s">
        <v>264</v>
      </c>
      <c r="G128" s="73" t="s">
        <v>260</v>
      </c>
      <c r="H128" s="73"/>
      <c r="I128" s="73"/>
      <c r="J128" s="73">
        <v>18</v>
      </c>
      <c r="K128" s="185">
        <f t="shared" si="17"/>
        <v>18</v>
      </c>
      <c r="L128" s="62">
        <v>0.19</v>
      </c>
      <c r="M128" s="60">
        <v>24800</v>
      </c>
      <c r="N128" s="75"/>
      <c r="O128" s="75"/>
      <c r="P128" s="75"/>
      <c r="Q128" s="75">
        <v>25920</v>
      </c>
      <c r="R128" s="49">
        <v>43000</v>
      </c>
      <c r="S128" s="76"/>
      <c r="T128" s="76"/>
      <c r="U128" s="69">
        <f t="shared" si="19"/>
        <v>3</v>
      </c>
      <c r="V128" s="48">
        <f t="shared" si="18"/>
        <v>31240</v>
      </c>
      <c r="W128" s="135">
        <f t="shared" si="20"/>
        <v>0</v>
      </c>
      <c r="X128" s="135">
        <f t="shared" si="21"/>
        <v>0</v>
      </c>
      <c r="Y128" s="135">
        <f t="shared" si="22"/>
        <v>562320</v>
      </c>
      <c r="Z128" s="136">
        <f t="shared" si="23"/>
        <v>562320</v>
      </c>
    </row>
    <row r="129" spans="1:26" s="18" customFormat="1" ht="31.5" customHeight="1" x14ac:dyDescent="0.2">
      <c r="A129" s="96">
        <v>4</v>
      </c>
      <c r="B129" s="103">
        <v>120</v>
      </c>
      <c r="C129" s="72">
        <v>11122002</v>
      </c>
      <c r="D129" s="72" t="s">
        <v>265</v>
      </c>
      <c r="E129" s="51" t="s">
        <v>266</v>
      </c>
      <c r="F129" s="91" t="s">
        <v>267</v>
      </c>
      <c r="G129" s="73" t="s">
        <v>260</v>
      </c>
      <c r="H129" s="73"/>
      <c r="I129" s="73"/>
      <c r="J129" s="73">
        <v>1</v>
      </c>
      <c r="K129" s="185">
        <f t="shared" si="17"/>
        <v>1</v>
      </c>
      <c r="L129" s="62">
        <v>0.19</v>
      </c>
      <c r="M129" s="60">
        <v>170500</v>
      </c>
      <c r="N129" s="75"/>
      <c r="O129" s="75"/>
      <c r="P129" s="75"/>
      <c r="Q129" s="75">
        <v>178200</v>
      </c>
      <c r="R129" s="49">
        <v>143000</v>
      </c>
      <c r="S129" s="76"/>
      <c r="T129" s="76"/>
      <c r="U129" s="69">
        <f t="shared" si="19"/>
        <v>3</v>
      </c>
      <c r="V129" s="48">
        <f t="shared" si="18"/>
        <v>163900</v>
      </c>
      <c r="W129" s="135">
        <f t="shared" si="20"/>
        <v>0</v>
      </c>
      <c r="X129" s="135">
        <f t="shared" si="21"/>
        <v>0</v>
      </c>
      <c r="Y129" s="135">
        <f t="shared" si="22"/>
        <v>163900</v>
      </c>
      <c r="Z129" s="136">
        <f t="shared" si="23"/>
        <v>163900</v>
      </c>
    </row>
    <row r="130" spans="1:26" s="18" customFormat="1" ht="25.5" x14ac:dyDescent="0.2">
      <c r="A130" s="96">
        <v>5</v>
      </c>
      <c r="B130" s="120">
        <v>121</v>
      </c>
      <c r="C130" s="72">
        <v>11122002</v>
      </c>
      <c r="D130" s="72" t="s">
        <v>265</v>
      </c>
      <c r="E130" s="51" t="s">
        <v>268</v>
      </c>
      <c r="F130" s="91" t="s">
        <v>267</v>
      </c>
      <c r="G130" s="73" t="s">
        <v>260</v>
      </c>
      <c r="H130" s="73"/>
      <c r="I130" s="73"/>
      <c r="J130" s="73">
        <v>4</v>
      </c>
      <c r="K130" s="185">
        <f t="shared" si="17"/>
        <v>4</v>
      </c>
      <c r="L130" s="62">
        <v>0.19</v>
      </c>
      <c r="M130" s="60">
        <v>130200</v>
      </c>
      <c r="N130" s="75"/>
      <c r="O130" s="75"/>
      <c r="P130" s="75"/>
      <c r="Q130" s="75">
        <v>136080</v>
      </c>
      <c r="R130" s="49">
        <v>117000</v>
      </c>
      <c r="S130" s="76"/>
      <c r="T130" s="76"/>
      <c r="U130" s="69">
        <f t="shared" si="19"/>
        <v>3</v>
      </c>
      <c r="V130" s="48">
        <f t="shared" si="18"/>
        <v>127760</v>
      </c>
      <c r="W130" s="135">
        <f t="shared" si="20"/>
        <v>0</v>
      </c>
      <c r="X130" s="135">
        <f t="shared" si="21"/>
        <v>0</v>
      </c>
      <c r="Y130" s="135">
        <f t="shared" si="22"/>
        <v>511040</v>
      </c>
      <c r="Z130" s="136">
        <f t="shared" si="23"/>
        <v>511040</v>
      </c>
    </row>
    <row r="131" spans="1:26" s="18" customFormat="1" ht="25.5" x14ac:dyDescent="0.2">
      <c r="A131" s="96">
        <v>6</v>
      </c>
      <c r="B131" s="103">
        <v>122</v>
      </c>
      <c r="C131" s="72">
        <v>11122002</v>
      </c>
      <c r="D131" s="72" t="s">
        <v>265</v>
      </c>
      <c r="E131" s="51" t="s">
        <v>269</v>
      </c>
      <c r="F131" s="91" t="s">
        <v>267</v>
      </c>
      <c r="G131" s="73" t="s">
        <v>260</v>
      </c>
      <c r="H131" s="73"/>
      <c r="I131" s="73"/>
      <c r="J131" s="73">
        <v>2</v>
      </c>
      <c r="K131" s="185">
        <f t="shared" si="17"/>
        <v>2</v>
      </c>
      <c r="L131" s="62">
        <v>0.19</v>
      </c>
      <c r="M131" s="60">
        <v>116250</v>
      </c>
      <c r="N131" s="75"/>
      <c r="O131" s="75"/>
      <c r="P131" s="75"/>
      <c r="Q131" s="75">
        <v>121500.00000000001</v>
      </c>
      <c r="R131" s="49">
        <v>73000</v>
      </c>
      <c r="S131" s="76"/>
      <c r="T131" s="76"/>
      <c r="U131" s="69">
        <f t="shared" si="19"/>
        <v>3</v>
      </c>
      <c r="V131" s="48">
        <f t="shared" si="18"/>
        <v>103583.33</v>
      </c>
      <c r="W131" s="135">
        <f t="shared" si="20"/>
        <v>0</v>
      </c>
      <c r="X131" s="135">
        <f t="shared" si="21"/>
        <v>0</v>
      </c>
      <c r="Y131" s="135">
        <f t="shared" si="22"/>
        <v>207166.66</v>
      </c>
      <c r="Z131" s="136">
        <f t="shared" si="23"/>
        <v>207166.66</v>
      </c>
    </row>
    <row r="132" spans="1:26" s="18" customFormat="1" ht="12.75" x14ac:dyDescent="0.2">
      <c r="A132" s="96">
        <v>7</v>
      </c>
      <c r="B132" s="103">
        <v>123</v>
      </c>
      <c r="C132" s="72">
        <v>11122019</v>
      </c>
      <c r="D132" s="72" t="s">
        <v>419</v>
      </c>
      <c r="E132" s="51" t="s">
        <v>420</v>
      </c>
      <c r="F132" s="91" t="s">
        <v>267</v>
      </c>
      <c r="G132" s="73" t="s">
        <v>260</v>
      </c>
      <c r="H132" s="73"/>
      <c r="I132" s="73"/>
      <c r="J132" s="73">
        <v>2</v>
      </c>
      <c r="K132" s="185">
        <f t="shared" si="17"/>
        <v>2</v>
      </c>
      <c r="L132" s="62">
        <v>0.19</v>
      </c>
      <c r="M132" s="60">
        <v>51150</v>
      </c>
      <c r="N132" s="75"/>
      <c r="O132" s="75"/>
      <c r="P132" s="75"/>
      <c r="Q132" s="75">
        <v>53460</v>
      </c>
      <c r="R132" s="49">
        <v>42000</v>
      </c>
      <c r="S132" s="76"/>
      <c r="T132" s="76"/>
      <c r="U132" s="69">
        <f t="shared" si="19"/>
        <v>3</v>
      </c>
      <c r="V132" s="48">
        <f t="shared" si="18"/>
        <v>48870</v>
      </c>
      <c r="W132" s="135">
        <f t="shared" si="20"/>
        <v>0</v>
      </c>
      <c r="X132" s="135">
        <f t="shared" si="21"/>
        <v>0</v>
      </c>
      <c r="Y132" s="135">
        <f t="shared" si="22"/>
        <v>97740</v>
      </c>
      <c r="Z132" s="136">
        <f t="shared" si="23"/>
        <v>97740</v>
      </c>
    </row>
    <row r="133" spans="1:26" s="18" customFormat="1" ht="12.75" x14ac:dyDescent="0.2">
      <c r="A133" s="96">
        <v>8</v>
      </c>
      <c r="B133" s="103">
        <v>124</v>
      </c>
      <c r="C133" s="72">
        <v>11122004</v>
      </c>
      <c r="D133" s="72" t="s">
        <v>272</v>
      </c>
      <c r="E133" s="51" t="s">
        <v>273</v>
      </c>
      <c r="F133" s="91" t="s">
        <v>267</v>
      </c>
      <c r="G133" s="73" t="s">
        <v>260</v>
      </c>
      <c r="H133" s="73"/>
      <c r="I133" s="73"/>
      <c r="J133" s="73">
        <v>12</v>
      </c>
      <c r="K133" s="185">
        <f t="shared" si="17"/>
        <v>12</v>
      </c>
      <c r="L133" s="62">
        <v>0.19</v>
      </c>
      <c r="M133" s="60">
        <v>23250</v>
      </c>
      <c r="N133" s="75"/>
      <c r="O133" s="75"/>
      <c r="P133" s="75"/>
      <c r="Q133" s="75">
        <v>24300</v>
      </c>
      <c r="R133" s="49">
        <v>19500</v>
      </c>
      <c r="S133" s="76"/>
      <c r="T133" s="76"/>
      <c r="U133" s="69">
        <f t="shared" si="19"/>
        <v>3</v>
      </c>
      <c r="V133" s="48">
        <f t="shared" si="18"/>
        <v>22350</v>
      </c>
      <c r="W133" s="135">
        <f t="shared" si="20"/>
        <v>0</v>
      </c>
      <c r="X133" s="135">
        <f t="shared" si="21"/>
        <v>0</v>
      </c>
      <c r="Y133" s="135">
        <f t="shared" si="22"/>
        <v>268200</v>
      </c>
      <c r="Z133" s="136">
        <f t="shared" si="23"/>
        <v>268200</v>
      </c>
    </row>
    <row r="134" spans="1:26" s="18" customFormat="1" ht="25.5" x14ac:dyDescent="0.2">
      <c r="A134" s="96">
        <v>9</v>
      </c>
      <c r="B134" s="103">
        <v>125</v>
      </c>
      <c r="C134" s="72">
        <v>27111701</v>
      </c>
      <c r="D134" s="72" t="s">
        <v>274</v>
      </c>
      <c r="E134" s="51" t="s">
        <v>336</v>
      </c>
      <c r="F134" s="73" t="s">
        <v>31</v>
      </c>
      <c r="G134" s="73" t="s">
        <v>260</v>
      </c>
      <c r="H134" s="73"/>
      <c r="I134" s="73"/>
      <c r="J134" s="73">
        <v>2</v>
      </c>
      <c r="K134" s="185">
        <f t="shared" si="17"/>
        <v>2</v>
      </c>
      <c r="L134" s="62">
        <v>0.19</v>
      </c>
      <c r="M134" s="159"/>
      <c r="N134" s="161"/>
      <c r="O134" s="161"/>
      <c r="P134" s="161"/>
      <c r="Q134" s="161"/>
      <c r="R134" s="49">
        <v>85000</v>
      </c>
      <c r="S134" s="76"/>
      <c r="T134" s="76">
        <v>88000</v>
      </c>
      <c r="U134" s="69">
        <f t="shared" si="19"/>
        <v>2</v>
      </c>
      <c r="V134" s="48">
        <f t="shared" si="18"/>
        <v>86500</v>
      </c>
      <c r="W134" s="135">
        <f t="shared" si="20"/>
        <v>0</v>
      </c>
      <c r="X134" s="135">
        <f t="shared" si="21"/>
        <v>0</v>
      </c>
      <c r="Y134" s="135">
        <f t="shared" si="22"/>
        <v>173000</v>
      </c>
      <c r="Z134" s="136">
        <f t="shared" si="23"/>
        <v>173000</v>
      </c>
    </row>
    <row r="135" spans="1:26" s="18" customFormat="1" ht="12.75" x14ac:dyDescent="0.2">
      <c r="A135" s="96">
        <v>10</v>
      </c>
      <c r="B135" s="120">
        <v>126</v>
      </c>
      <c r="C135" s="72">
        <v>23242307</v>
      </c>
      <c r="D135" s="72" t="s">
        <v>276</v>
      </c>
      <c r="E135" s="51" t="s">
        <v>277</v>
      </c>
      <c r="F135" s="73" t="s">
        <v>31</v>
      </c>
      <c r="G135" s="73" t="s">
        <v>260</v>
      </c>
      <c r="H135" s="73"/>
      <c r="I135" s="73"/>
      <c r="J135" s="73">
        <v>8</v>
      </c>
      <c r="K135" s="185">
        <f t="shared" si="17"/>
        <v>8</v>
      </c>
      <c r="L135" s="62">
        <v>0.19</v>
      </c>
      <c r="M135" s="60">
        <v>5580</v>
      </c>
      <c r="N135" s="75"/>
      <c r="O135" s="75"/>
      <c r="P135" s="75"/>
      <c r="Q135" s="75">
        <v>5832</v>
      </c>
      <c r="R135" s="49">
        <v>5000</v>
      </c>
      <c r="S135" s="76"/>
      <c r="T135" s="76"/>
      <c r="U135" s="69">
        <f t="shared" si="19"/>
        <v>3</v>
      </c>
      <c r="V135" s="48">
        <f t="shared" si="18"/>
        <v>5470.67</v>
      </c>
      <c r="W135" s="135">
        <f t="shared" si="20"/>
        <v>0</v>
      </c>
      <c r="X135" s="135">
        <f t="shared" si="21"/>
        <v>0</v>
      </c>
      <c r="Y135" s="135">
        <f t="shared" si="22"/>
        <v>43765.36</v>
      </c>
      <c r="Z135" s="136">
        <f t="shared" si="23"/>
        <v>43765.36</v>
      </c>
    </row>
    <row r="136" spans="1:26" s="18" customFormat="1" ht="12.75" x14ac:dyDescent="0.2">
      <c r="A136" s="96">
        <v>11</v>
      </c>
      <c r="B136" s="103">
        <v>127</v>
      </c>
      <c r="C136" s="72">
        <v>23242307</v>
      </c>
      <c r="D136" s="72" t="s">
        <v>276</v>
      </c>
      <c r="E136" s="51" t="s">
        <v>278</v>
      </c>
      <c r="F136" s="73" t="s">
        <v>31</v>
      </c>
      <c r="G136" s="73" t="s">
        <v>260</v>
      </c>
      <c r="H136" s="73"/>
      <c r="I136" s="73"/>
      <c r="J136" s="73">
        <v>8</v>
      </c>
      <c r="K136" s="185">
        <f t="shared" si="17"/>
        <v>8</v>
      </c>
      <c r="L136" s="62">
        <v>0.19</v>
      </c>
      <c r="M136" s="60">
        <v>5425</v>
      </c>
      <c r="N136" s="75"/>
      <c r="O136" s="75"/>
      <c r="P136" s="75"/>
      <c r="Q136" s="75">
        <v>5670</v>
      </c>
      <c r="R136" s="49">
        <v>5000</v>
      </c>
      <c r="S136" s="76"/>
      <c r="T136" s="76"/>
      <c r="U136" s="69">
        <f t="shared" si="19"/>
        <v>3</v>
      </c>
      <c r="V136" s="48">
        <f t="shared" si="18"/>
        <v>5365</v>
      </c>
      <c r="W136" s="135">
        <f t="shared" si="20"/>
        <v>0</v>
      </c>
      <c r="X136" s="135">
        <f t="shared" si="21"/>
        <v>0</v>
      </c>
      <c r="Y136" s="135">
        <f t="shared" si="22"/>
        <v>42920</v>
      </c>
      <c r="Z136" s="136">
        <f t="shared" si="23"/>
        <v>42920</v>
      </c>
    </row>
    <row r="137" spans="1:26" s="18" customFormat="1" ht="25.5" x14ac:dyDescent="0.2">
      <c r="A137" s="96">
        <v>12</v>
      </c>
      <c r="B137" s="103">
        <v>128</v>
      </c>
      <c r="C137" s="72">
        <v>23242307</v>
      </c>
      <c r="D137" s="72" t="s">
        <v>276</v>
      </c>
      <c r="E137" s="51" t="s">
        <v>279</v>
      </c>
      <c r="F137" s="73" t="s">
        <v>31</v>
      </c>
      <c r="G137" s="73" t="s">
        <v>260</v>
      </c>
      <c r="H137" s="73"/>
      <c r="I137" s="73"/>
      <c r="J137" s="73">
        <v>8</v>
      </c>
      <c r="K137" s="185">
        <f t="shared" ref="K137:K160" si="24">H137+I137+J137</f>
        <v>8</v>
      </c>
      <c r="L137" s="62">
        <v>0.19</v>
      </c>
      <c r="M137" s="60">
        <v>4650</v>
      </c>
      <c r="N137" s="75"/>
      <c r="O137" s="75"/>
      <c r="P137" s="75"/>
      <c r="Q137" s="75">
        <v>4860</v>
      </c>
      <c r="R137" s="49">
        <v>4500</v>
      </c>
      <c r="S137" s="76"/>
      <c r="T137" s="76"/>
      <c r="U137" s="69">
        <f t="shared" si="19"/>
        <v>3</v>
      </c>
      <c r="V137" s="48">
        <f t="shared" ref="V137:V160" si="25">ROUND((M137+N137+O137+P137+Q137+R137+S137+T137)/U137,2)</f>
        <v>4670</v>
      </c>
      <c r="W137" s="135">
        <f t="shared" si="20"/>
        <v>0</v>
      </c>
      <c r="X137" s="135">
        <f t="shared" si="21"/>
        <v>0</v>
      </c>
      <c r="Y137" s="135">
        <f t="shared" si="22"/>
        <v>37360</v>
      </c>
      <c r="Z137" s="136">
        <f t="shared" si="23"/>
        <v>37360</v>
      </c>
    </row>
    <row r="138" spans="1:26" s="18" customFormat="1" ht="12.75" x14ac:dyDescent="0.2">
      <c r="A138" s="96">
        <v>13</v>
      </c>
      <c r="B138" s="103">
        <v>129</v>
      </c>
      <c r="C138" s="72">
        <v>23242307</v>
      </c>
      <c r="D138" s="72" t="s">
        <v>276</v>
      </c>
      <c r="E138" s="51" t="s">
        <v>280</v>
      </c>
      <c r="F138" s="73" t="s">
        <v>31</v>
      </c>
      <c r="G138" s="73" t="s">
        <v>260</v>
      </c>
      <c r="H138" s="73"/>
      <c r="I138" s="73"/>
      <c r="J138" s="73">
        <v>8</v>
      </c>
      <c r="K138" s="185">
        <f t="shared" si="24"/>
        <v>8</v>
      </c>
      <c r="L138" s="62">
        <v>0.19</v>
      </c>
      <c r="M138" s="60">
        <v>4650</v>
      </c>
      <c r="N138" s="75"/>
      <c r="O138" s="75"/>
      <c r="P138" s="75"/>
      <c r="Q138" s="75">
        <v>4860</v>
      </c>
      <c r="R138" s="49">
        <v>4300</v>
      </c>
      <c r="S138" s="76"/>
      <c r="T138" s="76"/>
      <c r="U138" s="69">
        <f t="shared" ref="U138:U160" si="26">COUNT(M138,N138,O138,P138,Q138,R138,S138,T138)</f>
        <v>3</v>
      </c>
      <c r="V138" s="48">
        <f t="shared" si="25"/>
        <v>4603.33</v>
      </c>
      <c r="W138" s="135">
        <f t="shared" ref="W138:W169" si="27">V138*H138</f>
        <v>0</v>
      </c>
      <c r="X138" s="135">
        <f t="shared" ref="X138:X160" si="28">V138*I138</f>
        <v>0</v>
      </c>
      <c r="Y138" s="135">
        <f t="shared" ref="Y138:Y160" si="29">V138*J138</f>
        <v>36826.639999999999</v>
      </c>
      <c r="Z138" s="136">
        <f t="shared" ref="Z138:Z160" si="30">V138*K138</f>
        <v>36826.639999999999</v>
      </c>
    </row>
    <row r="139" spans="1:26" s="18" customFormat="1" ht="12.75" x14ac:dyDescent="0.2">
      <c r="A139" s="96">
        <v>14</v>
      </c>
      <c r="B139" s="103">
        <v>130</v>
      </c>
      <c r="C139" s="72">
        <v>23242307</v>
      </c>
      <c r="D139" s="72" t="s">
        <v>276</v>
      </c>
      <c r="E139" s="51" t="s">
        <v>281</v>
      </c>
      <c r="F139" s="73" t="s">
        <v>31</v>
      </c>
      <c r="G139" s="73" t="s">
        <v>260</v>
      </c>
      <c r="H139" s="73"/>
      <c r="I139" s="73"/>
      <c r="J139" s="73">
        <v>8</v>
      </c>
      <c r="K139" s="185">
        <f t="shared" si="24"/>
        <v>8</v>
      </c>
      <c r="L139" s="62">
        <v>0.19</v>
      </c>
      <c r="M139" s="60">
        <v>6975</v>
      </c>
      <c r="N139" s="75"/>
      <c r="O139" s="75"/>
      <c r="P139" s="75"/>
      <c r="Q139" s="75">
        <v>7290.0000000000009</v>
      </c>
      <c r="R139" s="49">
        <v>7000</v>
      </c>
      <c r="S139" s="76"/>
      <c r="T139" s="76"/>
      <c r="U139" s="69">
        <f t="shared" si="26"/>
        <v>3</v>
      </c>
      <c r="V139" s="48">
        <f t="shared" si="25"/>
        <v>7088.33</v>
      </c>
      <c r="W139" s="135">
        <f t="shared" si="27"/>
        <v>0</v>
      </c>
      <c r="X139" s="135">
        <f t="shared" si="28"/>
        <v>0</v>
      </c>
      <c r="Y139" s="135">
        <f t="shared" si="29"/>
        <v>56706.64</v>
      </c>
      <c r="Z139" s="136">
        <f t="shared" si="30"/>
        <v>56706.64</v>
      </c>
    </row>
    <row r="140" spans="1:26" s="18" customFormat="1" ht="25.5" x14ac:dyDescent="0.2">
      <c r="A140" s="96">
        <v>15</v>
      </c>
      <c r="B140" s="120">
        <v>131</v>
      </c>
      <c r="C140" s="72">
        <v>23231100</v>
      </c>
      <c r="D140" s="72" t="s">
        <v>282</v>
      </c>
      <c r="E140" s="51" t="s">
        <v>283</v>
      </c>
      <c r="F140" s="91" t="s">
        <v>333</v>
      </c>
      <c r="G140" s="91" t="s">
        <v>284</v>
      </c>
      <c r="H140" s="73"/>
      <c r="I140" s="73"/>
      <c r="J140" s="73">
        <v>1</v>
      </c>
      <c r="K140" s="185">
        <f t="shared" si="24"/>
        <v>1</v>
      </c>
      <c r="L140" s="62">
        <v>0.19</v>
      </c>
      <c r="M140" s="60">
        <v>553970</v>
      </c>
      <c r="N140" s="75"/>
      <c r="O140" s="75"/>
      <c r="P140" s="75"/>
      <c r="Q140" s="75">
        <v>578988</v>
      </c>
      <c r="R140" s="49">
        <v>410000</v>
      </c>
      <c r="S140" s="76"/>
      <c r="T140" s="76"/>
      <c r="U140" s="69">
        <f t="shared" si="26"/>
        <v>3</v>
      </c>
      <c r="V140" s="48">
        <f t="shared" si="25"/>
        <v>514319.33</v>
      </c>
      <c r="W140" s="135">
        <f t="shared" si="27"/>
        <v>0</v>
      </c>
      <c r="X140" s="135">
        <f t="shared" si="28"/>
        <v>0</v>
      </c>
      <c r="Y140" s="135">
        <f t="shared" si="29"/>
        <v>514319.33</v>
      </c>
      <c r="Z140" s="136">
        <f t="shared" si="30"/>
        <v>514319.33</v>
      </c>
    </row>
    <row r="141" spans="1:26" s="18" customFormat="1" ht="12.75" x14ac:dyDescent="0.2">
      <c r="A141" s="96">
        <v>16</v>
      </c>
      <c r="B141" s="103">
        <v>132</v>
      </c>
      <c r="C141" s="72">
        <v>27111918</v>
      </c>
      <c r="D141" s="72" t="s">
        <v>285</v>
      </c>
      <c r="E141" s="51" t="s">
        <v>286</v>
      </c>
      <c r="F141" s="91" t="s">
        <v>287</v>
      </c>
      <c r="G141" s="73" t="s">
        <v>260</v>
      </c>
      <c r="H141" s="73"/>
      <c r="I141" s="73"/>
      <c r="J141" s="73">
        <v>20</v>
      </c>
      <c r="K141" s="185">
        <f t="shared" si="24"/>
        <v>20</v>
      </c>
      <c r="L141" s="62">
        <v>0.19</v>
      </c>
      <c r="M141" s="60">
        <v>2325</v>
      </c>
      <c r="N141" s="75"/>
      <c r="O141" s="75"/>
      <c r="P141" s="75"/>
      <c r="Q141" s="75">
        <v>2430</v>
      </c>
      <c r="R141" s="49">
        <v>2400</v>
      </c>
      <c r="S141" s="77">
        <v>2000.3899999999999</v>
      </c>
      <c r="T141" s="77"/>
      <c r="U141" s="69">
        <f t="shared" si="26"/>
        <v>4</v>
      </c>
      <c r="V141" s="48">
        <f t="shared" si="25"/>
        <v>2288.85</v>
      </c>
      <c r="W141" s="135">
        <f t="shared" si="27"/>
        <v>0</v>
      </c>
      <c r="X141" s="135">
        <f t="shared" si="28"/>
        <v>0</v>
      </c>
      <c r="Y141" s="135">
        <f t="shared" si="29"/>
        <v>45777</v>
      </c>
      <c r="Z141" s="136">
        <f t="shared" si="30"/>
        <v>45777</v>
      </c>
    </row>
    <row r="142" spans="1:26" s="18" customFormat="1" ht="12.75" x14ac:dyDescent="0.2">
      <c r="A142" s="96">
        <v>17</v>
      </c>
      <c r="B142" s="103">
        <v>133</v>
      </c>
      <c r="C142" s="72">
        <v>27111918</v>
      </c>
      <c r="D142" s="72" t="s">
        <v>285</v>
      </c>
      <c r="E142" s="51" t="s">
        <v>288</v>
      </c>
      <c r="F142" s="91" t="s">
        <v>287</v>
      </c>
      <c r="G142" s="73" t="s">
        <v>260</v>
      </c>
      <c r="H142" s="73"/>
      <c r="I142" s="73"/>
      <c r="J142" s="73">
        <v>29</v>
      </c>
      <c r="K142" s="185">
        <f t="shared" si="24"/>
        <v>29</v>
      </c>
      <c r="L142" s="62">
        <v>0.19</v>
      </c>
      <c r="M142" s="60">
        <v>2325</v>
      </c>
      <c r="N142" s="75"/>
      <c r="O142" s="75"/>
      <c r="P142" s="75"/>
      <c r="Q142" s="75">
        <v>2430</v>
      </c>
      <c r="R142" s="49">
        <v>2400</v>
      </c>
      <c r="S142" s="77">
        <v>2000.3899999999999</v>
      </c>
      <c r="T142" s="77"/>
      <c r="U142" s="69">
        <f t="shared" si="26"/>
        <v>4</v>
      </c>
      <c r="V142" s="48">
        <f t="shared" si="25"/>
        <v>2288.85</v>
      </c>
      <c r="W142" s="135">
        <f t="shared" si="27"/>
        <v>0</v>
      </c>
      <c r="X142" s="135">
        <f t="shared" si="28"/>
        <v>0</v>
      </c>
      <c r="Y142" s="135">
        <f t="shared" si="29"/>
        <v>66376.649999999994</v>
      </c>
      <c r="Z142" s="136">
        <f t="shared" si="30"/>
        <v>66376.649999999994</v>
      </c>
    </row>
    <row r="143" spans="1:26" s="18" customFormat="1" ht="12.75" x14ac:dyDescent="0.2">
      <c r="A143" s="96">
        <v>18</v>
      </c>
      <c r="B143" s="103">
        <v>134</v>
      </c>
      <c r="C143" s="72">
        <v>27111918</v>
      </c>
      <c r="D143" s="72" t="s">
        <v>285</v>
      </c>
      <c r="E143" s="51" t="s">
        <v>289</v>
      </c>
      <c r="F143" s="91" t="s">
        <v>287</v>
      </c>
      <c r="G143" s="73" t="s">
        <v>260</v>
      </c>
      <c r="H143" s="73"/>
      <c r="I143" s="73"/>
      <c r="J143" s="73">
        <v>29</v>
      </c>
      <c r="K143" s="185">
        <f t="shared" si="24"/>
        <v>29</v>
      </c>
      <c r="L143" s="62">
        <v>0.19</v>
      </c>
      <c r="M143" s="60">
        <v>2325</v>
      </c>
      <c r="N143" s="75"/>
      <c r="O143" s="75"/>
      <c r="P143" s="75"/>
      <c r="Q143" s="75">
        <v>2430</v>
      </c>
      <c r="R143" s="49">
        <v>2400</v>
      </c>
      <c r="S143" s="77">
        <v>2000.3899999999999</v>
      </c>
      <c r="T143" s="77"/>
      <c r="U143" s="69">
        <f t="shared" si="26"/>
        <v>4</v>
      </c>
      <c r="V143" s="48">
        <f t="shared" si="25"/>
        <v>2288.85</v>
      </c>
      <c r="W143" s="135">
        <f t="shared" si="27"/>
        <v>0</v>
      </c>
      <c r="X143" s="135">
        <f t="shared" si="28"/>
        <v>0</v>
      </c>
      <c r="Y143" s="135">
        <f t="shared" si="29"/>
        <v>66376.649999999994</v>
      </c>
      <c r="Z143" s="136">
        <f t="shared" si="30"/>
        <v>66376.649999999994</v>
      </c>
    </row>
    <row r="144" spans="1:26" s="18" customFormat="1" ht="12.75" x14ac:dyDescent="0.2">
      <c r="A144" s="96">
        <v>19</v>
      </c>
      <c r="B144" s="103">
        <v>135</v>
      </c>
      <c r="C144" s="72">
        <v>27111918</v>
      </c>
      <c r="D144" s="72" t="s">
        <v>285</v>
      </c>
      <c r="E144" s="51" t="s">
        <v>290</v>
      </c>
      <c r="F144" s="91" t="s">
        <v>287</v>
      </c>
      <c r="G144" s="73" t="s">
        <v>260</v>
      </c>
      <c r="H144" s="73"/>
      <c r="I144" s="73"/>
      <c r="J144" s="73">
        <v>16</v>
      </c>
      <c r="K144" s="185">
        <f t="shared" si="24"/>
        <v>16</v>
      </c>
      <c r="L144" s="62">
        <v>0.19</v>
      </c>
      <c r="M144" s="60">
        <v>2325</v>
      </c>
      <c r="N144" s="75"/>
      <c r="O144" s="75"/>
      <c r="P144" s="75"/>
      <c r="Q144" s="75">
        <v>2430</v>
      </c>
      <c r="R144" s="49">
        <v>2400</v>
      </c>
      <c r="S144" s="77">
        <v>2000.3899999999999</v>
      </c>
      <c r="T144" s="77"/>
      <c r="U144" s="69">
        <f t="shared" si="26"/>
        <v>4</v>
      </c>
      <c r="V144" s="48">
        <f t="shared" si="25"/>
        <v>2288.85</v>
      </c>
      <c r="W144" s="135">
        <f t="shared" si="27"/>
        <v>0</v>
      </c>
      <c r="X144" s="135">
        <f t="shared" si="28"/>
        <v>0</v>
      </c>
      <c r="Y144" s="135">
        <f t="shared" si="29"/>
        <v>36621.599999999999</v>
      </c>
      <c r="Z144" s="136">
        <f t="shared" si="30"/>
        <v>36621.599999999999</v>
      </c>
    </row>
    <row r="145" spans="1:26" s="18" customFormat="1" ht="12.75" x14ac:dyDescent="0.2">
      <c r="A145" s="96">
        <v>20</v>
      </c>
      <c r="B145" s="120">
        <v>136</v>
      </c>
      <c r="C145" s="72">
        <v>27111918</v>
      </c>
      <c r="D145" s="72" t="s">
        <v>285</v>
      </c>
      <c r="E145" s="51" t="s">
        <v>291</v>
      </c>
      <c r="F145" s="91" t="s">
        <v>292</v>
      </c>
      <c r="G145" s="91" t="s">
        <v>284</v>
      </c>
      <c r="H145" s="73"/>
      <c r="I145" s="73"/>
      <c r="J145" s="73">
        <v>5</v>
      </c>
      <c r="K145" s="185">
        <f t="shared" si="24"/>
        <v>5</v>
      </c>
      <c r="L145" s="62">
        <v>0.19</v>
      </c>
      <c r="M145" s="60">
        <v>2325</v>
      </c>
      <c r="N145" s="75"/>
      <c r="O145" s="75"/>
      <c r="P145" s="75"/>
      <c r="Q145" s="75">
        <v>2430</v>
      </c>
      <c r="R145" s="49">
        <v>32000</v>
      </c>
      <c r="S145" s="77"/>
      <c r="T145" s="77"/>
      <c r="U145" s="69">
        <f t="shared" si="26"/>
        <v>3</v>
      </c>
      <c r="V145" s="48">
        <f t="shared" si="25"/>
        <v>12251.67</v>
      </c>
      <c r="W145" s="135">
        <f t="shared" si="27"/>
        <v>0</v>
      </c>
      <c r="X145" s="135">
        <f t="shared" si="28"/>
        <v>0</v>
      </c>
      <c r="Y145" s="135">
        <f t="shared" si="29"/>
        <v>61258.35</v>
      </c>
      <c r="Z145" s="136">
        <f t="shared" si="30"/>
        <v>61258.35</v>
      </c>
    </row>
    <row r="146" spans="1:26" s="18" customFormat="1" ht="12.75" x14ac:dyDescent="0.2">
      <c r="A146" s="96">
        <v>21</v>
      </c>
      <c r="B146" s="103">
        <v>137</v>
      </c>
      <c r="C146" s="72">
        <v>27111918</v>
      </c>
      <c r="D146" s="72" t="s">
        <v>285</v>
      </c>
      <c r="E146" s="51" t="s">
        <v>293</v>
      </c>
      <c r="F146" s="91" t="s">
        <v>292</v>
      </c>
      <c r="G146" s="91" t="s">
        <v>284</v>
      </c>
      <c r="H146" s="73"/>
      <c r="I146" s="73"/>
      <c r="J146" s="73">
        <v>10</v>
      </c>
      <c r="K146" s="185">
        <f t="shared" si="24"/>
        <v>10</v>
      </c>
      <c r="L146" s="62">
        <v>0.19</v>
      </c>
      <c r="M146" s="60">
        <v>2325</v>
      </c>
      <c r="N146" s="75"/>
      <c r="O146" s="75"/>
      <c r="P146" s="75"/>
      <c r="Q146" s="75">
        <v>2430</v>
      </c>
      <c r="R146" s="49">
        <v>32000</v>
      </c>
      <c r="S146" s="77"/>
      <c r="T146" s="77"/>
      <c r="U146" s="69">
        <f t="shared" si="26"/>
        <v>3</v>
      </c>
      <c r="V146" s="48">
        <f t="shared" si="25"/>
        <v>12251.67</v>
      </c>
      <c r="W146" s="135">
        <f t="shared" si="27"/>
        <v>0</v>
      </c>
      <c r="X146" s="135">
        <f t="shared" si="28"/>
        <v>0</v>
      </c>
      <c r="Y146" s="135">
        <f t="shared" si="29"/>
        <v>122516.7</v>
      </c>
      <c r="Z146" s="136">
        <f t="shared" si="30"/>
        <v>122516.7</v>
      </c>
    </row>
    <row r="147" spans="1:26" s="18" customFormat="1" ht="12.75" x14ac:dyDescent="0.2">
      <c r="A147" s="96">
        <v>22</v>
      </c>
      <c r="B147" s="103">
        <v>138</v>
      </c>
      <c r="C147" s="72">
        <v>23242307</v>
      </c>
      <c r="D147" s="72" t="s">
        <v>294</v>
      </c>
      <c r="E147" s="51" t="s">
        <v>295</v>
      </c>
      <c r="F147" s="91" t="s">
        <v>296</v>
      </c>
      <c r="G147" s="73" t="s">
        <v>260</v>
      </c>
      <c r="H147" s="73"/>
      <c r="I147" s="73"/>
      <c r="J147" s="73">
        <v>6</v>
      </c>
      <c r="K147" s="185">
        <f t="shared" si="24"/>
        <v>6</v>
      </c>
      <c r="L147" s="62">
        <v>0.19</v>
      </c>
      <c r="M147" s="60">
        <v>5425</v>
      </c>
      <c r="N147" s="75"/>
      <c r="O147" s="75"/>
      <c r="P147" s="75"/>
      <c r="Q147" s="75">
        <v>5670</v>
      </c>
      <c r="R147" s="49">
        <v>5000</v>
      </c>
      <c r="S147" s="77">
        <v>5500.18</v>
      </c>
      <c r="T147" s="77"/>
      <c r="U147" s="69">
        <f t="shared" si="26"/>
        <v>4</v>
      </c>
      <c r="V147" s="48">
        <f t="shared" si="25"/>
        <v>5398.8</v>
      </c>
      <c r="W147" s="135">
        <f t="shared" si="27"/>
        <v>0</v>
      </c>
      <c r="X147" s="135">
        <f t="shared" si="28"/>
        <v>0</v>
      </c>
      <c r="Y147" s="135">
        <f t="shared" si="29"/>
        <v>32392.800000000003</v>
      </c>
      <c r="Z147" s="136">
        <f t="shared" si="30"/>
        <v>32392.800000000003</v>
      </c>
    </row>
    <row r="148" spans="1:26" s="18" customFormat="1" ht="25.5" x14ac:dyDescent="0.2">
      <c r="A148" s="96">
        <v>23</v>
      </c>
      <c r="B148" s="103">
        <v>139</v>
      </c>
      <c r="C148" s="72">
        <v>23242307</v>
      </c>
      <c r="D148" s="72" t="s">
        <v>294</v>
      </c>
      <c r="E148" s="51" t="s">
        <v>297</v>
      </c>
      <c r="F148" s="91" t="s">
        <v>296</v>
      </c>
      <c r="G148" s="73" t="s">
        <v>260</v>
      </c>
      <c r="H148" s="73"/>
      <c r="I148" s="73"/>
      <c r="J148" s="73">
        <v>4</v>
      </c>
      <c r="K148" s="185">
        <f t="shared" si="24"/>
        <v>4</v>
      </c>
      <c r="L148" s="62">
        <v>0.19</v>
      </c>
      <c r="M148" s="60">
        <v>5425</v>
      </c>
      <c r="N148" s="75"/>
      <c r="O148" s="75"/>
      <c r="P148" s="75"/>
      <c r="Q148" s="75">
        <v>5670</v>
      </c>
      <c r="R148" s="49">
        <v>5000</v>
      </c>
      <c r="S148" s="77">
        <v>8500.17</v>
      </c>
      <c r="T148" s="77"/>
      <c r="U148" s="69">
        <f t="shared" si="26"/>
        <v>4</v>
      </c>
      <c r="V148" s="48">
        <f t="shared" si="25"/>
        <v>6148.79</v>
      </c>
      <c r="W148" s="135">
        <f t="shared" si="27"/>
        <v>0</v>
      </c>
      <c r="X148" s="135">
        <f t="shared" si="28"/>
        <v>0</v>
      </c>
      <c r="Y148" s="135">
        <f t="shared" si="29"/>
        <v>24595.16</v>
      </c>
      <c r="Z148" s="136">
        <f t="shared" si="30"/>
        <v>24595.16</v>
      </c>
    </row>
    <row r="149" spans="1:26" s="18" customFormat="1" ht="12.75" x14ac:dyDescent="0.2">
      <c r="A149" s="96">
        <v>24</v>
      </c>
      <c r="B149" s="103">
        <v>140</v>
      </c>
      <c r="C149" s="72">
        <v>23242307</v>
      </c>
      <c r="D149" s="72" t="s">
        <v>294</v>
      </c>
      <c r="E149" s="51" t="s">
        <v>298</v>
      </c>
      <c r="F149" s="91" t="s">
        <v>296</v>
      </c>
      <c r="G149" s="73" t="s">
        <v>260</v>
      </c>
      <c r="H149" s="73"/>
      <c r="I149" s="73"/>
      <c r="J149" s="73">
        <v>4</v>
      </c>
      <c r="K149" s="185">
        <f t="shared" si="24"/>
        <v>4</v>
      </c>
      <c r="L149" s="62">
        <v>0.19</v>
      </c>
      <c r="M149" s="60">
        <v>6200</v>
      </c>
      <c r="N149" s="75"/>
      <c r="O149" s="75"/>
      <c r="P149" s="75"/>
      <c r="Q149" s="75">
        <v>6480</v>
      </c>
      <c r="R149" s="49">
        <v>6000</v>
      </c>
      <c r="S149" s="77">
        <v>8500.17</v>
      </c>
      <c r="T149" s="77"/>
      <c r="U149" s="69">
        <f t="shared" si="26"/>
        <v>4</v>
      </c>
      <c r="V149" s="48">
        <f t="shared" si="25"/>
        <v>6795.04</v>
      </c>
      <c r="W149" s="135">
        <f t="shared" si="27"/>
        <v>0</v>
      </c>
      <c r="X149" s="135">
        <f t="shared" si="28"/>
        <v>0</v>
      </c>
      <c r="Y149" s="135">
        <f t="shared" si="29"/>
        <v>27180.16</v>
      </c>
      <c r="Z149" s="136">
        <f t="shared" si="30"/>
        <v>27180.16</v>
      </c>
    </row>
    <row r="150" spans="1:26" s="18" customFormat="1" ht="12.75" x14ac:dyDescent="0.2">
      <c r="A150" s="96">
        <v>25</v>
      </c>
      <c r="B150" s="120">
        <v>141</v>
      </c>
      <c r="C150" s="72">
        <v>23242307</v>
      </c>
      <c r="D150" s="72" t="s">
        <v>294</v>
      </c>
      <c r="E150" s="51" t="s">
        <v>299</v>
      </c>
      <c r="F150" s="91" t="s">
        <v>296</v>
      </c>
      <c r="G150" s="73" t="s">
        <v>260</v>
      </c>
      <c r="H150" s="73"/>
      <c r="I150" s="73"/>
      <c r="J150" s="73">
        <v>4</v>
      </c>
      <c r="K150" s="185">
        <f t="shared" si="24"/>
        <v>4</v>
      </c>
      <c r="L150" s="62">
        <v>0.19</v>
      </c>
      <c r="M150" s="60">
        <v>5425</v>
      </c>
      <c r="N150" s="75"/>
      <c r="O150" s="75"/>
      <c r="P150" s="75"/>
      <c r="Q150" s="75">
        <v>5670</v>
      </c>
      <c r="R150" s="49">
        <v>5000</v>
      </c>
      <c r="S150" s="77">
        <v>5500.18</v>
      </c>
      <c r="T150" s="77"/>
      <c r="U150" s="69">
        <f t="shared" si="26"/>
        <v>4</v>
      </c>
      <c r="V150" s="48">
        <f t="shared" si="25"/>
        <v>5398.8</v>
      </c>
      <c r="W150" s="135">
        <f t="shared" si="27"/>
        <v>0</v>
      </c>
      <c r="X150" s="135">
        <f t="shared" si="28"/>
        <v>0</v>
      </c>
      <c r="Y150" s="135">
        <f t="shared" si="29"/>
        <v>21595.200000000001</v>
      </c>
      <c r="Z150" s="136">
        <f t="shared" si="30"/>
        <v>21595.200000000001</v>
      </c>
    </row>
    <row r="151" spans="1:26" s="18" customFormat="1" ht="25.5" x14ac:dyDescent="0.2">
      <c r="A151" s="96">
        <v>26</v>
      </c>
      <c r="B151" s="103">
        <v>142</v>
      </c>
      <c r="C151" s="72">
        <v>23242307</v>
      </c>
      <c r="D151" s="72" t="s">
        <v>294</v>
      </c>
      <c r="E151" s="51" t="s">
        <v>300</v>
      </c>
      <c r="F151" s="91" t="s">
        <v>296</v>
      </c>
      <c r="G151" s="73" t="s">
        <v>260</v>
      </c>
      <c r="H151" s="73"/>
      <c r="I151" s="73"/>
      <c r="J151" s="73">
        <v>4</v>
      </c>
      <c r="K151" s="185">
        <f t="shared" si="24"/>
        <v>4</v>
      </c>
      <c r="L151" s="62">
        <v>0.19</v>
      </c>
      <c r="M151" s="60">
        <v>6200</v>
      </c>
      <c r="N151" s="75"/>
      <c r="O151" s="75"/>
      <c r="P151" s="75"/>
      <c r="Q151" s="75">
        <v>6480</v>
      </c>
      <c r="R151" s="49">
        <v>6000</v>
      </c>
      <c r="S151" s="77">
        <v>8500.17</v>
      </c>
      <c r="T151" s="77"/>
      <c r="U151" s="69">
        <f t="shared" si="26"/>
        <v>4</v>
      </c>
      <c r="V151" s="48">
        <f t="shared" si="25"/>
        <v>6795.04</v>
      </c>
      <c r="W151" s="135">
        <f t="shared" si="27"/>
        <v>0</v>
      </c>
      <c r="X151" s="135">
        <f t="shared" si="28"/>
        <v>0</v>
      </c>
      <c r="Y151" s="135">
        <f t="shared" si="29"/>
        <v>27180.16</v>
      </c>
      <c r="Z151" s="136">
        <f t="shared" si="30"/>
        <v>27180.16</v>
      </c>
    </row>
    <row r="152" spans="1:26" s="18" customFormat="1" ht="12.75" x14ac:dyDescent="0.2">
      <c r="A152" s="96">
        <v>27</v>
      </c>
      <c r="B152" s="103">
        <v>143</v>
      </c>
      <c r="C152" s="72">
        <v>31200000</v>
      </c>
      <c r="D152" s="72" t="s">
        <v>301</v>
      </c>
      <c r="E152" s="51" t="s">
        <v>421</v>
      </c>
      <c r="F152" s="91" t="s">
        <v>422</v>
      </c>
      <c r="G152" s="73" t="s">
        <v>260</v>
      </c>
      <c r="H152" s="73"/>
      <c r="I152" s="73"/>
      <c r="J152" s="73">
        <v>3</v>
      </c>
      <c r="K152" s="185">
        <f t="shared" si="24"/>
        <v>3</v>
      </c>
      <c r="L152" s="62">
        <v>0.19</v>
      </c>
      <c r="M152" s="60">
        <v>100750</v>
      </c>
      <c r="N152" s="75"/>
      <c r="O152" s="75"/>
      <c r="P152" s="75"/>
      <c r="Q152" s="75">
        <v>105300</v>
      </c>
      <c r="R152" s="49">
        <v>68000</v>
      </c>
      <c r="S152" s="76"/>
      <c r="T152" s="76"/>
      <c r="U152" s="69">
        <f t="shared" si="26"/>
        <v>3</v>
      </c>
      <c r="V152" s="48">
        <f t="shared" si="25"/>
        <v>91350</v>
      </c>
      <c r="W152" s="135">
        <f t="shared" si="27"/>
        <v>0</v>
      </c>
      <c r="X152" s="135">
        <f t="shared" si="28"/>
        <v>0</v>
      </c>
      <c r="Y152" s="135">
        <f t="shared" si="29"/>
        <v>274050</v>
      </c>
      <c r="Z152" s="136">
        <f t="shared" si="30"/>
        <v>274050</v>
      </c>
    </row>
    <row r="153" spans="1:26" s="18" customFormat="1" ht="12.75" x14ac:dyDescent="0.2">
      <c r="A153" s="96">
        <v>28</v>
      </c>
      <c r="B153" s="103">
        <v>144</v>
      </c>
      <c r="C153" s="72">
        <v>31200000</v>
      </c>
      <c r="D153" s="72" t="s">
        <v>301</v>
      </c>
      <c r="E153" s="51" t="s">
        <v>304</v>
      </c>
      <c r="F153" s="91" t="s">
        <v>422</v>
      </c>
      <c r="G153" s="73" t="s">
        <v>260</v>
      </c>
      <c r="H153" s="73"/>
      <c r="I153" s="73"/>
      <c r="J153" s="73">
        <v>2</v>
      </c>
      <c r="K153" s="185">
        <f t="shared" si="24"/>
        <v>2</v>
      </c>
      <c r="L153" s="62">
        <v>0.19</v>
      </c>
      <c r="M153" s="60">
        <v>88195</v>
      </c>
      <c r="N153" s="75"/>
      <c r="O153" s="75"/>
      <c r="P153" s="75"/>
      <c r="Q153" s="75">
        <v>92178</v>
      </c>
      <c r="R153" s="49">
        <v>68000</v>
      </c>
      <c r="S153" s="76"/>
      <c r="T153" s="76"/>
      <c r="U153" s="69">
        <f t="shared" si="26"/>
        <v>3</v>
      </c>
      <c r="V153" s="48">
        <f t="shared" si="25"/>
        <v>82791</v>
      </c>
      <c r="W153" s="135">
        <f t="shared" si="27"/>
        <v>0</v>
      </c>
      <c r="X153" s="135">
        <f t="shared" si="28"/>
        <v>0</v>
      </c>
      <c r="Y153" s="135">
        <f t="shared" si="29"/>
        <v>165582</v>
      </c>
      <c r="Z153" s="136">
        <f t="shared" si="30"/>
        <v>165582</v>
      </c>
    </row>
    <row r="154" spans="1:26" s="18" customFormat="1" ht="12.75" x14ac:dyDescent="0.2">
      <c r="A154" s="96">
        <v>29</v>
      </c>
      <c r="B154" s="103">
        <v>145</v>
      </c>
      <c r="C154" s="72">
        <v>31200000</v>
      </c>
      <c r="D154" s="72" t="s">
        <v>301</v>
      </c>
      <c r="E154" s="51" t="s">
        <v>305</v>
      </c>
      <c r="F154" s="91" t="s">
        <v>422</v>
      </c>
      <c r="G154" s="73" t="s">
        <v>260</v>
      </c>
      <c r="H154" s="73"/>
      <c r="I154" s="73"/>
      <c r="J154" s="73">
        <v>2</v>
      </c>
      <c r="K154" s="185">
        <f t="shared" si="24"/>
        <v>2</v>
      </c>
      <c r="L154" s="62">
        <v>0.19</v>
      </c>
      <c r="M154" s="60">
        <v>105245</v>
      </c>
      <c r="N154" s="75"/>
      <c r="O154" s="75"/>
      <c r="P154" s="75"/>
      <c r="Q154" s="75">
        <v>109998</v>
      </c>
      <c r="R154" s="49">
        <v>72000</v>
      </c>
      <c r="S154" s="76"/>
      <c r="T154" s="76"/>
      <c r="U154" s="69">
        <f t="shared" si="26"/>
        <v>3</v>
      </c>
      <c r="V154" s="48">
        <f t="shared" si="25"/>
        <v>95747.67</v>
      </c>
      <c r="W154" s="135">
        <f t="shared" si="27"/>
        <v>0</v>
      </c>
      <c r="X154" s="135">
        <f t="shared" si="28"/>
        <v>0</v>
      </c>
      <c r="Y154" s="135">
        <f t="shared" si="29"/>
        <v>191495.34</v>
      </c>
      <c r="Z154" s="136">
        <f t="shared" si="30"/>
        <v>191495.34</v>
      </c>
    </row>
    <row r="155" spans="1:26" s="18" customFormat="1" ht="167.25" customHeight="1" x14ac:dyDescent="0.2">
      <c r="A155" s="96">
        <v>33</v>
      </c>
      <c r="B155" s="120">
        <v>146</v>
      </c>
      <c r="C155" s="72">
        <v>39121633</v>
      </c>
      <c r="D155" s="72" t="s">
        <v>306</v>
      </c>
      <c r="E155" s="51" t="s">
        <v>307</v>
      </c>
      <c r="F155" s="73" t="s">
        <v>31</v>
      </c>
      <c r="G155" s="73" t="s">
        <v>260</v>
      </c>
      <c r="H155" s="73"/>
      <c r="I155" s="73">
        <v>5</v>
      </c>
      <c r="J155" s="73"/>
      <c r="K155" s="185">
        <f t="shared" si="24"/>
        <v>5</v>
      </c>
      <c r="L155" s="62">
        <v>0.19</v>
      </c>
      <c r="M155" s="60"/>
      <c r="N155" s="75"/>
      <c r="O155" s="75"/>
      <c r="P155" s="75"/>
      <c r="Q155" s="75"/>
      <c r="R155" s="76">
        <v>9800</v>
      </c>
      <c r="S155" s="76"/>
      <c r="T155" s="76">
        <v>9250</v>
      </c>
      <c r="U155" s="69">
        <f t="shared" si="26"/>
        <v>2</v>
      </c>
      <c r="V155" s="48">
        <f t="shared" si="25"/>
        <v>9525</v>
      </c>
      <c r="W155" s="135">
        <f t="shared" si="27"/>
        <v>0</v>
      </c>
      <c r="X155" s="135">
        <f t="shared" si="28"/>
        <v>47625</v>
      </c>
      <c r="Y155" s="135">
        <f t="shared" si="29"/>
        <v>0</v>
      </c>
      <c r="Z155" s="136">
        <f t="shared" si="30"/>
        <v>47625</v>
      </c>
    </row>
    <row r="156" spans="1:26" s="18" customFormat="1" ht="179.25" customHeight="1" x14ac:dyDescent="0.2">
      <c r="A156" s="96">
        <v>34</v>
      </c>
      <c r="B156" s="103">
        <v>147</v>
      </c>
      <c r="C156" s="72">
        <v>39111521</v>
      </c>
      <c r="D156" s="72" t="s">
        <v>308</v>
      </c>
      <c r="E156" s="51" t="s">
        <v>309</v>
      </c>
      <c r="F156" s="73" t="s">
        <v>31</v>
      </c>
      <c r="G156" s="73" t="s">
        <v>260</v>
      </c>
      <c r="H156" s="73"/>
      <c r="I156" s="73">
        <v>6</v>
      </c>
      <c r="J156" s="73"/>
      <c r="K156" s="185">
        <f t="shared" si="24"/>
        <v>6</v>
      </c>
      <c r="L156" s="62">
        <v>0.19</v>
      </c>
      <c r="M156" s="60"/>
      <c r="N156" s="75"/>
      <c r="O156" s="75"/>
      <c r="P156" s="75"/>
      <c r="Q156" s="75"/>
      <c r="R156" s="76">
        <v>4800</v>
      </c>
      <c r="S156" s="76"/>
      <c r="T156" s="76">
        <v>4300</v>
      </c>
      <c r="U156" s="69">
        <f t="shared" si="26"/>
        <v>2</v>
      </c>
      <c r="V156" s="48">
        <f t="shared" si="25"/>
        <v>4550</v>
      </c>
      <c r="W156" s="135">
        <f t="shared" si="27"/>
        <v>0</v>
      </c>
      <c r="X156" s="135">
        <f t="shared" si="28"/>
        <v>27300</v>
      </c>
      <c r="Y156" s="135">
        <f t="shared" si="29"/>
        <v>0</v>
      </c>
      <c r="Z156" s="136">
        <f t="shared" si="30"/>
        <v>27300</v>
      </c>
    </row>
    <row r="157" spans="1:26" s="18" customFormat="1" ht="116.25" customHeight="1" x14ac:dyDescent="0.2">
      <c r="A157" s="96">
        <v>36</v>
      </c>
      <c r="B157" s="103">
        <v>148</v>
      </c>
      <c r="C157" s="72">
        <v>39121406</v>
      </c>
      <c r="D157" s="72" t="s">
        <v>310</v>
      </c>
      <c r="E157" s="51" t="s">
        <v>311</v>
      </c>
      <c r="F157" s="73" t="s">
        <v>31</v>
      </c>
      <c r="G157" s="73" t="s">
        <v>260</v>
      </c>
      <c r="H157" s="73"/>
      <c r="I157" s="73">
        <v>6</v>
      </c>
      <c r="J157" s="73"/>
      <c r="K157" s="185">
        <f t="shared" si="24"/>
        <v>6</v>
      </c>
      <c r="L157" s="62">
        <v>0.19</v>
      </c>
      <c r="M157" s="60"/>
      <c r="N157" s="75"/>
      <c r="O157" s="75"/>
      <c r="P157" s="75"/>
      <c r="Q157" s="75"/>
      <c r="R157" s="49">
        <v>13000</v>
      </c>
      <c r="S157" s="76"/>
      <c r="T157" s="76">
        <v>12350</v>
      </c>
      <c r="U157" s="69">
        <f t="shared" si="26"/>
        <v>2</v>
      </c>
      <c r="V157" s="48">
        <f t="shared" si="25"/>
        <v>12675</v>
      </c>
      <c r="W157" s="135">
        <f t="shared" si="27"/>
        <v>0</v>
      </c>
      <c r="X157" s="135">
        <f t="shared" si="28"/>
        <v>76050</v>
      </c>
      <c r="Y157" s="135">
        <f t="shared" si="29"/>
        <v>0</v>
      </c>
      <c r="Z157" s="136">
        <f t="shared" si="30"/>
        <v>76050</v>
      </c>
    </row>
    <row r="158" spans="1:26" s="18" customFormat="1" ht="37.5" customHeight="1" x14ac:dyDescent="0.2">
      <c r="A158" s="96">
        <v>37</v>
      </c>
      <c r="B158" s="103">
        <v>149</v>
      </c>
      <c r="C158" s="72">
        <v>27111910</v>
      </c>
      <c r="D158" s="72" t="s">
        <v>312</v>
      </c>
      <c r="E158" s="51" t="s">
        <v>423</v>
      </c>
      <c r="F158" s="73" t="s">
        <v>31</v>
      </c>
      <c r="G158" s="73" t="s">
        <v>260</v>
      </c>
      <c r="H158" s="73"/>
      <c r="I158" s="73">
        <v>3</v>
      </c>
      <c r="J158" s="73"/>
      <c r="K158" s="185">
        <f t="shared" si="24"/>
        <v>3</v>
      </c>
      <c r="L158" s="62">
        <v>0.19</v>
      </c>
      <c r="M158" s="60">
        <v>13175</v>
      </c>
      <c r="N158" s="75"/>
      <c r="O158" s="75"/>
      <c r="P158" s="75"/>
      <c r="Q158" s="75">
        <v>13770</v>
      </c>
      <c r="R158" s="49">
        <v>48000</v>
      </c>
      <c r="S158" s="76"/>
      <c r="T158" s="76"/>
      <c r="U158" s="69">
        <f t="shared" si="26"/>
        <v>3</v>
      </c>
      <c r="V158" s="48">
        <f t="shared" si="25"/>
        <v>24981.67</v>
      </c>
      <c r="W158" s="135">
        <f t="shared" si="27"/>
        <v>0</v>
      </c>
      <c r="X158" s="135">
        <f t="shared" si="28"/>
        <v>74945.009999999995</v>
      </c>
      <c r="Y158" s="135">
        <f t="shared" si="29"/>
        <v>0</v>
      </c>
      <c r="Z158" s="136">
        <f t="shared" si="30"/>
        <v>74945.009999999995</v>
      </c>
    </row>
    <row r="159" spans="1:26" s="18" customFormat="1" ht="36" customHeight="1" x14ac:dyDescent="0.2">
      <c r="A159" s="96">
        <v>39</v>
      </c>
      <c r="B159" s="103">
        <v>150</v>
      </c>
      <c r="C159" s="72">
        <v>30102404</v>
      </c>
      <c r="D159" s="72" t="s">
        <v>314</v>
      </c>
      <c r="E159" s="51" t="s">
        <v>424</v>
      </c>
      <c r="F159" s="73" t="s">
        <v>31</v>
      </c>
      <c r="G159" s="73" t="s">
        <v>260</v>
      </c>
      <c r="H159" s="73"/>
      <c r="I159" s="73">
        <v>1</v>
      </c>
      <c r="J159" s="73"/>
      <c r="K159" s="185">
        <f t="shared" si="24"/>
        <v>1</v>
      </c>
      <c r="L159" s="62">
        <v>0.19</v>
      </c>
      <c r="M159" s="75"/>
      <c r="N159" s="75"/>
      <c r="O159" s="75"/>
      <c r="P159" s="75"/>
      <c r="Q159" s="75"/>
      <c r="R159" s="76"/>
      <c r="S159" s="76"/>
      <c r="T159" s="76">
        <v>154000</v>
      </c>
      <c r="U159" s="69">
        <f t="shared" si="26"/>
        <v>1</v>
      </c>
      <c r="V159" s="48">
        <f t="shared" si="25"/>
        <v>154000</v>
      </c>
      <c r="W159" s="135">
        <f t="shared" si="27"/>
        <v>0</v>
      </c>
      <c r="X159" s="135">
        <f t="shared" si="28"/>
        <v>154000</v>
      </c>
      <c r="Y159" s="135">
        <f t="shared" si="29"/>
        <v>0</v>
      </c>
      <c r="Z159" s="136">
        <f t="shared" si="30"/>
        <v>154000</v>
      </c>
    </row>
    <row r="160" spans="1:26" s="18" customFormat="1" ht="141" thickBot="1" x14ac:dyDescent="0.25">
      <c r="A160" s="96">
        <v>40</v>
      </c>
      <c r="B160" s="120">
        <v>151</v>
      </c>
      <c r="C160" s="107">
        <v>30102403</v>
      </c>
      <c r="D160" s="107" t="s">
        <v>316</v>
      </c>
      <c r="E160" s="108" t="s">
        <v>241</v>
      </c>
      <c r="F160" s="109" t="s">
        <v>31</v>
      </c>
      <c r="G160" s="109" t="s">
        <v>260</v>
      </c>
      <c r="H160" s="109"/>
      <c r="I160" s="109">
        <v>2</v>
      </c>
      <c r="J160" s="109"/>
      <c r="K160" s="185">
        <f t="shared" si="24"/>
        <v>2</v>
      </c>
      <c r="L160" s="112">
        <v>0.19</v>
      </c>
      <c r="M160" s="114"/>
      <c r="N160" s="114"/>
      <c r="O160" s="114"/>
      <c r="P160" s="114"/>
      <c r="Q160" s="114">
        <v>77598</v>
      </c>
      <c r="R160" s="116">
        <v>62000</v>
      </c>
      <c r="S160" s="116"/>
      <c r="T160" s="116"/>
      <c r="U160" s="117">
        <f t="shared" si="26"/>
        <v>2</v>
      </c>
      <c r="V160" s="48">
        <f t="shared" si="25"/>
        <v>69799</v>
      </c>
      <c r="W160" s="135">
        <f t="shared" si="27"/>
        <v>0</v>
      </c>
      <c r="X160" s="135">
        <f t="shared" si="28"/>
        <v>139598</v>
      </c>
      <c r="Y160" s="135">
        <f t="shared" si="29"/>
        <v>0</v>
      </c>
      <c r="Z160" s="136">
        <f t="shared" si="30"/>
        <v>139598</v>
      </c>
    </row>
    <row r="161" spans="1:26" x14ac:dyDescent="0.2">
      <c r="A161" s="18"/>
      <c r="B161" s="18"/>
      <c r="C161" s="18"/>
      <c r="D161" s="18"/>
      <c r="E161" s="78"/>
      <c r="G161" s="42"/>
      <c r="H161" s="42"/>
      <c r="I161" s="42"/>
      <c r="J161" s="42"/>
      <c r="K161" s="79"/>
      <c r="M161" s="81"/>
      <c r="Q161" s="81"/>
      <c r="R161" s="82"/>
      <c r="S161" s="82"/>
      <c r="T161" s="82"/>
      <c r="U161" s="83"/>
      <c r="V161" s="143" t="s">
        <v>321</v>
      </c>
      <c r="W161" s="144">
        <f>SUM(W10:W160)</f>
        <v>41021088.769000001</v>
      </c>
      <c r="X161" s="144">
        <f>SUM(X10:X160)</f>
        <v>1064354.67</v>
      </c>
      <c r="Y161" s="144">
        <f>SUM(Y10:Y160)</f>
        <v>4597809.0600000005</v>
      </c>
      <c r="Z161" s="145">
        <f>SUM(Z10:Z160)</f>
        <v>46683252.498999991</v>
      </c>
    </row>
    <row r="162" spans="1:26" x14ac:dyDescent="0.2">
      <c r="A162" s="18"/>
      <c r="B162" s="18"/>
      <c r="C162" s="18"/>
      <c r="D162" s="18"/>
      <c r="E162" s="78"/>
      <c r="G162" s="42"/>
      <c r="H162" s="42"/>
      <c r="I162" s="42"/>
      <c r="J162" s="42"/>
      <c r="K162" s="79"/>
      <c r="M162" s="81"/>
      <c r="Q162" s="81"/>
      <c r="R162" s="82"/>
      <c r="S162" s="82"/>
      <c r="T162" s="82"/>
      <c r="U162" s="83"/>
      <c r="V162" s="146" t="s">
        <v>328</v>
      </c>
      <c r="W162" s="85">
        <v>41021126</v>
      </c>
      <c r="X162" s="85">
        <v>1065376.54</v>
      </c>
      <c r="Y162" s="85">
        <v>4600000</v>
      </c>
      <c r="Z162" s="147">
        <f>W162+X162+Y162</f>
        <v>46686502.539999999</v>
      </c>
    </row>
    <row r="163" spans="1:26" ht="12.75" thickBot="1" x14ac:dyDescent="0.25">
      <c r="A163" s="18"/>
      <c r="B163" s="18"/>
      <c r="C163" s="18"/>
      <c r="D163" s="18"/>
      <c r="E163" s="78"/>
      <c r="G163" s="42"/>
      <c r="H163" s="42"/>
      <c r="I163" s="42"/>
      <c r="J163" s="42"/>
      <c r="K163" s="79"/>
      <c r="M163" s="81"/>
      <c r="Q163" s="81"/>
      <c r="R163" s="82"/>
      <c r="S163" s="82"/>
      <c r="T163" s="82"/>
      <c r="U163" s="83"/>
      <c r="V163" s="148" t="s">
        <v>329</v>
      </c>
      <c r="W163" s="149">
        <f>W162-W161</f>
        <v>37.230999998748302</v>
      </c>
      <c r="X163" s="149">
        <f>X162-X161</f>
        <v>1021.8700000001118</v>
      </c>
      <c r="Y163" s="149">
        <f>Y162-Y161</f>
        <v>2190.9399999994785</v>
      </c>
      <c r="Z163" s="150">
        <f>Z162-Z161</f>
        <v>3250.0410000085831</v>
      </c>
    </row>
    <row r="164" spans="1:26" x14ac:dyDescent="0.2">
      <c r="K164" s="24"/>
      <c r="V164" s="39"/>
      <c r="W164" s="39"/>
      <c r="X164" s="39"/>
      <c r="Y164" s="39"/>
      <c r="Z164" s="39"/>
    </row>
    <row r="165" spans="1:26" ht="12.75" thickBot="1" x14ac:dyDescent="0.25">
      <c r="K165" s="24"/>
      <c r="V165" s="39"/>
      <c r="W165" s="39"/>
      <c r="X165" s="39"/>
      <c r="Y165" s="39"/>
      <c r="Z165" s="184"/>
    </row>
    <row r="166" spans="1:26" x14ac:dyDescent="0.2">
      <c r="K166" s="24"/>
      <c r="V166" s="39"/>
      <c r="W166" s="39">
        <v>41021089</v>
      </c>
      <c r="X166" s="144">
        <v>1064355</v>
      </c>
      <c r="Y166" s="39">
        <v>4597809</v>
      </c>
      <c r="Z166" s="39">
        <f>SUM(W166:Y166)</f>
        <v>46683253</v>
      </c>
    </row>
    <row r="167" spans="1:26" x14ac:dyDescent="0.2">
      <c r="K167" s="24"/>
      <c r="V167" s="39"/>
      <c r="W167" s="39"/>
      <c r="X167" s="39"/>
      <c r="Y167" s="39"/>
      <c r="Z167" s="39"/>
    </row>
    <row r="168" spans="1:26" x14ac:dyDescent="0.2">
      <c r="K168" s="24"/>
      <c r="V168" s="39"/>
      <c r="W168" s="39"/>
      <c r="X168" s="39"/>
      <c r="Y168" s="39"/>
      <c r="Z168" s="39"/>
    </row>
    <row r="169" spans="1:26" x14ac:dyDescent="0.2">
      <c r="V169" s="39"/>
      <c r="W169" s="39"/>
      <c r="X169" s="39"/>
      <c r="Y169" s="39"/>
      <c r="Z169" s="39"/>
    </row>
    <row r="170" spans="1:26" x14ac:dyDescent="0.2">
      <c r="V170" s="39"/>
      <c r="W170" s="39"/>
      <c r="X170" s="39"/>
      <c r="Y170" s="39"/>
      <c r="Z170" s="39"/>
    </row>
    <row r="171" spans="1:26" x14ac:dyDescent="0.2">
      <c r="V171" s="39"/>
      <c r="W171" s="39"/>
      <c r="X171" s="39"/>
      <c r="Y171" s="39"/>
      <c r="Z171" s="39"/>
    </row>
    <row r="172" spans="1:26" x14ac:dyDescent="0.2">
      <c r="V172" s="39"/>
      <c r="W172" s="39"/>
      <c r="X172" s="39"/>
      <c r="Y172" s="39"/>
      <c r="Z172" s="39"/>
    </row>
    <row r="173" spans="1:26" x14ac:dyDescent="0.2">
      <c r="V173" s="39"/>
      <c r="W173" s="39"/>
      <c r="X173" s="39"/>
      <c r="Y173" s="39"/>
      <c r="Z173" s="39"/>
    </row>
    <row r="174" spans="1:26" x14ac:dyDescent="0.2">
      <c r="V174" s="39"/>
      <c r="W174" s="39"/>
      <c r="X174" s="39"/>
      <c r="Y174" s="39"/>
      <c r="Z174" s="39"/>
    </row>
    <row r="175" spans="1:26" x14ac:dyDescent="0.2">
      <c r="V175" s="39"/>
      <c r="W175" s="39"/>
      <c r="X175" s="39"/>
      <c r="Y175" s="39"/>
      <c r="Z175" s="39"/>
    </row>
    <row r="176" spans="1:26" x14ac:dyDescent="0.2">
      <c r="V176" s="39"/>
      <c r="W176" s="39"/>
      <c r="X176" s="39"/>
      <c r="Y176" s="39"/>
      <c r="Z176" s="39"/>
    </row>
    <row r="177" spans="22:26" x14ac:dyDescent="0.2">
      <c r="V177" s="39"/>
      <c r="W177" s="39"/>
      <c r="X177" s="39"/>
      <c r="Y177" s="39"/>
      <c r="Z177" s="39"/>
    </row>
    <row r="178" spans="22:26" x14ac:dyDescent="0.2">
      <c r="V178" s="39"/>
      <c r="W178" s="39"/>
      <c r="X178" s="39"/>
      <c r="Y178" s="39"/>
      <c r="Z178" s="39"/>
    </row>
    <row r="179" spans="22:26" x14ac:dyDescent="0.2">
      <c r="V179" s="39"/>
      <c r="W179" s="39"/>
      <c r="X179" s="39"/>
      <c r="Y179" s="39"/>
      <c r="Z179" s="39"/>
    </row>
    <row r="180" spans="22:26" x14ac:dyDescent="0.2">
      <c r="V180" s="39"/>
      <c r="W180" s="39"/>
      <c r="X180" s="39"/>
      <c r="Y180" s="39"/>
      <c r="Z180" s="39"/>
    </row>
    <row r="181" spans="22:26" x14ac:dyDescent="0.2">
      <c r="V181" s="39"/>
      <c r="W181" s="39"/>
      <c r="X181" s="39"/>
      <c r="Y181" s="39"/>
      <c r="Z181" s="39"/>
    </row>
    <row r="182" spans="22:26" x14ac:dyDescent="0.2">
      <c r="V182" s="39"/>
      <c r="W182" s="39"/>
      <c r="X182" s="39"/>
      <c r="Y182" s="39"/>
      <c r="Z182" s="39"/>
    </row>
    <row r="183" spans="22:26" x14ac:dyDescent="0.2">
      <c r="V183" s="39"/>
      <c r="W183" s="39"/>
      <c r="X183" s="39"/>
      <c r="Y183" s="39"/>
      <c r="Z183" s="39"/>
    </row>
    <row r="184" spans="22:26" x14ac:dyDescent="0.2">
      <c r="V184" s="39"/>
      <c r="W184" s="39"/>
      <c r="X184" s="39"/>
      <c r="Y184" s="39"/>
      <c r="Z184" s="39"/>
    </row>
    <row r="185" spans="22:26" x14ac:dyDescent="0.2">
      <c r="V185" s="39"/>
      <c r="W185" s="39"/>
      <c r="X185" s="39"/>
      <c r="Y185" s="39"/>
      <c r="Z185" s="39"/>
    </row>
    <row r="186" spans="22:26" x14ac:dyDescent="0.2">
      <c r="V186" s="39"/>
      <c r="W186" s="39"/>
      <c r="X186" s="39"/>
      <c r="Y186" s="39"/>
      <c r="Z186" s="39"/>
    </row>
    <row r="187" spans="22:26" x14ac:dyDescent="0.2">
      <c r="V187" s="39"/>
      <c r="W187" s="39"/>
      <c r="X187" s="39"/>
      <c r="Y187" s="39"/>
      <c r="Z187" s="39"/>
    </row>
    <row r="188" spans="22:26" x14ac:dyDescent="0.2">
      <c r="V188" s="39"/>
      <c r="W188" s="39"/>
      <c r="X188" s="39"/>
      <c r="Y188" s="39"/>
      <c r="Z188" s="39"/>
    </row>
    <row r="189" spans="22:26" x14ac:dyDescent="0.2">
      <c r="V189" s="39"/>
      <c r="W189" s="39"/>
      <c r="X189" s="39"/>
      <c r="Y189" s="39"/>
      <c r="Z189" s="39"/>
    </row>
    <row r="190" spans="22:26" x14ac:dyDescent="0.2">
      <c r="V190" s="39"/>
      <c r="W190" s="39"/>
      <c r="X190" s="39"/>
      <c r="Y190" s="39"/>
      <c r="Z190" s="39"/>
    </row>
    <row r="191" spans="22:26" x14ac:dyDescent="0.2">
      <c r="V191" s="39"/>
      <c r="W191" s="39"/>
      <c r="X191" s="39"/>
      <c r="Y191" s="39"/>
      <c r="Z191" s="39"/>
    </row>
    <row r="192" spans="22:26" x14ac:dyDescent="0.2">
      <c r="V192" s="39"/>
      <c r="W192" s="39"/>
      <c r="X192" s="39"/>
      <c r="Y192" s="39"/>
      <c r="Z192" s="39"/>
    </row>
    <row r="193" spans="22:26" x14ac:dyDescent="0.2">
      <c r="V193" s="39"/>
      <c r="W193" s="39"/>
      <c r="X193" s="39"/>
      <c r="Y193" s="39"/>
      <c r="Z193" s="39"/>
    </row>
    <row r="194" spans="22:26" x14ac:dyDescent="0.2">
      <c r="V194" s="39"/>
      <c r="W194" s="39"/>
      <c r="X194" s="39"/>
      <c r="Y194" s="39"/>
      <c r="Z194" s="39"/>
    </row>
    <row r="195" spans="22:26" x14ac:dyDescent="0.2">
      <c r="V195" s="39"/>
      <c r="W195" s="39"/>
      <c r="X195" s="39"/>
      <c r="Y195" s="39"/>
      <c r="Z195" s="39"/>
    </row>
    <row r="196" spans="22:26" x14ac:dyDescent="0.2">
      <c r="V196" s="39"/>
      <c r="W196" s="39"/>
      <c r="X196" s="39"/>
      <c r="Y196" s="39"/>
      <c r="Z196" s="39"/>
    </row>
    <row r="197" spans="22:26" x14ac:dyDescent="0.2">
      <c r="V197" s="39"/>
      <c r="W197" s="39"/>
      <c r="X197" s="39"/>
      <c r="Y197" s="39"/>
      <c r="Z197" s="39"/>
    </row>
    <row r="198" spans="22:26" x14ac:dyDescent="0.2">
      <c r="V198" s="39"/>
      <c r="W198" s="39"/>
      <c r="X198" s="39"/>
      <c r="Y198" s="39"/>
      <c r="Z198" s="39"/>
    </row>
    <row r="199" spans="22:26" x14ac:dyDescent="0.2">
      <c r="V199" s="39"/>
      <c r="W199" s="39"/>
      <c r="X199" s="39"/>
      <c r="Y199" s="39"/>
      <c r="Z199" s="39"/>
    </row>
    <row r="200" spans="22:26" x14ac:dyDescent="0.2">
      <c r="V200" s="39"/>
      <c r="W200" s="39"/>
      <c r="X200" s="39"/>
      <c r="Y200" s="39"/>
      <c r="Z200" s="39"/>
    </row>
    <row r="201" spans="22:26" x14ac:dyDescent="0.2">
      <c r="V201" s="39"/>
      <c r="W201" s="39"/>
      <c r="X201" s="39"/>
      <c r="Y201" s="39"/>
      <c r="Z201" s="39"/>
    </row>
    <row r="202" spans="22:26" x14ac:dyDescent="0.2">
      <c r="V202" s="39"/>
      <c r="W202" s="39"/>
      <c r="X202" s="39"/>
      <c r="Y202" s="39"/>
      <c r="Z202" s="39"/>
    </row>
    <row r="203" spans="22:26" x14ac:dyDescent="0.2">
      <c r="V203" s="39"/>
      <c r="W203" s="39"/>
      <c r="X203" s="39"/>
      <c r="Y203" s="39"/>
      <c r="Z203" s="39"/>
    </row>
    <row r="204" spans="22:26" x14ac:dyDescent="0.2">
      <c r="V204" s="39"/>
      <c r="W204" s="39"/>
      <c r="X204" s="39"/>
      <c r="Y204" s="39"/>
      <c r="Z204" s="39"/>
    </row>
    <row r="205" spans="22:26" x14ac:dyDescent="0.2">
      <c r="V205" s="39"/>
      <c r="W205" s="39"/>
      <c r="X205" s="39"/>
      <c r="Y205" s="39"/>
      <c r="Z205" s="39"/>
    </row>
    <row r="206" spans="22:26" x14ac:dyDescent="0.2">
      <c r="V206" s="39"/>
      <c r="W206" s="39"/>
      <c r="X206" s="39"/>
      <c r="Y206" s="39"/>
      <c r="Z206" s="39"/>
    </row>
    <row r="207" spans="22:26" x14ac:dyDescent="0.2">
      <c r="V207" s="39"/>
      <c r="W207" s="39"/>
      <c r="X207" s="39"/>
      <c r="Y207" s="39"/>
      <c r="Z207" s="39"/>
    </row>
    <row r="208" spans="22:26" x14ac:dyDescent="0.2">
      <c r="V208" s="39"/>
      <c r="W208" s="39"/>
      <c r="X208" s="39"/>
      <c r="Y208" s="39"/>
      <c r="Z208" s="39"/>
    </row>
    <row r="209" spans="22:26" x14ac:dyDescent="0.2">
      <c r="V209" s="39"/>
      <c r="W209" s="39"/>
      <c r="X209" s="39"/>
      <c r="Y209" s="39"/>
      <c r="Z209" s="39"/>
    </row>
    <row r="210" spans="22:26" x14ac:dyDescent="0.2">
      <c r="V210" s="39"/>
      <c r="W210" s="39"/>
      <c r="X210" s="39"/>
      <c r="Y210" s="39"/>
      <c r="Z210" s="39"/>
    </row>
    <row r="211" spans="22:26" x14ac:dyDescent="0.2">
      <c r="V211" s="39"/>
      <c r="W211" s="39"/>
      <c r="X211" s="39"/>
      <c r="Y211" s="39"/>
      <c r="Z211" s="39"/>
    </row>
    <row r="212" spans="22:26" x14ac:dyDescent="0.2">
      <c r="V212" s="39"/>
      <c r="W212" s="39"/>
      <c r="X212" s="39"/>
      <c r="Y212" s="39"/>
      <c r="Z212" s="39"/>
    </row>
    <row r="213" spans="22:26" x14ac:dyDescent="0.2">
      <c r="V213" s="39"/>
      <c r="W213" s="39"/>
      <c r="X213" s="39"/>
      <c r="Y213" s="39"/>
      <c r="Z213" s="39"/>
    </row>
    <row r="214" spans="22:26" x14ac:dyDescent="0.2">
      <c r="V214" s="39"/>
      <c r="W214" s="39"/>
      <c r="X214" s="39"/>
      <c r="Y214" s="39"/>
      <c r="Z214" s="39"/>
    </row>
    <row r="215" spans="22:26" x14ac:dyDescent="0.2">
      <c r="V215" s="39"/>
      <c r="W215" s="39"/>
      <c r="X215" s="39"/>
      <c r="Y215" s="39"/>
      <c r="Z215" s="39"/>
    </row>
    <row r="216" spans="22:26" x14ac:dyDescent="0.2">
      <c r="V216" s="39"/>
      <c r="W216" s="39"/>
      <c r="X216" s="39"/>
      <c r="Y216" s="39"/>
      <c r="Z216" s="39"/>
    </row>
    <row r="217" spans="22:26" x14ac:dyDescent="0.2">
      <c r="V217" s="39"/>
      <c r="W217" s="39"/>
      <c r="X217" s="39"/>
      <c r="Y217" s="39"/>
      <c r="Z217" s="39"/>
    </row>
    <row r="218" spans="22:26" x14ac:dyDescent="0.2">
      <c r="V218" s="39"/>
      <c r="W218" s="39"/>
      <c r="X218" s="39"/>
      <c r="Y218" s="39"/>
      <c r="Z218" s="39"/>
    </row>
    <row r="219" spans="22:26" x14ac:dyDescent="0.2">
      <c r="V219" s="39"/>
      <c r="W219" s="39"/>
      <c r="X219" s="39"/>
      <c r="Y219" s="39"/>
      <c r="Z219" s="39"/>
    </row>
    <row r="220" spans="22:26" x14ac:dyDescent="0.2">
      <c r="V220" s="39"/>
      <c r="W220" s="39"/>
      <c r="X220" s="39"/>
      <c r="Y220" s="39"/>
      <c r="Z220" s="39"/>
    </row>
    <row r="221" spans="22:26" x14ac:dyDescent="0.2">
      <c r="V221" s="39"/>
      <c r="W221" s="39"/>
      <c r="X221" s="39"/>
      <c r="Y221" s="39"/>
      <c r="Z221" s="39"/>
    </row>
    <row r="222" spans="22:26" x14ac:dyDescent="0.2">
      <c r="V222" s="39"/>
      <c r="W222" s="39"/>
      <c r="X222" s="39"/>
      <c r="Y222" s="39"/>
      <c r="Z222" s="39"/>
    </row>
    <row r="223" spans="22:26" x14ac:dyDescent="0.2">
      <c r="V223" s="39"/>
      <c r="W223" s="39"/>
      <c r="X223" s="39"/>
      <c r="Y223" s="39"/>
      <c r="Z223" s="39"/>
    </row>
    <row r="224" spans="22:26" x14ac:dyDescent="0.2">
      <c r="V224" s="39"/>
      <c r="W224" s="39"/>
      <c r="X224" s="39"/>
      <c r="Y224" s="39"/>
      <c r="Z224" s="39"/>
    </row>
    <row r="225" spans="22:26" x14ac:dyDescent="0.2">
      <c r="V225" s="39"/>
      <c r="W225" s="39"/>
      <c r="X225" s="39"/>
      <c r="Y225" s="39"/>
      <c r="Z225" s="39"/>
    </row>
    <row r="226" spans="22:26" x14ac:dyDescent="0.2">
      <c r="V226" s="39"/>
      <c r="W226" s="39"/>
      <c r="X226" s="39"/>
      <c r="Y226" s="39"/>
      <c r="Z226" s="39"/>
    </row>
    <row r="227" spans="22:26" x14ac:dyDescent="0.2">
      <c r="V227" s="39"/>
      <c r="W227" s="39"/>
      <c r="X227" s="39"/>
      <c r="Y227" s="39"/>
      <c r="Z227" s="39"/>
    </row>
    <row r="228" spans="22:26" x14ac:dyDescent="0.2">
      <c r="V228" s="39"/>
      <c r="W228" s="39"/>
      <c r="X228" s="39"/>
      <c r="Y228" s="39"/>
      <c r="Z228" s="39"/>
    </row>
    <row r="229" spans="22:26" x14ac:dyDescent="0.2">
      <c r="V229" s="39"/>
      <c r="W229" s="39"/>
      <c r="X229" s="39"/>
      <c r="Y229" s="39"/>
      <c r="Z229" s="39"/>
    </row>
    <row r="230" spans="22:26" x14ac:dyDescent="0.2">
      <c r="V230" s="39"/>
      <c r="W230" s="39"/>
      <c r="X230" s="39"/>
      <c r="Y230" s="39"/>
      <c r="Z230" s="39"/>
    </row>
    <row r="231" spans="22:26" x14ac:dyDescent="0.2">
      <c r="V231" s="39"/>
      <c r="W231" s="39"/>
      <c r="X231" s="39"/>
      <c r="Y231" s="39"/>
      <c r="Z231" s="39"/>
    </row>
    <row r="232" spans="22:26" x14ac:dyDescent="0.2">
      <c r="V232" s="39"/>
      <c r="W232" s="39"/>
      <c r="X232" s="39"/>
      <c r="Y232" s="39"/>
      <c r="Z232" s="39"/>
    </row>
    <row r="233" spans="22:26" x14ac:dyDescent="0.2">
      <c r="V233" s="39"/>
      <c r="W233" s="39"/>
      <c r="X233" s="39"/>
      <c r="Y233" s="39"/>
      <c r="Z233" s="39"/>
    </row>
    <row r="234" spans="22:26" x14ac:dyDescent="0.2">
      <c r="V234" s="39"/>
      <c r="W234" s="39"/>
      <c r="X234" s="39"/>
      <c r="Y234" s="39"/>
      <c r="Z234" s="39"/>
    </row>
    <row r="235" spans="22:26" x14ac:dyDescent="0.2">
      <c r="V235" s="39"/>
      <c r="W235" s="39"/>
      <c r="X235" s="39"/>
      <c r="Y235" s="39"/>
      <c r="Z235" s="39"/>
    </row>
    <row r="236" spans="22:26" x14ac:dyDescent="0.2">
      <c r="V236" s="39"/>
      <c r="W236" s="39"/>
      <c r="X236" s="39"/>
      <c r="Y236" s="39"/>
      <c r="Z236" s="39"/>
    </row>
    <row r="237" spans="22:26" x14ac:dyDescent="0.2">
      <c r="V237" s="39"/>
      <c r="W237" s="39"/>
      <c r="X237" s="39"/>
      <c r="Y237" s="39"/>
      <c r="Z237" s="39"/>
    </row>
    <row r="238" spans="22:26" x14ac:dyDescent="0.2">
      <c r="V238" s="39"/>
      <c r="W238" s="39"/>
      <c r="X238" s="39"/>
      <c r="Y238" s="39"/>
      <c r="Z238" s="39"/>
    </row>
    <row r="239" spans="22:26" x14ac:dyDescent="0.2">
      <c r="V239" s="39"/>
      <c r="W239" s="39"/>
      <c r="X239" s="39"/>
      <c r="Y239" s="39"/>
      <c r="Z239" s="39"/>
    </row>
    <row r="240" spans="22:26" x14ac:dyDescent="0.2">
      <c r="V240" s="39"/>
      <c r="W240" s="39"/>
      <c r="X240" s="39"/>
      <c r="Y240" s="39"/>
      <c r="Z240" s="39"/>
    </row>
    <row r="241" spans="22:26" x14ac:dyDescent="0.2">
      <c r="V241" s="39"/>
      <c r="W241" s="39"/>
      <c r="X241" s="39"/>
      <c r="Y241" s="39"/>
      <c r="Z241" s="39"/>
    </row>
    <row r="242" spans="22:26" x14ac:dyDescent="0.2">
      <c r="V242" s="39"/>
      <c r="W242" s="39"/>
      <c r="X242" s="39"/>
      <c r="Y242" s="39"/>
      <c r="Z242" s="39"/>
    </row>
    <row r="243" spans="22:26" x14ac:dyDescent="0.2">
      <c r="V243" s="39"/>
      <c r="W243" s="39"/>
      <c r="X243" s="39"/>
      <c r="Y243" s="39"/>
      <c r="Z243" s="39"/>
    </row>
    <row r="244" spans="22:26" x14ac:dyDescent="0.2">
      <c r="V244" s="39"/>
      <c r="W244" s="39"/>
      <c r="X244" s="39"/>
      <c r="Y244" s="39"/>
      <c r="Z244" s="39"/>
    </row>
    <row r="245" spans="22:26" x14ac:dyDescent="0.2">
      <c r="V245" s="39"/>
      <c r="W245" s="39"/>
      <c r="X245" s="39"/>
      <c r="Y245" s="39"/>
      <c r="Z245" s="39"/>
    </row>
    <row r="246" spans="22:26" x14ac:dyDescent="0.2">
      <c r="V246" s="39"/>
      <c r="W246" s="39"/>
      <c r="X246" s="39"/>
      <c r="Y246" s="39"/>
      <c r="Z246" s="39"/>
    </row>
    <row r="247" spans="22:26" x14ac:dyDescent="0.2">
      <c r="V247" s="39"/>
      <c r="W247" s="39"/>
      <c r="X247" s="39"/>
      <c r="Y247" s="39"/>
      <c r="Z247" s="39"/>
    </row>
    <row r="248" spans="22:26" x14ac:dyDescent="0.2">
      <c r="V248" s="39"/>
      <c r="W248" s="39"/>
      <c r="X248" s="39"/>
      <c r="Y248" s="39"/>
      <c r="Z248" s="39"/>
    </row>
    <row r="249" spans="22:26" x14ac:dyDescent="0.2">
      <c r="V249" s="39"/>
      <c r="W249" s="39"/>
      <c r="X249" s="39"/>
      <c r="Y249" s="39"/>
      <c r="Z249" s="39"/>
    </row>
    <row r="250" spans="22:26" x14ac:dyDescent="0.2">
      <c r="V250" s="39"/>
      <c r="W250" s="39"/>
      <c r="X250" s="39"/>
      <c r="Y250" s="39"/>
      <c r="Z250" s="39"/>
    </row>
    <row r="251" spans="22:26" x14ac:dyDescent="0.2">
      <c r="V251" s="39"/>
      <c r="W251" s="39"/>
      <c r="X251" s="39"/>
      <c r="Y251" s="39"/>
      <c r="Z251" s="39"/>
    </row>
    <row r="252" spans="22:26" x14ac:dyDescent="0.2">
      <c r="V252" s="39"/>
      <c r="W252" s="39"/>
      <c r="X252" s="39"/>
      <c r="Y252" s="39"/>
      <c r="Z252" s="39"/>
    </row>
    <row r="253" spans="22:26" x14ac:dyDescent="0.2">
      <c r="V253" s="39"/>
      <c r="W253" s="39"/>
      <c r="X253" s="39"/>
      <c r="Y253" s="39"/>
      <c r="Z253" s="39"/>
    </row>
    <row r="254" spans="22:26" x14ac:dyDescent="0.2">
      <c r="V254" s="39"/>
      <c r="W254" s="39"/>
      <c r="X254" s="39"/>
      <c r="Y254" s="39"/>
      <c r="Z254" s="39"/>
    </row>
    <row r="255" spans="22:26" x14ac:dyDescent="0.2">
      <c r="V255" s="39"/>
      <c r="W255" s="39"/>
      <c r="X255" s="39"/>
      <c r="Y255" s="39"/>
      <c r="Z255" s="39"/>
    </row>
    <row r="256" spans="22:26" x14ac:dyDescent="0.2">
      <c r="V256" s="39"/>
      <c r="W256" s="39"/>
      <c r="X256" s="39"/>
      <c r="Y256" s="39"/>
      <c r="Z256" s="39"/>
    </row>
    <row r="257" spans="22:26" x14ac:dyDescent="0.2">
      <c r="V257" s="39"/>
      <c r="W257" s="39"/>
      <c r="X257" s="39"/>
      <c r="Y257" s="39"/>
      <c r="Z257" s="39"/>
    </row>
    <row r="258" spans="22:26" x14ac:dyDescent="0.2">
      <c r="V258" s="39"/>
      <c r="W258" s="39"/>
      <c r="X258" s="39"/>
      <c r="Y258" s="39"/>
      <c r="Z258" s="39"/>
    </row>
    <row r="259" spans="22:26" x14ac:dyDescent="0.2">
      <c r="V259" s="39"/>
      <c r="W259" s="39"/>
      <c r="X259" s="39"/>
      <c r="Y259" s="39"/>
      <c r="Z259" s="39"/>
    </row>
    <row r="260" spans="22:26" x14ac:dyDescent="0.2">
      <c r="V260" s="39"/>
      <c r="W260" s="39"/>
      <c r="X260" s="39"/>
      <c r="Y260" s="39"/>
      <c r="Z260" s="39"/>
    </row>
    <row r="261" spans="22:26" x14ac:dyDescent="0.2">
      <c r="V261" s="39"/>
      <c r="W261" s="39"/>
      <c r="X261" s="39"/>
      <c r="Y261" s="39"/>
      <c r="Z261" s="39"/>
    </row>
    <row r="262" spans="22:26" x14ac:dyDescent="0.2">
      <c r="V262" s="39"/>
      <c r="W262" s="39"/>
      <c r="X262" s="39"/>
      <c r="Y262" s="39"/>
      <c r="Z262" s="39"/>
    </row>
    <row r="263" spans="22:26" x14ac:dyDescent="0.2">
      <c r="V263" s="39"/>
      <c r="W263" s="39"/>
      <c r="X263" s="39"/>
      <c r="Y263" s="39"/>
      <c r="Z263" s="39"/>
    </row>
    <row r="264" spans="22:26" x14ac:dyDescent="0.2">
      <c r="V264" s="39"/>
      <c r="W264" s="39"/>
      <c r="X264" s="39"/>
      <c r="Y264" s="39"/>
      <c r="Z264" s="39"/>
    </row>
    <row r="265" spans="22:26" x14ac:dyDescent="0.2">
      <c r="V265" s="39"/>
      <c r="W265" s="39"/>
      <c r="X265" s="39"/>
      <c r="Y265" s="39"/>
      <c r="Z265" s="39"/>
    </row>
    <row r="266" spans="22:26" x14ac:dyDescent="0.2">
      <c r="V266" s="39"/>
      <c r="W266" s="39"/>
      <c r="X266" s="39"/>
      <c r="Y266" s="39"/>
      <c r="Z266" s="39"/>
    </row>
    <row r="267" spans="22:26" x14ac:dyDescent="0.2">
      <c r="V267" s="39"/>
      <c r="W267" s="39"/>
      <c r="X267" s="39"/>
      <c r="Y267" s="39"/>
      <c r="Z267" s="39"/>
    </row>
    <row r="268" spans="22:26" x14ac:dyDescent="0.2">
      <c r="V268" s="39"/>
      <c r="W268" s="39"/>
      <c r="X268" s="39"/>
      <c r="Y268" s="39"/>
      <c r="Z268" s="39"/>
    </row>
    <row r="269" spans="22:26" x14ac:dyDescent="0.2">
      <c r="V269" s="39"/>
      <c r="W269" s="39"/>
      <c r="X269" s="39"/>
      <c r="Y269" s="39"/>
      <c r="Z269" s="39"/>
    </row>
    <row r="270" spans="22:26" x14ac:dyDescent="0.2">
      <c r="V270" s="39"/>
      <c r="W270" s="39"/>
      <c r="X270" s="39"/>
      <c r="Y270" s="39"/>
      <c r="Z270" s="39"/>
    </row>
    <row r="271" spans="22:26" x14ac:dyDescent="0.2">
      <c r="V271" s="39"/>
      <c r="W271" s="39"/>
      <c r="X271" s="39"/>
      <c r="Y271" s="39"/>
      <c r="Z271" s="39"/>
    </row>
    <row r="272" spans="22:26" x14ac:dyDescent="0.2">
      <c r="V272" s="39"/>
      <c r="W272" s="39"/>
      <c r="X272" s="39"/>
      <c r="Y272" s="39"/>
      <c r="Z272" s="39"/>
    </row>
    <row r="273" spans="22:26" x14ac:dyDescent="0.2">
      <c r="V273" s="39"/>
      <c r="W273" s="39"/>
      <c r="X273" s="39"/>
      <c r="Y273" s="39"/>
      <c r="Z273" s="39"/>
    </row>
    <row r="274" spans="22:26" x14ac:dyDescent="0.2">
      <c r="V274" s="39"/>
      <c r="W274" s="39"/>
      <c r="X274" s="39"/>
      <c r="Y274" s="39"/>
      <c r="Z274" s="39"/>
    </row>
    <row r="275" spans="22:26" x14ac:dyDescent="0.2">
      <c r="V275" s="39"/>
      <c r="W275" s="39"/>
      <c r="X275" s="39"/>
      <c r="Y275" s="39"/>
      <c r="Z275" s="39"/>
    </row>
    <row r="276" spans="22:26" x14ac:dyDescent="0.2">
      <c r="V276" s="39"/>
      <c r="W276" s="39"/>
      <c r="X276" s="39"/>
      <c r="Y276" s="39"/>
      <c r="Z276" s="39"/>
    </row>
    <row r="277" spans="22:26" x14ac:dyDescent="0.2">
      <c r="V277" s="39"/>
      <c r="W277" s="39"/>
      <c r="X277" s="39"/>
      <c r="Y277" s="39"/>
      <c r="Z277" s="39"/>
    </row>
    <row r="278" spans="22:26" x14ac:dyDescent="0.2">
      <c r="V278" s="39"/>
      <c r="W278" s="39"/>
      <c r="X278" s="39"/>
      <c r="Y278" s="39"/>
      <c r="Z278" s="39"/>
    </row>
    <row r="279" spans="22:26" x14ac:dyDescent="0.2">
      <c r="V279" s="39"/>
      <c r="W279" s="39"/>
      <c r="X279" s="39"/>
      <c r="Y279" s="39"/>
      <c r="Z279" s="39"/>
    </row>
    <row r="280" spans="22:26" x14ac:dyDescent="0.2">
      <c r="V280" s="39"/>
      <c r="W280" s="39"/>
      <c r="X280" s="39"/>
      <c r="Y280" s="39"/>
      <c r="Z280" s="39"/>
    </row>
    <row r="281" spans="22:26" x14ac:dyDescent="0.2">
      <c r="V281" s="39"/>
      <c r="W281" s="39"/>
      <c r="X281" s="39"/>
      <c r="Y281" s="39"/>
      <c r="Z281" s="39"/>
    </row>
    <row r="282" spans="22:26" x14ac:dyDescent="0.2">
      <c r="V282" s="39"/>
      <c r="W282" s="39"/>
      <c r="X282" s="39"/>
      <c r="Y282" s="39"/>
      <c r="Z282" s="39"/>
    </row>
    <row r="283" spans="22:26" x14ac:dyDescent="0.2">
      <c r="V283" s="39"/>
      <c r="W283" s="39"/>
      <c r="X283" s="39"/>
      <c r="Y283" s="39"/>
      <c r="Z283" s="39"/>
    </row>
    <row r="284" spans="22:26" x14ac:dyDescent="0.2">
      <c r="V284" s="39"/>
      <c r="W284" s="39"/>
      <c r="X284" s="39"/>
      <c r="Y284" s="39"/>
      <c r="Z284" s="39"/>
    </row>
    <row r="285" spans="22:26" x14ac:dyDescent="0.2">
      <c r="V285" s="39"/>
      <c r="W285" s="39"/>
      <c r="X285" s="39"/>
      <c r="Y285" s="39"/>
      <c r="Z285" s="39"/>
    </row>
    <row r="286" spans="22:26" x14ac:dyDescent="0.2">
      <c r="V286" s="39"/>
      <c r="W286" s="39"/>
      <c r="X286" s="39"/>
      <c r="Y286" s="39"/>
      <c r="Z286" s="39"/>
    </row>
    <row r="287" spans="22:26" x14ac:dyDescent="0.2">
      <c r="V287" s="39"/>
      <c r="W287" s="39"/>
      <c r="X287" s="39"/>
      <c r="Y287" s="39"/>
      <c r="Z287" s="39"/>
    </row>
    <row r="288" spans="22:26" x14ac:dyDescent="0.2">
      <c r="V288" s="39"/>
      <c r="W288" s="39"/>
      <c r="X288" s="39"/>
      <c r="Y288" s="39"/>
      <c r="Z288" s="39"/>
    </row>
    <row r="289" spans="22:26" x14ac:dyDescent="0.2">
      <c r="V289" s="39"/>
      <c r="W289" s="39"/>
      <c r="X289" s="39"/>
      <c r="Y289" s="39"/>
      <c r="Z289" s="39"/>
    </row>
    <row r="290" spans="22:26" x14ac:dyDescent="0.2">
      <c r="V290" s="39"/>
      <c r="W290" s="39"/>
      <c r="X290" s="39"/>
      <c r="Y290" s="39"/>
      <c r="Z290" s="39"/>
    </row>
    <row r="291" spans="22:26" x14ac:dyDescent="0.2">
      <c r="V291" s="39"/>
      <c r="W291" s="39"/>
      <c r="X291" s="39"/>
      <c r="Y291" s="39"/>
      <c r="Z291" s="39"/>
    </row>
    <row r="292" spans="22:26" x14ac:dyDescent="0.2">
      <c r="V292" s="39"/>
      <c r="W292" s="39"/>
      <c r="X292" s="39"/>
      <c r="Y292" s="39"/>
      <c r="Z292" s="39"/>
    </row>
    <row r="293" spans="22:26" x14ac:dyDescent="0.2">
      <c r="V293" s="39"/>
      <c r="W293" s="39"/>
      <c r="X293" s="39"/>
      <c r="Y293" s="39"/>
      <c r="Z293" s="39"/>
    </row>
    <row r="294" spans="22:26" x14ac:dyDescent="0.2">
      <c r="V294" s="39"/>
      <c r="W294" s="39"/>
      <c r="X294" s="39"/>
      <c r="Y294" s="39"/>
      <c r="Z294" s="39"/>
    </row>
    <row r="295" spans="22:26" x14ac:dyDescent="0.2">
      <c r="V295" s="39"/>
      <c r="W295" s="39"/>
      <c r="X295" s="39"/>
      <c r="Y295" s="39"/>
      <c r="Z295" s="39"/>
    </row>
    <row r="296" spans="22:26" x14ac:dyDescent="0.2">
      <c r="V296" s="39"/>
      <c r="W296" s="39"/>
      <c r="X296" s="39"/>
      <c r="Y296" s="39"/>
      <c r="Z296" s="39"/>
    </row>
    <row r="297" spans="22:26" x14ac:dyDescent="0.2">
      <c r="V297" s="39"/>
      <c r="W297" s="39"/>
      <c r="X297" s="39"/>
      <c r="Y297" s="39"/>
      <c r="Z297" s="39"/>
    </row>
    <row r="298" spans="22:26" x14ac:dyDescent="0.2">
      <c r="V298" s="39"/>
      <c r="W298" s="39"/>
      <c r="X298" s="39"/>
      <c r="Y298" s="39"/>
      <c r="Z298" s="39"/>
    </row>
    <row r="299" spans="22:26" x14ac:dyDescent="0.2">
      <c r="V299" s="39"/>
      <c r="W299" s="39"/>
      <c r="X299" s="39"/>
      <c r="Y299" s="39"/>
      <c r="Z299" s="39"/>
    </row>
    <row r="300" spans="22:26" x14ac:dyDescent="0.2">
      <c r="V300" s="39"/>
      <c r="W300" s="39"/>
      <c r="X300" s="39"/>
      <c r="Y300" s="39"/>
      <c r="Z300" s="39"/>
    </row>
    <row r="301" spans="22:26" x14ac:dyDescent="0.2">
      <c r="V301" s="39"/>
      <c r="W301" s="39"/>
      <c r="X301" s="39"/>
      <c r="Y301" s="39"/>
      <c r="Z301" s="39"/>
    </row>
    <row r="302" spans="22:26" x14ac:dyDescent="0.2">
      <c r="V302" s="39"/>
      <c r="W302" s="39"/>
      <c r="X302" s="39"/>
      <c r="Y302" s="39"/>
      <c r="Z302" s="39"/>
    </row>
    <row r="303" spans="22:26" x14ac:dyDescent="0.2">
      <c r="V303" s="39"/>
      <c r="W303" s="39"/>
      <c r="X303" s="39"/>
      <c r="Y303" s="39"/>
      <c r="Z303" s="39"/>
    </row>
    <row r="304" spans="22:26" x14ac:dyDescent="0.2">
      <c r="V304" s="39"/>
      <c r="W304" s="39"/>
      <c r="X304" s="39"/>
      <c r="Y304" s="39"/>
      <c r="Z304" s="39"/>
    </row>
    <row r="305" spans="22:26" x14ac:dyDescent="0.2">
      <c r="V305" s="39"/>
      <c r="W305" s="39"/>
      <c r="X305" s="39"/>
      <c r="Y305" s="39"/>
      <c r="Z305" s="39"/>
    </row>
    <row r="306" spans="22:26" x14ac:dyDescent="0.2">
      <c r="V306" s="39"/>
      <c r="W306" s="39"/>
      <c r="X306" s="39"/>
      <c r="Y306" s="39"/>
      <c r="Z306" s="39"/>
    </row>
    <row r="307" spans="22:26" x14ac:dyDescent="0.2">
      <c r="V307" s="39"/>
      <c r="W307" s="39"/>
      <c r="X307" s="39"/>
      <c r="Y307" s="39"/>
      <c r="Z307" s="39"/>
    </row>
    <row r="308" spans="22:26" x14ac:dyDescent="0.2">
      <c r="V308" s="39"/>
      <c r="W308" s="39"/>
      <c r="X308" s="39"/>
      <c r="Y308" s="39"/>
      <c r="Z308" s="39"/>
    </row>
    <row r="309" spans="22:26" x14ac:dyDescent="0.2">
      <c r="V309" s="39"/>
      <c r="W309" s="39"/>
      <c r="X309" s="39"/>
      <c r="Y309" s="39"/>
      <c r="Z309" s="39"/>
    </row>
    <row r="310" spans="22:26" x14ac:dyDescent="0.2">
      <c r="V310" s="39"/>
      <c r="W310" s="39"/>
      <c r="X310" s="39"/>
      <c r="Y310" s="39"/>
      <c r="Z310" s="39"/>
    </row>
    <row r="311" spans="22:26" x14ac:dyDescent="0.2">
      <c r="V311" s="39"/>
      <c r="W311" s="39"/>
      <c r="X311" s="39"/>
      <c r="Y311" s="39"/>
      <c r="Z311" s="39"/>
    </row>
    <row r="312" spans="22:26" x14ac:dyDescent="0.2">
      <c r="V312" s="39"/>
      <c r="W312" s="39"/>
      <c r="X312" s="39"/>
      <c r="Y312" s="39"/>
      <c r="Z312" s="39"/>
    </row>
    <row r="313" spans="22:26" x14ac:dyDescent="0.2">
      <c r="V313" s="39"/>
      <c r="W313" s="39"/>
      <c r="X313" s="39"/>
      <c r="Y313" s="39"/>
      <c r="Z313" s="39"/>
    </row>
    <row r="314" spans="22:26" x14ac:dyDescent="0.2">
      <c r="V314" s="39"/>
      <c r="W314" s="39"/>
      <c r="X314" s="39"/>
      <c r="Y314" s="39"/>
      <c r="Z314" s="39"/>
    </row>
    <row r="315" spans="22:26" x14ac:dyDescent="0.2">
      <c r="V315" s="39"/>
      <c r="W315" s="39"/>
      <c r="X315" s="39"/>
      <c r="Y315" s="39"/>
      <c r="Z315" s="39"/>
    </row>
    <row r="316" spans="22:26" x14ac:dyDescent="0.2">
      <c r="V316" s="39"/>
      <c r="W316" s="39"/>
      <c r="X316" s="39"/>
      <c r="Y316" s="39"/>
      <c r="Z316" s="39"/>
    </row>
    <row r="317" spans="22:26" x14ac:dyDescent="0.2">
      <c r="V317" s="39"/>
      <c r="W317" s="39"/>
      <c r="X317" s="39"/>
      <c r="Y317" s="39"/>
      <c r="Z317" s="39"/>
    </row>
    <row r="318" spans="22:26" x14ac:dyDescent="0.2">
      <c r="V318" s="39"/>
      <c r="W318" s="39"/>
      <c r="X318" s="39"/>
      <c r="Y318" s="39"/>
      <c r="Z318" s="39"/>
    </row>
    <row r="319" spans="22:26" x14ac:dyDescent="0.2">
      <c r="V319" s="39"/>
      <c r="W319" s="39"/>
      <c r="X319" s="39"/>
      <c r="Y319" s="39"/>
      <c r="Z319" s="39"/>
    </row>
    <row r="320" spans="22:26" x14ac:dyDescent="0.2">
      <c r="V320" s="39"/>
      <c r="W320" s="39"/>
      <c r="X320" s="39"/>
      <c r="Y320" s="39"/>
      <c r="Z320" s="39"/>
    </row>
    <row r="321" spans="22:26" x14ac:dyDescent="0.2">
      <c r="V321" s="39"/>
      <c r="W321" s="39"/>
      <c r="X321" s="39"/>
      <c r="Y321" s="39"/>
      <c r="Z321" s="39"/>
    </row>
    <row r="322" spans="22:26" x14ac:dyDescent="0.2">
      <c r="V322" s="39"/>
      <c r="W322" s="39"/>
      <c r="X322" s="39"/>
      <c r="Y322" s="39"/>
      <c r="Z322" s="39"/>
    </row>
    <row r="323" spans="22:26" x14ac:dyDescent="0.2">
      <c r="V323" s="39"/>
      <c r="W323" s="39"/>
      <c r="X323" s="39"/>
      <c r="Y323" s="39"/>
      <c r="Z323" s="39"/>
    </row>
    <row r="324" spans="22:26" x14ac:dyDescent="0.2">
      <c r="V324" s="39"/>
      <c r="W324" s="39"/>
      <c r="X324" s="39"/>
      <c r="Y324" s="39"/>
      <c r="Z324" s="39"/>
    </row>
    <row r="325" spans="22:26" x14ac:dyDescent="0.2">
      <c r="V325" s="39"/>
      <c r="W325" s="39"/>
      <c r="X325" s="39"/>
      <c r="Y325" s="39"/>
      <c r="Z325" s="39"/>
    </row>
    <row r="326" spans="22:26" x14ac:dyDescent="0.2">
      <c r="V326" s="39"/>
      <c r="W326" s="39"/>
      <c r="X326" s="39"/>
      <c r="Y326" s="39"/>
      <c r="Z326" s="39"/>
    </row>
    <row r="327" spans="22:26" x14ac:dyDescent="0.2">
      <c r="V327" s="39"/>
      <c r="W327" s="39"/>
      <c r="X327" s="39"/>
      <c r="Y327" s="39"/>
      <c r="Z327" s="39"/>
    </row>
    <row r="328" spans="22:26" x14ac:dyDescent="0.2">
      <c r="V328" s="39"/>
      <c r="W328" s="39"/>
      <c r="X328" s="39"/>
      <c r="Y328" s="39"/>
      <c r="Z328" s="39"/>
    </row>
    <row r="329" spans="22:26" x14ac:dyDescent="0.2">
      <c r="V329" s="39"/>
      <c r="W329" s="39"/>
      <c r="X329" s="39"/>
      <c r="Y329" s="39"/>
      <c r="Z329" s="39"/>
    </row>
    <row r="330" spans="22:26" x14ac:dyDescent="0.2">
      <c r="V330" s="39"/>
      <c r="W330" s="39"/>
      <c r="X330" s="39"/>
      <c r="Y330" s="39"/>
      <c r="Z330" s="39"/>
    </row>
    <row r="331" spans="22:26" x14ac:dyDescent="0.2">
      <c r="V331" s="39"/>
      <c r="W331" s="39"/>
      <c r="X331" s="39"/>
      <c r="Y331" s="39"/>
      <c r="Z331" s="39"/>
    </row>
    <row r="332" spans="22:26" x14ac:dyDescent="0.2">
      <c r="V332" s="39"/>
      <c r="W332" s="39"/>
      <c r="X332" s="39"/>
      <c r="Y332" s="39"/>
      <c r="Z332" s="39"/>
    </row>
    <row r="333" spans="22:26" x14ac:dyDescent="0.2">
      <c r="V333" s="39"/>
      <c r="W333" s="39"/>
      <c r="X333" s="39"/>
      <c r="Y333" s="39"/>
      <c r="Z333" s="39"/>
    </row>
    <row r="334" spans="22:26" x14ac:dyDescent="0.2">
      <c r="V334" s="39"/>
      <c r="W334" s="39"/>
      <c r="X334" s="39"/>
      <c r="Y334" s="39"/>
      <c r="Z334" s="39"/>
    </row>
    <row r="335" spans="22:26" x14ac:dyDescent="0.2">
      <c r="V335" s="39"/>
      <c r="W335" s="39"/>
      <c r="X335" s="39"/>
      <c r="Y335" s="39"/>
      <c r="Z335" s="39"/>
    </row>
    <row r="336" spans="22:26" x14ac:dyDescent="0.2">
      <c r="V336" s="39"/>
      <c r="W336" s="39"/>
      <c r="X336" s="39"/>
      <c r="Y336" s="39"/>
      <c r="Z336" s="39"/>
    </row>
    <row r="337" spans="22:26" x14ac:dyDescent="0.2">
      <c r="V337" s="39"/>
      <c r="W337" s="39"/>
      <c r="X337" s="39"/>
      <c r="Y337" s="39"/>
      <c r="Z337" s="39"/>
    </row>
    <row r="338" spans="22:26" x14ac:dyDescent="0.2">
      <c r="V338" s="39"/>
      <c r="W338" s="39"/>
      <c r="X338" s="39"/>
      <c r="Y338" s="39"/>
      <c r="Z338" s="39"/>
    </row>
    <row r="339" spans="22:26" x14ac:dyDescent="0.2">
      <c r="V339" s="39"/>
      <c r="W339" s="39"/>
      <c r="X339" s="39"/>
      <c r="Y339" s="39"/>
      <c r="Z339" s="39"/>
    </row>
    <row r="340" spans="22:26" x14ac:dyDescent="0.2">
      <c r="V340" s="39"/>
      <c r="W340" s="39"/>
      <c r="X340" s="39"/>
      <c r="Y340" s="39"/>
      <c r="Z340" s="39"/>
    </row>
    <row r="341" spans="22:26" x14ac:dyDescent="0.2">
      <c r="V341" s="39"/>
      <c r="W341" s="39"/>
      <c r="X341" s="39"/>
      <c r="Y341" s="39"/>
      <c r="Z341" s="39"/>
    </row>
    <row r="342" spans="22:26" x14ac:dyDescent="0.2">
      <c r="V342" s="39"/>
      <c r="W342" s="39"/>
      <c r="X342" s="39"/>
      <c r="Y342" s="39"/>
      <c r="Z342" s="39"/>
    </row>
    <row r="343" spans="22:26" x14ac:dyDescent="0.2">
      <c r="V343" s="39"/>
      <c r="W343" s="39"/>
      <c r="X343" s="39"/>
      <c r="Y343" s="39"/>
      <c r="Z343" s="39"/>
    </row>
    <row r="344" spans="22:26" x14ac:dyDescent="0.2">
      <c r="V344" s="39"/>
      <c r="W344" s="39"/>
      <c r="X344" s="39"/>
      <c r="Y344" s="39"/>
      <c r="Z344" s="39"/>
    </row>
    <row r="345" spans="22:26" x14ac:dyDescent="0.2">
      <c r="V345" s="39"/>
      <c r="W345" s="39"/>
      <c r="X345" s="39"/>
      <c r="Y345" s="39"/>
      <c r="Z345" s="39"/>
    </row>
    <row r="346" spans="22:26" x14ac:dyDescent="0.2">
      <c r="V346" s="39"/>
      <c r="W346" s="39"/>
      <c r="X346" s="39"/>
      <c r="Y346" s="39"/>
      <c r="Z346" s="39"/>
    </row>
    <row r="347" spans="22:26" x14ac:dyDescent="0.2">
      <c r="V347" s="39"/>
      <c r="W347" s="39"/>
      <c r="X347" s="39"/>
      <c r="Y347" s="39"/>
      <c r="Z347" s="39"/>
    </row>
    <row r="348" spans="22:26" x14ac:dyDescent="0.2">
      <c r="V348" s="39"/>
      <c r="W348" s="39"/>
      <c r="X348" s="39"/>
      <c r="Y348" s="39"/>
      <c r="Z348" s="39"/>
    </row>
    <row r="349" spans="22:26" x14ac:dyDescent="0.2">
      <c r="V349" s="39"/>
      <c r="W349" s="39"/>
      <c r="X349" s="39"/>
      <c r="Y349" s="39"/>
      <c r="Z349" s="39"/>
    </row>
    <row r="350" spans="22:26" x14ac:dyDescent="0.2">
      <c r="V350" s="39"/>
      <c r="W350" s="39"/>
      <c r="X350" s="39"/>
      <c r="Y350" s="39"/>
      <c r="Z350" s="39"/>
    </row>
    <row r="351" spans="22:26" x14ac:dyDescent="0.2">
      <c r="V351" s="39"/>
      <c r="W351" s="39"/>
      <c r="X351" s="39"/>
      <c r="Y351" s="39"/>
      <c r="Z351" s="39"/>
    </row>
    <row r="352" spans="22:26" x14ac:dyDescent="0.2">
      <c r="V352" s="39"/>
      <c r="W352" s="39"/>
      <c r="X352" s="39"/>
      <c r="Y352" s="39"/>
      <c r="Z352" s="39"/>
    </row>
    <row r="353" spans="22:26" x14ac:dyDescent="0.2">
      <c r="V353" s="39"/>
      <c r="W353" s="39"/>
      <c r="X353" s="39"/>
      <c r="Y353" s="39"/>
      <c r="Z353" s="39"/>
    </row>
    <row r="354" spans="22:26" x14ac:dyDescent="0.2">
      <c r="V354" s="39"/>
      <c r="W354" s="39"/>
      <c r="X354" s="39"/>
      <c r="Y354" s="39"/>
      <c r="Z354" s="39"/>
    </row>
    <row r="355" spans="22:26" x14ac:dyDescent="0.2">
      <c r="V355" s="39"/>
      <c r="W355" s="39"/>
      <c r="X355" s="39"/>
      <c r="Y355" s="39"/>
      <c r="Z355" s="39"/>
    </row>
    <row r="356" spans="22:26" x14ac:dyDescent="0.2">
      <c r="V356" s="39"/>
      <c r="W356" s="39"/>
      <c r="X356" s="39"/>
      <c r="Y356" s="39"/>
      <c r="Z356" s="39"/>
    </row>
    <row r="357" spans="22:26" x14ac:dyDescent="0.2">
      <c r="V357" s="39"/>
      <c r="W357" s="39"/>
      <c r="X357" s="39"/>
      <c r="Y357" s="39"/>
      <c r="Z357" s="39"/>
    </row>
    <row r="358" spans="22:26" x14ac:dyDescent="0.2">
      <c r="V358" s="39"/>
      <c r="W358" s="39"/>
      <c r="X358" s="39"/>
      <c r="Y358" s="39"/>
      <c r="Z358" s="39"/>
    </row>
    <row r="359" spans="22:26" x14ac:dyDescent="0.2">
      <c r="V359" s="39"/>
      <c r="W359" s="39"/>
      <c r="X359" s="39"/>
      <c r="Y359" s="39"/>
      <c r="Z359" s="39"/>
    </row>
    <row r="360" spans="22:26" x14ac:dyDescent="0.2">
      <c r="V360" s="39"/>
      <c r="W360" s="39"/>
      <c r="X360" s="39"/>
      <c r="Y360" s="39"/>
      <c r="Z360" s="39"/>
    </row>
    <row r="361" spans="22:26" x14ac:dyDescent="0.2">
      <c r="V361" s="39"/>
      <c r="W361" s="39"/>
      <c r="X361" s="39"/>
      <c r="Y361" s="39"/>
      <c r="Z361" s="39"/>
    </row>
    <row r="362" spans="22:26" x14ac:dyDescent="0.2">
      <c r="V362" s="39"/>
      <c r="W362" s="39"/>
      <c r="X362" s="39"/>
      <c r="Y362" s="39"/>
      <c r="Z362" s="39"/>
    </row>
    <row r="363" spans="22:26" x14ac:dyDescent="0.2">
      <c r="V363" s="39"/>
      <c r="W363" s="39"/>
      <c r="X363" s="39"/>
      <c r="Y363" s="39"/>
      <c r="Z363" s="39"/>
    </row>
    <row r="364" spans="22:26" x14ac:dyDescent="0.2">
      <c r="V364" s="39"/>
      <c r="W364" s="39"/>
      <c r="X364" s="39"/>
      <c r="Y364" s="39"/>
      <c r="Z364" s="39"/>
    </row>
    <row r="365" spans="22:26" x14ac:dyDescent="0.2">
      <c r="V365" s="39"/>
      <c r="W365" s="39"/>
      <c r="X365" s="39"/>
      <c r="Y365" s="39"/>
      <c r="Z365" s="39"/>
    </row>
    <row r="366" spans="22:26" x14ac:dyDescent="0.2">
      <c r="V366" s="39"/>
      <c r="W366" s="39"/>
      <c r="X366" s="39"/>
      <c r="Y366" s="39"/>
      <c r="Z366" s="39"/>
    </row>
    <row r="367" spans="22:26" x14ac:dyDescent="0.2">
      <c r="V367" s="39"/>
      <c r="W367" s="39"/>
      <c r="X367" s="39"/>
      <c r="Y367" s="39"/>
      <c r="Z367" s="39"/>
    </row>
    <row r="368" spans="22:26" x14ac:dyDescent="0.2">
      <c r="V368" s="39"/>
      <c r="W368" s="39"/>
      <c r="X368" s="39"/>
      <c r="Y368" s="39"/>
      <c r="Z368" s="39"/>
    </row>
    <row r="369" spans="22:26" x14ac:dyDescent="0.2">
      <c r="V369" s="39"/>
      <c r="W369" s="39"/>
      <c r="X369" s="39"/>
      <c r="Y369" s="39"/>
      <c r="Z369" s="39"/>
    </row>
    <row r="370" spans="22:26" x14ac:dyDescent="0.2">
      <c r="V370" s="39"/>
      <c r="W370" s="39"/>
      <c r="X370" s="39"/>
      <c r="Y370" s="39"/>
      <c r="Z370" s="39"/>
    </row>
    <row r="371" spans="22:26" x14ac:dyDescent="0.2">
      <c r="V371" s="39"/>
      <c r="W371" s="39"/>
      <c r="X371" s="39"/>
      <c r="Y371" s="39"/>
      <c r="Z371" s="39"/>
    </row>
    <row r="372" spans="22:26" x14ac:dyDescent="0.2">
      <c r="V372" s="39"/>
      <c r="W372" s="39"/>
      <c r="X372" s="39"/>
      <c r="Y372" s="39"/>
      <c r="Z372" s="39"/>
    </row>
    <row r="373" spans="22:26" x14ac:dyDescent="0.2">
      <c r="V373" s="39"/>
      <c r="W373" s="39"/>
      <c r="X373" s="39"/>
      <c r="Y373" s="39"/>
      <c r="Z373" s="39"/>
    </row>
    <row r="374" spans="22:26" x14ac:dyDescent="0.2">
      <c r="V374" s="39"/>
      <c r="W374" s="39"/>
      <c r="X374" s="39"/>
      <c r="Y374" s="39"/>
      <c r="Z374" s="39"/>
    </row>
    <row r="375" spans="22:26" x14ac:dyDescent="0.2">
      <c r="V375" s="39"/>
      <c r="W375" s="39"/>
      <c r="X375" s="39"/>
      <c r="Y375" s="39"/>
      <c r="Z375" s="39"/>
    </row>
    <row r="376" spans="22:26" x14ac:dyDescent="0.2">
      <c r="V376" s="39"/>
      <c r="W376" s="39"/>
      <c r="X376" s="39"/>
      <c r="Y376" s="39"/>
      <c r="Z376" s="39"/>
    </row>
    <row r="377" spans="22:26" x14ac:dyDescent="0.2">
      <c r="V377" s="39"/>
      <c r="W377" s="39"/>
      <c r="X377" s="39"/>
      <c r="Y377" s="39"/>
      <c r="Z377" s="39"/>
    </row>
    <row r="378" spans="22:26" x14ac:dyDescent="0.2">
      <c r="V378" s="39"/>
      <c r="W378" s="39"/>
      <c r="X378" s="39"/>
      <c r="Y378" s="39"/>
      <c r="Z378" s="39"/>
    </row>
    <row r="379" spans="22:26" x14ac:dyDescent="0.2">
      <c r="V379" s="39"/>
      <c r="W379" s="39"/>
      <c r="X379" s="39"/>
      <c r="Y379" s="39"/>
      <c r="Z379" s="39"/>
    </row>
    <row r="380" spans="22:26" x14ac:dyDescent="0.2">
      <c r="V380" s="39"/>
      <c r="W380" s="39"/>
      <c r="X380" s="39"/>
      <c r="Y380" s="39"/>
      <c r="Z380" s="39"/>
    </row>
    <row r="381" spans="22:26" x14ac:dyDescent="0.2">
      <c r="V381" s="39"/>
      <c r="W381" s="39"/>
      <c r="X381" s="39"/>
      <c r="Y381" s="39"/>
      <c r="Z381" s="39"/>
    </row>
    <row r="382" spans="22:26" x14ac:dyDescent="0.2">
      <c r="V382" s="39"/>
      <c r="W382" s="39"/>
      <c r="X382" s="39"/>
      <c r="Y382" s="39"/>
      <c r="Z382" s="39"/>
    </row>
    <row r="383" spans="22:26" x14ac:dyDescent="0.2">
      <c r="V383" s="39"/>
      <c r="W383" s="39"/>
      <c r="X383" s="39"/>
      <c r="Y383" s="39"/>
      <c r="Z383" s="39"/>
    </row>
    <row r="384" spans="22:26" x14ac:dyDescent="0.2">
      <c r="V384" s="39"/>
      <c r="W384" s="39"/>
      <c r="X384" s="39"/>
      <c r="Y384" s="39"/>
      <c r="Z384" s="39"/>
    </row>
    <row r="385" spans="22:26" x14ac:dyDescent="0.2">
      <c r="V385" s="39"/>
      <c r="W385" s="39"/>
      <c r="X385" s="39"/>
      <c r="Y385" s="39"/>
      <c r="Z385" s="39"/>
    </row>
    <row r="386" spans="22:26" x14ac:dyDescent="0.2">
      <c r="V386" s="39"/>
      <c r="W386" s="39"/>
      <c r="X386" s="39"/>
      <c r="Y386" s="39"/>
      <c r="Z386" s="39"/>
    </row>
    <row r="387" spans="22:26" x14ac:dyDescent="0.2">
      <c r="V387" s="39"/>
      <c r="W387" s="39"/>
      <c r="X387" s="39"/>
      <c r="Y387" s="39"/>
      <c r="Z387" s="39"/>
    </row>
    <row r="388" spans="22:26" x14ac:dyDescent="0.2">
      <c r="V388" s="39"/>
      <c r="W388" s="39"/>
      <c r="X388" s="39"/>
      <c r="Y388" s="39"/>
      <c r="Z388" s="39"/>
    </row>
    <row r="389" spans="22:26" x14ac:dyDescent="0.2">
      <c r="V389" s="39"/>
      <c r="W389" s="39"/>
      <c r="X389" s="39"/>
      <c r="Y389" s="39"/>
      <c r="Z389" s="39"/>
    </row>
    <row r="390" spans="22:26" x14ac:dyDescent="0.2">
      <c r="V390" s="39"/>
      <c r="W390" s="39"/>
      <c r="X390" s="39"/>
      <c r="Y390" s="39"/>
      <c r="Z390" s="39"/>
    </row>
    <row r="391" spans="22:26" x14ac:dyDescent="0.2">
      <c r="V391" s="39"/>
      <c r="W391" s="39"/>
      <c r="X391" s="39"/>
      <c r="Y391" s="39"/>
      <c r="Z391" s="39"/>
    </row>
    <row r="392" spans="22:26" x14ac:dyDescent="0.2">
      <c r="V392" s="39"/>
      <c r="W392" s="39"/>
      <c r="X392" s="39"/>
      <c r="Y392" s="39"/>
      <c r="Z392" s="39"/>
    </row>
    <row r="393" spans="22:26" x14ac:dyDescent="0.2">
      <c r="V393" s="39"/>
      <c r="W393" s="39"/>
      <c r="X393" s="39"/>
      <c r="Y393" s="39"/>
      <c r="Z393" s="39"/>
    </row>
    <row r="394" spans="22:26" x14ac:dyDescent="0.2">
      <c r="V394" s="39"/>
      <c r="W394" s="39"/>
      <c r="X394" s="39"/>
      <c r="Y394" s="39"/>
      <c r="Z394" s="39"/>
    </row>
    <row r="395" spans="22:26" x14ac:dyDescent="0.2">
      <c r="V395" s="39"/>
      <c r="W395" s="39"/>
      <c r="X395" s="39"/>
      <c r="Y395" s="39"/>
      <c r="Z395" s="39"/>
    </row>
    <row r="396" spans="22:26" x14ac:dyDescent="0.2">
      <c r="V396" s="39"/>
      <c r="W396" s="39"/>
      <c r="X396" s="39"/>
      <c r="Y396" s="39"/>
      <c r="Z396" s="39"/>
    </row>
    <row r="397" spans="22:26" x14ac:dyDescent="0.2">
      <c r="V397" s="39"/>
      <c r="W397" s="39"/>
      <c r="X397" s="39"/>
      <c r="Y397" s="39"/>
      <c r="Z397" s="39"/>
    </row>
    <row r="398" spans="22:26" x14ac:dyDescent="0.2">
      <c r="V398" s="39"/>
      <c r="W398" s="39"/>
      <c r="X398" s="39"/>
      <c r="Y398" s="39"/>
      <c r="Z398" s="39"/>
    </row>
    <row r="399" spans="22:26" x14ac:dyDescent="0.2">
      <c r="V399" s="39"/>
      <c r="W399" s="39"/>
      <c r="X399" s="39"/>
      <c r="Y399" s="39"/>
      <c r="Z399" s="39"/>
    </row>
    <row r="400" spans="22:26" x14ac:dyDescent="0.2">
      <c r="V400" s="39"/>
      <c r="W400" s="39"/>
      <c r="X400" s="39"/>
      <c r="Y400" s="39"/>
      <c r="Z400" s="39"/>
    </row>
    <row r="401" spans="22:26" x14ac:dyDescent="0.2">
      <c r="V401" s="39"/>
      <c r="W401" s="39"/>
      <c r="X401" s="39"/>
      <c r="Y401" s="39"/>
      <c r="Z401" s="39"/>
    </row>
    <row r="402" spans="22:26" x14ac:dyDescent="0.2">
      <c r="V402" s="39"/>
      <c r="W402" s="39"/>
      <c r="X402" s="39"/>
      <c r="Y402" s="39"/>
      <c r="Z402" s="39"/>
    </row>
    <row r="403" spans="22:26" x14ac:dyDescent="0.2">
      <c r="V403" s="39"/>
      <c r="W403" s="39"/>
      <c r="X403" s="39"/>
      <c r="Y403" s="39"/>
      <c r="Z403" s="39"/>
    </row>
    <row r="404" spans="22:26" x14ac:dyDescent="0.2">
      <c r="V404" s="39"/>
      <c r="W404" s="39"/>
      <c r="X404" s="39"/>
      <c r="Y404" s="39"/>
      <c r="Z404" s="39"/>
    </row>
    <row r="405" spans="22:26" x14ac:dyDescent="0.2">
      <c r="V405" s="39"/>
      <c r="W405" s="39"/>
      <c r="X405" s="39"/>
      <c r="Y405" s="39"/>
      <c r="Z405" s="39"/>
    </row>
    <row r="406" spans="22:26" x14ac:dyDescent="0.2">
      <c r="V406" s="39"/>
      <c r="W406" s="39"/>
      <c r="X406" s="39"/>
      <c r="Y406" s="39"/>
      <c r="Z406" s="39"/>
    </row>
    <row r="407" spans="22:26" x14ac:dyDescent="0.2">
      <c r="V407" s="39"/>
      <c r="W407" s="39"/>
      <c r="X407" s="39"/>
      <c r="Y407" s="39"/>
      <c r="Z407" s="39"/>
    </row>
    <row r="408" spans="22:26" x14ac:dyDescent="0.2">
      <c r="V408" s="39"/>
      <c r="W408" s="39"/>
      <c r="X408" s="39"/>
      <c r="Y408" s="39"/>
      <c r="Z408" s="39"/>
    </row>
    <row r="409" spans="22:26" x14ac:dyDescent="0.2">
      <c r="V409" s="39"/>
      <c r="W409" s="39"/>
      <c r="X409" s="39"/>
      <c r="Y409" s="39"/>
      <c r="Z409" s="39"/>
    </row>
    <row r="410" spans="22:26" x14ac:dyDescent="0.2">
      <c r="V410" s="39"/>
      <c r="W410" s="39"/>
      <c r="X410" s="39"/>
      <c r="Y410" s="39"/>
      <c r="Z410" s="39"/>
    </row>
    <row r="411" spans="22:26" x14ac:dyDescent="0.2">
      <c r="V411" s="39"/>
      <c r="W411" s="39"/>
      <c r="X411" s="39"/>
      <c r="Y411" s="39"/>
      <c r="Z411" s="39"/>
    </row>
    <row r="412" spans="22:26" x14ac:dyDescent="0.2">
      <c r="V412" s="39"/>
      <c r="W412" s="39"/>
      <c r="X412" s="39"/>
      <c r="Y412" s="39"/>
      <c r="Z412" s="39"/>
    </row>
    <row r="413" spans="22:26" x14ac:dyDescent="0.2">
      <c r="V413" s="39"/>
      <c r="W413" s="39"/>
      <c r="X413" s="39"/>
      <c r="Y413" s="39"/>
      <c r="Z413" s="39"/>
    </row>
    <row r="414" spans="22:26" x14ac:dyDescent="0.2">
      <c r="V414" s="39"/>
      <c r="W414" s="39"/>
      <c r="X414" s="39"/>
      <c r="Y414" s="39"/>
      <c r="Z414" s="39"/>
    </row>
    <row r="415" spans="22:26" x14ac:dyDescent="0.2">
      <c r="V415" s="39"/>
      <c r="W415" s="39"/>
      <c r="X415" s="39"/>
      <c r="Y415" s="39"/>
      <c r="Z415" s="39"/>
    </row>
    <row r="416" spans="22:26" x14ac:dyDescent="0.2">
      <c r="V416" s="39"/>
      <c r="W416" s="39"/>
      <c r="X416" s="39"/>
      <c r="Y416" s="39"/>
      <c r="Z416" s="39"/>
    </row>
    <row r="417" spans="22:26" x14ac:dyDescent="0.2">
      <c r="V417" s="39"/>
      <c r="W417" s="39"/>
      <c r="X417" s="39"/>
      <c r="Y417" s="39"/>
      <c r="Z417" s="39"/>
    </row>
    <row r="418" spans="22:26" x14ac:dyDescent="0.2">
      <c r="V418" s="39"/>
      <c r="W418" s="39"/>
      <c r="X418" s="39"/>
      <c r="Y418" s="39"/>
      <c r="Z418" s="39"/>
    </row>
    <row r="419" spans="22:26" x14ac:dyDescent="0.2">
      <c r="V419" s="39"/>
      <c r="W419" s="39"/>
      <c r="X419" s="39"/>
      <c r="Y419" s="39"/>
      <c r="Z419" s="39"/>
    </row>
    <row r="420" spans="22:26" x14ac:dyDescent="0.2">
      <c r="V420" s="39"/>
      <c r="W420" s="39"/>
      <c r="X420" s="39"/>
      <c r="Y420" s="39"/>
      <c r="Z420" s="39"/>
    </row>
    <row r="421" spans="22:26" x14ac:dyDescent="0.2">
      <c r="V421" s="39"/>
      <c r="W421" s="39"/>
      <c r="X421" s="39"/>
      <c r="Y421" s="39"/>
      <c r="Z421" s="39"/>
    </row>
    <row r="422" spans="22:26" x14ac:dyDescent="0.2">
      <c r="V422" s="39"/>
      <c r="W422" s="39"/>
      <c r="X422" s="39"/>
      <c r="Y422" s="39"/>
      <c r="Z422" s="39"/>
    </row>
    <row r="423" spans="22:26" x14ac:dyDescent="0.2">
      <c r="V423" s="39"/>
      <c r="W423" s="39"/>
      <c r="X423" s="39"/>
      <c r="Y423" s="39"/>
      <c r="Z423" s="39"/>
    </row>
    <row r="424" spans="22:26" x14ac:dyDescent="0.2">
      <c r="V424" s="39"/>
      <c r="W424" s="39"/>
      <c r="X424" s="39"/>
      <c r="Y424" s="39"/>
      <c r="Z424" s="39"/>
    </row>
    <row r="425" spans="22:26" x14ac:dyDescent="0.2">
      <c r="V425" s="39"/>
      <c r="W425" s="39"/>
      <c r="X425" s="39"/>
      <c r="Y425" s="39"/>
      <c r="Z425" s="39"/>
    </row>
    <row r="426" spans="22:26" x14ac:dyDescent="0.2">
      <c r="V426" s="39"/>
      <c r="W426" s="39"/>
      <c r="X426" s="39"/>
      <c r="Y426" s="39"/>
      <c r="Z426" s="39"/>
    </row>
    <row r="427" spans="22:26" x14ac:dyDescent="0.2">
      <c r="V427" s="39"/>
      <c r="W427" s="39"/>
      <c r="X427" s="39"/>
      <c r="Y427" s="39"/>
      <c r="Z427" s="39"/>
    </row>
    <row r="428" spans="22:26" x14ac:dyDescent="0.2">
      <c r="V428" s="39"/>
      <c r="W428" s="39"/>
      <c r="X428" s="39"/>
      <c r="Y428" s="39"/>
      <c r="Z428" s="39"/>
    </row>
    <row r="429" spans="22:26" x14ac:dyDescent="0.2">
      <c r="V429" s="39"/>
      <c r="W429" s="39"/>
      <c r="X429" s="39"/>
      <c r="Y429" s="39"/>
      <c r="Z429" s="39"/>
    </row>
    <row r="430" spans="22:26" x14ac:dyDescent="0.2">
      <c r="V430" s="39"/>
      <c r="W430" s="39"/>
      <c r="X430" s="39"/>
      <c r="Y430" s="39"/>
      <c r="Z430" s="39"/>
    </row>
    <row r="431" spans="22:26" x14ac:dyDescent="0.2">
      <c r="V431" s="39"/>
      <c r="W431" s="39"/>
      <c r="X431" s="39"/>
      <c r="Y431" s="39"/>
      <c r="Z431" s="39"/>
    </row>
    <row r="432" spans="22:26" x14ac:dyDescent="0.2">
      <c r="V432" s="39"/>
      <c r="W432" s="39"/>
      <c r="X432" s="39"/>
      <c r="Y432" s="39"/>
      <c r="Z432" s="39"/>
    </row>
    <row r="433" spans="22:26" x14ac:dyDescent="0.2">
      <c r="V433" s="39"/>
      <c r="W433" s="39"/>
      <c r="X433" s="39"/>
      <c r="Y433" s="39"/>
      <c r="Z433" s="39"/>
    </row>
    <row r="434" spans="22:26" x14ac:dyDescent="0.2">
      <c r="V434" s="39"/>
      <c r="W434" s="39"/>
      <c r="X434" s="39"/>
      <c r="Y434" s="39"/>
      <c r="Z434" s="39"/>
    </row>
    <row r="435" spans="22:26" x14ac:dyDescent="0.2">
      <c r="V435" s="39"/>
      <c r="W435" s="39"/>
      <c r="X435" s="39"/>
      <c r="Y435" s="39"/>
      <c r="Z435" s="39"/>
    </row>
    <row r="436" spans="22:26" x14ac:dyDescent="0.2">
      <c r="V436" s="39"/>
      <c r="W436" s="39"/>
      <c r="X436" s="39"/>
      <c r="Y436" s="39"/>
      <c r="Z436" s="39"/>
    </row>
    <row r="437" spans="22:26" x14ac:dyDescent="0.2">
      <c r="V437" s="39"/>
      <c r="W437" s="39"/>
      <c r="X437" s="39"/>
      <c r="Y437" s="39"/>
      <c r="Z437" s="39"/>
    </row>
    <row r="438" spans="22:26" x14ac:dyDescent="0.2">
      <c r="V438" s="39"/>
      <c r="W438" s="39"/>
      <c r="X438" s="39"/>
      <c r="Y438" s="39"/>
      <c r="Z438" s="39"/>
    </row>
    <row r="439" spans="22:26" x14ac:dyDescent="0.2">
      <c r="V439" s="39"/>
      <c r="W439" s="39"/>
      <c r="X439" s="39"/>
      <c r="Y439" s="39"/>
      <c r="Z439" s="39"/>
    </row>
    <row r="440" spans="22:26" x14ac:dyDescent="0.2">
      <c r="V440" s="39"/>
      <c r="W440" s="39"/>
      <c r="X440" s="39"/>
      <c r="Y440" s="39"/>
      <c r="Z440" s="39"/>
    </row>
    <row r="441" spans="22:26" x14ac:dyDescent="0.2">
      <c r="V441" s="39"/>
      <c r="W441" s="39"/>
      <c r="X441" s="39"/>
      <c r="Y441" s="39"/>
      <c r="Z441" s="39"/>
    </row>
    <row r="442" spans="22:26" x14ac:dyDescent="0.2">
      <c r="V442" s="39"/>
      <c r="W442" s="39"/>
      <c r="X442" s="39"/>
      <c r="Y442" s="39"/>
      <c r="Z442" s="39"/>
    </row>
    <row r="443" spans="22:26" x14ac:dyDescent="0.2">
      <c r="V443" s="39"/>
      <c r="W443" s="39"/>
      <c r="X443" s="39"/>
      <c r="Y443" s="39"/>
      <c r="Z443" s="39"/>
    </row>
    <row r="444" spans="22:26" x14ac:dyDescent="0.2">
      <c r="V444" s="39"/>
      <c r="W444" s="39"/>
      <c r="X444" s="39"/>
      <c r="Y444" s="39"/>
      <c r="Z444" s="39"/>
    </row>
    <row r="445" spans="22:26" x14ac:dyDescent="0.2">
      <c r="V445" s="39"/>
      <c r="W445" s="39"/>
      <c r="X445" s="39"/>
      <c r="Y445" s="39"/>
      <c r="Z445" s="39"/>
    </row>
    <row r="446" spans="22:26" x14ac:dyDescent="0.2">
      <c r="V446" s="39"/>
      <c r="W446" s="39"/>
      <c r="X446" s="39"/>
      <c r="Y446" s="39"/>
      <c r="Z446" s="39"/>
    </row>
    <row r="447" spans="22:26" x14ac:dyDescent="0.2">
      <c r="V447" s="39"/>
      <c r="W447" s="39"/>
      <c r="X447" s="39"/>
      <c r="Y447" s="39"/>
      <c r="Z447" s="39"/>
    </row>
    <row r="448" spans="22:26" x14ac:dyDescent="0.2">
      <c r="V448" s="39"/>
      <c r="W448" s="39"/>
      <c r="X448" s="39"/>
      <c r="Y448" s="39"/>
      <c r="Z448" s="39"/>
    </row>
    <row r="449" spans="22:26" x14ac:dyDescent="0.2">
      <c r="V449" s="39"/>
      <c r="W449" s="39"/>
      <c r="X449" s="39"/>
      <c r="Y449" s="39"/>
      <c r="Z449" s="39"/>
    </row>
    <row r="450" spans="22:26" x14ac:dyDescent="0.2">
      <c r="V450" s="39"/>
      <c r="W450" s="39"/>
      <c r="X450" s="39"/>
      <c r="Y450" s="39"/>
      <c r="Z450" s="39"/>
    </row>
    <row r="451" spans="22:26" x14ac:dyDescent="0.2">
      <c r="V451" s="39"/>
      <c r="W451" s="39"/>
      <c r="X451" s="39"/>
      <c r="Y451" s="39"/>
      <c r="Z451" s="39"/>
    </row>
    <row r="452" spans="22:26" x14ac:dyDescent="0.2">
      <c r="V452" s="39"/>
      <c r="W452" s="39"/>
      <c r="X452" s="39"/>
      <c r="Y452" s="39"/>
      <c r="Z452" s="39"/>
    </row>
    <row r="453" spans="22:26" x14ac:dyDescent="0.2">
      <c r="V453" s="39"/>
      <c r="W453" s="39"/>
      <c r="X453" s="39"/>
      <c r="Y453" s="39"/>
      <c r="Z453" s="39"/>
    </row>
    <row r="454" spans="22:26" x14ac:dyDescent="0.2">
      <c r="V454" s="39"/>
      <c r="W454" s="39"/>
      <c r="X454" s="39"/>
      <c r="Y454" s="39"/>
      <c r="Z454" s="39"/>
    </row>
    <row r="455" spans="22:26" x14ac:dyDescent="0.2">
      <c r="V455" s="39"/>
      <c r="W455" s="39"/>
      <c r="X455" s="39"/>
      <c r="Y455" s="39"/>
      <c r="Z455" s="39"/>
    </row>
    <row r="456" spans="22:26" x14ac:dyDescent="0.2">
      <c r="V456" s="39"/>
      <c r="W456" s="39"/>
      <c r="X456" s="39"/>
      <c r="Y456" s="39"/>
      <c r="Z456" s="39"/>
    </row>
    <row r="457" spans="22:26" x14ac:dyDescent="0.2">
      <c r="V457" s="39"/>
      <c r="W457" s="39"/>
      <c r="X457" s="39"/>
      <c r="Y457" s="39"/>
      <c r="Z457" s="39"/>
    </row>
    <row r="458" spans="22:26" x14ac:dyDescent="0.2">
      <c r="V458" s="39"/>
      <c r="W458" s="39"/>
      <c r="X458" s="39"/>
      <c r="Y458" s="39"/>
      <c r="Z458" s="39"/>
    </row>
    <row r="459" spans="22:26" x14ac:dyDescent="0.2">
      <c r="V459" s="39"/>
      <c r="W459" s="39"/>
      <c r="X459" s="39"/>
      <c r="Y459" s="39"/>
      <c r="Z459" s="39"/>
    </row>
    <row r="460" spans="22:26" x14ac:dyDescent="0.2">
      <c r="V460" s="39"/>
      <c r="W460" s="39"/>
      <c r="X460" s="39"/>
      <c r="Y460" s="39"/>
      <c r="Z460" s="39"/>
    </row>
    <row r="461" spans="22:26" x14ac:dyDescent="0.2">
      <c r="V461" s="39"/>
      <c r="W461" s="39"/>
      <c r="X461" s="39"/>
      <c r="Y461" s="39"/>
      <c r="Z461" s="39"/>
    </row>
    <row r="462" spans="22:26" x14ac:dyDescent="0.2">
      <c r="V462" s="39"/>
      <c r="W462" s="39"/>
      <c r="X462" s="39"/>
      <c r="Y462" s="39"/>
      <c r="Z462" s="39"/>
    </row>
    <row r="463" spans="22:26" x14ac:dyDescent="0.2">
      <c r="V463" s="39"/>
      <c r="W463" s="39"/>
      <c r="X463" s="39"/>
      <c r="Y463" s="39"/>
      <c r="Z463" s="39"/>
    </row>
    <row r="464" spans="22:26" x14ac:dyDescent="0.2">
      <c r="V464" s="39"/>
      <c r="W464" s="39"/>
      <c r="X464" s="39"/>
      <c r="Y464" s="39"/>
      <c r="Z464" s="39"/>
    </row>
    <row r="465" spans="22:26" x14ac:dyDescent="0.2">
      <c r="V465" s="39"/>
      <c r="W465" s="39"/>
      <c r="X465" s="39"/>
      <c r="Y465" s="39"/>
      <c r="Z465" s="39"/>
    </row>
    <row r="1048573" spans="12:12" x14ac:dyDescent="0.2">
      <c r="L1048573" s="193"/>
    </row>
  </sheetData>
  <sheetProtection formatCells="0" formatColumns="0" formatRows="0" insertColumns="0" insertRows="0" insertHyperlinks="0" deleteRows="0" sort="0" autoFilter="0" pivotTables="0"/>
  <autoFilter ref="A9:Z163" xr:uid="{C880E763-76C9-4051-83E4-145D0C72AAAE}"/>
  <mergeCells count="15">
    <mergeCell ref="A6:Z6"/>
    <mergeCell ref="A1:D4"/>
    <mergeCell ref="E1:O1"/>
    <mergeCell ref="E2:O2"/>
    <mergeCell ref="E3:O3"/>
    <mergeCell ref="E4:O4"/>
    <mergeCell ref="G8:G9"/>
    <mergeCell ref="V8:V9"/>
    <mergeCell ref="Z8:Z9"/>
    <mergeCell ref="A8:A9"/>
    <mergeCell ref="B8:B9"/>
    <mergeCell ref="C8:C9"/>
    <mergeCell ref="D8:D9"/>
    <mergeCell ref="E8:E9"/>
    <mergeCell ref="F8:F9"/>
  </mergeCells>
  <pageMargins left="0.51181102362204722" right="0.51181102362204722" top="0.74803149606299213" bottom="0.74803149606299213" header="0.31496062992125984" footer="0.31496062992125984"/>
  <pageSetup scale="77"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Estudio mercado preliminar</vt:lpstr>
      <vt:lpstr>Estudio mercado preliminar (2)</vt:lpstr>
      <vt:lpstr>Estudio mercado revisado</vt:lpstr>
      <vt:lpstr>'Estudio mercado preliminar'!Títulos_a_imprimir</vt:lpstr>
      <vt:lpstr>'Estudio mercado preliminar (2)'!Títulos_a_imprimir</vt:lpstr>
      <vt:lpstr>'Estudio mercado revisado'!Títulos_a_imprimir</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Elizabeth Cristina Guarin Lizcano</cp:lastModifiedBy>
  <cp:lastPrinted>2017-11-23T16:54:03Z</cp:lastPrinted>
  <dcterms:created xsi:type="dcterms:W3CDTF">2011-10-06T18:54:36Z</dcterms:created>
  <dcterms:modified xsi:type="dcterms:W3CDTF">2021-08-04T23:54:13Z</dcterms:modified>
</cp:coreProperties>
</file>