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arrieta_sena_edu_co/Documents/Documents/SENA 2021/INSTRUCTORES/DESPLAZADOS/JOSE LUIS MEJIA/"/>
    </mc:Choice>
  </mc:AlternateContent>
  <xr:revisionPtr revIDLastSave="350" documentId="14_{C7DDB20D-0666-4756-AB9C-65B8A915AA3B}" xr6:coauthVersionLast="47" xr6:coauthVersionMax="47" xr10:uidLastSave="{6812A636-D1C7-4345-8A6D-761936494869}"/>
  <bookViews>
    <workbookView xWindow="2340" yWindow="2340" windowWidth="13770" windowHeight="11385" xr2:uid="{00000000-000D-0000-FFFF-FFFF00000000}"/>
  </bookViews>
  <sheets>
    <sheet name="PROFESIONAL" sheetId="2" r:id="rId1"/>
    <sheet name="TECNICO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6" i="2" l="1"/>
  <c r="C14" i="2"/>
  <c r="C24" i="2"/>
  <c r="C34" i="2" s="1"/>
  <c r="C33" i="2"/>
  <c r="C32" i="2"/>
  <c r="C15" i="2" l="1"/>
  <c r="I35" i="2"/>
  <c r="I34" i="2" l="1"/>
  <c r="C32" i="3" l="1"/>
  <c r="D22" i="3"/>
  <c r="D23" i="3" s="1"/>
  <c r="D24" i="3" s="1"/>
  <c r="D25" i="3" s="1"/>
  <c r="D26" i="3" s="1"/>
  <c r="D27" i="3" s="1"/>
  <c r="D28" i="3" s="1"/>
  <c r="D29" i="3" s="1"/>
  <c r="D30" i="3" s="1"/>
  <c r="D21" i="3"/>
  <c r="D20" i="3"/>
  <c r="E14" i="3"/>
  <c r="D23" i="2" l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C13" i="2"/>
</calcChain>
</file>

<file path=xl/sharedStrings.xml><?xml version="1.0" encoding="utf-8"?>
<sst xmlns="http://schemas.openxmlformats.org/spreadsheetml/2006/main" count="77" uniqueCount="49">
  <si>
    <t>SENA REGIONAL GUAJIRA</t>
  </si>
  <si>
    <t>CENTRO INDUSTRIAL Y DE ENERGIAS ALTERNATIVAS</t>
  </si>
  <si>
    <t>PLAN DE PAGOS</t>
  </si>
  <si>
    <r>
      <t xml:space="preserve">MODALIDAD: </t>
    </r>
    <r>
      <rPr>
        <sz val="14"/>
        <color indexed="8"/>
        <rFont val="Calibri"/>
        <family val="2"/>
      </rPr>
      <t>MENSUALIDADES</t>
    </r>
  </si>
  <si>
    <t>CALCULOS DEL CONTRATO</t>
  </si>
  <si>
    <t>VALOR DEL CONTRATO</t>
  </si>
  <si>
    <t>TIEMPO DE EJECUCION</t>
  </si>
  <si>
    <t>No Meses</t>
  </si>
  <si>
    <t>Fecha Incial:</t>
  </si>
  <si>
    <t>No de Dias</t>
  </si>
  <si>
    <t>Fecha Final:</t>
  </si>
  <si>
    <t>PERIODOS</t>
  </si>
  <si>
    <t>MESES</t>
  </si>
  <si>
    <t>PAGOS MENSUALES</t>
  </si>
  <si>
    <t>SALDOS</t>
  </si>
  <si>
    <t>FECHAS APROXIMADAS DE PAGO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</si>
  <si>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</si>
  <si>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</si>
  <si>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</si>
  <si>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</si>
  <si>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</si>
  <si>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</si>
  <si>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</si>
  <si>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</si>
  <si>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</si>
  <si>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Valor Total del Contrato</t>
  </si>
  <si>
    <t>1. Valores sin incluir el 4 por mil.</t>
  </si>
  <si>
    <t>2. La Proyeccion de pagos se hara efectiva si se comprueba el cumplimiento de lo establecido dentro</t>
  </si>
  <si>
    <t>de las obligaciones del Contrato.</t>
  </si>
  <si>
    <t>VIGENCIA 2021</t>
  </si>
  <si>
    <t>No DEL CONTRATO:  CO1.PCCNTR.XXXXX</t>
  </si>
  <si>
    <t>No DE CEDULA: XXXX</t>
  </si>
  <si>
    <t>TOTAL HORAS A EJECUTAR</t>
  </si>
  <si>
    <t>DICIEMBRE</t>
  </si>
  <si>
    <t>NOMBRE DEL CONTRATISTA: xxxx</t>
  </si>
  <si>
    <t>SUPERVISOR DEL CONTRATO:  JAVIER CARRILLO</t>
  </si>
  <si>
    <t>OBJETO DEL CONTRATO: Prestar los servicios personales de carácter temporal de Técnicos Tecnólogos y/o Profesionales que se desempeñen como instructores en los programas de Formación Titulada y/o Complementaria de la Programación FIC ejecutando horas directas a formación y otras actividades relacionadas con la Formación Profesional en el Centro Industrial y de Energías Alternativas de la Regional Guajira</t>
  </si>
  <si>
    <t>PLAN DE PAGOS - ADICION</t>
  </si>
  <si>
    <t>VALOR TOTAL  DEL CONTRATO</t>
  </si>
  <si>
    <t>VALOR ADICIONAR</t>
  </si>
  <si>
    <t>VALOR INICIAL  DEL CONTRATO</t>
  </si>
  <si>
    <r>
      <t xml:space="preserve">OBJETO DEL CONTRATO: </t>
    </r>
    <r>
      <rPr>
        <sz val="10"/>
        <color theme="1"/>
        <rFont val="Calibri"/>
        <family val="2"/>
        <scheme val="minor"/>
      </rPr>
      <t>Prestar servicios personales de carácter temporal para planear y orientar la Formación Profesional Integral ejecutando horas directasa formación y otras actividades atendiendo las políticas institucionales y la normatividad vigente en los Programas de Formación Complementaria dirigidos para la atención de personas en situación de Desplazamiento en el Centro Industrial y de Energías Alternativas de la Regional Guajira.</t>
    </r>
  </si>
  <si>
    <t>Plazo Inicial (meses)</t>
  </si>
  <si>
    <t>Plazo a Adicionar (meses)</t>
  </si>
  <si>
    <t>Plazo Total del Contrato (meses)</t>
  </si>
  <si>
    <t>NOMBRE DEL CONTRATISTA: JOSE LUIS MEJIA CANO</t>
  </si>
  <si>
    <t>No DEL CONTRATO:  CO1.PCCNTR.2333405</t>
  </si>
  <si>
    <t>No DE CEDULA: 85462239                                                                                                                                                                                                                                                                                                                                            17</t>
  </si>
  <si>
    <t>SUPERVISOR DEL CONTRATO:  JAVIER ANTONIO CARRILLO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</si>
</sst>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72">
    <xf numFmtId="0" fontId="0" fillId="0" borderId="0" xfId="0"/>
    <xf numFmtId="0" fontId="3" fillId="0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16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/>
    <xf numFmtId="164" fontId="3" fillId="0" borderId="1" xfId="1" applyNumberFormat="1" applyFont="1" applyFill="1" applyBorder="1"/>
    <xf numFmtId="164" fontId="5" fillId="0" borderId="1" xfId="1" applyNumberFormat="1" applyFont="1" applyFill="1" applyBorder="1"/>
    <xf numFmtId="0" fontId="5" fillId="0" borderId="0" xfId="0" applyFont="1"/>
    <xf numFmtId="0" fontId="5" fillId="0" borderId="1" xfId="0" applyFont="1" applyFill="1" applyBorder="1" applyAlignment="1">
      <alignment horizontal="right"/>
    </xf>
    <xf numFmtId="14" fontId="5" fillId="0" borderId="1" xfId="0" applyNumberFormat="1" applyFont="1" applyFill="1" applyBorder="1" applyAlignment="1"/>
    <xf numFmtId="164" fontId="3" fillId="2" borderId="1" xfId="0" applyNumberFormat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0" xfId="0" applyFont="1" applyFill="1" applyBorder="1" applyAlignment="1">
      <alignment horizontal="left"/>
    </xf>
    <xf numFmtId="164" fontId="5" fillId="0" borderId="5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5" fillId="0" borderId="12" xfId="0" applyFont="1" applyFill="1" applyBorder="1" applyAlignment="1">
      <alignment horizontal="right"/>
    </xf>
    <xf numFmtId="14" fontId="0" fillId="0" borderId="0" xfId="0" applyNumberFormat="1"/>
    <xf numFmtId="0" fontId="5" fillId="0" borderId="1" xfId="0" applyFont="1" applyBorder="1" applyAlignment="1">
      <alignment horizontal="center"/>
    </xf>
    <xf numFmtId="14" fontId="5" fillId="0" borderId="1" xfId="0" applyNumberFormat="1" applyFont="1" applyBorder="1"/>
    <xf numFmtId="164" fontId="5" fillId="0" borderId="1" xfId="0" applyNumberFormat="1" applyFont="1" applyBorder="1" applyAlignment="1">
      <alignment horizontal="center"/>
    </xf>
    <xf numFmtId="43" fontId="0" fillId="0" borderId="0" xfId="1" applyFont="1"/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164" fontId="5" fillId="0" borderId="3" xfId="1" applyNumberFormat="1" applyFont="1" applyFill="1" applyBorder="1" applyAlignment="1">
      <alignment horizontal="center"/>
    </xf>
    <xf numFmtId="164" fontId="5" fillId="0" borderId="4" xfId="1" applyNumberFormat="1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164" fontId="5" fillId="0" borderId="12" xfId="0" applyNumberFormat="1" applyFont="1" applyFill="1" applyBorder="1" applyAlignment="1">
      <alignment horizontal="right"/>
    </xf>
    <xf numFmtId="164" fontId="5" fillId="0" borderId="2" xfId="0" applyNumberFormat="1" applyFont="1" applyFill="1" applyBorder="1" applyAlignment="1">
      <alignment horizontal="right"/>
    </xf>
    <xf numFmtId="0" fontId="3" fillId="0" borderId="1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4" fontId="5" fillId="0" borderId="12" xfId="0" applyNumberFormat="1" applyFont="1" applyFill="1" applyBorder="1" applyAlignment="1">
      <alignment horizontal="right"/>
    </xf>
    <xf numFmtId="14" fontId="5" fillId="0" borderId="2" xfId="0" applyNumberFormat="1" applyFont="1" applyFill="1" applyBorder="1" applyAlignment="1">
      <alignment horizontal="right"/>
    </xf>
    <xf numFmtId="0" fontId="3" fillId="0" borderId="1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/>
    </xf>
    <xf numFmtId="0" fontId="3" fillId="0" borderId="4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/>
    </xf>
    <xf numFmtId="0" fontId="6" fillId="0" borderId="6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164" fontId="5" fillId="0" borderId="12" xfId="0" applyNumberFormat="1" applyFont="1" applyFill="1" applyBorder="1" applyAlignment="1">
      <alignment horizontal="center"/>
    </xf>
    <xf numFmtId="164" fontId="5" fillId="0" borderId="2" xfId="0" applyNumberFormat="1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Normal 1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0"/>
  <sheetViews>
    <sheetView tabSelected="1" topLeftCell="A10" workbookViewId="0">
      <selection activeCell="A17" sqref="A17:E17"/>
    </sheetView>
  </sheetViews>
  <sheetFormatPr baseColWidth="10" defaultRowHeight="15" x14ac:dyDescent="0.25"/>
  <cols>
    <col min="2" max="2" width="27.5703125" customWidth="1"/>
    <col min="3" max="3" width="20.85546875" customWidth="1"/>
    <col min="4" max="4" width="20.140625" customWidth="1"/>
    <col min="5" max="5" width="27" customWidth="1"/>
    <col min="10" max="10" width="13.140625" bestFit="1" customWidth="1"/>
  </cols>
  <sheetData>
    <row r="1" spans="1:8" ht="18.75" x14ac:dyDescent="0.3">
      <c r="A1" s="47" t="s">
        <v>0</v>
      </c>
      <c r="B1" s="47"/>
      <c r="C1" s="47"/>
      <c r="D1" s="47"/>
      <c r="E1" s="47"/>
    </row>
    <row r="2" spans="1:8" ht="18.75" x14ac:dyDescent="0.3">
      <c r="A2" s="48" t="s">
        <v>1</v>
      </c>
      <c r="B2" s="48"/>
      <c r="C2" s="48"/>
      <c r="D2" s="48"/>
      <c r="E2" s="48"/>
    </row>
    <row r="3" spans="1:8" ht="18.75" x14ac:dyDescent="0.3">
      <c r="A3" s="48" t="s">
        <v>37</v>
      </c>
      <c r="B3" s="48"/>
      <c r="C3" s="48"/>
      <c r="D3" s="48"/>
      <c r="E3" s="48"/>
    </row>
    <row r="4" spans="1:8" ht="18.75" x14ac:dyDescent="0.3">
      <c r="A4" s="48" t="s">
        <v>29</v>
      </c>
      <c r="B4" s="48"/>
      <c r="C4" s="48"/>
      <c r="D4" s="48"/>
      <c r="E4" s="48"/>
    </row>
    <row r="5" spans="1:8" ht="18.75" x14ac:dyDescent="0.3">
      <c r="A5" s="49" t="s">
        <v>45</v>
      </c>
      <c r="B5" s="49"/>
      <c r="C5" s="49"/>
      <c r="D5" s="49"/>
      <c r="E5" s="49"/>
    </row>
    <row r="6" spans="1:8" ht="18.75" x14ac:dyDescent="0.3">
      <c r="A6" s="49" t="s">
        <v>46</v>
      </c>
      <c r="B6" s="49"/>
      <c r="C6" s="49"/>
      <c r="D6" s="49"/>
      <c r="E6" s="49"/>
    </row>
    <row r="7" spans="1:8" ht="18.75" x14ac:dyDescent="0.3">
      <c r="A7" s="49" t="s">
        <v>47</v>
      </c>
      <c r="B7" s="49"/>
      <c r="C7" s="49"/>
      <c r="D7" s="49"/>
      <c r="E7" s="49"/>
    </row>
    <row r="8" spans="1:8" ht="18.75" x14ac:dyDescent="0.25">
      <c r="A8" s="50" t="s">
        <v>3</v>
      </c>
      <c r="B8" s="51"/>
      <c r="C8" s="51"/>
      <c r="D8" s="51"/>
      <c r="E8" s="52"/>
    </row>
    <row r="9" spans="1:8" ht="18.75" x14ac:dyDescent="0.25">
      <c r="A9" s="50" t="s">
        <v>48</v>
      </c>
      <c r="B9" s="51"/>
      <c r="C9" s="51"/>
      <c r="D9" s="51"/>
      <c r="E9" s="52"/>
    </row>
    <row r="10" spans="1:8" ht="14.25" customHeight="1" x14ac:dyDescent="0.25">
      <c r="A10" s="53" t="s">
        <v>41</v>
      </c>
      <c r="B10" s="54"/>
      <c r="C10" s="54"/>
      <c r="D10" s="54"/>
      <c r="E10" s="55"/>
    </row>
    <row r="11" spans="1:8" ht="42" customHeight="1" x14ac:dyDescent="0.25">
      <c r="A11" s="56"/>
      <c r="B11" s="57"/>
      <c r="C11" s="57"/>
      <c r="D11" s="57"/>
      <c r="E11" s="58"/>
    </row>
    <row r="12" spans="1:8" ht="18.75" x14ac:dyDescent="0.3">
      <c r="A12" s="30" t="s">
        <v>4</v>
      </c>
      <c r="B12" s="31"/>
      <c r="C12" s="31"/>
      <c r="D12" s="31"/>
      <c r="E12" s="32"/>
    </row>
    <row r="13" spans="1:8" ht="18.75" x14ac:dyDescent="0.3">
      <c r="A13" s="24" t="s">
        <v>38</v>
      </c>
      <c r="B13" s="25"/>
      <c r="C13" s="26">
        <f>C14+C15</f>
        <v>23612544</v>
      </c>
      <c r="D13" s="27"/>
      <c r="E13" s="28"/>
    </row>
    <row r="14" spans="1:8" ht="18.75" x14ac:dyDescent="0.3">
      <c r="A14" s="24" t="s">
        <v>39</v>
      </c>
      <c r="B14" s="25"/>
      <c r="C14" s="26">
        <f>(C25*C19)</f>
        <v>2951568</v>
      </c>
      <c r="D14" s="27"/>
      <c r="E14" s="28"/>
    </row>
    <row r="15" spans="1:8" ht="18.75" x14ac:dyDescent="0.3">
      <c r="A15" s="24" t="s">
        <v>40</v>
      </c>
      <c r="B15" s="25"/>
      <c r="C15" s="26">
        <f>C25*7</f>
        <v>20660976</v>
      </c>
      <c r="D15" s="27"/>
      <c r="E15" s="28"/>
      <c r="G15" s="13"/>
      <c r="H15" s="13"/>
    </row>
    <row r="16" spans="1:8" ht="18.75" x14ac:dyDescent="0.3">
      <c r="A16" s="24" t="s">
        <v>32</v>
      </c>
      <c r="B16" s="25"/>
      <c r="C16" s="27">
        <f>(160*C20)</f>
        <v>1440</v>
      </c>
      <c r="D16" s="27"/>
      <c r="E16" s="28"/>
      <c r="G16" s="13"/>
      <c r="H16" s="13"/>
    </row>
    <row r="17" spans="1:10" ht="18.75" x14ac:dyDescent="0.3">
      <c r="A17" s="30" t="s">
        <v>6</v>
      </c>
      <c r="B17" s="31"/>
      <c r="C17" s="31"/>
      <c r="D17" s="31"/>
      <c r="E17" s="32"/>
    </row>
    <row r="18" spans="1:10" ht="18.75" x14ac:dyDescent="0.3">
      <c r="A18" s="33" t="s">
        <v>42</v>
      </c>
      <c r="B18" s="33"/>
      <c r="C18" s="9">
        <v>8</v>
      </c>
      <c r="D18" s="44" t="s">
        <v>8</v>
      </c>
      <c r="E18" s="42">
        <v>44270</v>
      </c>
      <c r="I18" s="13"/>
      <c r="J18" s="13"/>
    </row>
    <row r="19" spans="1:10" ht="18.75" x14ac:dyDescent="0.3">
      <c r="A19" s="33" t="s">
        <v>43</v>
      </c>
      <c r="B19" s="33"/>
      <c r="C19" s="18">
        <v>1</v>
      </c>
      <c r="D19" s="45"/>
      <c r="E19" s="43"/>
      <c r="I19" s="13"/>
    </row>
    <row r="20" spans="1:10" x14ac:dyDescent="0.25">
      <c r="A20" s="34" t="s">
        <v>44</v>
      </c>
      <c r="B20" s="35"/>
      <c r="C20" s="38">
        <v>9</v>
      </c>
      <c r="D20" s="40" t="s">
        <v>10</v>
      </c>
      <c r="E20" s="42">
        <v>44543</v>
      </c>
      <c r="H20" s="19"/>
    </row>
    <row r="21" spans="1:10" x14ac:dyDescent="0.25">
      <c r="A21" s="36"/>
      <c r="B21" s="37"/>
      <c r="C21" s="39"/>
      <c r="D21" s="41"/>
      <c r="E21" s="43"/>
    </row>
    <row r="22" spans="1:10" ht="30" x14ac:dyDescent="0.25">
      <c r="A22" s="2" t="s">
        <v>11</v>
      </c>
      <c r="B22" s="2" t="s">
        <v>12</v>
      </c>
      <c r="C22" s="2" t="s">
        <v>13</v>
      </c>
      <c r="D22" s="2" t="s">
        <v>14</v>
      </c>
      <c r="E22" s="3" t="s">
        <v>15</v>
      </c>
      <c r="I22" s="13"/>
    </row>
    <row r="23" spans="1:10" ht="18.75" x14ac:dyDescent="0.3">
      <c r="A23" s="2"/>
      <c r="B23" s="2"/>
      <c r="C23" s="2"/>
      <c r="D23" s="11">
        <f>C34</f>
        <v>26564112</v>
      </c>
      <c r="E23" s="3"/>
    </row>
    <row r="24" spans="1:10" ht="18.75" x14ac:dyDescent="0.3">
      <c r="A24" s="20">
        <v>1</v>
      </c>
      <c r="B24" s="20" t="s">
        <v>16</v>
      </c>
      <c r="C24" s="12">
        <f>(C25/30)*17</f>
        <v>1672555.2000000002</v>
      </c>
      <c r="D24" s="22">
        <f>D23-C24</f>
        <v>24891556.800000001</v>
      </c>
      <c r="E24" s="21">
        <v>44285</v>
      </c>
      <c r="G24" s="13"/>
    </row>
    <row r="25" spans="1:10" ht="18.75" x14ac:dyDescent="0.3">
      <c r="A25" s="20">
        <v>2</v>
      </c>
      <c r="B25" s="20" t="s">
        <v>17</v>
      </c>
      <c r="C25" s="12">
        <v>2951568</v>
      </c>
      <c r="D25" s="22">
        <f t="shared" ref="D25:D33" si="0">D24-C25</f>
        <v>21939988.800000001</v>
      </c>
      <c r="E25" s="21">
        <v>44316</v>
      </c>
      <c r="G25" s="13"/>
    </row>
    <row r="26" spans="1:10" ht="18.75" x14ac:dyDescent="0.3">
      <c r="A26" s="20">
        <v>3</v>
      </c>
      <c r="B26" s="20" t="s">
        <v>18</v>
      </c>
      <c r="C26" s="12">
        <v>2951568</v>
      </c>
      <c r="D26" s="22">
        <f t="shared" si="0"/>
        <v>18988420.800000001</v>
      </c>
      <c r="E26" s="21">
        <v>44346</v>
      </c>
      <c r="G26" s="13"/>
    </row>
    <row r="27" spans="1:10" ht="18.75" x14ac:dyDescent="0.3">
      <c r="A27" s="20">
        <v>4</v>
      </c>
      <c r="B27" s="20" t="s">
        <v>19</v>
      </c>
      <c r="C27" s="12">
        <v>2951568</v>
      </c>
      <c r="D27" s="22">
        <f t="shared" si="0"/>
        <v>16036852.800000001</v>
      </c>
      <c r="E27" s="21">
        <v>44377</v>
      </c>
    </row>
    <row r="28" spans="1:10" ht="18.75" x14ac:dyDescent="0.3">
      <c r="A28" s="20">
        <v>5</v>
      </c>
      <c r="B28" s="20" t="s">
        <v>20</v>
      </c>
      <c r="C28" s="12">
        <v>2951568</v>
      </c>
      <c r="D28" s="22">
        <f t="shared" si="0"/>
        <v>13085284.800000001</v>
      </c>
      <c r="E28" s="21">
        <v>44407</v>
      </c>
    </row>
    <row r="29" spans="1:10" ht="18.75" x14ac:dyDescent="0.3">
      <c r="A29" s="20">
        <v>6</v>
      </c>
      <c r="B29" s="20" t="s">
        <v>21</v>
      </c>
      <c r="C29" s="12">
        <v>2951568</v>
      </c>
      <c r="D29" s="22">
        <f t="shared" si="0"/>
        <v>10133716.800000001</v>
      </c>
      <c r="E29" s="21">
        <v>44438</v>
      </c>
      <c r="G29" s="13"/>
    </row>
    <row r="30" spans="1:10" ht="18.75" x14ac:dyDescent="0.3">
      <c r="A30" s="20">
        <v>7</v>
      </c>
      <c r="B30" s="20" t="s">
        <v>22</v>
      </c>
      <c r="C30" s="12">
        <v>2951568</v>
      </c>
      <c r="D30" s="22">
        <f t="shared" si="0"/>
        <v>7182148.8000000007</v>
      </c>
      <c r="E30" s="21">
        <v>44469</v>
      </c>
      <c r="G30" s="13"/>
      <c r="H30" s="13"/>
    </row>
    <row r="31" spans="1:10" ht="18.75" x14ac:dyDescent="0.3">
      <c r="A31" s="20">
        <v>8</v>
      </c>
      <c r="B31" s="20" t="s">
        <v>23</v>
      </c>
      <c r="C31" s="12">
        <v>2951568</v>
      </c>
      <c r="D31" s="22">
        <f t="shared" si="0"/>
        <v>4230580.8000000007</v>
      </c>
      <c r="E31" s="21">
        <v>44499</v>
      </c>
    </row>
    <row r="32" spans="1:10" ht="18.75" x14ac:dyDescent="0.3">
      <c r="A32" s="20">
        <v>9</v>
      </c>
      <c r="B32" s="20" t="s">
        <v>24</v>
      </c>
      <c r="C32" s="12">
        <f>(C25/30)*(13+17)</f>
        <v>2951568</v>
      </c>
      <c r="D32" s="22">
        <f t="shared" si="0"/>
        <v>1279012.8000000007</v>
      </c>
      <c r="E32" s="21">
        <v>44530</v>
      </c>
    </row>
    <row r="33" spans="1:10" ht="18.75" x14ac:dyDescent="0.3">
      <c r="A33" s="20">
        <v>10</v>
      </c>
      <c r="B33" s="20" t="s">
        <v>33</v>
      </c>
      <c r="C33" s="12">
        <f>(C25/30)*13</f>
        <v>1279012.8</v>
      </c>
      <c r="D33" s="22">
        <f t="shared" si="0"/>
        <v>0</v>
      </c>
      <c r="E33" s="21">
        <v>44543</v>
      </c>
    </row>
    <row r="34" spans="1:10" ht="18.75" x14ac:dyDescent="0.3">
      <c r="A34" s="46" t="s">
        <v>25</v>
      </c>
      <c r="B34" s="46"/>
      <c r="C34" s="6">
        <f>SUM(C24:C33)</f>
        <v>26564112</v>
      </c>
      <c r="D34" s="7"/>
      <c r="E34" s="7"/>
      <c r="I34" s="13">
        <f>I31+I32</f>
        <v>0</v>
      </c>
      <c r="J34" s="23">
        <v>7074947</v>
      </c>
    </row>
    <row r="35" spans="1:10" x14ac:dyDescent="0.25">
      <c r="A35" s="29" t="s">
        <v>26</v>
      </c>
      <c r="B35" s="29"/>
      <c r="C35" s="29"/>
      <c r="D35" s="29"/>
      <c r="E35" s="29"/>
      <c r="I35" s="13" t="e">
        <f>#REF!-J34</f>
        <v>#REF!</v>
      </c>
    </row>
    <row r="36" spans="1:10" x14ac:dyDescent="0.25">
      <c r="A36" s="29" t="s">
        <v>27</v>
      </c>
      <c r="B36" s="29"/>
      <c r="C36" s="29"/>
      <c r="D36" s="29"/>
      <c r="E36" s="29"/>
    </row>
    <row r="37" spans="1:10" x14ac:dyDescent="0.25">
      <c r="A37" s="29" t="s">
        <v>28</v>
      </c>
      <c r="B37" s="29"/>
      <c r="C37" s="29"/>
      <c r="D37" s="29"/>
      <c r="E37" s="29"/>
    </row>
    <row r="38" spans="1:10" x14ac:dyDescent="0.25">
      <c r="A38" s="14"/>
      <c r="B38" s="14"/>
      <c r="C38" s="14"/>
      <c r="D38" s="14"/>
      <c r="E38" s="14"/>
    </row>
    <row r="39" spans="1:10" x14ac:dyDescent="0.25">
      <c r="A39" s="14"/>
      <c r="B39" s="14"/>
      <c r="C39" s="14"/>
      <c r="D39" s="14"/>
      <c r="E39" s="14"/>
    </row>
    <row r="40" spans="1:10" ht="18.75" x14ac:dyDescent="0.3">
      <c r="A40" s="8"/>
      <c r="B40" s="8"/>
      <c r="C40" s="8"/>
      <c r="D40" s="8"/>
      <c r="E40" s="8"/>
    </row>
  </sheetData>
  <mergeCells count="32">
    <mergeCell ref="C14:E14"/>
    <mergeCell ref="C16:E16"/>
    <mergeCell ref="A15:B15"/>
    <mergeCell ref="C15:E15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  <mergeCell ref="A13:B13"/>
    <mergeCell ref="A14:B14"/>
    <mergeCell ref="C13:E13"/>
    <mergeCell ref="A37:E37"/>
    <mergeCell ref="A17:E17"/>
    <mergeCell ref="A18:B18"/>
    <mergeCell ref="A20:B21"/>
    <mergeCell ref="C20:C21"/>
    <mergeCell ref="D20:D21"/>
    <mergeCell ref="E20:E21"/>
    <mergeCell ref="A19:B19"/>
    <mergeCell ref="D18:D19"/>
    <mergeCell ref="E18:E19"/>
    <mergeCell ref="A16:B16"/>
    <mergeCell ref="A34:B34"/>
    <mergeCell ref="A35:E35"/>
    <mergeCell ref="A36:E36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8"/>
  <sheetViews>
    <sheetView topLeftCell="A10" workbookViewId="0">
      <selection activeCell="A12" sqref="A12:E12"/>
    </sheetView>
  </sheetViews>
  <sheetFormatPr baseColWidth="10" defaultRowHeight="15" x14ac:dyDescent="0.25"/>
  <cols>
    <col min="2" max="2" width="20.28515625" customWidth="1"/>
    <col min="3" max="3" width="19.85546875" customWidth="1"/>
    <col min="4" max="4" width="20.140625" customWidth="1"/>
    <col min="5" max="5" width="27" customWidth="1"/>
  </cols>
  <sheetData>
    <row r="1" spans="1:9" ht="18.75" x14ac:dyDescent="0.3">
      <c r="A1" s="47" t="s">
        <v>0</v>
      </c>
      <c r="B1" s="47"/>
      <c r="C1" s="47"/>
      <c r="D1" s="47"/>
      <c r="E1" s="47"/>
    </row>
    <row r="2" spans="1:9" ht="18.75" x14ac:dyDescent="0.3">
      <c r="A2" s="48" t="s">
        <v>1</v>
      </c>
      <c r="B2" s="48"/>
      <c r="C2" s="48"/>
      <c r="D2" s="48"/>
      <c r="E2" s="48"/>
    </row>
    <row r="3" spans="1:9" ht="18.75" x14ac:dyDescent="0.3">
      <c r="A3" s="48" t="s">
        <v>2</v>
      </c>
      <c r="B3" s="48"/>
      <c r="C3" s="48"/>
      <c r="D3" s="48"/>
      <c r="E3" s="48"/>
    </row>
    <row r="4" spans="1:9" ht="18.75" x14ac:dyDescent="0.3">
      <c r="A4" s="48" t="s">
        <v>29</v>
      </c>
      <c r="B4" s="48"/>
      <c r="C4" s="48"/>
      <c r="D4" s="48"/>
      <c r="E4" s="48"/>
    </row>
    <row r="5" spans="1:9" ht="18.75" x14ac:dyDescent="0.3">
      <c r="A5" s="33" t="s">
        <v>34</v>
      </c>
      <c r="B5" s="33"/>
      <c r="C5" s="33"/>
      <c r="D5" s="33"/>
      <c r="E5" s="33"/>
    </row>
    <row r="6" spans="1:9" ht="18.75" x14ac:dyDescent="0.3">
      <c r="A6" s="33" t="s">
        <v>30</v>
      </c>
      <c r="B6" s="33"/>
      <c r="C6" s="33"/>
      <c r="D6" s="33"/>
      <c r="E6" s="33"/>
    </row>
    <row r="7" spans="1:9" ht="18.75" x14ac:dyDescent="0.3">
      <c r="A7" s="33" t="s">
        <v>31</v>
      </c>
      <c r="B7" s="33"/>
      <c r="C7" s="33"/>
      <c r="D7" s="33"/>
      <c r="E7" s="33"/>
    </row>
    <row r="8" spans="1:9" ht="18.75" x14ac:dyDescent="0.25">
      <c r="A8" s="59" t="s">
        <v>3</v>
      </c>
      <c r="B8" s="60"/>
      <c r="C8" s="60"/>
      <c r="D8" s="60"/>
      <c r="E8" s="61"/>
    </row>
    <row r="9" spans="1:9" ht="18.75" x14ac:dyDescent="0.25">
      <c r="A9" s="59" t="s">
        <v>35</v>
      </c>
      <c r="B9" s="60"/>
      <c r="C9" s="60"/>
      <c r="D9" s="60"/>
      <c r="E9" s="61"/>
    </row>
    <row r="10" spans="1:9" ht="14.25" customHeight="1" x14ac:dyDescent="0.25">
      <c r="A10" s="62" t="s">
        <v>36</v>
      </c>
      <c r="B10" s="63"/>
      <c r="C10" s="63"/>
      <c r="D10" s="63"/>
      <c r="E10" s="64"/>
    </row>
    <row r="11" spans="1:9" ht="42" customHeight="1" x14ac:dyDescent="0.25">
      <c r="A11" s="65"/>
      <c r="B11" s="66"/>
      <c r="C11" s="66"/>
      <c r="D11" s="66"/>
      <c r="E11" s="67"/>
    </row>
    <row r="12" spans="1:9" ht="18.75" x14ac:dyDescent="0.3">
      <c r="A12" s="30" t="s">
        <v>4</v>
      </c>
      <c r="B12" s="31"/>
      <c r="C12" s="31"/>
      <c r="D12" s="31"/>
      <c r="E12" s="32"/>
    </row>
    <row r="13" spans="1:9" ht="18.75" x14ac:dyDescent="0.3">
      <c r="A13" s="24" t="s">
        <v>5</v>
      </c>
      <c r="B13" s="25"/>
      <c r="C13" s="26">
        <v>37901500</v>
      </c>
      <c r="D13" s="27"/>
      <c r="E13" s="28"/>
      <c r="G13" s="13"/>
      <c r="H13" s="13"/>
    </row>
    <row r="14" spans="1:9" ht="18.75" x14ac:dyDescent="0.3">
      <c r="A14" s="68" t="s">
        <v>32</v>
      </c>
      <c r="B14" s="69"/>
      <c r="C14" s="27"/>
      <c r="D14" s="27"/>
      <c r="E14" s="15">
        <f>160*10</f>
        <v>1600</v>
      </c>
      <c r="G14" s="13"/>
      <c r="H14" s="13"/>
    </row>
    <row r="15" spans="1:9" ht="18.75" x14ac:dyDescent="0.3">
      <c r="A15" s="30" t="s">
        <v>6</v>
      </c>
      <c r="B15" s="31"/>
      <c r="C15" s="31"/>
      <c r="D15" s="31"/>
      <c r="E15" s="32"/>
    </row>
    <row r="16" spans="1:9" ht="18.75" x14ac:dyDescent="0.3">
      <c r="A16" s="33" t="s">
        <v>7</v>
      </c>
      <c r="B16" s="33"/>
      <c r="C16" s="9">
        <v>10</v>
      </c>
      <c r="D16" s="1" t="s">
        <v>8</v>
      </c>
      <c r="E16" s="10">
        <v>44222</v>
      </c>
      <c r="I16" s="13"/>
    </row>
    <row r="17" spans="1:9" x14ac:dyDescent="0.25">
      <c r="A17" s="34" t="s">
        <v>9</v>
      </c>
      <c r="B17" s="35"/>
      <c r="C17" s="70">
        <v>0</v>
      </c>
      <c r="D17" s="40" t="s">
        <v>10</v>
      </c>
      <c r="E17" s="42">
        <v>44526</v>
      </c>
    </row>
    <row r="18" spans="1:9" x14ac:dyDescent="0.25">
      <c r="A18" s="36"/>
      <c r="B18" s="37"/>
      <c r="C18" s="71"/>
      <c r="D18" s="41"/>
      <c r="E18" s="43"/>
    </row>
    <row r="19" spans="1:9" ht="30" x14ac:dyDescent="0.25">
      <c r="A19" s="2" t="s">
        <v>11</v>
      </c>
      <c r="B19" s="2" t="s">
        <v>12</v>
      </c>
      <c r="C19" s="2" t="s">
        <v>13</v>
      </c>
      <c r="D19" s="2" t="s">
        <v>14</v>
      </c>
      <c r="E19" s="3" t="s">
        <v>15</v>
      </c>
      <c r="I19" s="13"/>
    </row>
    <row r="20" spans="1:9" ht="18.75" x14ac:dyDescent="0.3">
      <c r="A20" s="2"/>
      <c r="B20" s="2"/>
      <c r="C20" s="2"/>
      <c r="D20" s="11">
        <f>C13</f>
        <v>37901500</v>
      </c>
      <c r="E20" s="3"/>
    </row>
    <row r="21" spans="1:9" ht="18.75" x14ac:dyDescent="0.3">
      <c r="A21" s="16">
        <v>1</v>
      </c>
      <c r="B21" s="16" t="s">
        <v>16</v>
      </c>
      <c r="C21" s="12">
        <v>3790150</v>
      </c>
      <c r="D21" s="4">
        <f>D20-C21</f>
        <v>34111350</v>
      </c>
      <c r="E21" s="5">
        <v>44256</v>
      </c>
      <c r="G21" s="13"/>
    </row>
    <row r="22" spans="1:9" ht="18.75" x14ac:dyDescent="0.3">
      <c r="A22" s="16">
        <v>2</v>
      </c>
      <c r="B22" s="16" t="s">
        <v>17</v>
      </c>
      <c r="C22" s="12">
        <v>3790150</v>
      </c>
      <c r="D22" s="4">
        <f t="shared" ref="D22:D30" si="0">D21-C22</f>
        <v>30321200</v>
      </c>
      <c r="E22" s="5">
        <v>44287</v>
      </c>
      <c r="G22" s="13"/>
    </row>
    <row r="23" spans="1:9" ht="18.75" x14ac:dyDescent="0.3">
      <c r="A23" s="16">
        <v>3</v>
      </c>
      <c r="B23" s="16" t="s">
        <v>18</v>
      </c>
      <c r="C23" s="12">
        <v>3790150</v>
      </c>
      <c r="D23" s="4">
        <f t="shared" si="0"/>
        <v>26531050</v>
      </c>
      <c r="E23" s="5">
        <v>44317</v>
      </c>
      <c r="G23" s="13"/>
    </row>
    <row r="24" spans="1:9" ht="18.75" x14ac:dyDescent="0.3">
      <c r="A24" s="16">
        <v>4</v>
      </c>
      <c r="B24" s="16" t="s">
        <v>19</v>
      </c>
      <c r="C24" s="12">
        <v>3790150</v>
      </c>
      <c r="D24" s="4">
        <f t="shared" si="0"/>
        <v>22740900</v>
      </c>
      <c r="E24" s="5">
        <v>44348</v>
      </c>
    </row>
    <row r="25" spans="1:9" ht="18.75" x14ac:dyDescent="0.3">
      <c r="A25" s="16">
        <v>5</v>
      </c>
      <c r="B25" s="16" t="s">
        <v>20</v>
      </c>
      <c r="C25" s="12">
        <v>3790150</v>
      </c>
      <c r="D25" s="4">
        <f t="shared" si="0"/>
        <v>18950750</v>
      </c>
      <c r="E25" s="5">
        <v>44378</v>
      </c>
    </row>
    <row r="26" spans="1:9" ht="18.75" x14ac:dyDescent="0.3">
      <c r="A26" s="16">
        <v>6</v>
      </c>
      <c r="B26" s="16" t="s">
        <v>21</v>
      </c>
      <c r="C26" s="12">
        <v>3790150</v>
      </c>
      <c r="D26" s="4">
        <f t="shared" si="0"/>
        <v>15160600</v>
      </c>
      <c r="E26" s="5">
        <v>44409</v>
      </c>
      <c r="G26" s="13"/>
    </row>
    <row r="27" spans="1:9" ht="18.75" x14ac:dyDescent="0.3">
      <c r="A27" s="16">
        <v>7</v>
      </c>
      <c r="B27" s="16" t="s">
        <v>22</v>
      </c>
      <c r="C27" s="12">
        <v>3790150</v>
      </c>
      <c r="D27" s="4">
        <f t="shared" si="0"/>
        <v>11370450</v>
      </c>
      <c r="E27" s="5">
        <v>44440</v>
      </c>
      <c r="G27" s="13"/>
      <c r="H27" s="13"/>
    </row>
    <row r="28" spans="1:9" ht="18.75" x14ac:dyDescent="0.3">
      <c r="A28" s="16">
        <v>8</v>
      </c>
      <c r="B28" s="16" t="s">
        <v>23</v>
      </c>
      <c r="C28" s="12">
        <v>3790150</v>
      </c>
      <c r="D28" s="4">
        <f t="shared" si="0"/>
        <v>7580300</v>
      </c>
      <c r="E28" s="5">
        <v>44470</v>
      </c>
    </row>
    <row r="29" spans="1:9" ht="18.75" x14ac:dyDescent="0.3">
      <c r="A29" s="16">
        <v>9</v>
      </c>
      <c r="B29" s="16" t="s">
        <v>24</v>
      </c>
      <c r="C29" s="12">
        <v>3790150</v>
      </c>
      <c r="D29" s="4">
        <f t="shared" si="0"/>
        <v>3790150</v>
      </c>
      <c r="E29" s="5">
        <v>44501</v>
      </c>
    </row>
    <row r="30" spans="1:9" ht="18.75" x14ac:dyDescent="0.3">
      <c r="A30" s="16">
        <v>10</v>
      </c>
      <c r="B30" s="16" t="s">
        <v>33</v>
      </c>
      <c r="C30" s="12">
        <v>3790150</v>
      </c>
      <c r="D30" s="4">
        <f t="shared" si="0"/>
        <v>0</v>
      </c>
      <c r="E30" s="5">
        <v>44531</v>
      </c>
    </row>
    <row r="31" spans="1:9" ht="18.75" x14ac:dyDescent="0.3">
      <c r="A31" s="16"/>
      <c r="B31" s="16"/>
      <c r="C31" s="12"/>
      <c r="D31" s="4"/>
      <c r="E31" s="5"/>
    </row>
    <row r="32" spans="1:9" ht="18.75" x14ac:dyDescent="0.3">
      <c r="A32" s="46" t="s">
        <v>25</v>
      </c>
      <c r="B32" s="46"/>
      <c r="C32" s="6">
        <f>SUM(C21:C31)</f>
        <v>37901500</v>
      </c>
      <c r="D32" s="7"/>
      <c r="E32" s="7"/>
    </row>
    <row r="33" spans="1:5" x14ac:dyDescent="0.25">
      <c r="A33" s="29" t="s">
        <v>26</v>
      </c>
      <c r="B33" s="29"/>
      <c r="C33" s="29"/>
      <c r="D33" s="29"/>
      <c r="E33" s="29"/>
    </row>
    <row r="34" spans="1:5" x14ac:dyDescent="0.25">
      <c r="A34" s="29" t="s">
        <v>27</v>
      </c>
      <c r="B34" s="29"/>
      <c r="C34" s="29"/>
      <c r="D34" s="29"/>
      <c r="E34" s="29"/>
    </row>
    <row r="35" spans="1:5" x14ac:dyDescent="0.25">
      <c r="A35" s="29" t="s">
        <v>28</v>
      </c>
      <c r="B35" s="29"/>
      <c r="C35" s="29"/>
      <c r="D35" s="29"/>
      <c r="E35" s="29"/>
    </row>
    <row r="36" spans="1:5" x14ac:dyDescent="0.25">
      <c r="A36" s="17"/>
      <c r="B36" s="17"/>
      <c r="C36" s="17"/>
      <c r="D36" s="17"/>
      <c r="E36" s="17"/>
    </row>
    <row r="37" spans="1:5" x14ac:dyDescent="0.25">
      <c r="A37" s="17"/>
      <c r="B37" s="17"/>
      <c r="C37" s="17"/>
      <c r="D37" s="17"/>
      <c r="E37" s="17"/>
    </row>
    <row r="38" spans="1:5" ht="18.75" x14ac:dyDescent="0.3">
      <c r="A38" s="8"/>
      <c r="B38" s="8"/>
      <c r="C38" s="8"/>
      <c r="D38" s="8"/>
      <c r="E38" s="8"/>
    </row>
  </sheetData>
  <mergeCells count="25">
    <mergeCell ref="A32:B32"/>
    <mergeCell ref="A33:E33"/>
    <mergeCell ref="A34:E34"/>
    <mergeCell ref="A35:E35"/>
    <mergeCell ref="A14:B14"/>
    <mergeCell ref="C14:D14"/>
    <mergeCell ref="A15:E15"/>
    <mergeCell ref="A16:B16"/>
    <mergeCell ref="A17:B18"/>
    <mergeCell ref="C17:C18"/>
    <mergeCell ref="D17:D18"/>
    <mergeCell ref="E17:E18"/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PROFESIONAL</vt:lpstr>
      <vt:lpstr>TECNICO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Yennifer Arrieta Alis</dc:creator>
  <cp:lastModifiedBy>Yennifer Arrieta Alis</cp:lastModifiedBy>
  <dcterms:created xsi:type="dcterms:W3CDTF">2020-01-17T15:04:16Z</dcterms:created>
  <dcterms:modified xsi:type="dcterms:W3CDTF">2021-08-18T22:19:41Z</dcterms:modified>
</cp:coreProperties>
</file>