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mc:AlternateContent xmlns:mc="http://schemas.openxmlformats.org/markup-compatibility/2006">
    <mc:Choice Requires="x15">
      <x15ac:absPath xmlns:x15ac="http://schemas.microsoft.com/office/spreadsheetml/2010/11/ac" url="C:\Users\jseba\Documents\GOBERNACION 2021\INVIAS\PLIEGOS\EL GUAMO\"/>
    </mc:Choice>
  </mc:AlternateContent>
  <xr:revisionPtr revIDLastSave="0" documentId="13_ncr:1_{1DD29E1A-DDE5-4EE4-B720-8B2D56E17BB6}" xr6:coauthVersionLast="47" xr6:coauthVersionMax="47" xr10:uidLastSave="{00000000-0000-0000-0000-000000000000}"/>
  <bookViews>
    <workbookView xWindow="-120" yWindow="-120" windowWidth="20730" windowHeight="11160" tabRatio="906" xr2:uid="{00000000-000D-0000-FFFF-FFFF00000000}"/>
  </bookViews>
  <sheets>
    <sheet name="PRESUPUESTO OFICIAL (Entidad)" sheetId="270"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localSheetId="0" hidden="1">[17]AIU!$D$338:$D$357</definedName>
    <definedName name="__123Graph_A" hidden="1">#REF!</definedName>
    <definedName name="__123Graph_Acaja" hidden="1">[17]EVA!$D$39:$AD$39</definedName>
    <definedName name="__123Graph_ACart_AnticAdic" hidden="1">[17]EVA!$F$95:$I$95</definedName>
    <definedName name="__123Graph_AFACTURAC" hidden="1">[17]Program!$B$120:$Y$120</definedName>
    <definedName name="__123Graph_AGraph2" hidden="1">[17]AIU!$D$338:$D$357</definedName>
    <definedName name="__123Graph_B" hidden="1">#REF!</definedName>
    <definedName name="__123Graph_Bcaja" hidden="1">[17]EVA!$D$56:$AD$56</definedName>
    <definedName name="__123Graph_BCart_AnticAdic" hidden="1">[17]EVA!$F$96:$I$96</definedName>
    <definedName name="__123Graph_Ccaja" hidden="1">[17]EVA!$D$58:$AD$58</definedName>
    <definedName name="__123Graph_CCart_AnticAdic" hidden="1">[17]EVA!$F$97:$I$97</definedName>
    <definedName name="__123Graph_Dcaja" hidden="1">[17]EVA!$D$61:$AD$61</definedName>
    <definedName name="__123Graph_DCart_AnticAdic" hidden="1">[17]EVA!$F$99:$I$99</definedName>
    <definedName name="__123Graph_ECart_AnticAdic" hidden="1">[17]EVA!$F$99:$I$99</definedName>
    <definedName name="__123Graph_LBL_ACart_AnticAdic" hidden="1">[17]EVA!$J$95:$K$95</definedName>
    <definedName name="__123Graph_LBL_Ccaja" hidden="1">[17]EVA!$D$58:$AD$58</definedName>
    <definedName name="__123Graph_LBL_DCart_AnticAdic" hidden="1">[17]EVA!$F$98:$I$98</definedName>
    <definedName name="__123Graph_X" hidden="1">[17]AIU!$C$338:$C$357</definedName>
    <definedName name="__123Graph_Xcaja" hidden="1">[17]EVA!$D$6:$AD$6</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[18]EMPRESA!$F$22</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CP1">[11]Tablas!#REF!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[19]INST!#REF!</definedName>
    <definedName name="__key21" hidden="1">[8]INST!#REF!</definedName>
    <definedName name="__key3" hidden="1">#REF!</definedName>
    <definedName name="__key31" hidden="1">#REF!</definedName>
    <definedName name="__kjk6" hidden="1">{"TAB1",#N/A,TRUE,"GENERAL";"TAB2",#N/A,TRUE,"GENERAL";"TAB3",#N/A,TRUE,"GENERAL";"TAB4",#N/A,TRUE,"GENERAL";"TAB5",#N/A,TRUE,"GENERAL"}</definedName>
    <definedName name="__LEY80">#REF!</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2">#REF!</definedName>
    <definedName name="__MA2">#REF!</definedName>
    <definedName name="__mun2" localSheetId="2">[20]PESOS!#REF!</definedName>
    <definedName name="__mun2">[20]PESOS!#REF!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OCD1">[11]Tablas!#REF!</definedName>
    <definedName name="__OCI1">[11]Tablas!#REF!</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a1">'[21]Paral. 1'!$E$1:$E$65536</definedName>
    <definedName name="__Pa2">'[21]Paral. 2'!$E$1:$E$65536</definedName>
    <definedName name="__Pa3">'[21]Paral. 3'!$E$1:$E$65536</definedName>
    <definedName name="__Pa4">[21]Paral.4!$E$1:$E$65536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 hidden="1">{"TAB1",#N/A,TRUE,"GENERAL";"TAB2",#N/A,TRUE,"GENERAL";"TAB3",#N/A,TRUE,"GENERAL";"TAB4",#N/A,TRUE,"GENERAL";"TAB5",#N/A,TRUE,"GENERAL"}</definedName>
    <definedName name="__r4r" hidden="1">{"via1",#N/A,TRUE,"general";"via2",#N/A,TRUE,"general";"via3",#N/A,TRUE,"general"}</definedName>
    <definedName name="__ref4" localSheetId="2">#REF!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[6]INV!$A$12:$D$15</definedName>
    <definedName name="__SBC3">[6]INV!$F$12:$I$15</definedName>
    <definedName name="__SBC5">[6]INV!$K$12:$N$15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EX1">[11]Tablas!#REF!</definedName>
    <definedName name="__VFA1">[11]Tablas!#REF!</definedName>
    <definedName name="__vfv4" hidden="1">{"via1",#N/A,TRUE,"general";"via2",#N/A,TRUE,"general";"via3",#N/A,TRUE,"general"}</definedName>
    <definedName name="__VIT1">[11]Tablas!#REF!</definedName>
    <definedName name="__VPR1">[11]Tablas!#REF!</definedName>
    <definedName name="__VPR2">[12]Tablas!#REF!</definedName>
    <definedName name="__VRP1">[11]Tablas!#REF!</definedName>
    <definedName name="__VSM1">[11]Tablas!#REF!</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#REF!</definedName>
    <definedName name="_1__123Graph_ACart_Utilidad" hidden="1">[17]EVA!$F$104:$I$104</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_123Graph_BCart_Utilidad" hidden="1">[17]EVA!$F$105:$I$105</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_123Graph_CCart_Utilidad" hidden="1">[17]EVA!$F$106:$I$106</definedName>
    <definedName name="_3ane_o10">#REF!</definedName>
    <definedName name="_4__123Graph_LBL_ACart_Utilidad" hidden="1">[17]EVA!$F$109:$I$109</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__123Graph_LBL_BCart_Utilidad" hidden="1">[17]EVA!$F$110:$I$110</definedName>
    <definedName name="_6__123Graph_LBL_CCart_Utilidad" hidden="1">[17]EVA!$F$111:$I$111</definedName>
    <definedName name="_7__123Graph_XCart_Utilidad" hidden="1">[17]EVA!$F$103:$I$103</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[22]!absc</definedName>
    <definedName name="_APU465">[22]!absc</definedName>
    <definedName name="_Atp2">[18]EMPRESA!$F$22</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localSheetId="0" hidden="1">#REF!</definedName>
    <definedName name="_Fill" hidden="1">#REF!</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[23]OCTUBRE!#REF!</definedName>
    <definedName name="_Key1" hidden="1">#REF!</definedName>
    <definedName name="_Key11" hidden="1">[24]INST!#REF!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[20]PESOS!#REF!</definedName>
    <definedName name="_mun2">[20]PESOS!#REF!</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0" hidden="1">[23]OCTUBRE!#REF!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2">'[25]DUB-823'!#REF!</definedName>
    <definedName name="a">'[25]DUB-823'!#REF!</definedName>
    <definedName name="A_1">#REF!</definedName>
    <definedName name="A_impresión_IM" localSheetId="2">#REF!</definedName>
    <definedName name="A_impresión_IM">#REF!</definedName>
    <definedName name="A18A200">[26]ESPEC!#REF!</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[27]otros!$C$5</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[28]!absc</definedName>
    <definedName name="absc1">[28]!absc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'[29]Reservas de Petróleo'!$A$2,'[29]Reservas de Petróleo'!$A$1,'[29]Reservas de Petróleo'!$D$4,'[29]Reservas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M">[27]otros!$C$2</definedName>
    <definedName name="administrador">[30]Informacion!$B$15</definedName>
    <definedName name="ADMON">#REF!</definedName>
    <definedName name="ADMON1">#REF!</definedName>
    <definedName name="adoc1" localSheetId="1">[28]!absc</definedName>
    <definedName name="adoc1">[28]!absc</definedName>
    <definedName name="ADOC125" localSheetId="1">[31]!absc</definedName>
    <definedName name="ADOC125">[31]!absc</definedName>
    <definedName name="adoq" localSheetId="1">[32]!absc</definedName>
    <definedName name="adoq">[32]!absc</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[33]!absc</definedName>
    <definedName name="alc">[33]!absc</definedName>
    <definedName name="AlcanceProyecto">#REF!</definedName>
    <definedName name="ALM">#REF!</definedName>
    <definedName name="ALTO">[34]Tabla!$A$1:$A$5</definedName>
    <definedName name="Amount">#REF!</definedName>
    <definedName name="ANCLAJE" localSheetId="2">'[35]MC SF GAVIONES'!#REF!</definedName>
    <definedName name="ANCLAJE">'[35]MC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[36]COMPARATIVO!#REF!</definedName>
    <definedName name="anexo8">#REF!</definedName>
    <definedName name="anexo9">#REF!</definedName>
    <definedName name="anexů7">#REF!</definedName>
    <definedName name="anscount" hidden="1">1</definedName>
    <definedName name="Antic">[37]BASES!$B$33</definedName>
    <definedName name="ANTICIPO">[38]BASES!$B$33</definedName>
    <definedName name="AÑO">[27]PRESUPUESTO!$D$13</definedName>
    <definedName name="AÑOWUIE">'[39]Res-Accide-10'!$R$2:$R$7</definedName>
    <definedName name="apaiy">#REF!</definedName>
    <definedName name="APELLIDOS">#REF!</definedName>
    <definedName name="API">#REF!</definedName>
    <definedName name="APU" localSheetId="1">[40]!absc</definedName>
    <definedName name="APU">[40]!absc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(Entidad)'!$A$1:$K$82</definedName>
    <definedName name="_xlnm.Print_Area" localSheetId="1">'PROPUESTA ECONOMICA(Proponente)'!$A$1:$M$61</definedName>
    <definedName name="_xlnm.Print_Area">#REF!</definedName>
    <definedName name="AreaLimpiar">'[41]Info-Portaf'!$N$4,'[41]Info-Portaf'!$C$10:$AE$24,'[41]Info-Portaf'!$C$26:$AE$28,'[41]Info-Portaf'!$C$31:$AE$40,'[41]Info-Portaf'!$C$41:$H$41,'[41]Info-Portaf'!$C$42:$AE$51,'[41]Info-Portaf'!$C$53:$AE$54,'[41]Info-Portaf'!$C$57:$AE$57,'[41]Info-Portaf'!$C$59:$AE$59,'[41]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[42]CONTRATO!$E$18</definedName>
    <definedName name="AuxCom">'[10]DATOS CONTRATO'!$I$16</definedName>
    <definedName name="auxcomisariato">[42]CONTRATO!$I$16</definedName>
    <definedName name="AuxDot">'[10]DATOS CONTRATO'!$I$17</definedName>
    <definedName name="auxdotacion">[42]CONTRATO!$I$17</definedName>
    <definedName name="AuxHab">'[10]DATOS CONTRATO'!$E$17</definedName>
    <definedName name="auxhabi">[43]CONTRATO!$E$17</definedName>
    <definedName name="auxhabitacion">[42]CONTRATO!$E$17</definedName>
    <definedName name="auxtransporte">[42]CONTRATO!$E$16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0" hidden="1">{"via1",#N/A,TRUE,"general";"via2",#N/A,TRUE,"general";"via3",#N/A,TRUE,"general"}</definedName>
    <definedName name="B" hidden="1">{"via1",#N/A,TRUE,"general";"via2",#N/A,TRUE,"general";"via3",#N/A,TRUE,"general"}</definedName>
    <definedName name="Bajo_L">[34]Tabla!$A$1:$A$5</definedName>
    <definedName name="bASE" localSheetId="2">#REF!</definedName>
    <definedName name="Base">#REF!</definedName>
    <definedName name="Base_datos_IM">#REF!</definedName>
    <definedName name="base1">#REF!</definedName>
    <definedName name="base2">#REF!</definedName>
    <definedName name="basedatos">[44]Hoja1!$A$4:$BZ$55</definedName>
    <definedName name="_xlnm.Database" localSheetId="2">#REF!</definedName>
    <definedName name="_xlnm.Database">#REF!</definedName>
    <definedName name="BaseDeDatos1">#REF!</definedName>
    <definedName name="basep">[45]PRESUPUESTAL!$A$4:$P$190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'[46]Ejecutado%'!#REF!</definedName>
    <definedName name="blEjecutadoPorcen">'[46]Ejecutado$'!$D$1:$CE$45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'[46]Programado$'!$I$1:$CK$45</definedName>
    <definedName name="blReferenciaInforme">#REF!</definedName>
    <definedName name="bn" localSheetId="2">#REF!</definedName>
    <definedName name="bn">#REF!</definedName>
    <definedName name="Bombas">#REF!</definedName>
    <definedName name="BONO">#REF!</definedName>
    <definedName name="BORDER1">[47]steel!#REF!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[48]medelo!$D$37</definedName>
    <definedName name="bt" localSheetId="2"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'[49]Form5 _Pág_ 1'!#REF!</definedName>
    <definedName name="BuiltIn_Print_Area___0">'[49]Form5 _Pág_ 2'!#REF!</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'[50]TRAMO 03'!$F:$F,'[50]TRAMO 03'!$I:$I,'[50]TRAMO 03'!$K:$K,'[50]TRAMO 03'!#REF!,'[50]TRAMO 03'!#REF!,'[50]TRAMO 03'!#REF!,'[50]TRAMO 03'!#REF!,'[50]TRAMO 03'!#REF!,'[50]TRAMO 03'!#REF!,'[50]TRAMO 03'!#REF!,'[50]TRAMO 03'!#REF!,'[50]TRAMO 03'!#REF!,'[50]TRAMO 03'!#REF!,'[50]TRAMO 03'!#REF!,'[50]TRAMO 03'!#REF!,'[50]TRAMO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[51]SECTORIZACIÓN!$A$12:$G$20</definedName>
    <definedName name="CBWorkbookPriority" hidden="1">-1602700874</definedName>
    <definedName name="CC">[52]Personalizar!$G$22:$G$25</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2">'[53]A. P. U.'!#REF!</definedName>
    <definedName name="CCCCCC">'[53]A. P. U.'!#REF!</definedName>
    <definedName name="CCT">#REF!</definedName>
    <definedName name="ccto210" localSheetId="2">#REF!</definedName>
    <definedName name="ccto210">#REF!</definedName>
    <definedName name="cd">[54]Hoja1!$C$81</definedName>
    <definedName name="cdcdc" localSheetId="2"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[37]CDItem!$G$8</definedName>
    <definedName name="CDE">#REF!</definedName>
    <definedName name="cdfgrtfd" hidden="1">#REF!</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 localSheetId="2">[55]Insum!$A$3:$H$63</definedName>
    <definedName name="CEMENTO">[56]Insum!$A$3:$H$63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[57]Hoja1!$C$27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[36]COMPARATIVO!#REF!</definedName>
    <definedName name="COLON">#REF!</definedName>
    <definedName name="ColTap">'[21]Coloc. e Interc. Tapones'!$E$1:$E$65536</definedName>
    <definedName name="Com">'[42]LIQUIDA-NOMINA'!$AL$4</definedName>
    <definedName name="COMIDA">#REF!</definedName>
    <definedName name="Compresores">#REF!</definedName>
    <definedName name="ConseqCat">0</definedName>
    <definedName name="ConseqForMitRisk">3</definedName>
    <definedName name="CONT">'[58]DATOS CONTRATO'!$G$13</definedName>
    <definedName name="Contratante">'[10]DATOS CONTRATO'!$E$6</definedName>
    <definedName name="CONTRATO">[42]CONTRATO!$E$8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[59]BITACORA!$E$1:$E$65536</definedName>
    <definedName name="costo2" hidden="1">#REF!</definedName>
    <definedName name="COSTODIRECTO" localSheetId="2">#REF!</definedName>
    <definedName name="COSTODIRECTO">#REF!</definedName>
    <definedName name="COSTOS">[60]TARIFAS!$A$1:$F$52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[61]civ_roma!$C$803:$G$804</definedName>
    <definedName name="Criterios_IM">'[3]7422CW00'!#REF!</definedName>
    <definedName name="Criticidad">[62]Tabla!$A$1:$A$5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stomize" localSheetId="1">[52]!Customize</definedName>
    <definedName name="Customize">[52]!Customize</definedName>
    <definedName name="cv" localSheetId="2">#REF!</definedName>
    <definedName name="cv">#REF!</definedName>
    <definedName name="CVa">'[21]Cambio de Valv.'!$E$1:$E$65536</definedName>
    <definedName name="cvbcvbf" hidden="1">{#N/A,#N/A,TRUE,"INGENIERIA";#N/A,#N/A,TRUE,"COMPRAS";#N/A,#N/A,TRUE,"DIRECCION";#N/A,#N/A,TRUE,"RESUMEN"}</definedName>
    <definedName name="cvfvd" localSheetId="2"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'[25]GPI 526'!#REF!</definedName>
    <definedName name="dario">'[25]GPI 526'!#REF!</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[61]civ_roma!$C$9:$G$799</definedName>
    <definedName name="DATO1">'[63]46'!$D$3:$CK$429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'[64]Pta a tierra'!#REF!</definedName>
    <definedName name="DCSDCTV" localSheetId="2"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'[65]BASE-LISTAS'!$B$24:$B$29</definedName>
    <definedName name="DEP_VPR_GRM">#REF!</definedName>
    <definedName name="DEP_VPR_GRN">#REF!</definedName>
    <definedName name="DEP_VPR_GRS">#REF!</definedName>
    <definedName name="DEP_VPR_GTP">#REF!</definedName>
    <definedName name="DEP_VPR_NA">#REF!</definedName>
    <definedName name="DEPEND">[62]Tabla!$B$1:$B$397</definedName>
    <definedName name="DEPENDENCIA">[62]Tabla!$B$1:$B$397</definedName>
    <definedName name="DEPENDENCIAS">[62]Tabla!$B$1:$B$397</definedName>
    <definedName name="DERFE">#REF!</definedName>
    <definedName name="desarrolladas">'[29]Reservas de Petróleo'!$A$2,'[29]Reservas de Petróleo'!$A$1,'[29]Reservas de Petróleo'!$D$4,'[29]Reservas de Petróleo'!$F$1:$F$65536</definedName>
    <definedName name="DESCUNMI">#REF!</definedName>
    <definedName name="DEST_ART">[47]steel!#REF!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[66]Cronograma!#REF!</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[52]Personalizar!$E$22</definedName>
    <definedName name="dflt2">[52]Personalizar!$E$23</definedName>
    <definedName name="dflt3">[52]Personalizar!$D$24</definedName>
    <definedName name="dflt4">[52]Personalizar!$E$26</definedName>
    <definedName name="dflt5">[52]Personalizar!$E$27</definedName>
    <definedName name="dflt6">[52]Personalizar!$D$28</definedName>
    <definedName name="dflt7">[52]Personalizar!$G$27</definedName>
    <definedName name="DFRFRF" localSheetId="2"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A">[27]PRESUPUESTO!$B$13</definedName>
    <definedName name="Diámetro">#REF!</definedName>
    <definedName name="diámetroft">#REF!</definedName>
    <definedName name="diametros">#REF!</definedName>
    <definedName name="diferencia">'[67]MEDIA GEOMETRICA'!$J$8,'[67]MEDIA GEOMETRICA'!$N$8,'[67]MEDIA GEOMETRICA'!$R$8,'[67]MEDIA GEOMETRICA'!$V$8,'[67]MEDIA GEOMETRICA'!$Z$8,'[67]MEDIA GEOMETRICA'!$AD$8,'[67]MEDIA GEOMETRICA'!$AH$8,'[67]MEDIA GEOMETRICA'!$AL$8,'[67]MEDIA GEOMETRICA'!#REF!,'[67]MEDIA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[42]EMPRESA!$F$14</definedName>
    <definedName name="display_area_2">#REF!</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[68]CÁLCULOS!$H$34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[66]Cronograma!#REF!</definedName>
    <definedName name="DSAD" localSheetId="2"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[69]EMPRESA!$I$25</definedName>
    <definedName name="DsctoPension">[69]EMPRESA!$I$23</definedName>
    <definedName name="DsctoSalud">[69]EMPRESA!$I$24</definedName>
    <definedName name="DSD" localSheetId="2"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[27]PRESUPUESTO!$E$7</definedName>
    <definedName name="Ejecutivo">'[70]Info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[42]EMPRESA!$F$6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[71]Equipo!$A$7:$A$65536</definedName>
    <definedName name="EQUIPO1">#REF!</definedName>
    <definedName name="EQUIPOS" localSheetId="2">'[72]TABLA EQUIPOS'!$A$3:$D$70</definedName>
    <definedName name="Equipos">#REF!</definedName>
    <definedName name="EQUIPOS1">#REF!</definedName>
    <definedName name="eqw" localSheetId="2"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E_ART">[47]steel!$B$8:$B$47</definedName>
    <definedName name="erfg" hidden="1">{#N/A,#N/A,FALSE,"Hoja1";#N/A,#N/A,FALSE,"Hoja2"}</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0" hidden="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[73]Estructura!$C$7:$E$2570</definedName>
    <definedName name="ESTRUCTURA" hidden="1">{#N/A,#N/A,TRUE,"INGENIERIA";#N/A,#N/A,TRUE,"COMPRAS";#N/A,#N/A,TRUE,"DIRECCION";#N/A,#N/A,TRUE,"RESUMEN"}</definedName>
    <definedName name="ESTRUCTURAS">[74]Hoja3!$B$7:$B$15</definedName>
    <definedName name="ETAP">#REF!</definedName>
    <definedName name="ETAPA_PACC">#REF!</definedName>
    <definedName name="etertgg" localSheetId="2"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[25]SKJ452!#REF!</definedName>
    <definedName name="Excel_BuiltIn_Print_Titles_10">[25]SKJ452!#REF!</definedName>
    <definedName name="Excel_BuiltIn_Print_Titles_11" localSheetId="2">[25]ITA878!#REF!</definedName>
    <definedName name="Excel_BuiltIn_Print_Titles_11">[25]ITA878!#REF!</definedName>
    <definedName name="Excel_BuiltIn_Print_Titles_12" localSheetId="2">'[25]AEA-944'!#REF!</definedName>
    <definedName name="Excel_BuiltIn_Print_Titles_12">'[25]AEA-944'!#REF!</definedName>
    <definedName name="Excel_BuiltIn_Print_Titles_13" localSheetId="2">'[25]DUB-823'!#REF!</definedName>
    <definedName name="Excel_BuiltIn_Print_Titles_13">'[25]DUB-823'!#REF!</definedName>
    <definedName name="Excel_BuiltIn_Print_Titles_14" localSheetId="2">'[25]GPI 526'!#REF!</definedName>
    <definedName name="Excel_BuiltIn_Print_Titles_14">'[25]GPI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[25]XXJ617!#REF!</definedName>
    <definedName name="Excel_BuiltIn_Print_Titles_19">[25]XXJ617!#REF!</definedName>
    <definedName name="Excel_BuiltIn_Print_Titles_20" localSheetId="2">#REF!</definedName>
    <definedName name="Excel_BuiltIn_Print_Titles_20">#REF!</definedName>
    <definedName name="Excel_BuiltIn_Print_Titles_21" localSheetId="2">[25]SNG_855!#REF!</definedName>
    <definedName name="Excel_BuiltIn_Print_Titles_21">[25]SNG_855!#REF!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'[25]VEA 374'!#REF!</definedName>
    <definedName name="Excel_BuiltIn_Print_Titles_5">'[25]VEA 374'!#REF!</definedName>
    <definedName name="Excel_BuiltIn_Print_Titles_5_XX" localSheetId="2">'[25]VEA 374'!#REF!</definedName>
    <definedName name="Excel_BuiltIn_Print_Titles_5_XX">'[25]VEA 374'!#REF!</definedName>
    <definedName name="Excel_BuiltIn_Print_Titles_6" localSheetId="2">#REF!</definedName>
    <definedName name="Excel_BuiltIn_Print_Titles_6">#REF!</definedName>
    <definedName name="Excel_BuiltIn_Print_Titles_7" localSheetId="2">[25]HFB024!#REF!</definedName>
    <definedName name="Excel_BuiltIn_Print_Titles_7">[25]HFB024!#REF!</definedName>
    <definedName name="Excel_BuiltIn_Print_Titles_8" localSheetId="2">#REF!</definedName>
    <definedName name="Excel_BuiltIn_Print_Titles_8">#REF!</definedName>
    <definedName name="Excel_BuiltIn_Print_Titles_9" localSheetId="2">[25]PAJ825!#REF!</definedName>
    <definedName name="Excel_BuiltIn_Print_Titles_9">[25]PAJ825!#REF!</definedName>
    <definedName name="EXCROC">'[75]Análisis de precios'!$H$52</definedName>
    <definedName name="ExtensionCoordinador">#REF!</definedName>
    <definedName name="Extra_Pay">#REF!</definedName>
    <definedName name="Extracción_IM">#REF!</definedName>
    <definedName name="Extras">'[42]LIQUIDA-NOMINA'!$AH$4</definedName>
    <definedName name="F._INGRESO">#REF!</definedName>
    <definedName name="F._RETIRO">#REF!</definedName>
    <definedName name="F.L">#REF!</definedName>
    <definedName name="Facilidades">#REF!</definedName>
    <definedName name="factor">#REF!</definedName>
    <definedName name="FACTURADO">'[76]Itemes Renovación'!#REF!</definedName>
    <definedName name="FareWellStmnt" localSheetId="1">[52]!FareWellStmnt</definedName>
    <definedName name="FareWellStmnt">[52]!FareWellStmnt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[77]Tablas!$B$1:$B$65536</definedName>
    <definedName name="FechaInicio">[42]CONTRATO!$E$10</definedName>
    <definedName name="FechaTermina">[42]CONTRATO!$E$11</definedName>
    <definedName name="FechaTerminacion">#REF!</definedName>
    <definedName name="fer" localSheetId="2">'[39]Res-Accide-10'!#REF!</definedName>
    <definedName name="fer">'[39]Res-Accide-10'!#REF!</definedName>
    <definedName name="ferfer" localSheetId="2"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 localSheetId="0" hidden="1">#REF!</definedName>
    <definedName name="FFFF" hidden="1">#REF!</definedName>
    <definedName name="ffffd" localSheetId="2"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'[78]7422CW00'!#REF!</definedName>
    <definedName name="FGHFBC" localSheetId="2"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[52]!FinePrint</definedName>
    <definedName name="FinePrint">[52]!FinePrint</definedName>
    <definedName name="FM">1.18</definedName>
    <definedName name="fnic">[57]Hoja1!$C$13</definedName>
    <definedName name="FO">1.32</definedName>
    <definedName name="FORDESCR">'[3]7422CW00'!#REF!</definedName>
    <definedName name="FORM_C3">[79]Hoja1!$A$33:$N$51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[42]EMPRESA!$F$12</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'[78]7422CW00'!#REF!</definedName>
    <definedName name="ghfg" localSheetId="2"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[57]Hoja1!$F$6</definedName>
    <definedName name="grupo4">[57]Hoja1!$F$7</definedName>
    <definedName name="grupo5">[57]Hoja1!$F$10</definedName>
    <definedName name="grupo6">[57]Hoja1!$F$11</definedName>
    <definedName name="grupo7">[57]Hoja1!$F$12</definedName>
    <definedName name="grupo8">[57]Hoja1!$F$13</definedName>
    <definedName name="grupo9">[57]Hoja1!$F$14</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[80]BASE!$C$4:$H$255</definedName>
    <definedName name="GTC">[12]Tablas!#REF!</definedName>
    <definedName name="GTE">[12]Tablas!#REF!</definedName>
    <definedName name="gtgt" localSheetId="2"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[57]Datos!$D$8</definedName>
    <definedName name="hen">[57]Datos!$D$9</definedName>
    <definedName name="HERRERO">#REF!</definedName>
    <definedName name="hfgh" localSheetId="2"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'[21]Interc de Hidr.'!$E$1:$E$65536</definedName>
    <definedName name="HIDE1">[47]steel!$F$7:$J$7</definedName>
    <definedName name="hjfg" localSheetId="2"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'[21]Itemes Renovación'!#REF!</definedName>
    <definedName name="Hornos">#REF!</definedName>
    <definedName name="HP_stg_Hz">#REF!</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[57]Datos!$D$7</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2"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[57]Hoja1!$C$17</definedName>
    <definedName name="icbf">[57]Hoja1!$C$15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'[53]A. P. U.'!#REF!</definedName>
    <definedName name="IF">'[53]A. P. U.'!#REF!</definedName>
    <definedName name="Ig">#REF!</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'[81]1'!$N$41</definedName>
    <definedName name="IMP">[27]otros!$C$3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[82]TABLAS!$A$1:$A$65536</definedName>
    <definedName name="Informe_semanal">#REF!</definedName>
    <definedName name="INGENIERIA1" hidden="1">#REF!</definedName>
    <definedName name="INGENIERIA11" hidden="1">#REF!</definedName>
    <definedName name="iniciales">'[29]Reservas de Petróleo'!$A$2,'[29]Reservas de Petróleo'!$A$1,'[29]Reservas de Petróleo'!$D$4,'[29]Reservas de Petróleo'!$D$1:$D$65536</definedName>
    <definedName name="Inicio">[37]BASES!$E$26</definedName>
    <definedName name="INPU">#REF!</definedName>
    <definedName name="INPUT">'[3]7422CW00'!#REF!</definedName>
    <definedName name="INSU">[83]INSUMOS!$A$1:$E$65536</definedName>
    <definedName name="Insumos_auxiliares" localSheetId="2">[84]Insumos!#REF!</definedName>
    <definedName name="Insumos_auxiliares">[84]Insumos!#REF!</definedName>
    <definedName name="Insumos_basicos" localSheetId="2">#REF!</definedName>
    <definedName name="Insumos_basicos">#REF!</definedName>
    <definedName name="Int">#REF!</definedName>
    <definedName name="InTap">[21]Interc.tapones!$E$1:$E$65536</definedName>
    <definedName name="INTER">[74]Hoja3!$F$7:$F$9</definedName>
    <definedName name="Intercambiadores">#REF!</definedName>
    <definedName name="Interest_Rate">#REF!</definedName>
    <definedName name="INTERMEDIA_I">#REF!</definedName>
    <definedName name="Interventor">[42]CONTRATO!$E$12</definedName>
    <definedName name="IntVal">'[21]Interc.válv.'!$E$1:$E$65536</definedName>
    <definedName name="INV_11">'[85]PR 1'!$A$2:$N$655</definedName>
    <definedName name="INV_Payments" localSheetId="1">[52]!INV_Payments</definedName>
    <definedName name="INV_Payments">[52]!INV_Payments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'[42]LIQUIDA-NOMINA'!$AT$4</definedName>
    <definedName name="issafp">[57]Hoja1!$C$19</definedName>
    <definedName name="isscs">[57]Hoja1!$C$21</definedName>
    <definedName name="isseps">[57]Hoja1!$C$20</definedName>
    <definedName name="ITEM">[80]BASE!$C$4:$H$255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 localSheetId="0" hidden="1">{"via1",#N/A,TRUE,"general";"via2",#N/A,TRUE,"general";"via3",#N/A,TRUE,"general"}</definedName>
    <definedName name="jj">[0]!ERR</definedName>
    <definedName name="jjfq" localSheetId="2"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0" hidden="1">{"TAB1",#N/A,TRUE,"GENERAL";"TAB2",#N/A,TRUE,"GENERAL";"TAB3",#N/A,TRUE,"GENERAL";"TAB4",#N/A,TRUE,"GENERAL";"TAB5",#N/A,TRUE,"GENERAL"}</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[86]LISTADO!#REF!</definedName>
    <definedName name="LICITACION" localSheetId="2">#REF!</definedName>
    <definedName name="LICITACION">#REF!</definedName>
    <definedName name="LINEA" localSheetId="2">[87]CONT_ADI!#REF!</definedName>
    <definedName name="LINEA">[87]CONT_ADI!#REF!</definedName>
    <definedName name="ListaCantidad">#REF!</definedName>
    <definedName name="Listado">#REF!</definedName>
    <definedName name="Listado1">#REF!</definedName>
    <definedName name="ListaItem">#REF!</definedName>
    <definedName name="ListaUni">[88]TOTALES!$D$7:$D$654</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[89]tub!$C$1:$J$39</definedName>
    <definedName name="lllllh" localSheetId="2"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[28]!absc</definedName>
    <definedName name="LOCA">[28]!absc</definedName>
    <definedName name="LOCA1" localSheetId="1">[40]!absc</definedName>
    <definedName name="LOCA1">[40]!absc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t">#REF!</definedName>
    <definedName name="lun" localSheetId="2">'[39]Res-Accide-10'!#REF!</definedName>
    <definedName name="lun">'[39]Res-Accide-10'!#REF!</definedName>
    <definedName name="lv">#REF!</definedName>
    <definedName name="m">#REF!</definedName>
    <definedName name="MA" localSheetId="2">'[39]Res-Accide-10'!#REF!</definedName>
    <definedName name="MA">'[39]Res-Accide-10'!#REF!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QUINAR" localSheetId="2">[55]Insum!$A$68:$H$98</definedName>
    <definedName name="MAQUINAR">[56]Insum!$A$68:$H$98</definedName>
    <definedName name="mar" localSheetId="2">'[39]Res-Accide-10'!#REF!</definedName>
    <definedName name="mar">'[39]Res-Accide-10'!#REF!</definedName>
    <definedName name="MARCO_H">#REF!</definedName>
    <definedName name="marina">'[90]Informe Semanal 1'!#REF!</definedName>
    <definedName name="masor" localSheetId="2"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 localSheetId="2">#REF!</definedName>
    <definedName name="MAT">#REF!</definedName>
    <definedName name="MATERIAL">'[72]TABLA MATERIALES'!$A$3:$D$654</definedName>
    <definedName name="materiales">[71]materiales!$A$7:$A$1317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diah_reposo_comida">'[91]CCP,LEYES, Y DEC.'!#REF!</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[27]PRESUPUESTO!$C$13</definedName>
    <definedName name="MesCotiz">'[10]LIQ-NOM'!$H$3</definedName>
    <definedName name="MesCotizacion">'[42]LIQUIDA-NOMINA'!$H$3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[92]Tablas!$AO$6:$AO$7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[47]steel!#REF!</definedName>
    <definedName name="Mtz_Avance">#REF!</definedName>
    <definedName name="Mv">#REF!</definedName>
    <definedName name="n" localSheetId="2" hidden="1">{"via1",#N/A,TRUE,"general";"via2",#N/A,TRUE,"general";"via3",#N/A,TRUE,"general"}</definedName>
    <definedName name="n" localSheetId="0" hidden="1">{"via1",#N/A,TRUE,"general";"via2",#N/A,TRUE,"general";"via3",#N/A,TRUE,"general"}</definedName>
    <definedName name="n" hidden="1">{"via1",#N/A,TRUE,"general";"via2",#N/A,TRUE,"general";"via3",#N/A,TRUE,"general"}</definedName>
    <definedName name="Nada" localSheetId="1">[52]!Nada</definedName>
    <definedName name="Nada">[52]!Nada</definedName>
    <definedName name="Nafta_2">'[93] ASR+Nafta'!$K$19:$AS$19</definedName>
    <definedName name="Nafta2">'[93] ASR+Nafta'!$K$19:$AS$19</definedName>
    <definedName name="Nafta3">'[93]Todos+Nafta'!$K$19:$AS$19</definedName>
    <definedName name="nbvnv" localSheetId="2"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t">[42]EMPRESA!$F$8</definedName>
    <definedName name="Nmax">#REF!</definedName>
    <definedName name="nmdlf">#REF!</definedName>
    <definedName name="nmmmm" localSheetId="2"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'[29]Reservas de Petróleo'!$A$2,'[29]Reservas de Petróleo'!$A$1,'[29]Reservas de Petróleo'!$D$4,'[29]Reservas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[27]PRESUPUESTO!$C$10</definedName>
    <definedName name="ObjetivoProyecto">#REF!</definedName>
    <definedName name="Obra" localSheetId="2">#REF!</definedName>
    <definedName name="Obra">#REF!</definedName>
    <definedName name="obras" hidden="1">#REF!</definedName>
    <definedName name="obras1" localSheetId="1">DATE(YEAR([94]!Loan_Start),MONTH([94]!Loan_Start)+Payment_Number,DAY([94]!Loan_Start))</definedName>
    <definedName name="obras1">DATE(YEAR([94]!Loan_Start),MONTH([94]!Loan_Start)+Payment_Number,DAY([94]!Loan_Start))</definedName>
    <definedName name="obras11" hidden="1">#REF!</definedName>
    <definedName name="obras111" localSheetId="1">DATE(YEAR([95]!Loan_Start),MONTH([95]!Loan_Start)+Payment_Number,DAY([95]!Loan_Start))</definedName>
    <definedName name="obras111">DATE(YEAR([95]!Loan_Start),MONTH([95]!Loan_Start)+Payment_Number,DAY([95]!Loan_Start))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[71]otros!$A$6:$A$1235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ge____1____of____2">#REF!</definedName>
    <definedName name="Parametro_Peso">[59]Tablas!$A$1:$A$65536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DATE(YEAR([95]!Loan_Start),MONTH([95]!Loan_Start)+Payment_Number,DAY([95]!Loan_Start))</definedName>
    <definedName name="Payment_Date1">DATE(YEAR([95]!Loan_Start),MONTH([95]!Loan_Start)+Payment_Number,DAY([95]!Loan_Start))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[44]Hoja1!$C$1</definedName>
    <definedName name="PeriodoPago">'[42]LIQUIDA-NOMINA'!$C$4</definedName>
    <definedName name="PeriodoRepago">#REF!</definedName>
    <definedName name="PeriodoRepagoCCP">#REF!</definedName>
    <definedName name="phed">[57]Hoja1!$C$4</definedName>
    <definedName name="phen">[57]Hoja1!$C$5</definedName>
    <definedName name="Pindis">#REF!</definedName>
    <definedName name="pint">'[78]7422CW00'!#REF!</definedName>
    <definedName name="pintura">'[78]7422CW00'!#REF!</definedName>
    <definedName name="pintyura">[96]STRSUMM0!#REF!</definedName>
    <definedName name="PIP">#REF!</definedName>
    <definedName name="Piscinas">#REF!</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[37]BASES!$E$27</definedName>
    <definedName name="PlazoAIU" localSheetId="2">#REF!</definedName>
    <definedName name="PlazoAIU">#REF!</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[38]BASES!$E$26</definedName>
    <definedName name="Porcentaje">#REF!</definedName>
    <definedName name="PORCENTAJE1">#REF!</definedName>
    <definedName name="PORTADA2">'[97]Hoja 1 '!#REF!</definedName>
    <definedName name="POSICION_PRESUP">[11]Tablas!#REF!</definedName>
    <definedName name="POSICIONES">#REF!</definedName>
    <definedName name="pouig" localSheetId="2"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O">[59]Tablas!$C$1:$C$65536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[48]medelo!$D$46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'[90]Informe Semanal 1'!$V$43:$W$43</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[57]Hoja1!$C$3</definedName>
    <definedName name="prnf">[57]Hoja1!$C$6</definedName>
    <definedName name="ProbRange">0</definedName>
    <definedName name="ProbRangeMit">0</definedName>
    <definedName name="PROC">#REF!</definedName>
    <definedName name="PROCEDIM_SELECC">#REF!</definedName>
    <definedName name="PROCESO">#REF!</definedName>
    <definedName name="PRODUCTO">#REF!</definedName>
    <definedName name="PrOfic">[37]BASES!$B$31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[98]!absc</definedName>
    <definedName name="PRUEBA">[98]!absc</definedName>
    <definedName name="prueba1" localSheetId="1">[98]!absc</definedName>
    <definedName name="prueba1">[98]!absc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W">#REF!</definedName>
    <definedName name="Pwf">'[99]ORITO 02 '!$A$12</definedName>
    <definedName name="Pwf_actual">'[99]ORITO 02 '!$E$6</definedName>
    <definedName name="Pwf_i">[48]medelo!$A$66:$A$83</definedName>
    <definedName name="Pwf_min">'[99]ORITO 02 '!$E$8</definedName>
    <definedName name="Pwfd">#REF!</definedName>
    <definedName name="Q" localSheetId="2">#REF!</definedName>
    <definedName name="q" localSheetId="0" hidden="1">{"via1",#N/A,TRUE,"general";"via2",#N/A,TRUE,"general";"via3",#N/A,TRUE,"general"}</definedName>
    <definedName name="Q">#REF!</definedName>
    <definedName name="Q_actual">'[99]ORITO 02 '!$E$7</definedName>
    <definedName name="Q_BRUTO">#REF!</definedName>
    <definedName name="q1q1q" localSheetId="2"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max">[48]medelo!$B$63</definedName>
    <definedName name="qqqqqw" localSheetId="2"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S">#REF!</definedName>
    <definedName name="Qt">'[99]ORITO 02 '!$E$9</definedName>
    <definedName name="QTIES">#REF!</definedName>
    <definedName name="QTY">#REF!</definedName>
    <definedName name="qw" localSheetId="2"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'[93] ASR+Nafta'!$E$9:$E$21</definedName>
    <definedName name="Recall_3">'[93]Todos+Nafta'!$E$9:$E$21</definedName>
    <definedName name="Recorder">#REF!</definedName>
    <definedName name="recursos">[100]RECURSOS!$A$8:$A$204</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[92]Tablas!$M$6:$M$8</definedName>
    <definedName name="REGIONAL">[92]Tablas!$I$6:$I$10</definedName>
    <definedName name="RegistroCoordinador">#REF!</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l" localSheetId="2">#REF!</definedName>
    <definedName name="rell">#REF!</definedName>
    <definedName name="remanentes">'[29]Reservas de Petróleo'!$A$2,'[29]Reservas de Petróleo'!$A$1,'[29]Reservas de Petróleo'!$D$4,'[29]Reservas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[101]original_sist!$B$1:$L$167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[37]BASES!$E$31</definedName>
    <definedName name="RETTRE" localSheetId="2"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D">[102]Ingenieria!#REF!</definedName>
    <definedName name="RISP">'[3]7422CW00'!#REF!</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nf">[57]Datos!$D$12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'[103]Form5 _Pág_ 1'!#REF!</definedName>
    <definedName name="rrrrrb" localSheetId="2"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[37]BASES!$E$41</definedName>
    <definedName name="sbgfbgdr" localSheetId="2"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[57]Hoja1!$C$14</definedName>
    <definedName name="SERO" localSheetId="2">'INDICAR CÓDIGO DEL ITEM DE PAGO'!ERR</definedName>
    <definedName name="SERO">[0]!ERR</definedName>
    <definedName name="setrj" localSheetId="2"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[57]Hoja1!$C$12</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EE_INT">[47]steel!#REF!</definedName>
    <definedName name="SHEET">'[3]7422CW00'!#REF!</definedName>
    <definedName name="SHEET_KP">[47]steel!$C$7:$L$47</definedName>
    <definedName name="SHEET_MR">[47]steel!$C$7:$J$47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[42]CONTRATO!$I$9</definedName>
    <definedName name="smlv2001">[42]CONTRATO!$H$9</definedName>
    <definedName name="SMML">'[67]ASPECTOS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(Entidad)'!#REF!</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(Entidad)'!#REF!</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(Entidad)'!#REF!</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[57]Hoja1!$C$25</definedName>
    <definedName name="ssh">[57]Hoja1!$C$24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'[104]PxQ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[54]Hoja1!$F$60</definedName>
    <definedName name="Summary" localSheetId="2">#REF!</definedName>
    <definedName name="Summary">#REF!</definedName>
    <definedName name="SUP_ART">[47]steel!#REF!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[59]Tablas!$H$1:$H$65536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 localSheetId="1">[22]!absc</definedName>
    <definedName name="t">[22]!absc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_FECHA">[59]Tablas!$B$1:$B$65536</definedName>
    <definedName name="TABLA" localSheetId="2">#REF!</definedName>
    <definedName name="TABLA">#REF!</definedName>
    <definedName name="tabla1">[105]Hoja3!$B$4:$F$28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[42]EMPRESA!$F$24</definedName>
    <definedName name="TARIFAS">[106]TARIFAS!$A$1:$F$52</definedName>
    <definedName name="TarifaSalud">[42]EMPRESA!$F$26</definedName>
    <definedName name="Tasa">#REF!</definedName>
    <definedName name="TASA_DE_CAMBIO">#REF!</definedName>
    <definedName name="Tasa1">'[107]Bases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lefono">[42]EMPRESA!$F$16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[27]PRESUPUESTO!$I$7</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EMPO">[38]BASES!$E$27</definedName>
    <definedName name="TIPO">#REF!</definedName>
    <definedName name="TIPO_GRUPO">#REF!</definedName>
    <definedName name="TipoGC">[92]Tablas!$U$6:$U$15</definedName>
    <definedName name="TipoNeces">[92]Tablas!$Q$6:$Q$8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[24]INST!#REF!</definedName>
    <definedName name="TKSLCI07">[10]EMPRESA!$F$22</definedName>
    <definedName name="tld">[57]Datos!$D$14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'[42]NOMINA 1'!$N$38</definedName>
    <definedName name="TOTALHH">#REF!</definedName>
    <definedName name="TOTALHH1">#REF!</definedName>
    <definedName name="TotalVacaciones">'[42]NOMINA 1'!$N$37</definedName>
    <definedName name="TotAuxAlim">'[10]NOMINA-1'!$E$37</definedName>
    <definedName name="TotAuxAlimentacion">'[42]NOMINA 1'!$E$38</definedName>
    <definedName name="TotAuxCom">'[10]NOMINA-1'!$E$39</definedName>
    <definedName name="TotAuxComi">'[42]NOMINA 1'!$E$40</definedName>
    <definedName name="TotAuxDotacion">'[42]NOMINA 1'!$E$41</definedName>
    <definedName name="TotAuxHab">'[42]NOMINA 1'!$E$37</definedName>
    <definedName name="TotAuxTransporte">'[42]NOMINA 1'!$E$39</definedName>
    <definedName name="TotBasico">'[42]NOMINA 1'!$E$35</definedName>
    <definedName name="TotCom">'[10]NOMINA-1'!$E$41</definedName>
    <definedName name="TotComision">'[42]NOMINA 1'!$E$42</definedName>
    <definedName name="TotExtras">'[42]NOMINA 1'!$E$36</definedName>
    <definedName name="TotIntercesantias">'[42]NOMINA 1'!$N$39</definedName>
    <definedName name="TotPrimaServicios">'[42]NOMINA 1'!$N$36</definedName>
    <definedName name="TotPrimaServicos">'[42]NOMINA 1'!$N$36</definedName>
    <definedName name="TotPrimaVacaciones">'[42]NOMINA 1'!$N$41</definedName>
    <definedName name="TotPrimConv">'[10]NOMINA-1'!$N$39</definedName>
    <definedName name="TotPrimConvencional">'[42]NOMINA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[108]desmonte!$E$48</definedName>
    <definedName name="TRAT">[109]desmonte!$E$48</definedName>
    <definedName name="TREM">#REF!</definedName>
    <definedName name="Trenes">#REF!</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[110]Tablas!$B$2</definedName>
    <definedName name="tru" localSheetId="2"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'[91]CCP,LEYES, Y DEC.'!#REF!</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'[111]Lista APU'!$A$3:$D$479</definedName>
    <definedName name="UNITARIO">[112]Unitarios!$A$3:$D$13</definedName>
    <definedName name="Unitarios" localSheetId="2">#REF!</definedName>
    <definedName name="Unitarios">#REF!</definedName>
    <definedName name="unj" hidden="1">[19]INST!#REF!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'[81]1'!$N$42</definedName>
    <definedName name="UTL">[27]otros!$C$4</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[113]CONTRATO!$E$9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 localSheetId="2">#REF!</definedName>
    <definedName name="VentaAiu">#REF!</definedName>
    <definedName name="Version4OK" hidden="1">{"Datos de las Curvas",#N/A,TRUE,"TABLA-CALCULOS"}</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h">'[78]7422CW00'!#REF!</definedName>
    <definedName name="VFR">#REF!</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[92]Tablas!$A$6:$A$26</definedName>
    <definedName name="VigenciaDolares">#REF!</definedName>
    <definedName name="VigenciaPesos">#REF!</definedName>
    <definedName name="VIGFUTURA">[92]Tablas!$J$6:$J$8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[52]Personalizar!$E$15</definedName>
    <definedName name="vk" localSheetId="2"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'[114]2004'!#REF!</definedName>
    <definedName name="Wcut">#REF!</definedName>
    <definedName name="WD">#REF!</definedName>
    <definedName name="WDD" hidden="1">{#N/A,#N/A,FALSE,"orthoflow";#N/A,#N/A,FALSE,"Miscelaneos";#N/A,#N/A,FALSE,"Instrumentacio";#N/A,#N/A,FALSE,"Electrico";#N/A,#N/A,FALSE,"Valv. Seguridad"}</definedName>
    <definedName name="WDFSDF" localSheetId="2">'[39]Res-Accide-10'!#REF!</definedName>
    <definedName name="WDFSDF">'[39]Res-Accide-10'!#REF!</definedName>
    <definedName name="wedw">#REF!</definedName>
    <definedName name="WEFWE" localSheetId="2">'[39]Res-Accide-10'!#REF!</definedName>
    <definedName name="WEFWE">'[39]Res-Accide-10'!#REF!</definedName>
    <definedName name="WER">'[39]Res-Accide-10'!$S$2:$S$7</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2">'[39]Res-Accide-10'!#REF!</definedName>
    <definedName name="WILSON">'[39]Res-Accide-10'!#REF!</definedName>
    <definedName name="WQ">#REF!</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Impresion._.Datos._.de._.las._.Curvas." hidden="1">{"Datos de las Curvas",#N/A,TRUE,"TABLA-CALCULOS"}</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 hidden="1">#REF!</definedName>
    <definedName name="xxxxx" localSheetId="1">[115]!absc</definedName>
    <definedName name="xxxxx">[115]!absc</definedName>
    <definedName name="xxxxxds" localSheetId="2"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 localSheetId="1">[28]!absc</definedName>
    <definedName name="Y">[28]!absc</definedName>
    <definedName name="y6y6" localSheetId="2"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YO">'[116]AISLAMIENTO CATEGORIAS II Y III'!$G$1:$I$65536</definedName>
    <definedName name="yrey" localSheetId="2"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ZZZ" localSheetId="2">'[53]A. P. U.'!#REF!</definedName>
    <definedName name="ZZZZZZZZZZZ">'[53]A.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8" i="270" l="1"/>
  <c r="J50" i="270"/>
  <c r="J49" i="270"/>
  <c r="J48" i="270"/>
  <c r="J47" i="270"/>
  <c r="J46" i="270"/>
  <c r="J45" i="270"/>
  <c r="J51" i="270" s="1"/>
  <c r="J32" i="270"/>
  <c r="J31" i="270"/>
  <c r="J30" i="270"/>
  <c r="J29" i="270"/>
  <c r="J28" i="270"/>
  <c r="A29" i="270"/>
  <c r="A30" i="270" s="1"/>
  <c r="A31" i="270" s="1"/>
  <c r="A32" i="270" s="1"/>
  <c r="J27" i="270"/>
  <c r="J33" i="270" l="1"/>
  <c r="J79" i="270" l="1"/>
  <c r="J72" i="270"/>
  <c r="J65" i="270"/>
  <c r="J66" i="270" s="1"/>
  <c r="I62" i="270"/>
  <c r="J62" i="270" s="1"/>
  <c r="J63" i="270" s="1"/>
  <c r="E62" i="270"/>
  <c r="B62" i="270"/>
  <c r="J59" i="270"/>
  <c r="E59" i="270"/>
  <c r="B59" i="270"/>
  <c r="I58" i="270"/>
  <c r="J58" i="270" s="1"/>
  <c r="E58" i="270"/>
  <c r="B58" i="270"/>
  <c r="I57" i="270"/>
  <c r="J57" i="270" s="1"/>
  <c r="E57" i="270"/>
  <c r="B57" i="270"/>
  <c r="I56" i="270"/>
  <c r="J56" i="270" s="1"/>
  <c r="E56" i="270"/>
  <c r="B56" i="270"/>
  <c r="I55" i="270"/>
  <c r="J55" i="270" s="1"/>
  <c r="E55" i="270"/>
  <c r="B55" i="270"/>
  <c r="I54" i="270"/>
  <c r="J54" i="270" s="1"/>
  <c r="E54" i="270"/>
  <c r="B54" i="270"/>
  <c r="I41" i="270"/>
  <c r="J41" i="270" s="1"/>
  <c r="I40" i="270"/>
  <c r="J40" i="270" s="1"/>
  <c r="J39" i="270"/>
  <c r="I38" i="270"/>
  <c r="J38" i="270" s="1"/>
  <c r="I37" i="270"/>
  <c r="J37" i="270" s="1"/>
  <c r="I36" i="270"/>
  <c r="J36" i="270" s="1"/>
  <c r="I23" i="270"/>
  <c r="H23" i="270"/>
  <c r="E23" i="270"/>
  <c r="B23" i="270"/>
  <c r="I22" i="270"/>
  <c r="H22" i="270"/>
  <c r="E22" i="270"/>
  <c r="B22" i="270"/>
  <c r="H21" i="270"/>
  <c r="J21" i="270" s="1"/>
  <c r="E21" i="270"/>
  <c r="B21" i="270"/>
  <c r="I20" i="270"/>
  <c r="H20" i="270"/>
  <c r="E20" i="270"/>
  <c r="B20" i="270"/>
  <c r="I19" i="270"/>
  <c r="H19" i="270"/>
  <c r="E19" i="270"/>
  <c r="B19" i="270"/>
  <c r="A19" i="270"/>
  <c r="A20" i="270" s="1"/>
  <c r="A21" i="270" s="1"/>
  <c r="A22" i="270" s="1"/>
  <c r="A23" i="270" s="1"/>
  <c r="I18" i="270"/>
  <c r="H18" i="270"/>
  <c r="E18" i="270"/>
  <c r="B18" i="270"/>
  <c r="I14" i="270"/>
  <c r="J14" i="270" s="1"/>
  <c r="E14" i="270"/>
  <c r="B14" i="270"/>
  <c r="I13" i="270"/>
  <c r="J13" i="270" s="1"/>
  <c r="E13" i="270"/>
  <c r="B13" i="270"/>
  <c r="I12" i="270"/>
  <c r="J12" i="270" s="1"/>
  <c r="E12" i="270"/>
  <c r="B12" i="270"/>
  <c r="A12" i="270"/>
  <c r="A13" i="270" s="1"/>
  <c r="A14" i="270" s="1"/>
  <c r="I11" i="270"/>
  <c r="J11" i="270" s="1"/>
  <c r="E11" i="270"/>
  <c r="B11" i="270"/>
  <c r="J19" i="270" l="1"/>
  <c r="J22" i="270"/>
  <c r="J20" i="270"/>
  <c r="J60" i="270"/>
  <c r="J18" i="270"/>
  <c r="J23" i="270"/>
  <c r="J15" i="270"/>
  <c r="J42" i="270"/>
  <c r="J24" i="270" l="1"/>
  <c r="N15" i="270"/>
  <c r="J73" i="270" l="1"/>
  <c r="L69" i="270"/>
  <c r="P68" i="270"/>
  <c r="M59" i="270" l="1"/>
  <c r="R73" i="270"/>
  <c r="M73" i="270"/>
</calcChain>
</file>

<file path=xl/sharedStrings.xml><?xml version="1.0" encoding="utf-8"?>
<sst xmlns="http://schemas.openxmlformats.org/spreadsheetml/2006/main" count="267" uniqueCount="161">
  <si>
    <t>FORMULARIO 1</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</si>
  <si>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</si>
  <si>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</si>
  <si>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</si>
  <si>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</si>
  <si>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</si>
  <si>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</si>
  <si>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</si>
  <si>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</si>
  <si>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</si>
  <si>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</si>
  <si>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</si>
  <si>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</si>
  <si>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</si>
  <si>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</si>
  <si>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</si>
  <si>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</si>
  <si>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ADMINISTRACIÓN</t>
  </si>
  <si>
    <t>A=</t>
  </si>
  <si>
    <t xml:space="preserve">IMPREVISTO
</t>
  </si>
  <si>
    <t>I=</t>
  </si>
  <si>
    <t xml:space="preserve">UTILIDAD
</t>
  </si>
  <si>
    <t>U=</t>
  </si>
  <si>
    <t>TOTAL A.I.U</t>
  </si>
  <si>
    <t>A.I.U.=</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</si>
  <si>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</si>
  <si>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</si>
  <si>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</si>
  <si>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</si>
  <si>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</si>
  <si>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</si>
  <si>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</si>
  <si>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</si>
  <si>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</si>
  <si>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</si>
  <si>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</si>
  <si>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</si>
  <si>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</si>
  <si>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</si>
  <si>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</si>
  <si>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</si>
  <si>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</si>
  <si>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</si>
  <si>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</si>
  <si>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</si>
  <si>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</si>
  <si>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</si>
  <si>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</si>
  <si>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</si>
  <si>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</si>
  <si>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</si>
  <si>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</si>
  <si>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</si>
  <si>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</si>
  <si>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</si>
  <si>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</si>
  <si>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</si>
  <si>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</si>
  <si>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</si>
  <si>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</si>
  <si>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</si>
  <si>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</si>
  <si>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</si>
  <si>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</si>
  <si>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</si>
  <si>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</si>
  <si>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</si>
  <si>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</si>
  <si>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</si>
  <si>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</si>
  <si>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</si>
  <si>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</si>
  <si>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</si>
  <si>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</si>
  <si>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</si>
  <si>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</si>
  <si>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</si>
  <si>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</si>
  <si>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</si>
  <si>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</si>
  <si>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</si>
  <si>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</si>
  <si>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</si>
  <si>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</si>
  <si>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</si>
  <si>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</si>
  <si>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</si>
  <si>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</si>
  <si>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</si>
  <si>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</si>
  <si>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Formulario 1 - Propuesta económica  - Documento tipo de licitación de obra pública de infraestructura de transporte - versión 3</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</si>
  <si>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</si>
  <si>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COLOMBIA RURAL</t>
  </si>
  <si>
    <t>MUNICIPIO</t>
  </si>
  <si>
    <t>VIA</t>
  </si>
  <si>
    <t>Long
(Km)</t>
  </si>
  <si>
    <t>PR Inicial</t>
  </si>
  <si>
    <t>PR Final</t>
  </si>
  <si>
    <t>EL GUAMO</t>
  </si>
  <si>
    <t>YEE ENEA - ROBLES</t>
  </si>
  <si>
    <t>SECCIÓN 1 - ITEMS DE OBRA - ACTIVIDADES MEJORAMIENTO DE OBRA</t>
  </si>
  <si>
    <t>No</t>
  </si>
  <si>
    <t>ITEM DE PAGO</t>
  </si>
  <si>
    <t>ESPECIFICACIONES</t>
  </si>
  <si>
    <t>UNID</t>
  </si>
  <si>
    <t xml:space="preserve">GENERAL </t>
  </si>
  <si>
    <t>I. EXPLANACIONES</t>
  </si>
  <si>
    <t>m3</t>
  </si>
  <si>
    <t>II. ESTRUCTURAS DE DRENAJE BOX CULVERT L=6m</t>
  </si>
  <si>
    <t>CONSTRUCCIÓN DE</t>
  </si>
  <si>
    <t>BOX CULVERT 1X1 (L =6m)</t>
  </si>
  <si>
    <t>Kg</t>
  </si>
  <si>
    <t>III. ESTRUCTURAS DE DRENAJE BOX CULVERT L=6m</t>
  </si>
  <si>
    <t>BOX CULVERT 1X2 (L =6m)</t>
  </si>
  <si>
    <t>600.2.3</t>
  </si>
  <si>
    <t>Excavaciones varias en material común en seco.</t>
  </si>
  <si>
    <t>630.6</t>
  </si>
  <si>
    <t>Concreto clase F (140 kg/cm2 ó 2000 PSI)</t>
  </si>
  <si>
    <t>630.4</t>
  </si>
  <si>
    <t>Concreto clase D (210 kg/cm2 ó 3000 PSI)</t>
  </si>
  <si>
    <t>640.1</t>
  </si>
  <si>
    <t>Relleno para Estructuras con recebo</t>
  </si>
  <si>
    <t>Relleno para Estructuras con material excavacion</t>
  </si>
  <si>
    <t>ANCHO</t>
  </si>
  <si>
    <t>m</t>
  </si>
  <si>
    <t>CONSTRUCCIÓN</t>
  </si>
  <si>
    <t>METROS DE PLACA HUELLA EN CONCRETO</t>
  </si>
  <si>
    <t>kg</t>
  </si>
  <si>
    <t>m3/km</t>
  </si>
  <si>
    <t>Caracaterización del corredor</t>
  </si>
  <si>
    <t>km</t>
  </si>
  <si>
    <t>SUB-TOTAL BÁSICO DE OBRA</t>
  </si>
  <si>
    <t>OBRAS DE COMPENSACIÓN AMBIENTAL Y/O COMPLEMENTARIAS (PAGA)</t>
  </si>
  <si>
    <t>REVISIÓN Y/O AJUSTES A ESTUDIOS Y DISEÑOS (Placa Huella, Pavimento y Estructuras de Drenaje)</t>
  </si>
  <si>
    <t>IVA - REVISIÓN, AJUSTE Y/O ACTUALIZACIÓN Y/O MODIFICACIÓN Y/O COMPLEMENTACIÓN DE ESTUDIOS Y DISEÑOS</t>
  </si>
  <si>
    <t>TOTAL ESTUDIOS Y DISEÑOS, REVISIÓN, AJUSTE Y/O ACTUALIZACIÓN Y/O MODIFICACIÓN Y/O COMPLEMENTACIÓN DE ESTUDIOS Y DISEÑOS</t>
  </si>
  <si>
    <t>VALOR ACTIVIDADES MEJORAMIENTO</t>
  </si>
  <si>
    <t>IMPREVISTO</t>
  </si>
  <si>
    <r>
      <t xml:space="preserve">NOTA 1:  </t>
    </r>
    <r>
      <rPr>
        <sz val="12"/>
        <rFont val="Arial Narrow"/>
        <family val="2"/>
      </rPr>
      <t xml:space="preserve">Se debe tener en cuenta que el PRECIO UNITARIO incluye el valor de A.I.U. </t>
    </r>
  </si>
  <si>
    <r>
      <rPr>
        <b/>
        <sz val="12"/>
        <rFont val="Arial Narrow"/>
        <family val="2"/>
      </rPr>
      <t xml:space="preserve">NOTA 2: </t>
    </r>
    <r>
      <rPr>
        <sz val="12"/>
        <rFont val="Arial Narrow"/>
        <family val="2"/>
      </rPr>
      <t xml:space="preserve">Cuando la fracción decimal del peso sea  igual o superior a 5 se aproximará por exceso al número entero siguiente del peso y cuando la fracción decimal del peso sea inferior a 5 se aproximará por defecto al número entero del peso. </t>
    </r>
  </si>
  <si>
    <r>
      <rPr>
        <b/>
        <sz val="12"/>
        <rFont val="Arial Narrow"/>
        <family val="2"/>
      </rPr>
      <t xml:space="preserve">NOTA 3: </t>
    </r>
    <r>
      <rPr>
        <sz val="12"/>
        <rFont val="Arial Narrow"/>
        <family val="2"/>
      </rPr>
      <t xml:space="preserve">El A.I.U y su discriminación deben estar en porcentaje (%). </t>
    </r>
  </si>
  <si>
    <r>
      <t xml:space="preserve">NOTA 4:  </t>
    </r>
    <r>
      <rPr>
        <sz val="12"/>
        <rFont val="Arial Narrow"/>
        <family val="2"/>
      </rPr>
      <t xml:space="preserve">El control de tráfico temporal (controladores de trafico) y la señalización provisional necesarios para la ejecución de las obras será por cuenta y riesgo del contratista. </t>
    </r>
  </si>
  <si>
    <t>Acero de refuerzo de FY = 420 Mpa</t>
  </si>
  <si>
    <t>pdf</t>
  </si>
  <si>
    <t>DIFERENCIA</t>
  </si>
  <si>
    <t>ok</t>
  </si>
  <si>
    <t>CONCLUSION</t>
  </si>
  <si>
    <t>NO CUMPLE</t>
  </si>
  <si>
    <r>
      <rPr>
        <b/>
        <sz val="12"/>
        <rFont val="Arial Narrow"/>
        <family val="2"/>
      </rPr>
      <t xml:space="preserve">NOTA 5: </t>
    </r>
    <r>
      <rPr>
        <sz val="12"/>
        <rFont val="Arial Narrow"/>
        <family val="2"/>
      </rPr>
      <t>Los valores de los Materiales de Obra y equipo se ajustan a los valores comerciales.</t>
    </r>
  </si>
  <si>
    <r>
      <rPr>
        <b/>
        <sz val="12"/>
        <rFont val="Arial Narrow"/>
        <family val="2"/>
      </rPr>
      <t xml:space="preserve">NOTA 6: </t>
    </r>
    <r>
      <rPr>
        <sz val="12"/>
        <rFont val="Arial Narrow"/>
        <family val="2"/>
      </rPr>
      <t>Se cuenta con el análisis de costos para la revisión y/o ajustes a estudios y diseños</t>
    </r>
  </si>
  <si>
    <r>
      <rPr>
        <b/>
        <sz val="12"/>
        <rFont val="Arial Narrow"/>
        <family val="2"/>
      </rPr>
      <t xml:space="preserve">NOTA 7: </t>
    </r>
    <r>
      <rPr>
        <sz val="12"/>
        <rFont val="Arial Narrow"/>
        <family val="2"/>
      </rPr>
      <t>Los costos de bioseguridad se encuentran incluidos administrativos del contratista.</t>
    </r>
  </si>
  <si>
    <r>
      <t xml:space="preserve">NOTA 8: </t>
    </r>
    <r>
      <rPr>
        <sz val="12"/>
        <rFont val="Arial Narrow"/>
        <family val="2"/>
      </rPr>
      <t>EN CUMPIMIENTO DEL CONVENIO NO ES PERMITIDO HACER MODIFICACIONES PESUPUESTALES ENTRE LAS PARTIDAS DE MEJORAMIENTO Y MANTENIMIENTO PERIODICO EN EL PROCESO CONTRACTUAL Y EN LA EJECUCIÓN DE OBRA DEL CONTRATO DERIVADO.</t>
    </r>
  </si>
  <si>
    <t>Acero de refuerzo de FY = 4.200 Kg/cm 2 (60.000 PSI).</t>
  </si>
  <si>
    <t>Relleno para Estructuras con suelo</t>
  </si>
  <si>
    <t>IV. ESTRUCTURAS DE DRENAJE BOX CULVERT L=6m</t>
  </si>
  <si>
    <t>BOX CULVERT 2X2 (L =6m)</t>
  </si>
  <si>
    <t>VI. PLACA HUELLA</t>
  </si>
  <si>
    <t>VII. TRANSPORTE</t>
  </si>
  <si>
    <t>VIII. CARACTERIZACIÓN VIAL</t>
  </si>
  <si>
    <t>V. ESTRUCTURAS DE DRENAJE BOX CULVERT L=6m</t>
  </si>
  <si>
    <t>BOX CULVERT 2X3 (L =6m)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</si>
</sst>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0.0"/>
    <numFmt numFmtId="205" formatCode="_([$$-240A]\ * #,##0_);_([$$-240A]\ * \(#,##0\);_([$$-240A]\ * &quot;-&quot;_);_(@_)"/>
    <numFmt numFmtId="206" formatCode="&quot;$&quot;\ #,##0"/>
  </numFmts>
  <fonts count="7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b/>
      <sz val="14"/>
      <name val="Arial"/>
      <family val="2"/>
    </font>
    <font>
      <b/>
      <sz val="25"/>
      <name val="Arial"/>
      <family val="2"/>
    </font>
    <font>
      <sz val="11"/>
      <color rgb="FF000000"/>
      <name val="Calibri"/>
      <family val="2"/>
    </font>
    <font>
      <b/>
      <sz val="12"/>
      <name val="Arial"/>
      <family val="2"/>
    </font>
    <font>
      <sz val="12"/>
      <name val="Arial"/>
      <family val="2"/>
    </font>
    <font>
      <b/>
      <sz val="16"/>
      <name val="Arial"/>
      <family val="2"/>
    </font>
    <font>
      <b/>
      <sz val="9"/>
      <name val="Arial"/>
      <family val="2"/>
    </font>
    <font>
      <b/>
      <sz val="14"/>
      <name val="Arial Narrow"/>
      <family val="2"/>
    </font>
    <font>
      <sz val="12"/>
      <name val="Tahoma"/>
      <family val="2"/>
    </font>
    <font>
      <b/>
      <sz val="14"/>
      <name val="Tahoma"/>
      <family val="2"/>
    </font>
    <font>
      <b/>
      <sz val="14"/>
      <color rgb="FFFF0000"/>
      <name val="Arial Narrow"/>
      <family val="2"/>
    </font>
    <font>
      <sz val="10"/>
      <name val="Tahoma"/>
      <family val="2"/>
    </font>
    <font>
      <sz val="12"/>
      <color indexed="8"/>
      <name val="Tahoma"/>
      <family val="2"/>
    </font>
    <font>
      <sz val="14"/>
      <name val="Tahoma"/>
      <family val="2"/>
    </font>
    <font>
      <b/>
      <sz val="12"/>
      <name val="Arial Narrow"/>
      <family val="2"/>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indexed="9"/>
        <bgColor indexed="64"/>
      </patternFill>
    </fill>
    <fill>
      <patternFill patternType="solid">
        <fgColor rgb="FFE2EFDA"/>
        <bgColor indexed="64"/>
      </patternFill>
    </fill>
    <fill>
      <patternFill patternType="solid">
        <fgColor theme="2" tint="-9.9978637043366805E-2"/>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0" tint="-0.34998626667073579"/>
        <bgColor indexed="64"/>
      </patternFill>
    </fill>
  </fills>
  <borders count="10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medium">
        <color indexed="64"/>
      </bottom>
      <diagonal/>
    </border>
  </borders>
  <cellStyleXfs count="273">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53">
      <alignment horizontal="right"/>
    </xf>
    <xf numFmtId="188" fontId="7" fillId="0" borderId="53">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53">
      <alignment horizontal="right"/>
    </xf>
    <xf numFmtId="191" fontId="5" fillId="0" borderId="0">
      <protection locked="0"/>
    </xf>
    <xf numFmtId="3" fontId="34" fillId="0" borderId="0" applyFont="0" applyFill="0" applyBorder="0" applyAlignment="0" applyProtection="0"/>
    <xf numFmtId="192" fontId="5" fillId="0" borderId="0">
      <protection locked="0"/>
    </xf>
    <xf numFmtId="193" fontId="34"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5" fontId="35" fillId="0" borderId="0">
      <protection locked="0"/>
    </xf>
    <xf numFmtId="196"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169" fontId="38"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39"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8">
      <protection locked="0"/>
    </xf>
    <xf numFmtId="0" fontId="45" fillId="0" borderId="0"/>
    <xf numFmtId="0" fontId="46" fillId="0" borderId="0" applyNumberFormat="0" applyFill="0" applyBorder="0" applyAlignment="0" applyProtection="0">
      <alignment vertical="top"/>
      <protection locked="0"/>
    </xf>
    <xf numFmtId="0" fontId="5" fillId="0" borderId="0"/>
    <xf numFmtId="168" fontId="61" fillId="0" borderId="0" applyFont="0" applyFill="0" applyBorder="0" applyAlignment="0" applyProtection="0"/>
    <xf numFmtId="0" fontId="1" fillId="0" borderId="0"/>
    <xf numFmtId="169" fontId="5" fillId="0" borderId="0" applyFont="0" applyFill="0" applyBorder="0" applyAlignment="0" applyProtection="0"/>
    <xf numFmtId="0" fontId="5" fillId="0" borderId="0"/>
    <xf numFmtId="0" fontId="46" fillId="0" borderId="0" applyNumberFormat="0" applyFill="0" applyBorder="0" applyAlignment="0" applyProtection="0">
      <alignment vertical="top"/>
      <protection locked="0"/>
    </xf>
    <xf numFmtId="173" fontId="5" fillId="0" borderId="0" applyFont="0" applyFill="0" applyBorder="0" applyAlignment="0" applyProtection="0"/>
    <xf numFmtId="168" fontId="5" fillId="0" borderId="0" applyFont="0" applyFill="0" applyBorder="0" applyAlignment="0" applyProtection="0"/>
    <xf numFmtId="42" fontId="61" fillId="0" borderId="0" applyFont="0" applyFill="0" applyBorder="0" applyAlignment="0" applyProtection="0"/>
    <xf numFmtId="205" fontId="5" fillId="0" borderId="0"/>
    <xf numFmtId="9" fontId="5" fillId="0" borderId="0" applyFont="0" applyFill="0" applyBorder="0" applyAlignment="0" applyProtection="0"/>
    <xf numFmtId="205" fontId="5" fillId="0" borderId="0"/>
    <xf numFmtId="0" fontId="61" fillId="0" borderId="0" applyNumberFormat="0" applyBorder="0" applyAlignment="0"/>
    <xf numFmtId="0" fontId="1" fillId="0" borderId="0"/>
    <xf numFmtId="179" fontId="5" fillId="0" borderId="0" applyFont="0" applyFill="0" applyBorder="0" applyAlignment="0" applyProtection="0"/>
    <xf numFmtId="9" fontId="5" fillId="0" borderId="0" applyFont="0" applyFill="0" applyBorder="0" applyAlignment="0" applyProtection="0"/>
  </cellStyleXfs>
  <cellXfs count="641">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40" xfId="89" applyFont="1" applyBorder="1"/>
    <xf numFmtId="0" fontId="33" fillId="0" borderId="41" xfId="89" applyFont="1" applyBorder="1"/>
    <xf numFmtId="0" fontId="33" fillId="0" borderId="41" xfId="89" applyFont="1" applyBorder="1" applyAlignment="1">
      <alignment horizontal="center"/>
    </xf>
    <xf numFmtId="0" fontId="33" fillId="0" borderId="42" xfId="89" applyFont="1" applyBorder="1"/>
    <xf numFmtId="0" fontId="33" fillId="0" borderId="38" xfId="89" applyFont="1" applyBorder="1"/>
    <xf numFmtId="0" fontId="33" fillId="0" borderId="39" xfId="89" applyFont="1" applyBorder="1"/>
    <xf numFmtId="0" fontId="33" fillId="0" borderId="0" xfId="90" applyFont="1"/>
    <xf numFmtId="0" fontId="33" fillId="0" borderId="38" xfId="90" applyFont="1" applyBorder="1"/>
    <xf numFmtId="0" fontId="33" fillId="0" borderId="39" xfId="90" applyFont="1" applyBorder="1"/>
    <xf numFmtId="182" fontId="33" fillId="0" borderId="39" xfId="90" applyNumberFormat="1" applyFont="1" applyBorder="1"/>
    <xf numFmtId="184" fontId="33" fillId="0" borderId="39" xfId="90" applyNumberFormat="1" applyFont="1" applyBorder="1"/>
    <xf numFmtId="0" fontId="33" fillId="0" borderId="36" xfId="90" applyFont="1" applyBorder="1"/>
    <xf numFmtId="0" fontId="33" fillId="0" borderId="37" xfId="89" applyFont="1" applyBorder="1"/>
    <xf numFmtId="0" fontId="33" fillId="0" borderId="37" xfId="89" applyFont="1" applyBorder="1" applyAlignment="1">
      <alignment horizontal="center"/>
    </xf>
    <xf numFmtId="185" fontId="33" fillId="0" borderId="37" xfId="34" applyNumberFormat="1" applyFont="1" applyBorder="1"/>
    <xf numFmtId="0" fontId="33" fillId="0" borderId="43" xfId="89" applyFont="1" applyBorder="1"/>
    <xf numFmtId="0" fontId="30" fillId="0" borderId="38" xfId="89" applyFont="1" applyBorder="1"/>
    <xf numFmtId="0" fontId="30" fillId="0" borderId="39" xfId="89" applyFont="1" applyBorder="1"/>
    <xf numFmtId="0" fontId="31" fillId="0" borderId="0" xfId="0" applyFont="1"/>
    <xf numFmtId="0" fontId="33" fillId="25" borderId="0" xfId="89" applyFont="1" applyFill="1"/>
    <xf numFmtId="0" fontId="30" fillId="25" borderId="0" xfId="89" applyFont="1" applyFill="1"/>
    <xf numFmtId="0" fontId="33" fillId="25" borderId="39" xfId="89" applyFont="1" applyFill="1" applyBorder="1"/>
    <xf numFmtId="0" fontId="47" fillId="0" borderId="0" xfId="89" applyFont="1"/>
    <xf numFmtId="0" fontId="31" fillId="0" borderId="0" xfId="0" applyFont="1" applyBorder="1"/>
    <xf numFmtId="0" fontId="31" fillId="0" borderId="0" xfId="0" applyFont="1" applyFill="1"/>
    <xf numFmtId="0" fontId="31" fillId="0" borderId="40" xfId="0" applyFont="1" applyBorder="1"/>
    <xf numFmtId="0" fontId="31" fillId="0" borderId="85" xfId="0" applyFont="1" applyBorder="1"/>
    <xf numFmtId="0" fontId="31" fillId="0" borderId="86" xfId="0" applyFont="1" applyFill="1" applyBorder="1"/>
    <xf numFmtId="0" fontId="31" fillId="0" borderId="38" xfId="0" applyFont="1" applyBorder="1"/>
    <xf numFmtId="0" fontId="31" fillId="0" borderId="39" xfId="0" applyFont="1" applyFill="1" applyBorder="1"/>
    <xf numFmtId="0" fontId="33" fillId="0" borderId="39" xfId="0" applyFont="1" applyFill="1" applyBorder="1" applyAlignment="1">
      <alignment horizontal="center" wrapText="1"/>
    </xf>
    <xf numFmtId="0" fontId="44" fillId="0" borderId="39" xfId="255" applyFont="1" applyFill="1" applyBorder="1" applyAlignment="1">
      <alignment horizontal="center" vertical="center"/>
    </xf>
    <xf numFmtId="0" fontId="44" fillId="0" borderId="39" xfId="0" applyFont="1" applyFill="1" applyBorder="1" applyAlignment="1">
      <alignment horizontal="center" vertical="center"/>
    </xf>
    <xf numFmtId="0" fontId="44" fillId="0" borderId="39" xfId="0" applyFont="1" applyFill="1" applyBorder="1" applyAlignment="1">
      <alignment vertical="center"/>
    </xf>
    <xf numFmtId="1" fontId="44" fillId="0" borderId="39" xfId="0" applyNumberFormat="1" applyFont="1" applyFill="1" applyBorder="1" applyAlignment="1">
      <alignment horizontal="center" vertical="center"/>
    </xf>
    <xf numFmtId="0" fontId="44" fillId="0" borderId="39" xfId="0" applyFont="1" applyFill="1" applyBorder="1" applyAlignment="1">
      <alignment horizontal="center"/>
    </xf>
    <xf numFmtId="0" fontId="43" fillId="0" borderId="39" xfId="0" applyFont="1" applyFill="1" applyBorder="1" applyAlignment="1" applyProtection="1">
      <alignment horizontal="center"/>
      <protection locked="0"/>
    </xf>
    <xf numFmtId="0" fontId="43" fillId="0" borderId="39" xfId="0" applyFont="1" applyFill="1" applyBorder="1" applyAlignment="1">
      <alignment horizontal="center" vertical="center"/>
    </xf>
    <xf numFmtId="4" fontId="31" fillId="0" borderId="39" xfId="0" applyNumberFormat="1" applyFont="1" applyFill="1" applyBorder="1" applyAlignment="1">
      <alignment horizontal="center" vertical="center"/>
    </xf>
    <xf numFmtId="0" fontId="43" fillId="0" borderId="39" xfId="0" applyFont="1" applyFill="1" applyBorder="1" applyAlignment="1">
      <alignment horizontal="left" vertical="center"/>
    </xf>
    <xf numFmtId="0" fontId="43" fillId="0" borderId="39" xfId="0" applyFont="1" applyFill="1" applyBorder="1" applyAlignment="1">
      <alignment horizontal="center"/>
    </xf>
    <xf numFmtId="173" fontId="31" fillId="0" borderId="39" xfId="34" applyFont="1" applyFill="1" applyBorder="1"/>
    <xf numFmtId="173" fontId="31" fillId="0" borderId="39" xfId="0" applyNumberFormat="1" applyFont="1" applyFill="1" applyBorder="1"/>
    <xf numFmtId="0" fontId="43" fillId="0" borderId="39" xfId="0" applyFont="1" applyFill="1" applyBorder="1" applyAlignment="1">
      <alignment horizontal="center" wrapText="1"/>
    </xf>
    <xf numFmtId="173" fontId="31" fillId="0" borderId="39" xfId="34" applyFont="1" applyFill="1" applyBorder="1" applyAlignment="1">
      <alignment horizontal="center" wrapText="1"/>
    </xf>
    <xf numFmtId="166" fontId="31" fillId="0" borderId="39" xfId="0" applyNumberFormat="1" applyFont="1" applyFill="1" applyBorder="1"/>
    <xf numFmtId="43" fontId="31" fillId="0" borderId="39" xfId="34" applyNumberFormat="1" applyFont="1" applyFill="1" applyBorder="1"/>
    <xf numFmtId="43" fontId="31" fillId="0" borderId="39" xfId="0" applyNumberFormat="1" applyFont="1" applyFill="1" applyBorder="1"/>
    <xf numFmtId="0" fontId="32" fillId="0" borderId="39" xfId="0" applyFont="1" applyFill="1" applyBorder="1"/>
    <xf numFmtId="0" fontId="31" fillId="0" borderId="39" xfId="0" applyFont="1" applyFill="1" applyBorder="1" applyAlignment="1">
      <alignment horizontal="center"/>
    </xf>
    <xf numFmtId="0" fontId="42" fillId="0" borderId="39" xfId="0" applyFont="1" applyFill="1" applyBorder="1" applyAlignment="1">
      <alignment wrapText="1"/>
    </xf>
    <xf numFmtId="0" fontId="33" fillId="0" borderId="39" xfId="0" applyFont="1" applyFill="1" applyBorder="1" applyAlignment="1">
      <alignment horizontal="right"/>
    </xf>
    <xf numFmtId="0" fontId="31" fillId="0" borderId="87" xfId="0" applyFont="1" applyBorder="1"/>
    <xf numFmtId="0" fontId="31" fillId="0" borderId="88" xfId="0" applyFont="1" applyBorder="1"/>
    <xf numFmtId="0" fontId="31" fillId="0" borderId="89" xfId="0" applyFont="1" applyFill="1" applyBorder="1"/>
    <xf numFmtId="0" fontId="50" fillId="0" borderId="0" xfId="0" applyFont="1" applyBorder="1"/>
    <xf numFmtId="0" fontId="50" fillId="0" borderId="67" xfId="0" applyFont="1" applyBorder="1" applyAlignment="1">
      <alignment horizontal="center"/>
    </xf>
    <xf numFmtId="0" fontId="52" fillId="0" borderId="59" xfId="0" applyFont="1" applyBorder="1" applyAlignment="1">
      <alignment horizontal="center"/>
    </xf>
    <xf numFmtId="0" fontId="50" fillId="0" borderId="59" xfId="0" applyFont="1" applyBorder="1" applyAlignment="1">
      <alignment vertical="center"/>
    </xf>
    <xf numFmtId="0" fontId="50" fillId="0" borderId="78" xfId="0" applyFont="1" applyBorder="1" applyAlignment="1">
      <alignment vertical="center"/>
    </xf>
    <xf numFmtId="0" fontId="50" fillId="0" borderId="64" xfId="0" applyFont="1" applyBorder="1" applyAlignment="1">
      <alignment horizontal="center"/>
    </xf>
    <xf numFmtId="0" fontId="52" fillId="0" borderId="63" xfId="0" applyFont="1" applyBorder="1" applyAlignment="1">
      <alignment horizontal="center"/>
    </xf>
    <xf numFmtId="0" fontId="50" fillId="0" borderId="63"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Border="1" applyAlignment="1">
      <alignment horizontal="center"/>
    </xf>
    <xf numFmtId="0" fontId="50" fillId="0" borderId="0" xfId="0" applyFont="1" applyBorder="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7" xfId="0" applyFont="1" applyBorder="1" applyAlignment="1">
      <alignment horizontal="left"/>
    </xf>
    <xf numFmtId="0" fontId="50" fillId="0" borderId="60" xfId="0" applyFont="1" applyBorder="1" applyAlignment="1">
      <alignment horizontal="center"/>
    </xf>
    <xf numFmtId="0" fontId="50" fillId="0" borderId="76" xfId="0" applyFont="1" applyBorder="1" applyAlignment="1">
      <alignment horizontal="center"/>
    </xf>
    <xf numFmtId="0" fontId="50" fillId="0" borderId="27" xfId="0" applyFont="1" applyBorder="1"/>
    <xf numFmtId="0" fontId="50" fillId="0" borderId="31" xfId="0" applyFont="1" applyBorder="1"/>
    <xf numFmtId="0" fontId="50" fillId="0" borderId="74" xfId="0" applyFont="1" applyBorder="1"/>
    <xf numFmtId="0" fontId="50" fillId="0" borderId="64" xfId="0" applyFont="1" applyBorder="1"/>
    <xf numFmtId="0" fontId="50" fillId="0" borderId="63" xfId="0" applyFont="1" applyBorder="1"/>
    <xf numFmtId="0" fontId="50" fillId="0" borderId="62" xfId="0" applyFont="1" applyBorder="1"/>
    <xf numFmtId="0" fontId="50" fillId="0" borderId="11" xfId="0" applyFont="1" applyBorder="1"/>
    <xf numFmtId="0" fontId="50" fillId="0" borderId="12" xfId="0" applyFont="1" applyBorder="1"/>
    <xf numFmtId="0" fontId="52" fillId="24" borderId="75" xfId="0" applyFont="1" applyFill="1" applyBorder="1" applyAlignment="1">
      <alignment horizontal="center" vertical="center"/>
    </xf>
    <xf numFmtId="0" fontId="50" fillId="24" borderId="73" xfId="0" applyFont="1" applyFill="1" applyBorder="1" applyAlignment="1">
      <alignment horizontal="center" vertical="center"/>
    </xf>
    <xf numFmtId="4" fontId="50" fillId="24" borderId="73"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7" xfId="0" applyFont="1" applyBorder="1"/>
    <xf numFmtId="0" fontId="50" fillId="0" borderId="59" xfId="0" applyFont="1" applyBorder="1"/>
    <xf numFmtId="0" fontId="50" fillId="0" borderId="69" xfId="0" applyFont="1" applyBorder="1"/>
    <xf numFmtId="0" fontId="50" fillId="0" borderId="70" xfId="0" applyFont="1" applyBorder="1"/>
    <xf numFmtId="173" fontId="50" fillId="0" borderId="68" xfId="34" applyFont="1" applyBorder="1"/>
    <xf numFmtId="173" fontId="50" fillId="0" borderId="65" xfId="0" applyNumberFormat="1" applyFont="1" applyBorder="1"/>
    <xf numFmtId="0" fontId="52" fillId="24" borderId="50" xfId="0" applyFont="1" applyFill="1" applyBorder="1" applyAlignment="1">
      <alignment horizontal="center"/>
    </xf>
    <xf numFmtId="0" fontId="50" fillId="0" borderId="22" xfId="0" applyFont="1" applyBorder="1" applyAlignment="1">
      <alignment horizontal="center"/>
    </xf>
    <xf numFmtId="2" fontId="50" fillId="0" borderId="18" xfId="0" applyNumberFormat="1" applyFont="1" applyBorder="1"/>
    <xf numFmtId="0" fontId="50" fillId="0" borderId="20" xfId="0" applyFont="1" applyBorder="1"/>
    <xf numFmtId="173" fontId="50" fillId="0" borderId="46" xfId="34" applyFont="1" applyBorder="1"/>
    <xf numFmtId="173" fontId="50" fillId="0" borderId="65"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8" xfId="0" applyFont="1" applyBorder="1"/>
    <xf numFmtId="0" fontId="50" fillId="0" borderId="14" xfId="0" applyFont="1" applyBorder="1"/>
    <xf numFmtId="173" fontId="50" fillId="0" borderId="44"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0" fontId="50" fillId="0" borderId="21" xfId="0" applyFont="1" applyBorder="1" applyAlignment="1">
      <alignment horizontal="left"/>
    </xf>
    <xf numFmtId="0" fontId="50" fillId="0" borderId="22" xfId="0" applyFont="1" applyBorder="1" applyAlignment="1">
      <alignment horizontal="left"/>
    </xf>
    <xf numFmtId="173" fontId="50" fillId="0" borderId="18" xfId="34" applyFont="1" applyBorder="1" applyAlignment="1">
      <alignment horizontal="center"/>
    </xf>
    <xf numFmtId="0" fontId="50" fillId="0" borderId="22" xfId="95" applyNumberFormat="1" applyFont="1" applyBorder="1" applyAlignment="1">
      <alignment horizontal="center"/>
    </xf>
    <xf numFmtId="166" fontId="50" fillId="0" borderId="25" xfId="0" applyNumberFormat="1" applyFont="1" applyBorder="1" applyAlignment="1">
      <alignment horizontal="center" wrapText="1"/>
    </xf>
    <xf numFmtId="173" fontId="50" fillId="0" borderId="51" xfId="34" applyFont="1" applyBorder="1" applyAlignment="1">
      <alignment horizontal="center" wrapText="1"/>
    </xf>
    <xf numFmtId="166" fontId="50" fillId="24" borderId="65"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5" xfId="0" applyNumberFormat="1" applyFont="1" applyBorder="1"/>
    <xf numFmtId="43" fontId="50" fillId="24" borderId="65" xfId="0" applyNumberFormat="1" applyFont="1" applyFill="1" applyBorder="1"/>
    <xf numFmtId="0" fontId="50" fillId="0" borderId="60" xfId="0" applyFont="1" applyBorder="1"/>
    <xf numFmtId="0" fontId="50" fillId="0" borderId="0" xfId="0" applyFont="1" applyBorder="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61" xfId="0" applyFont="1" applyBorder="1"/>
    <xf numFmtId="0" fontId="52" fillId="0" borderId="11" xfId="0" applyFont="1" applyBorder="1" applyAlignment="1">
      <alignment horizontal="left"/>
    </xf>
    <xf numFmtId="0" fontId="50" fillId="0" borderId="0" xfId="0" applyFont="1" applyBorder="1" applyAlignment="1">
      <alignment horizontal="left"/>
    </xf>
    <xf numFmtId="0" fontId="50" fillId="0" borderId="11" xfId="0" applyFont="1" applyBorder="1" applyAlignment="1">
      <alignment horizontal="left"/>
    </xf>
    <xf numFmtId="0" fontId="48" fillId="0" borderId="0" xfId="0" applyFont="1" applyBorder="1"/>
    <xf numFmtId="0" fontId="49" fillId="0" borderId="0" xfId="0" applyFont="1" applyBorder="1"/>
    <xf numFmtId="0" fontId="33" fillId="0" borderId="0" xfId="89" applyFont="1" applyBorder="1"/>
    <xf numFmtId="0" fontId="52" fillId="0" borderId="20" xfId="126" applyFont="1" applyBorder="1" applyAlignment="1">
      <alignment horizontal="center" vertical="center" wrapText="1"/>
    </xf>
    <xf numFmtId="0" fontId="52" fillId="24" borderId="45" xfId="73" applyFont="1" applyFill="1" applyBorder="1" applyAlignment="1">
      <alignment vertical="center"/>
    </xf>
    <xf numFmtId="0" fontId="52" fillId="24" borderId="47" xfId="73" applyFont="1" applyFill="1" applyBorder="1" applyAlignment="1">
      <alignment vertical="center"/>
    </xf>
    <xf numFmtId="0" fontId="52" fillId="24" borderId="48" xfId="73" applyFont="1" applyFill="1" applyBorder="1" applyAlignment="1">
      <alignment vertical="center"/>
    </xf>
    <xf numFmtId="0" fontId="50" fillId="0" borderId="56" xfId="73" applyFont="1" applyBorder="1" applyAlignment="1">
      <alignment horizontal="center" vertical="center"/>
    </xf>
    <xf numFmtId="0" fontId="50" fillId="0" borderId="18" xfId="74" applyFont="1" applyBorder="1" applyAlignment="1">
      <alignment horizontal="center" vertical="center"/>
    </xf>
    <xf numFmtId="0" fontId="50" fillId="0" borderId="18" xfId="74" applyFont="1" applyBorder="1" applyAlignment="1">
      <alignment horizontal="left" vertical="center" wrapText="1"/>
    </xf>
    <xf numFmtId="4" fontId="50" fillId="0" borderId="18" xfId="39" applyNumberFormat="1" applyFont="1" applyBorder="1" applyAlignment="1">
      <alignment vertical="center" wrapText="1"/>
    </xf>
    <xf numFmtId="167" fontId="50" fillId="0" borderId="18" xfId="62" applyNumberFormat="1" applyFont="1" applyBorder="1" applyAlignment="1">
      <alignment horizontal="right" vertical="center" wrapText="1"/>
    </xf>
    <xf numFmtId="167" fontId="50" fillId="0" borderId="51"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4" xfId="39" applyNumberFormat="1" applyFont="1" applyBorder="1" applyAlignment="1">
      <alignment horizontal="right" vertical="center"/>
    </xf>
    <xf numFmtId="0" fontId="50" fillId="0" borderId="18" xfId="74" applyFont="1" applyBorder="1" applyAlignment="1">
      <alignment horizontal="lef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8" xfId="135" applyFont="1" applyBorder="1" applyAlignment="1">
      <alignment horizontal="left"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73" applyFont="1" applyBorder="1" applyAlignment="1">
      <alignment horizontal="left" vertical="center" wrapText="1"/>
    </xf>
    <xf numFmtId="0" fontId="50" fillId="0" borderId="18" xfId="126" applyFont="1" applyBorder="1" applyAlignment="1">
      <alignment horizontal="center" vertical="center"/>
    </xf>
    <xf numFmtId="0" fontId="50" fillId="0" borderId="18" xfId="135" applyFont="1" applyBorder="1" applyAlignment="1">
      <alignment horizontal="left" vertical="center" wrapText="1"/>
    </xf>
    <xf numFmtId="167" fontId="50" fillId="0" borderId="18" xfId="62" quotePrefix="1" applyNumberFormat="1" applyFont="1" applyBorder="1" applyAlignment="1">
      <alignment horizontal="right" vertical="center" wrapText="1"/>
    </xf>
    <xf numFmtId="0" fontId="50" fillId="0" borderId="56" xfId="135" applyFont="1" applyBorder="1" applyAlignment="1">
      <alignment horizontal="center" vertical="center"/>
    </xf>
    <xf numFmtId="0" fontId="50" fillId="0" borderId="18" xfId="73" applyFont="1" applyBorder="1" applyAlignment="1">
      <alignment horizontal="center" vertical="center" wrapText="1"/>
    </xf>
    <xf numFmtId="0" fontId="50" fillId="0" borderId="55"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9" xfId="62" applyNumberFormat="1" applyFont="1" applyBorder="1" applyAlignment="1">
      <alignment horizontal="right" vertical="center" wrapText="1"/>
    </xf>
    <xf numFmtId="176" fontId="52" fillId="0" borderId="54" xfId="39" applyNumberFormat="1" applyFont="1" applyBorder="1" applyAlignment="1">
      <alignment horizontal="right" vertical="center"/>
    </xf>
    <xf numFmtId="0" fontId="50" fillId="0" borderId="33" xfId="73" applyFont="1" applyBorder="1" applyAlignment="1">
      <alignment horizontal="center" vertical="center"/>
    </xf>
    <xf numFmtId="2" fontId="50" fillId="0" borderId="14" xfId="73" applyNumberFormat="1" applyFont="1" applyBorder="1" applyAlignment="1">
      <alignment horizontal="center" vertical="center"/>
    </xf>
    <xf numFmtId="0" fontId="50" fillId="0" borderId="14" xfId="73" applyFont="1" applyBorder="1" applyAlignment="1">
      <alignment horizontal="left" vertical="center"/>
    </xf>
    <xf numFmtId="0" fontId="50" fillId="0" borderId="14" xfId="73" applyFont="1" applyBorder="1" applyAlignment="1">
      <alignment horizontal="center" vertical="center"/>
    </xf>
    <xf numFmtId="0" fontId="50" fillId="0" borderId="14" xfId="73" applyFont="1" applyBorder="1" applyAlignment="1">
      <alignment horizontal="left" vertical="center" wrapText="1"/>
    </xf>
    <xf numFmtId="187" fontId="52" fillId="24" borderId="48"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4" fillId="0" borderId="17" xfId="128" applyFont="1" applyBorder="1" applyAlignment="1">
      <alignment horizontal="right" vertical="center"/>
    </xf>
    <xf numFmtId="181" fontId="50" fillId="0" borderId="35" xfId="129" applyNumberFormat="1" applyFont="1" applyBorder="1" applyAlignment="1">
      <alignment vertical="center"/>
    </xf>
    <xf numFmtId="0" fontId="50" fillId="0" borderId="21" xfId="128" applyFont="1" applyBorder="1" applyAlignment="1">
      <alignment horizontal="left" vertical="center"/>
    </xf>
    <xf numFmtId="180" fontId="50" fillId="0" borderId="22" xfId="129" applyNumberFormat="1" applyFont="1" applyBorder="1" applyAlignment="1">
      <alignment horizontal="center" vertical="center"/>
    </xf>
    <xf numFmtId="0" fontId="52" fillId="0" borderId="22" xfId="128" applyFont="1" applyBorder="1" applyAlignment="1">
      <alignment vertical="center"/>
    </xf>
    <xf numFmtId="0" fontId="52" fillId="0" borderId="23" xfId="128" applyFont="1" applyBorder="1" applyAlignment="1">
      <alignment horizontal="right" vertical="center"/>
    </xf>
    <xf numFmtId="181" fontId="50" fillId="0" borderId="30" xfId="129" applyNumberFormat="1" applyFont="1" applyBorder="1" applyAlignment="1">
      <alignment vertical="center"/>
    </xf>
    <xf numFmtId="0" fontId="50" fillId="0" borderId="0" xfId="126" applyFont="1" applyAlignment="1">
      <alignment horizontal="center" vertical="center"/>
    </xf>
    <xf numFmtId="9" fontId="50" fillId="0" borderId="22" xfId="129" applyNumberFormat="1" applyFont="1" applyBorder="1" applyAlignment="1">
      <alignment horizontal="center" vertical="center"/>
    </xf>
    <xf numFmtId="181" fontId="50" fillId="0" borderId="22" xfId="129" applyNumberFormat="1" applyFont="1" applyBorder="1" applyAlignment="1">
      <alignment vertical="center"/>
    </xf>
    <xf numFmtId="0" fontId="50" fillId="0" borderId="23" xfId="128" applyFont="1" applyBorder="1" applyAlignment="1">
      <alignment vertical="center"/>
    </xf>
    <xf numFmtId="0" fontId="52" fillId="0" borderId="21" xfId="128" applyFont="1" applyBorder="1" applyAlignment="1">
      <alignment horizontal="left" vertical="center"/>
    </xf>
    <xf numFmtId="181" fontId="52" fillId="0" borderId="30" xfId="129" applyNumberFormat="1" applyFont="1" applyBorder="1" applyAlignment="1">
      <alignment vertical="center"/>
    </xf>
    <xf numFmtId="0" fontId="50" fillId="0" borderId="21" xfId="128" applyFont="1" applyBorder="1" applyAlignment="1">
      <alignment horizontal="left" vertical="center" wrapText="1"/>
    </xf>
    <xf numFmtId="0" fontId="50" fillId="0" borderId="23" xfId="128" applyFont="1" applyBorder="1" applyAlignment="1">
      <alignment horizontal="right" vertical="center"/>
    </xf>
    <xf numFmtId="0" fontId="52" fillId="0" borderId="27" xfId="128" applyFont="1" applyBorder="1" applyAlignment="1">
      <alignment horizontal="left" vertical="center"/>
    </xf>
    <xf numFmtId="9" fontId="50" fillId="0" borderId="31" xfId="129" applyNumberFormat="1" applyFont="1" applyBorder="1" applyAlignment="1">
      <alignment horizontal="center" vertical="center"/>
    </xf>
    <xf numFmtId="181" fontId="52" fillId="0" borderId="31" xfId="129" applyNumberFormat="1" applyFont="1" applyBorder="1" applyAlignment="1">
      <alignment vertical="center"/>
    </xf>
    <xf numFmtId="0" fontId="50" fillId="0" borderId="28" xfId="128" applyFont="1" applyBorder="1" applyAlignment="1">
      <alignment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51"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2" fillId="0" borderId="21" xfId="128" applyFont="1" applyBorder="1" applyAlignment="1">
      <alignment horizontal="left" vertical="center" wrapText="1"/>
    </xf>
    <xf numFmtId="0" fontId="50" fillId="25" borderId="0" xfId="130" applyFont="1" applyFill="1" applyBorder="1" applyAlignment="1">
      <alignment horizontal="center" vertical="center" wrapText="1"/>
    </xf>
    <xf numFmtId="0" fontId="52" fillId="25" borderId="59" xfId="130" applyFont="1" applyFill="1" applyBorder="1" applyAlignment="1">
      <alignment horizontal="center" vertical="center" wrapText="1"/>
    </xf>
    <xf numFmtId="0" fontId="8" fillId="0" borderId="91" xfId="0" applyFont="1" applyBorder="1" applyAlignment="1">
      <alignment horizontal="left" vertical="center"/>
    </xf>
    <xf numFmtId="0" fontId="7" fillId="0" borderId="91" xfId="0" applyFont="1" applyBorder="1" applyAlignment="1">
      <alignment horizontal="left" vertical="center"/>
    </xf>
    <xf numFmtId="0" fontId="56" fillId="0" borderId="90" xfId="0" applyFont="1" applyBorder="1" applyAlignment="1">
      <alignment horizontal="left" vertical="center"/>
    </xf>
    <xf numFmtId="0" fontId="57" fillId="0" borderId="90" xfId="0" applyFont="1" applyBorder="1" applyAlignment="1">
      <alignment horizontal="left" vertical="center"/>
    </xf>
    <xf numFmtId="0" fontId="50" fillId="0" borderId="67" xfId="0" applyFont="1" applyFill="1" applyBorder="1" applyAlignment="1">
      <alignment vertical="center" wrapText="1"/>
    </xf>
    <xf numFmtId="0" fontId="50" fillId="0" borderId="59" xfId="0" applyFont="1" applyFill="1" applyBorder="1" applyAlignment="1">
      <alignment vertical="center" wrapText="1"/>
    </xf>
    <xf numFmtId="0" fontId="50" fillId="0" borderId="69" xfId="0" applyFont="1" applyFill="1" applyBorder="1" applyAlignment="1">
      <alignment vertical="center" wrapText="1"/>
    </xf>
    <xf numFmtId="0" fontId="50" fillId="0" borderId="11" xfId="0" applyFont="1" applyFill="1" applyBorder="1" applyAlignment="1">
      <alignment vertical="center" wrapText="1"/>
    </xf>
    <xf numFmtId="0" fontId="50" fillId="0" borderId="0" xfId="0" applyFont="1" applyFill="1" applyBorder="1" applyAlignment="1">
      <alignment vertical="center" wrapText="1"/>
    </xf>
    <xf numFmtId="0" fontId="50" fillId="0" borderId="49" xfId="0" applyFont="1" applyFill="1" applyBorder="1" applyAlignment="1">
      <alignment vertical="center" wrapText="1"/>
    </xf>
    <xf numFmtId="184" fontId="33" fillId="0" borderId="92" xfId="90" applyNumberFormat="1" applyFont="1" applyBorder="1"/>
    <xf numFmtId="0" fontId="50" fillId="25" borderId="63" xfId="130" applyFont="1" applyFill="1" applyBorder="1" applyAlignment="1">
      <alignment horizontal="center" vertical="center" wrapText="1"/>
    </xf>
    <xf numFmtId="0" fontId="50" fillId="0" borderId="14" xfId="0" applyFont="1" applyFill="1" applyBorder="1" applyAlignment="1">
      <alignment vertical="center" wrapText="1"/>
    </xf>
    <xf numFmtId="0" fontId="50" fillId="0" borderId="24" xfId="0" applyFont="1" applyFill="1" applyBorder="1" applyAlignment="1">
      <alignment vertical="center" wrapText="1"/>
    </xf>
    <xf numFmtId="0" fontId="33" fillId="25" borderId="93" xfId="89" applyFont="1" applyFill="1" applyBorder="1"/>
    <xf numFmtId="0" fontId="33" fillId="0" borderId="93" xfId="89" applyFont="1" applyBorder="1"/>
    <xf numFmtId="168" fontId="5" fillId="28" borderId="0" xfId="258" applyFont="1" applyFill="1" applyBorder="1" applyAlignment="1">
      <alignment horizontal="center" vertical="center"/>
    </xf>
    <xf numFmtId="0" fontId="30" fillId="0" borderId="0" xfId="259" applyFont="1"/>
    <xf numFmtId="168" fontId="62" fillId="29" borderId="0" xfId="258" applyFont="1" applyFill="1" applyBorder="1" applyAlignment="1">
      <alignment horizontal="center" vertical="center" wrapText="1" shrinkToFit="1"/>
    </xf>
    <xf numFmtId="0" fontId="31" fillId="0" borderId="0" xfId="259" applyFont="1"/>
    <xf numFmtId="204" fontId="63" fillId="29" borderId="20" xfId="257" applyNumberFormat="1" applyFont="1" applyFill="1" applyBorder="1" applyAlignment="1">
      <alignment horizontal="center" vertical="center" wrapText="1" shrinkToFit="1"/>
    </xf>
    <xf numFmtId="168" fontId="63" fillId="29" borderId="0" xfId="258" applyFont="1" applyFill="1" applyBorder="1" applyAlignment="1">
      <alignment horizontal="center" vertical="center" wrapText="1" shrinkToFit="1"/>
    </xf>
    <xf numFmtId="168" fontId="64" fillId="30" borderId="0" xfId="258" applyFont="1" applyFill="1" applyBorder="1" applyAlignment="1">
      <alignment horizontal="center" vertical="center" wrapText="1" shrinkToFit="1"/>
    </xf>
    <xf numFmtId="168" fontId="65" fillId="0" borderId="0" xfId="258" applyFont="1" applyFill="1" applyBorder="1" applyAlignment="1">
      <alignment horizontal="center" vertical="center"/>
    </xf>
    <xf numFmtId="168" fontId="66" fillId="31" borderId="0" xfId="258" applyFont="1" applyFill="1" applyBorder="1" applyAlignment="1">
      <alignment horizontal="left" vertical="center" wrapText="1"/>
    </xf>
    <xf numFmtId="3" fontId="67" fillId="0" borderId="32" xfId="261" applyNumberFormat="1" applyFont="1" applyBorder="1" applyAlignment="1">
      <alignment horizontal="center" vertical="center"/>
    </xf>
    <xf numFmtId="175" fontId="67" fillId="0" borderId="29" xfId="262" applyNumberFormat="1" applyFont="1" applyFill="1" applyBorder="1" applyAlignment="1" applyProtection="1">
      <alignment horizontal="center" vertical="center"/>
    </xf>
    <xf numFmtId="3" fontId="67" fillId="0" borderId="29" xfId="135" applyNumberFormat="1" applyFont="1" applyBorder="1" applyAlignment="1">
      <alignment horizontal="center" vertical="center"/>
    </xf>
    <xf numFmtId="4" fontId="67" fillId="0" borderId="29" xfId="261" applyNumberFormat="1" applyFont="1" applyBorder="1" applyAlignment="1">
      <alignment horizontal="center" vertical="center" wrapText="1"/>
    </xf>
    <xf numFmtId="4" fontId="67" fillId="25" borderId="29" xfId="263" applyNumberFormat="1" applyFont="1" applyFill="1" applyBorder="1" applyAlignment="1" applyProtection="1">
      <alignment horizontal="center" vertical="center"/>
      <protection hidden="1"/>
    </xf>
    <xf numFmtId="168" fontId="67" fillId="0" borderId="29" xfId="264" applyFont="1" applyFill="1" applyBorder="1" applyAlignment="1">
      <alignment horizontal="right" vertical="center" wrapText="1"/>
    </xf>
    <xf numFmtId="168" fontId="5" fillId="0" borderId="0" xfId="258" applyFont="1" applyBorder="1" applyAlignment="1">
      <alignment horizontal="left" vertical="center" wrapText="1"/>
    </xf>
    <xf numFmtId="1" fontId="30" fillId="0" borderId="0" xfId="259" applyNumberFormat="1" applyFont="1" applyAlignment="1">
      <alignment horizontal="center"/>
    </xf>
    <xf numFmtId="3" fontId="67" fillId="0" borderId="56" xfId="261" applyNumberFormat="1" applyFont="1" applyBorder="1" applyAlignment="1">
      <alignment horizontal="center" vertical="center"/>
    </xf>
    <xf numFmtId="175" fontId="67" fillId="0" borderId="25" xfId="262" applyNumberFormat="1" applyFont="1" applyFill="1" applyBorder="1" applyAlignment="1" applyProtection="1">
      <alignment horizontal="center" vertical="center"/>
    </xf>
    <xf numFmtId="3" fontId="67" fillId="0" borderId="25" xfId="135" applyNumberFormat="1" applyFont="1" applyBorder="1" applyAlignment="1">
      <alignment horizontal="center" vertical="center"/>
    </xf>
    <xf numFmtId="4" fontId="67" fillId="0" borderId="25" xfId="261" applyNumberFormat="1" applyFont="1" applyBorder="1" applyAlignment="1">
      <alignment horizontal="center" vertical="center" wrapText="1"/>
    </xf>
    <xf numFmtId="4" fontId="67" fillId="0" borderId="18" xfId="261" applyNumberFormat="1" applyFont="1" applyBorder="1" applyAlignment="1">
      <alignment horizontal="center" vertical="center" wrapText="1"/>
    </xf>
    <xf numFmtId="4" fontId="67" fillId="25" borderId="18" xfId="263" applyNumberFormat="1" applyFont="1" applyFill="1" applyBorder="1" applyAlignment="1" applyProtection="1">
      <alignment horizontal="center" vertical="center"/>
      <protection hidden="1"/>
    </xf>
    <xf numFmtId="168" fontId="67" fillId="0" borderId="18" xfId="264" applyFont="1" applyFill="1" applyBorder="1" applyAlignment="1">
      <alignment horizontal="right" vertical="center" wrapText="1"/>
    </xf>
    <xf numFmtId="168" fontId="67" fillId="0" borderId="0" xfId="258" applyFont="1" applyFill="1" applyBorder="1" applyAlignment="1" applyProtection="1">
      <alignment horizontal="left" vertical="center" wrapText="1"/>
    </xf>
    <xf numFmtId="0" fontId="30" fillId="0" borderId="0" xfId="259" applyFont="1" applyAlignment="1">
      <alignment horizontal="center"/>
    </xf>
    <xf numFmtId="175" fontId="67" fillId="0" borderId="53" xfId="262" applyNumberFormat="1" applyFont="1" applyFill="1" applyBorder="1" applyAlignment="1" applyProtection="1">
      <alignment horizontal="center" vertical="center"/>
    </xf>
    <xf numFmtId="3" fontId="67" fillId="0" borderId="53" xfId="135" applyNumberFormat="1" applyFont="1" applyBorder="1" applyAlignment="1">
      <alignment horizontal="center" vertical="center"/>
    </xf>
    <xf numFmtId="4" fontId="67" fillId="0" borderId="53" xfId="261" applyNumberFormat="1" applyFont="1" applyBorder="1" applyAlignment="1">
      <alignment horizontal="center" vertical="center" wrapText="1"/>
    </xf>
    <xf numFmtId="3" fontId="67" fillId="0" borderId="98" xfId="261" applyNumberFormat="1" applyFont="1" applyBorder="1" applyAlignment="1">
      <alignment horizontal="center" vertical="center"/>
    </xf>
    <xf numFmtId="175" fontId="67" fillId="0" borderId="20" xfId="262" applyNumberFormat="1" applyFont="1" applyFill="1" applyBorder="1" applyAlignment="1" applyProtection="1">
      <alignment horizontal="center" vertical="center"/>
    </xf>
    <xf numFmtId="3" fontId="67" fillId="0" borderId="20" xfId="135" applyNumberFormat="1" applyFont="1" applyBorder="1" applyAlignment="1">
      <alignment horizontal="center" vertical="center"/>
    </xf>
    <xf numFmtId="4" fontId="67" fillId="0" borderId="20" xfId="261" applyNumberFormat="1" applyFont="1" applyBorder="1" applyAlignment="1">
      <alignment horizontal="center" vertical="center" wrapText="1"/>
    </xf>
    <xf numFmtId="4" fontId="67" fillId="25" borderId="20" xfId="263" applyNumberFormat="1" applyFont="1" applyFill="1" applyBorder="1" applyAlignment="1" applyProtection="1">
      <alignment horizontal="center" vertical="center"/>
      <protection hidden="1"/>
    </xf>
    <xf numFmtId="168" fontId="67" fillId="0" borderId="20" xfId="264" applyFont="1" applyFill="1" applyBorder="1" applyAlignment="1">
      <alignment horizontal="right" vertical="center" wrapText="1"/>
    </xf>
    <xf numFmtId="168" fontId="68" fillId="0" borderId="0" xfId="258" applyFont="1" applyFill="1" applyBorder="1" applyAlignment="1" applyProtection="1">
      <alignment horizontal="center" vertical="center" wrapText="1"/>
    </xf>
    <xf numFmtId="0" fontId="69" fillId="31" borderId="68" xfId="257" applyFont="1" applyFill="1" applyBorder="1" applyAlignment="1">
      <alignment horizontal="center" vertical="center" wrapText="1"/>
    </xf>
    <xf numFmtId="4" fontId="67" fillId="28" borderId="29" xfId="261" applyNumberFormat="1" applyFont="1" applyFill="1" applyBorder="1" applyAlignment="1">
      <alignment horizontal="center" vertical="center" wrapText="1"/>
    </xf>
    <xf numFmtId="4" fontId="67" fillId="0" borderId="29" xfId="263" applyNumberFormat="1" applyFont="1" applyFill="1" applyBorder="1" applyAlignment="1" applyProtection="1">
      <alignment horizontal="center" vertical="center"/>
      <protection hidden="1"/>
    </xf>
    <xf numFmtId="168" fontId="67" fillId="25" borderId="29" xfId="264" applyFont="1" applyFill="1" applyBorder="1" applyAlignment="1">
      <alignment horizontal="right" vertical="center" wrapText="1"/>
    </xf>
    <xf numFmtId="168" fontId="67" fillId="0" borderId="0" xfId="258" applyFont="1" applyFill="1" applyBorder="1" applyAlignment="1" applyProtection="1">
      <alignment horizontal="center" vertical="center" wrapText="1"/>
    </xf>
    <xf numFmtId="42" fontId="30" fillId="0" borderId="0" xfId="265" applyFont="1" applyFill="1" applyProtection="1"/>
    <xf numFmtId="42" fontId="30" fillId="0" borderId="0" xfId="259" applyNumberFormat="1" applyFont="1"/>
    <xf numFmtId="3" fontId="67" fillId="0" borderId="33" xfId="261" applyNumberFormat="1" applyFont="1" applyBorder="1" applyAlignment="1">
      <alignment horizontal="center" vertical="center"/>
    </xf>
    <xf numFmtId="175" fontId="67" fillId="0" borderId="18" xfId="262" applyNumberFormat="1" applyFont="1" applyFill="1" applyBorder="1" applyAlignment="1" applyProtection="1">
      <alignment horizontal="center" vertical="center"/>
    </xf>
    <xf numFmtId="3" fontId="67" fillId="0" borderId="18" xfId="135" applyNumberFormat="1" applyFont="1" applyBorder="1" applyAlignment="1">
      <alignment horizontal="center" vertical="center"/>
    </xf>
    <xf numFmtId="4" fontId="67" fillId="25" borderId="18" xfId="261" applyNumberFormat="1" applyFont="1" applyFill="1" applyBorder="1" applyAlignment="1">
      <alignment horizontal="center" vertical="center" wrapText="1"/>
    </xf>
    <xf numFmtId="4" fontId="67" fillId="0" borderId="18" xfId="263" applyNumberFormat="1" applyFont="1" applyFill="1" applyBorder="1" applyAlignment="1" applyProtection="1">
      <alignment horizontal="center" vertical="center"/>
      <protection hidden="1"/>
    </xf>
    <xf numFmtId="168" fontId="67" fillId="25" borderId="18" xfId="264" applyFont="1" applyFill="1" applyBorder="1" applyAlignment="1">
      <alignment horizontal="right" vertical="center" wrapText="1"/>
    </xf>
    <xf numFmtId="4" fontId="67" fillId="28" borderId="18" xfId="261" applyNumberFormat="1" applyFont="1" applyFill="1" applyBorder="1" applyAlignment="1">
      <alignment horizontal="center" vertical="center" wrapText="1"/>
    </xf>
    <xf numFmtId="44" fontId="30" fillId="0" borderId="0" xfId="259" applyNumberFormat="1" applyFont="1"/>
    <xf numFmtId="4" fontId="70" fillId="0" borderId="18" xfId="135" applyNumberFormat="1" applyFont="1" applyBorder="1" applyAlignment="1">
      <alignment horizontal="center" vertical="center"/>
    </xf>
    <xf numFmtId="4" fontId="67" fillId="0" borderId="18" xfId="135" applyNumberFormat="1" applyFont="1" applyBorder="1" applyAlignment="1">
      <alignment horizontal="center" vertical="center" wrapText="1"/>
    </xf>
    <xf numFmtId="168" fontId="67" fillId="0" borderId="18" xfId="264" applyFont="1" applyFill="1" applyBorder="1" applyAlignment="1" applyProtection="1">
      <alignment horizontal="right" vertical="center" wrapText="1"/>
    </xf>
    <xf numFmtId="168" fontId="67" fillId="0" borderId="81" xfId="264" applyFont="1" applyFill="1" applyBorder="1" applyAlignment="1" applyProtection="1">
      <alignment horizontal="right" vertical="center" wrapText="1"/>
    </xf>
    <xf numFmtId="4" fontId="67" fillId="28" borderId="20" xfId="261" applyNumberFormat="1" applyFont="1" applyFill="1" applyBorder="1" applyAlignment="1">
      <alignment horizontal="center" vertical="center" wrapText="1"/>
    </xf>
    <xf numFmtId="4" fontId="67" fillId="0" borderId="20" xfId="263" applyNumberFormat="1" applyFont="1" applyFill="1" applyBorder="1" applyAlignment="1" applyProtection="1">
      <alignment horizontal="center" vertical="center"/>
      <protection hidden="1"/>
    </xf>
    <xf numFmtId="168" fontId="67" fillId="25" borderId="20" xfId="264" applyFont="1" applyFill="1" applyBorder="1" applyAlignment="1">
      <alignment horizontal="right" vertical="center" wrapText="1"/>
    </xf>
    <xf numFmtId="168" fontId="68" fillId="32" borderId="0" xfId="258" applyFont="1" applyFill="1" applyBorder="1" applyAlignment="1" applyProtection="1">
      <alignment horizontal="center" vertical="center"/>
    </xf>
    <xf numFmtId="0" fontId="69" fillId="31" borderId="53" xfId="257" applyFont="1" applyFill="1" applyBorder="1" applyAlignment="1">
      <alignment horizontal="center" vertical="center" wrapText="1"/>
    </xf>
    <xf numFmtId="3" fontId="67" fillId="0" borderId="52" xfId="261" applyNumberFormat="1" applyFont="1" applyBorder="1" applyAlignment="1">
      <alignment horizontal="center" vertical="center"/>
    </xf>
    <xf numFmtId="168" fontId="30" fillId="0" borderId="0" xfId="258" applyFont="1" applyFill="1" applyAlignment="1" applyProtection="1">
      <alignment horizontal="center"/>
    </xf>
    <xf numFmtId="168" fontId="30" fillId="0" borderId="0" xfId="258" applyFont="1" applyFill="1" applyProtection="1"/>
    <xf numFmtId="0" fontId="66" fillId="31" borderId="47" xfId="257" applyFont="1" applyFill="1" applyBorder="1" applyAlignment="1">
      <alignment vertical="center" wrapText="1"/>
    </xf>
    <xf numFmtId="0" fontId="66" fillId="31" borderId="65" xfId="257" applyFont="1" applyFill="1" applyBorder="1" applyAlignment="1">
      <alignment horizontal="center" vertical="center" wrapText="1"/>
    </xf>
    <xf numFmtId="0" fontId="66" fillId="31" borderId="48" xfId="257" applyFont="1" applyFill="1" applyBorder="1" applyAlignment="1">
      <alignment vertical="center" wrapText="1"/>
    </xf>
    <xf numFmtId="1" fontId="69" fillId="31" borderId="96" xfId="257" applyNumberFormat="1" applyFont="1" applyFill="1" applyBorder="1" applyAlignment="1">
      <alignment horizontal="center" vertical="center" wrapText="1"/>
    </xf>
    <xf numFmtId="175" fontId="67" fillId="25" borderId="18" xfId="263" applyNumberFormat="1" applyFont="1" applyFill="1" applyBorder="1" applyAlignment="1" applyProtection="1">
      <alignment horizontal="center" vertical="center"/>
      <protection hidden="1"/>
    </xf>
    <xf numFmtId="189" fontId="30" fillId="0" borderId="0" xfId="259" applyNumberFormat="1" applyFont="1"/>
    <xf numFmtId="2" fontId="30" fillId="0" borderId="0" xfId="259" applyNumberFormat="1" applyFont="1"/>
    <xf numFmtId="174" fontId="30" fillId="0" borderId="0" xfId="259" applyNumberFormat="1" applyFont="1"/>
    <xf numFmtId="4" fontId="30" fillId="0" borderId="0" xfId="259" applyNumberFormat="1" applyFont="1"/>
    <xf numFmtId="3" fontId="67" fillId="0" borderId="20" xfId="262" applyNumberFormat="1" applyFont="1" applyFill="1" applyBorder="1" applyAlignment="1" applyProtection="1">
      <alignment horizontal="center" vertical="center"/>
    </xf>
    <xf numFmtId="175" fontId="67" fillId="25" borderId="20" xfId="263" applyNumberFormat="1" applyFont="1" applyFill="1" applyBorder="1" applyAlignment="1" applyProtection="1">
      <alignment horizontal="center" vertical="center"/>
      <protection hidden="1"/>
    </xf>
    <xf numFmtId="168" fontId="5" fillId="0" borderId="0" xfId="258" applyFont="1" applyFill="1" applyBorder="1" applyAlignment="1">
      <alignment horizontal="left" vertical="center" wrapText="1"/>
    </xf>
    <xf numFmtId="3" fontId="30" fillId="0" borderId="0" xfId="265" applyNumberFormat="1" applyFont="1" applyFill="1" applyAlignment="1" applyProtection="1">
      <alignment horizontal="center"/>
    </xf>
    <xf numFmtId="1" fontId="30" fillId="0" borderId="0" xfId="265" applyNumberFormat="1" applyFont="1" applyFill="1" applyProtection="1"/>
    <xf numFmtId="44" fontId="30" fillId="0" borderId="0" xfId="259" applyNumberFormat="1" applyFont="1" applyAlignment="1">
      <alignment horizontal="center"/>
    </xf>
    <xf numFmtId="3" fontId="30" fillId="0" borderId="0" xfId="259" applyNumberFormat="1" applyFont="1"/>
    <xf numFmtId="44" fontId="66" fillId="0" borderId="0" xfId="259" applyNumberFormat="1" applyFont="1" applyAlignment="1">
      <alignment horizontal="center"/>
    </xf>
    <xf numFmtId="3" fontId="67" fillId="0" borderId="95" xfId="261" applyNumberFormat="1" applyFont="1" applyBorder="1" applyAlignment="1">
      <alignment horizontal="center" vertical="center"/>
    </xf>
    <xf numFmtId="4" fontId="70" fillId="0" borderId="96" xfId="262" applyNumberFormat="1" applyFont="1" applyFill="1" applyBorder="1" applyAlignment="1" applyProtection="1">
      <alignment horizontal="center" vertical="center"/>
    </xf>
    <xf numFmtId="4" fontId="70" fillId="0" borderId="96" xfId="135" applyNumberFormat="1" applyFont="1" applyBorder="1" applyAlignment="1">
      <alignment horizontal="center" vertical="center"/>
    </xf>
    <xf numFmtId="9" fontId="67" fillId="28" borderId="96" xfId="267" applyFont="1" applyFill="1" applyBorder="1" applyAlignment="1">
      <alignment horizontal="center" vertical="center" wrapText="1"/>
    </xf>
    <xf numFmtId="4" fontId="71" fillId="0" borderId="96" xfId="263" applyNumberFormat="1" applyFont="1" applyFill="1" applyBorder="1" applyAlignment="1" applyProtection="1">
      <alignment horizontal="center" vertical="center"/>
      <protection hidden="1"/>
    </xf>
    <xf numFmtId="168" fontId="67" fillId="25" borderId="96" xfId="258" applyFont="1" applyFill="1" applyBorder="1" applyAlignment="1">
      <alignment horizontal="right" vertical="center" wrapText="1"/>
    </xf>
    <xf numFmtId="0" fontId="66" fillId="0" borderId="0" xfId="259" applyFont="1"/>
    <xf numFmtId="44" fontId="66" fillId="0" borderId="0" xfId="259" applyNumberFormat="1" applyFont="1"/>
    <xf numFmtId="168" fontId="30" fillId="0" borderId="0" xfId="258" applyFont="1" applyFill="1" applyAlignment="1" applyProtection="1">
      <alignment horizontal="left"/>
    </xf>
    <xf numFmtId="0" fontId="30" fillId="0" borderId="0" xfId="259" applyFont="1" applyAlignment="1">
      <alignment horizontal="left"/>
    </xf>
    <xf numFmtId="168" fontId="47" fillId="0" borderId="0" xfId="258" applyFont="1" applyFill="1" applyAlignment="1" applyProtection="1">
      <alignment horizontal="center"/>
    </xf>
    <xf numFmtId="0" fontId="30" fillId="0" borderId="0" xfId="259" applyFont="1" applyAlignment="1">
      <alignment horizontal="justify"/>
    </xf>
    <xf numFmtId="0" fontId="33" fillId="0" borderId="0" xfId="259" applyFont="1"/>
    <xf numFmtId="206" fontId="30" fillId="0" borderId="0" xfId="259" applyNumberFormat="1" applyFont="1"/>
    <xf numFmtId="0" fontId="33" fillId="0" borderId="0" xfId="259" applyFont="1" applyAlignment="1">
      <alignment horizontal="center"/>
    </xf>
    <xf numFmtId="0" fontId="33" fillId="0" borderId="0" xfId="259" applyFont="1" applyAlignment="1">
      <alignment horizontal="justify"/>
    </xf>
    <xf numFmtId="0" fontId="30" fillId="26" borderId="0" xfId="259" applyFont="1" applyFill="1"/>
    <xf numFmtId="186" fontId="73" fillId="26" borderId="65" xfId="271" applyNumberFormat="1" applyFont="1" applyFill="1" applyBorder="1" applyAlignment="1">
      <alignment horizontal="center" vertical="center"/>
    </xf>
    <xf numFmtId="186" fontId="73" fillId="26" borderId="29" xfId="271" applyNumberFormat="1" applyFont="1" applyFill="1" applyBorder="1" applyAlignment="1">
      <alignment horizontal="center" vertical="center"/>
    </xf>
    <xf numFmtId="186" fontId="73" fillId="26" borderId="18" xfId="271" applyNumberFormat="1" applyFont="1" applyFill="1" applyBorder="1" applyAlignment="1">
      <alignment horizontal="center" vertical="center"/>
    </xf>
    <xf numFmtId="186" fontId="73" fillId="26" borderId="20" xfId="271" applyNumberFormat="1" applyFont="1" applyFill="1" applyBorder="1" applyAlignment="1">
      <alignment horizontal="center" vertical="center"/>
    </xf>
    <xf numFmtId="9" fontId="33" fillId="33" borderId="35" xfId="272" applyFont="1" applyFill="1" applyBorder="1" applyAlignment="1">
      <alignment horizontal="center" vertical="center"/>
    </xf>
    <xf numFmtId="9" fontId="33" fillId="33" borderId="30" xfId="272" applyFont="1" applyFill="1" applyBorder="1" applyAlignment="1">
      <alignment horizontal="center" vertical="center"/>
    </xf>
    <xf numFmtId="9" fontId="33" fillId="33" borderId="46" xfId="272" applyFont="1" applyFill="1" applyBorder="1" applyAlignment="1">
      <alignment horizontal="center" vertical="center"/>
    </xf>
    <xf numFmtId="0" fontId="62" fillId="29" borderId="29" xfId="257" applyFont="1" applyFill="1" applyBorder="1" applyAlignment="1">
      <alignment horizontal="center" vertical="center" wrapText="1" shrinkToFit="1"/>
    </xf>
    <xf numFmtId="168" fontId="68" fillId="32" borderId="45" xfId="264" applyFont="1" applyFill="1" applyBorder="1" applyAlignment="1" applyProtection="1">
      <alignment horizontal="center" vertical="center" wrapText="1"/>
    </xf>
    <xf numFmtId="168" fontId="68" fillId="32" borderId="48" xfId="264" applyFont="1" applyFill="1" applyBorder="1" applyAlignment="1" applyProtection="1">
      <alignment horizontal="center" vertical="center" wrapText="1"/>
    </xf>
    <xf numFmtId="4" fontId="68" fillId="0" borderId="45" xfId="135" applyNumberFormat="1" applyFont="1" applyBorder="1" applyAlignment="1">
      <alignment horizontal="center" vertical="center"/>
    </xf>
    <xf numFmtId="4" fontId="68" fillId="0" borderId="47" xfId="135" applyNumberFormat="1" applyFont="1" applyBorder="1" applyAlignment="1">
      <alignment horizontal="center" vertical="center"/>
    </xf>
    <xf numFmtId="3" fontId="68" fillId="0" borderId="45" xfId="261" applyNumberFormat="1" applyFont="1" applyBorder="1" applyAlignment="1">
      <alignment horizontal="center" vertical="center"/>
    </xf>
    <xf numFmtId="3" fontId="68" fillId="0" borderId="47" xfId="261" applyNumberFormat="1" applyFont="1" applyBorder="1" applyAlignment="1">
      <alignment horizontal="center" vertical="center"/>
    </xf>
    <xf numFmtId="3" fontId="68" fillId="0" borderId="48" xfId="261" applyNumberFormat="1" applyFont="1" applyBorder="1" applyAlignment="1">
      <alignment horizontal="center" vertical="center"/>
    </xf>
    <xf numFmtId="0" fontId="73" fillId="26" borderId="32" xfId="270" applyFont="1" applyFill="1" applyBorder="1" applyAlignment="1">
      <alignment vertical="center" wrapText="1"/>
    </xf>
    <xf numFmtId="0" fontId="33" fillId="26" borderId="29" xfId="270" applyFont="1" applyFill="1" applyBorder="1" applyAlignment="1">
      <alignment vertical="center" wrapText="1"/>
    </xf>
    <xf numFmtId="0" fontId="33" fillId="26" borderId="35" xfId="270" applyFont="1" applyFill="1" applyBorder="1" applyAlignment="1">
      <alignment vertical="center" wrapText="1"/>
    </xf>
    <xf numFmtId="3" fontId="73" fillId="26" borderId="95" xfId="270" applyNumberFormat="1" applyFont="1" applyFill="1" applyBorder="1" applyAlignment="1">
      <alignment horizontal="center" vertical="center" wrapText="1"/>
    </xf>
    <xf numFmtId="3" fontId="73" fillId="26" borderId="96" xfId="270" applyNumberFormat="1" applyFont="1" applyFill="1" applyBorder="1" applyAlignment="1">
      <alignment horizontal="center" vertical="center" wrapText="1"/>
    </xf>
    <xf numFmtId="3" fontId="73" fillId="26" borderId="97" xfId="270" applyNumberFormat="1" applyFont="1" applyFill="1" applyBorder="1" applyAlignment="1">
      <alignment horizontal="center" vertical="center" wrapText="1"/>
    </xf>
    <xf numFmtId="4" fontId="68" fillId="0" borderId="95" xfId="135" applyNumberFormat="1" applyFont="1" applyBorder="1" applyAlignment="1">
      <alignment horizontal="left" vertical="center"/>
    </xf>
    <xf numFmtId="4" fontId="68" fillId="0" borderId="96" xfId="135" applyNumberFormat="1" applyFont="1" applyBorder="1" applyAlignment="1">
      <alignment horizontal="left" vertical="center"/>
    </xf>
    <xf numFmtId="4" fontId="68" fillId="0" borderId="99" xfId="135" applyNumberFormat="1" applyFont="1" applyBorder="1" applyAlignment="1">
      <alignment horizontal="left" vertical="center"/>
    </xf>
    <xf numFmtId="4" fontId="72" fillId="0" borderId="34" xfId="135" applyNumberFormat="1" applyFont="1" applyBorder="1" applyAlignment="1">
      <alignment horizontal="left" vertical="center"/>
    </xf>
    <xf numFmtId="4" fontId="72" fillId="0" borderId="16" xfId="135" applyNumberFormat="1" applyFont="1" applyBorder="1" applyAlignment="1">
      <alignment horizontal="left" vertical="center"/>
    </xf>
    <xf numFmtId="168" fontId="72" fillId="0" borderId="34" xfId="264" applyFont="1" applyFill="1" applyBorder="1" applyAlignment="1" applyProtection="1">
      <alignment horizontal="center" vertical="center" wrapText="1"/>
    </xf>
    <xf numFmtId="168" fontId="72" fillId="0" borderId="26" xfId="264" applyFont="1" applyFill="1" applyBorder="1" applyAlignment="1" applyProtection="1">
      <alignment horizontal="center" vertical="center" wrapText="1"/>
    </xf>
    <xf numFmtId="4" fontId="72" fillId="0" borderId="67" xfId="135" applyNumberFormat="1" applyFont="1" applyBorder="1" applyAlignment="1">
      <alignment horizontal="left" vertical="center" wrapText="1"/>
    </xf>
    <xf numFmtId="4" fontId="72" fillId="0" borderId="59" xfId="135" applyNumberFormat="1" applyFont="1" applyBorder="1" applyAlignment="1">
      <alignment horizontal="left" vertical="center" wrapText="1"/>
    </xf>
    <xf numFmtId="168" fontId="72" fillId="0" borderId="67" xfId="264" applyFont="1" applyFill="1" applyBorder="1" applyAlignment="1" applyProtection="1">
      <alignment horizontal="center" vertical="center" wrapText="1"/>
    </xf>
    <xf numFmtId="168" fontId="72" fillId="0" borderId="78" xfId="264" applyFont="1" applyFill="1" applyBorder="1" applyAlignment="1" applyProtection="1">
      <alignment horizontal="center" vertical="center" wrapText="1"/>
    </xf>
    <xf numFmtId="0" fontId="33" fillId="25" borderId="64" xfId="270" applyFont="1" applyFill="1" applyBorder="1" applyAlignment="1">
      <alignment horizontal="center" vertical="center" wrapText="1"/>
    </xf>
    <xf numFmtId="0" fontId="33" fillId="25" borderId="63" xfId="270" applyFont="1" applyFill="1" applyBorder="1" applyAlignment="1">
      <alignment horizontal="center" vertical="center" wrapText="1"/>
    </xf>
    <xf numFmtId="0" fontId="33" fillId="25" borderId="62" xfId="270" applyFont="1" applyFill="1" applyBorder="1" applyAlignment="1">
      <alignment horizontal="center" vertical="center" wrapText="1"/>
    </xf>
    <xf numFmtId="0" fontId="33" fillId="25" borderId="11" xfId="270" applyFont="1" applyFill="1" applyBorder="1" applyAlignment="1">
      <alignment horizontal="center" vertical="center" wrapText="1"/>
    </xf>
    <xf numFmtId="0" fontId="33" fillId="25" borderId="0" xfId="270" applyFont="1" applyFill="1" applyAlignment="1">
      <alignment horizontal="center" vertical="center" wrapText="1"/>
    </xf>
    <xf numFmtId="0" fontId="33" fillId="25" borderId="12" xfId="270" applyFont="1" applyFill="1" applyBorder="1" applyAlignment="1">
      <alignment horizontal="center" vertical="center" wrapText="1"/>
    </xf>
    <xf numFmtId="0" fontId="33" fillId="26" borderId="45" xfId="269" applyNumberFormat="1" applyFont="1" applyFill="1" applyBorder="1" applyAlignment="1">
      <alignment vertical="center" wrapText="1"/>
    </xf>
    <xf numFmtId="0" fontId="33" fillId="26" borderId="47" xfId="269" applyNumberFormat="1" applyFont="1" applyFill="1" applyBorder="1" applyAlignment="1">
      <alignment vertical="center" wrapText="1"/>
    </xf>
    <xf numFmtId="0" fontId="73" fillId="26" borderId="45" xfId="269" applyNumberFormat="1" applyFont="1" applyFill="1" applyBorder="1" applyAlignment="1">
      <alignment horizontal="justify" vertical="center" wrapText="1"/>
    </xf>
    <xf numFmtId="0" fontId="73" fillId="26" borderId="47" xfId="269" applyNumberFormat="1" applyFont="1" applyFill="1" applyBorder="1" applyAlignment="1">
      <alignment horizontal="justify" vertical="center" wrapText="1"/>
    </xf>
    <xf numFmtId="0" fontId="33" fillId="26" borderId="32" xfId="270" applyFont="1" applyFill="1" applyBorder="1" applyAlignment="1">
      <alignment vertical="center" wrapText="1"/>
    </xf>
    <xf numFmtId="3" fontId="73" fillId="26" borderId="17" xfId="270" applyNumberFormat="1" applyFont="1" applyFill="1" applyBorder="1" applyAlignment="1">
      <alignment horizontal="center" vertical="center"/>
    </xf>
    <xf numFmtId="3" fontId="73" fillId="26" borderId="29" xfId="270" applyNumberFormat="1" applyFont="1" applyFill="1" applyBorder="1" applyAlignment="1">
      <alignment horizontal="center" vertical="center"/>
    </xf>
    <xf numFmtId="0" fontId="33" fillId="26" borderId="33" xfId="270" applyFont="1" applyFill="1" applyBorder="1" applyAlignment="1">
      <alignment vertical="center" wrapText="1"/>
    </xf>
    <xf numFmtId="0" fontId="33" fillId="26" borderId="18" xfId="270" applyFont="1" applyFill="1" applyBorder="1" applyAlignment="1">
      <alignment vertical="center" wrapText="1"/>
    </xf>
    <xf numFmtId="0" fontId="33" fillId="26" borderId="30" xfId="270" applyFont="1" applyFill="1" applyBorder="1" applyAlignment="1">
      <alignment vertical="center" wrapText="1"/>
    </xf>
    <xf numFmtId="0" fontId="73" fillId="26" borderId="23" xfId="270" applyFont="1" applyFill="1" applyBorder="1" applyAlignment="1">
      <alignment horizontal="center" vertical="center" wrapText="1"/>
    </xf>
    <xf numFmtId="0" fontId="73" fillId="26" borderId="18" xfId="270" applyFont="1" applyFill="1" applyBorder="1" applyAlignment="1">
      <alignment horizontal="center" vertical="center"/>
    </xf>
    <xf numFmtId="0" fontId="73" fillId="26" borderId="21" xfId="269" applyNumberFormat="1" applyFont="1" applyFill="1" applyBorder="1" applyAlignment="1">
      <alignment vertical="center" wrapText="1"/>
    </xf>
    <xf numFmtId="0" fontId="33" fillId="26" borderId="22" xfId="269" applyNumberFormat="1" applyFont="1" applyFill="1" applyBorder="1" applyAlignment="1">
      <alignment vertical="center" wrapText="1"/>
    </xf>
    <xf numFmtId="0" fontId="33" fillId="26" borderId="61" xfId="269" applyNumberFormat="1" applyFont="1" applyFill="1" applyBorder="1" applyAlignment="1">
      <alignment vertical="center" wrapText="1"/>
    </xf>
    <xf numFmtId="3" fontId="73" fillId="26" borderId="23" xfId="270" applyNumberFormat="1" applyFont="1" applyFill="1" applyBorder="1" applyAlignment="1">
      <alignment horizontal="center" vertical="center" wrapText="1"/>
    </xf>
    <xf numFmtId="3" fontId="73" fillId="26" borderId="18" xfId="270" applyNumberFormat="1" applyFont="1" applyFill="1" applyBorder="1" applyAlignment="1">
      <alignment horizontal="center" vertical="center"/>
    </xf>
    <xf numFmtId="0" fontId="33" fillId="26" borderId="21" xfId="269" applyNumberFormat="1" applyFont="1" applyFill="1" applyBorder="1" applyAlignment="1">
      <alignment vertical="center" wrapText="1"/>
    </xf>
    <xf numFmtId="3" fontId="73" fillId="26" borderId="28" xfId="270" applyNumberFormat="1" applyFont="1" applyFill="1" applyBorder="1" applyAlignment="1">
      <alignment horizontal="center" vertical="center"/>
    </xf>
    <xf numFmtId="3" fontId="73" fillId="26" borderId="20" xfId="270" applyNumberFormat="1" applyFont="1" applyFill="1" applyBorder="1" applyAlignment="1">
      <alignment horizontal="center" vertical="center"/>
    </xf>
    <xf numFmtId="4" fontId="68" fillId="0" borderId="21" xfId="135" applyNumberFormat="1" applyFont="1" applyBorder="1" applyAlignment="1">
      <alignment horizontal="left" vertical="center"/>
    </xf>
    <xf numFmtId="4" fontId="68" fillId="0" borderId="22" xfId="135" applyNumberFormat="1" applyFont="1" applyBorder="1" applyAlignment="1">
      <alignment horizontal="left" vertical="center"/>
    </xf>
    <xf numFmtId="168" fontId="68" fillId="0" borderId="21" xfId="258" applyFont="1" applyFill="1" applyBorder="1" applyAlignment="1" applyProtection="1">
      <alignment horizontal="center" vertical="center" wrapText="1"/>
    </xf>
    <xf numFmtId="168" fontId="68" fillId="0" borderId="61" xfId="258" applyFont="1" applyFill="1" applyBorder="1" applyAlignment="1" applyProtection="1">
      <alignment horizontal="center" vertical="center" wrapText="1"/>
    </xf>
    <xf numFmtId="168" fontId="68" fillId="0" borderId="45" xfId="264" applyFont="1" applyFill="1" applyBorder="1" applyAlignment="1" applyProtection="1">
      <alignment horizontal="center" vertical="center" wrapText="1"/>
    </xf>
    <xf numFmtId="168" fontId="68" fillId="0" borderId="48" xfId="264" applyFont="1" applyFill="1" applyBorder="1" applyAlignment="1" applyProtection="1">
      <alignment horizontal="center" vertical="center" wrapText="1"/>
    </xf>
    <xf numFmtId="4" fontId="68" fillId="0" borderId="45" xfId="135" applyNumberFormat="1" applyFont="1" applyBorder="1" applyAlignment="1">
      <alignment horizontal="left" vertical="center" wrapText="1"/>
    </xf>
    <xf numFmtId="4" fontId="68" fillId="0" borderId="47" xfId="135" applyNumberFormat="1" applyFont="1" applyBorder="1" applyAlignment="1">
      <alignment horizontal="left" vertical="center" wrapText="1"/>
    </xf>
    <xf numFmtId="168" fontId="68" fillId="32" borderId="96" xfId="264" applyFont="1" applyFill="1" applyBorder="1" applyAlignment="1" applyProtection="1">
      <alignment horizontal="left" vertical="center" wrapText="1"/>
    </xf>
    <xf numFmtId="205" fontId="5" fillId="0" borderId="97" xfId="268" applyBorder="1" applyAlignment="1">
      <alignment horizontal="left" vertical="center" wrapText="1"/>
    </xf>
    <xf numFmtId="205" fontId="5" fillId="0" borderId="97" xfId="266" applyBorder="1" applyAlignment="1">
      <alignment horizontal="left" vertical="center" wrapText="1"/>
    </xf>
    <xf numFmtId="4" fontId="67" fillId="25" borderId="99" xfId="135" applyNumberFormat="1" applyFont="1" applyFill="1" applyBorder="1" applyAlignment="1">
      <alignment horizontal="left" vertical="center" wrapText="1"/>
    </xf>
    <xf numFmtId="4" fontId="67" fillId="25" borderId="57" xfId="135" applyNumberFormat="1" applyFont="1" applyFill="1" applyBorder="1" applyAlignment="1">
      <alignment horizontal="left" vertical="center" wrapText="1"/>
    </xf>
    <xf numFmtId="168" fontId="67" fillId="0" borderId="19" xfId="264" applyFont="1" applyFill="1" applyBorder="1" applyAlignment="1" applyProtection="1">
      <alignment horizontal="left" vertical="center" wrapText="1"/>
    </xf>
    <xf numFmtId="168" fontId="67" fillId="0" borderId="61" xfId="264" applyFont="1" applyFill="1" applyBorder="1" applyAlignment="1" applyProtection="1">
      <alignment horizontal="left" vertical="center" wrapText="1"/>
    </xf>
    <xf numFmtId="3" fontId="68" fillId="0" borderId="95" xfId="261" applyNumberFormat="1" applyFont="1" applyBorder="1" applyAlignment="1">
      <alignment horizontal="left" vertical="center"/>
    </xf>
    <xf numFmtId="3" fontId="68" fillId="0" borderId="96" xfId="261" applyNumberFormat="1" applyFont="1" applyBorder="1" applyAlignment="1">
      <alignment horizontal="left" vertical="center"/>
    </xf>
    <xf numFmtId="3" fontId="68" fillId="0" borderId="97" xfId="261" applyNumberFormat="1" applyFont="1" applyBorder="1" applyAlignment="1">
      <alignment horizontal="left" vertical="center"/>
    </xf>
    <xf numFmtId="0" fontId="66" fillId="31" borderId="45" xfId="257" applyFont="1" applyFill="1" applyBorder="1" applyAlignment="1">
      <alignment horizontal="left" vertical="center" wrapText="1"/>
    </xf>
    <xf numFmtId="0" fontId="66" fillId="31" borderId="47" xfId="257" applyFont="1" applyFill="1" applyBorder="1" applyAlignment="1">
      <alignment horizontal="left" vertical="center" wrapText="1"/>
    </xf>
    <xf numFmtId="0" fontId="66" fillId="31" borderId="48" xfId="257" applyFont="1" applyFill="1" applyBorder="1" applyAlignment="1">
      <alignment horizontal="left" vertical="center" wrapText="1"/>
    </xf>
    <xf numFmtId="4" fontId="67" fillId="0" borderId="20" xfId="261" applyNumberFormat="1" applyFont="1" applyBorder="1" applyAlignment="1">
      <alignment horizontal="left" vertical="center" wrapText="1"/>
    </xf>
    <xf numFmtId="3" fontId="68" fillId="0" borderId="95" xfId="261" applyNumberFormat="1" applyFont="1" applyBorder="1" applyAlignment="1">
      <alignment vertical="center"/>
    </xf>
    <xf numFmtId="3" fontId="68" fillId="0" borderId="96" xfId="261" applyNumberFormat="1" applyFont="1" applyBorder="1" applyAlignment="1">
      <alignment vertical="center"/>
    </xf>
    <xf numFmtId="3" fontId="68" fillId="0" borderId="97" xfId="261" applyNumberFormat="1" applyFont="1" applyBorder="1" applyAlignment="1">
      <alignment vertical="center"/>
    </xf>
    <xf numFmtId="168" fontId="68" fillId="32" borderId="96" xfId="264" applyFont="1" applyFill="1" applyBorder="1" applyAlignment="1" applyProtection="1">
      <alignment horizontal="center" vertical="center"/>
    </xf>
    <xf numFmtId="168" fontId="68" fillId="32" borderId="97" xfId="264" applyFont="1" applyFill="1" applyBorder="1" applyAlignment="1" applyProtection="1">
      <alignment horizontal="center" vertical="center"/>
    </xf>
    <xf numFmtId="4" fontId="67" fillId="0" borderId="18" xfId="261" applyNumberFormat="1" applyFont="1" applyBorder="1" applyAlignment="1">
      <alignment horizontal="left" vertical="center" wrapText="1"/>
    </xf>
    <xf numFmtId="0" fontId="66" fillId="31" borderId="45" xfId="257" applyFont="1" applyFill="1" applyBorder="1" applyAlignment="1">
      <alignment horizontal="center" vertical="center" wrapText="1"/>
    </xf>
    <xf numFmtId="0" fontId="66" fillId="31" borderId="57" xfId="257" applyFont="1" applyFill="1" applyBorder="1" applyAlignment="1">
      <alignment horizontal="center" vertical="center" wrapText="1"/>
    </xf>
    <xf numFmtId="0" fontId="66" fillId="31" borderId="99" xfId="257" applyFont="1" applyFill="1" applyBorder="1" applyAlignment="1">
      <alignment horizontal="left" vertical="center" wrapText="1"/>
    </xf>
    <xf numFmtId="168" fontId="67" fillId="0" borderId="70" xfId="264" applyFont="1" applyFill="1" applyBorder="1" applyAlignment="1" applyProtection="1">
      <alignment horizontal="left" vertical="center" wrapText="1"/>
    </xf>
    <xf numFmtId="168" fontId="67" fillId="0" borderId="78" xfId="264" applyFont="1" applyFill="1" applyBorder="1" applyAlignment="1" applyProtection="1">
      <alignment horizontal="left" vertical="center" wrapText="1"/>
    </xf>
    <xf numFmtId="3" fontId="68" fillId="0" borderId="98" xfId="261" applyNumberFormat="1" applyFont="1" applyBorder="1" applyAlignment="1">
      <alignment vertical="center"/>
    </xf>
    <xf numFmtId="3" fontId="68" fillId="0" borderId="68" xfId="261" applyNumberFormat="1" applyFont="1" applyBorder="1" applyAlignment="1">
      <alignment vertical="center"/>
    </xf>
    <xf numFmtId="3" fontId="68" fillId="0" borderId="44" xfId="261" applyNumberFormat="1" applyFont="1" applyBorder="1" applyAlignment="1">
      <alignment vertical="center"/>
    </xf>
    <xf numFmtId="168" fontId="68" fillId="32" borderId="95" xfId="264" applyFont="1" applyFill="1" applyBorder="1" applyAlignment="1" applyProtection="1">
      <alignment horizontal="center" vertical="center"/>
    </xf>
    <xf numFmtId="4" fontId="67" fillId="0" borderId="19" xfId="261" applyNumberFormat="1" applyFont="1" applyBorder="1" applyAlignment="1">
      <alignment horizontal="left" vertical="center" wrapText="1"/>
    </xf>
    <xf numFmtId="4" fontId="67" fillId="0" borderId="23" xfId="261" applyNumberFormat="1" applyFont="1" applyBorder="1" applyAlignment="1">
      <alignment horizontal="left" vertical="center" wrapText="1"/>
    </xf>
    <xf numFmtId="0" fontId="66" fillId="31" borderId="11" xfId="257" applyFont="1" applyFill="1" applyBorder="1" applyAlignment="1">
      <alignment horizontal="center" vertical="center" wrapText="1"/>
    </xf>
    <xf numFmtId="0" fontId="66" fillId="31" borderId="49" xfId="257" applyFont="1" applyFill="1" applyBorder="1" applyAlignment="1">
      <alignment horizontal="center" vertical="center" wrapText="1"/>
    </xf>
    <xf numFmtId="0" fontId="66" fillId="31" borderId="79" xfId="257" applyFont="1" applyFill="1" applyBorder="1" applyAlignment="1">
      <alignment horizontal="left" vertical="center" wrapText="1"/>
    </xf>
    <xf numFmtId="0" fontId="66" fillId="31" borderId="0" xfId="257" applyFont="1" applyFill="1" applyAlignment="1">
      <alignment horizontal="left" vertical="center" wrapText="1"/>
    </xf>
    <xf numFmtId="0" fontId="66" fillId="31" borderId="12" xfId="257" applyFont="1" applyFill="1" applyBorder="1" applyAlignment="1">
      <alignment horizontal="left" vertical="center" wrapText="1"/>
    </xf>
    <xf numFmtId="4" fontId="67" fillId="0" borderId="29" xfId="261" applyNumberFormat="1" applyFont="1" applyBorder="1" applyAlignment="1">
      <alignment horizontal="left" vertical="center" wrapText="1"/>
    </xf>
    <xf numFmtId="168" fontId="67" fillId="0" borderId="20" xfId="264" applyFont="1" applyFill="1" applyBorder="1" applyAlignment="1" applyProtection="1">
      <alignment horizontal="left" vertical="center" wrapText="1"/>
    </xf>
    <xf numFmtId="168" fontId="67" fillId="0" borderId="46" xfId="264" applyFont="1" applyFill="1" applyBorder="1" applyAlignment="1" applyProtection="1">
      <alignment horizontal="left" vertical="center" wrapText="1"/>
    </xf>
    <xf numFmtId="0" fontId="66" fillId="31" borderId="13" xfId="257" applyFont="1" applyFill="1" applyBorder="1" applyAlignment="1">
      <alignment horizontal="center" vertical="center" wrapText="1"/>
    </xf>
    <xf numFmtId="0" fontId="66" fillId="31" borderId="24" xfId="257" applyFont="1" applyFill="1" applyBorder="1" applyAlignment="1">
      <alignment horizontal="center" vertical="center" wrapText="1"/>
    </xf>
    <xf numFmtId="0" fontId="66" fillId="31" borderId="94" xfId="257" applyFont="1" applyFill="1" applyBorder="1" applyAlignment="1">
      <alignment horizontal="left" vertical="center" wrapText="1"/>
    </xf>
    <xf numFmtId="0" fontId="66" fillId="31" borderId="14" xfId="257" applyFont="1" applyFill="1" applyBorder="1" applyAlignment="1">
      <alignment horizontal="left" vertical="center" wrapText="1"/>
    </xf>
    <xf numFmtId="0" fontId="66" fillId="31" borderId="15" xfId="257" applyFont="1" applyFill="1" applyBorder="1" applyAlignment="1">
      <alignment horizontal="left" vertical="center" wrapText="1"/>
    </xf>
    <xf numFmtId="168" fontId="67" fillId="0" borderId="50" xfId="264" applyFont="1" applyFill="1" applyBorder="1" applyAlignment="1" applyProtection="1">
      <alignment horizontal="left" vertical="center" wrapText="1"/>
    </xf>
    <xf numFmtId="168" fontId="67" fillId="0" borderId="26" xfId="264" applyFont="1" applyFill="1" applyBorder="1" applyAlignment="1" applyProtection="1">
      <alignment horizontal="left" vertical="center" wrapText="1"/>
    </xf>
    <xf numFmtId="168" fontId="67" fillId="0" borderId="18" xfId="264" applyFont="1" applyFill="1" applyBorder="1" applyAlignment="1" applyProtection="1">
      <alignment horizontal="left" vertical="center" wrapText="1"/>
    </xf>
    <xf numFmtId="168" fontId="67" fillId="0" borderId="30" xfId="264" applyFont="1" applyFill="1" applyBorder="1" applyAlignment="1" applyProtection="1">
      <alignment horizontal="left" vertical="center" wrapText="1"/>
    </xf>
    <xf numFmtId="0" fontId="63" fillId="29" borderId="52" xfId="257" applyFont="1" applyFill="1" applyBorder="1" applyAlignment="1">
      <alignment horizontal="center" vertical="center" wrapText="1" shrinkToFit="1"/>
    </xf>
    <xf numFmtId="0" fontId="63" fillId="29" borderId="20" xfId="257" applyFont="1" applyFill="1" applyBorder="1" applyAlignment="1">
      <alignment horizontal="center" vertical="center" wrapText="1" shrinkToFit="1"/>
    </xf>
    <xf numFmtId="0" fontId="63" fillId="29" borderId="20" xfId="258" applyNumberFormat="1" applyFont="1" applyFill="1" applyBorder="1" applyAlignment="1">
      <alignment horizontal="center" vertical="center" wrapText="1" shrinkToFit="1"/>
    </xf>
    <xf numFmtId="0" fontId="64" fillId="30" borderId="95" xfId="257" applyFont="1" applyFill="1" applyBorder="1" applyAlignment="1">
      <alignment horizontal="center" vertical="center" wrapText="1" shrinkToFit="1"/>
    </xf>
    <xf numFmtId="0" fontId="64" fillId="30" borderId="96" xfId="257" applyFont="1" applyFill="1" applyBorder="1" applyAlignment="1">
      <alignment horizontal="center" vertical="center" wrapText="1" shrinkToFit="1"/>
    </xf>
    <xf numFmtId="0" fontId="64" fillId="30" borderId="97" xfId="257" applyFont="1" applyFill="1" applyBorder="1" applyAlignment="1">
      <alignment horizontal="center" vertical="center" wrapText="1" shrinkToFit="1"/>
    </xf>
    <xf numFmtId="0" fontId="65" fillId="0" borderId="32" xfId="257" applyFont="1" applyBorder="1" applyAlignment="1">
      <alignment horizontal="center" vertical="center" wrapText="1"/>
    </xf>
    <xf numFmtId="0" fontId="55" fillId="0" borderId="33" xfId="257" applyFont="1" applyBorder="1" applyAlignment="1">
      <alignment horizontal="center" vertical="center" wrapText="1"/>
    </xf>
    <xf numFmtId="0" fontId="55" fillId="0" borderId="52" xfId="257" applyFont="1" applyBorder="1" applyAlignment="1">
      <alignment horizontal="center" vertical="center" wrapText="1"/>
    </xf>
    <xf numFmtId="0" fontId="65" fillId="0" borderId="29" xfId="257" applyFont="1" applyBorder="1" applyAlignment="1">
      <alignment horizontal="center" vertical="center" wrapText="1"/>
    </xf>
    <xf numFmtId="0" fontId="55" fillId="0" borderId="18" xfId="257" applyFont="1" applyBorder="1" applyAlignment="1">
      <alignment horizontal="center" vertical="center" wrapText="1"/>
    </xf>
    <xf numFmtId="0" fontId="55" fillId="0" borderId="20" xfId="257" applyFont="1" applyBorder="1" applyAlignment="1">
      <alignment horizontal="center" vertical="center" wrapText="1"/>
    </xf>
    <xf numFmtId="0" fontId="65" fillId="0" borderId="29" xfId="257" applyFont="1" applyBorder="1" applyAlignment="1">
      <alignment horizontal="center" vertical="center"/>
    </xf>
    <xf numFmtId="0" fontId="65" fillId="0" borderId="18" xfId="257" applyFont="1" applyBorder="1" applyAlignment="1">
      <alignment horizontal="center" vertical="center"/>
    </xf>
    <xf numFmtId="0" fontId="65" fillId="0" borderId="20" xfId="257" applyFont="1" applyBorder="1" applyAlignment="1">
      <alignment horizontal="center" vertical="center"/>
    </xf>
    <xf numFmtId="0" fontId="59" fillId="28" borderId="32" xfId="257" applyFont="1" applyFill="1" applyBorder="1" applyAlignment="1">
      <alignment horizontal="center" vertical="center"/>
    </xf>
    <xf numFmtId="0" fontId="59" fillId="28" borderId="29" xfId="257" applyFont="1" applyFill="1" applyBorder="1" applyAlignment="1">
      <alignment horizontal="center" vertical="center"/>
    </xf>
    <xf numFmtId="0" fontId="59" fillId="28" borderId="33" xfId="257" applyFont="1" applyFill="1" applyBorder="1" applyAlignment="1">
      <alignment horizontal="center" vertical="center"/>
    </xf>
    <xf numFmtId="0" fontId="59" fillId="28" borderId="18" xfId="257" applyFont="1" applyFill="1" applyBorder="1" applyAlignment="1">
      <alignment horizontal="center" vertical="center"/>
    </xf>
    <xf numFmtId="0" fontId="59" fillId="28" borderId="52" xfId="257" applyFont="1" applyFill="1" applyBorder="1" applyAlignment="1">
      <alignment horizontal="center" vertical="center"/>
    </xf>
    <xf numFmtId="0" fontId="59" fillId="28" borderId="20" xfId="257" applyFont="1" applyFill="1" applyBorder="1" applyAlignment="1">
      <alignment horizontal="center" vertical="center"/>
    </xf>
    <xf numFmtId="0" fontId="60" fillId="0" borderId="82" xfId="257" applyFont="1" applyBorder="1" applyAlignment="1">
      <alignment horizontal="center" vertical="center"/>
    </xf>
    <xf numFmtId="0" fontId="60" fillId="0" borderId="63" xfId="257" applyFont="1" applyBorder="1" applyAlignment="1">
      <alignment horizontal="center" vertical="center"/>
    </xf>
    <xf numFmtId="0" fontId="60" fillId="0" borderId="83" xfId="257" applyFont="1" applyBorder="1" applyAlignment="1">
      <alignment horizontal="center" vertical="center"/>
    </xf>
    <xf numFmtId="0" fontId="60" fillId="0" borderId="79" xfId="257" applyFont="1" applyBorder="1" applyAlignment="1">
      <alignment horizontal="center" vertical="center"/>
    </xf>
    <xf numFmtId="0" fontId="60" fillId="0" borderId="0" xfId="257" applyFont="1" applyAlignment="1">
      <alignment horizontal="center" vertical="center"/>
    </xf>
    <xf numFmtId="0" fontId="60" fillId="0" borderId="49" xfId="257" applyFont="1" applyBorder="1" applyAlignment="1">
      <alignment horizontal="center" vertical="center"/>
    </xf>
    <xf numFmtId="0" fontId="60" fillId="0" borderId="94" xfId="257" applyFont="1" applyBorder="1" applyAlignment="1">
      <alignment horizontal="center" vertical="center"/>
    </xf>
    <xf numFmtId="0" fontId="60" fillId="0" borderId="14" xfId="257" applyFont="1" applyBorder="1" applyAlignment="1">
      <alignment horizontal="center" vertical="center"/>
    </xf>
    <xf numFmtId="0" fontId="60" fillId="0" borderId="24" xfId="257" applyFont="1" applyBorder="1" applyAlignment="1">
      <alignment horizontal="center" vertical="center"/>
    </xf>
    <xf numFmtId="0" fontId="5" fillId="28" borderId="29" xfId="257" applyFill="1" applyBorder="1" applyAlignment="1">
      <alignment horizontal="center" vertical="center"/>
    </xf>
    <xf numFmtId="0" fontId="5" fillId="28" borderId="35" xfId="257" applyFill="1" applyBorder="1" applyAlignment="1">
      <alignment horizontal="center" vertical="center"/>
    </xf>
    <xf numFmtId="0" fontId="5" fillId="28" borderId="18" xfId="257" applyFill="1" applyBorder="1" applyAlignment="1">
      <alignment horizontal="center" vertical="center"/>
    </xf>
    <xf numFmtId="0" fontId="5" fillId="28" borderId="30" xfId="257" applyFill="1" applyBorder="1" applyAlignment="1">
      <alignment horizontal="center" vertical="center"/>
    </xf>
    <xf numFmtId="0" fontId="5" fillId="28" borderId="20" xfId="257" applyFill="1" applyBorder="1" applyAlignment="1">
      <alignment horizontal="center" vertical="center"/>
    </xf>
    <xf numFmtId="0" fontId="5" fillId="28" borderId="46" xfId="257" applyFill="1" applyBorder="1" applyAlignment="1">
      <alignment horizontal="center" vertical="center"/>
    </xf>
    <xf numFmtId="0" fontId="62" fillId="29" borderId="32" xfId="257" applyFont="1" applyFill="1" applyBorder="1" applyAlignment="1">
      <alignment horizontal="center" vertical="center" wrapText="1" shrinkToFit="1"/>
    </xf>
    <xf numFmtId="0" fontId="62" fillId="29" borderId="29" xfId="257" applyFont="1" applyFill="1" applyBorder="1" applyAlignment="1">
      <alignment horizontal="center" vertical="center" wrapText="1" shrinkToFit="1"/>
    </xf>
    <xf numFmtId="0" fontId="62" fillId="29" borderId="35" xfId="257" applyFont="1" applyFill="1" applyBorder="1" applyAlignment="1">
      <alignment horizontal="center" vertical="center" wrapText="1" shrinkToFit="1"/>
    </xf>
    <xf numFmtId="175" fontId="65" fillId="0" borderId="29" xfId="257" applyNumberFormat="1" applyFont="1" applyBorder="1" applyAlignment="1">
      <alignment horizontal="center" vertical="center" wrapText="1"/>
    </xf>
    <xf numFmtId="175" fontId="65" fillId="0" borderId="18" xfId="257" applyNumberFormat="1" applyFont="1" applyBorder="1" applyAlignment="1">
      <alignment horizontal="center" vertical="center" wrapText="1"/>
    </xf>
    <xf numFmtId="175" fontId="65" fillId="0" borderId="20" xfId="257" applyNumberFormat="1" applyFont="1" applyBorder="1" applyAlignment="1">
      <alignment horizontal="center" vertical="center" wrapText="1"/>
    </xf>
    <xf numFmtId="169" fontId="65" fillId="0" borderId="29" xfId="260" applyFont="1" applyFill="1" applyBorder="1" applyAlignment="1">
      <alignment horizontal="center" vertical="center" wrapText="1"/>
    </xf>
    <xf numFmtId="169" fontId="65" fillId="0" borderId="18" xfId="260" applyFont="1" applyFill="1" applyBorder="1" applyAlignment="1">
      <alignment horizontal="center" vertical="center" wrapText="1"/>
    </xf>
    <xf numFmtId="169" fontId="65" fillId="0" borderId="20" xfId="260" applyFont="1" applyFill="1" applyBorder="1" applyAlignment="1">
      <alignment horizontal="center" vertical="center" wrapText="1"/>
    </xf>
    <xf numFmtId="0" fontId="65" fillId="0" borderId="35" xfId="257" applyFont="1" applyBorder="1" applyAlignment="1">
      <alignment horizontal="center" vertical="center"/>
    </xf>
    <xf numFmtId="0" fontId="65" fillId="0" borderId="30" xfId="257" applyFont="1" applyBorder="1" applyAlignment="1">
      <alignment horizontal="center" vertical="center"/>
    </xf>
    <xf numFmtId="0" fontId="65" fillId="0" borderId="46" xfId="257" applyFont="1" applyBorder="1" applyAlignment="1">
      <alignment horizontal="center" vertical="center"/>
    </xf>
    <xf numFmtId="0" fontId="8" fillId="0" borderId="18" xfId="257" applyFont="1" applyBorder="1" applyAlignment="1">
      <alignment horizontal="center" vertical="center" wrapText="1"/>
    </xf>
    <xf numFmtId="0" fontId="8" fillId="0" borderId="20" xfId="257" applyFont="1" applyBorder="1" applyAlignment="1">
      <alignment horizontal="center" vertical="center" wrapText="1"/>
    </xf>
    <xf numFmtId="0" fontId="50" fillId="25" borderId="81" xfId="130" applyFont="1" applyFill="1" applyBorder="1" applyAlignment="1">
      <alignment horizontal="center" vertical="center" wrapText="1"/>
    </xf>
    <xf numFmtId="0" fontId="50" fillId="25" borderId="80" xfId="130" applyFont="1" applyFill="1" applyBorder="1" applyAlignment="1">
      <alignment horizontal="center" vertic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0" fontId="50" fillId="0" borderId="34" xfId="128" applyFont="1" applyBorder="1" applyAlignment="1">
      <alignment horizontal="left" vertical="center" wrapText="1"/>
    </xf>
    <xf numFmtId="0" fontId="50" fillId="0" borderId="16" xfId="128" applyFont="1" applyBorder="1" applyAlignment="1">
      <alignment horizontal="left" vertical="center" wrapText="1"/>
    </xf>
    <xf numFmtId="0" fontId="50" fillId="0" borderId="17" xfId="128" applyFont="1" applyBorder="1" applyAlignment="1">
      <alignment horizontal="left" vertical="center" wrapText="1"/>
    </xf>
    <xf numFmtId="3" fontId="52" fillId="26" borderId="25" xfId="130" applyNumberFormat="1" applyFont="1" applyFill="1" applyBorder="1" applyAlignment="1">
      <alignment horizontal="center" vertical="center" wrapText="1"/>
    </xf>
    <xf numFmtId="0" fontId="55" fillId="0" borderId="90" xfId="89" applyFont="1" applyBorder="1" applyAlignment="1">
      <alignment horizont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0" xfId="130" applyFont="1" applyBorder="1" applyAlignment="1">
      <alignment horizontal="center" vertical="center"/>
    </xf>
    <xf numFmtId="0" fontId="52" fillId="0" borderId="14" xfId="130" applyFont="1" applyBorder="1" applyAlignment="1">
      <alignment horizontal="center"/>
    </xf>
    <xf numFmtId="0" fontId="50" fillId="27" borderId="32" xfId="89" applyFont="1" applyFill="1" applyBorder="1" applyAlignment="1">
      <alignment horizontal="left" wrapText="1"/>
    </xf>
    <xf numFmtId="0" fontId="50" fillId="27" borderId="29" xfId="89" applyFont="1" applyFill="1" applyBorder="1" applyAlignment="1">
      <alignment horizontal="left" wrapText="1"/>
    </xf>
    <xf numFmtId="0" fontId="50" fillId="27" borderId="35" xfId="89" applyFont="1" applyFill="1" applyBorder="1" applyAlignment="1">
      <alignment horizontal="left" wrapText="1"/>
    </xf>
    <xf numFmtId="0" fontId="50" fillId="27" borderId="52" xfId="89" applyFont="1" applyFill="1" applyBorder="1" applyAlignment="1">
      <alignment horizontal="left" wrapText="1"/>
    </xf>
    <xf numFmtId="0" fontId="50" fillId="27" borderId="20" xfId="89" applyFont="1" applyFill="1" applyBorder="1" applyAlignment="1">
      <alignment horizontal="left" wrapText="1"/>
    </xf>
    <xf numFmtId="0" fontId="50" fillId="27" borderId="46" xfId="89" applyFont="1" applyFill="1" applyBorder="1" applyAlignment="1">
      <alignment horizontal="left" wrapText="1"/>
    </xf>
    <xf numFmtId="0" fontId="50" fillId="26" borderId="77" xfId="89" applyFont="1" applyFill="1" applyBorder="1" applyAlignment="1">
      <alignment horizontal="center" wrapText="1"/>
    </xf>
    <xf numFmtId="0" fontId="50" fillId="26" borderId="60" xfId="89" applyFont="1" applyFill="1" applyBorder="1" applyAlignment="1">
      <alignment horizontal="center" wrapText="1"/>
    </xf>
    <xf numFmtId="0" fontId="50" fillId="26" borderId="76" xfId="89" applyFont="1" applyFill="1" applyBorder="1" applyAlignment="1">
      <alignment horizontal="center" wrapText="1"/>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5" borderId="32" xfId="73" applyFont="1" applyFill="1" applyBorder="1" applyAlignment="1">
      <alignment horizontal="center" vertical="center" wrapText="1"/>
    </xf>
    <xf numFmtId="0" fontId="52" fillId="25" borderId="52"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29" xfId="126" applyFont="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6" xfId="73" applyNumberFormat="1" applyFont="1" applyFill="1" applyBorder="1" applyAlignment="1">
      <alignment horizontal="center" vertical="center" wrapText="1"/>
    </xf>
    <xf numFmtId="0" fontId="52" fillId="24" borderId="45" xfId="73" applyFont="1" applyFill="1" applyBorder="1" applyAlignment="1">
      <alignment horizontal="right" vertical="center"/>
    </xf>
    <xf numFmtId="0" fontId="52" fillId="24" borderId="47" xfId="73" applyFont="1" applyFill="1" applyBorder="1" applyAlignment="1">
      <alignment horizontal="right" vertical="center"/>
    </xf>
    <xf numFmtId="0" fontId="52" fillId="24" borderId="57" xfId="73" applyFont="1" applyFill="1" applyBorder="1" applyAlignment="1">
      <alignment horizontal="right" vertical="center"/>
    </xf>
    <xf numFmtId="0" fontId="50" fillId="0" borderId="0" xfId="0" applyFont="1" applyBorder="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Border="1" applyAlignment="1">
      <alignment horizontal="right" vertical="center"/>
    </xf>
    <xf numFmtId="0" fontId="52" fillId="0" borderId="11" xfId="0" applyFont="1" applyBorder="1" applyAlignment="1">
      <alignment wrapText="1"/>
    </xf>
    <xf numFmtId="0" fontId="52" fillId="0" borderId="0" xfId="0" applyFont="1" applyBorder="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61" xfId="0" applyFont="1" applyBorder="1" applyAlignment="1">
      <alignment horizontal="center"/>
    </xf>
    <xf numFmtId="0" fontId="50" fillId="0" borderId="21" xfId="0" applyFont="1" applyBorder="1" applyAlignment="1"/>
    <xf numFmtId="0" fontId="50" fillId="0" borderId="22" xfId="0" applyFont="1" applyBorder="1" applyAlignment="1"/>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6" xfId="34" applyNumberFormat="1" applyFont="1" applyBorder="1" applyAlignment="1">
      <alignment horizontal="center"/>
    </xf>
    <xf numFmtId="43" fontId="50" fillId="0" borderId="28" xfId="34" applyNumberFormat="1" applyFont="1" applyBorder="1" applyAlignment="1">
      <alignment horizontal="center"/>
    </xf>
    <xf numFmtId="0" fontId="52" fillId="0" borderId="45" xfId="0" applyFont="1" applyBorder="1" applyAlignment="1">
      <alignment horizontal="right"/>
    </xf>
    <xf numFmtId="0" fontId="52" fillId="0" borderId="47" xfId="0" applyFont="1" applyBorder="1" applyAlignment="1">
      <alignment horizontal="right"/>
    </xf>
    <xf numFmtId="0" fontId="52" fillId="0" borderId="48" xfId="0" applyFont="1" applyBorder="1" applyAlignment="1">
      <alignment horizontal="right"/>
    </xf>
    <xf numFmtId="0" fontId="52" fillId="24" borderId="45" xfId="0" applyFont="1" applyFill="1" applyBorder="1" applyAlignment="1">
      <alignment horizontal="right"/>
    </xf>
    <xf numFmtId="0" fontId="52" fillId="24" borderId="47" xfId="0" applyFont="1" applyFill="1" applyBorder="1" applyAlignment="1">
      <alignment horizontal="right"/>
    </xf>
    <xf numFmtId="0" fontId="52" fillId="24" borderId="48" xfId="0" applyFont="1" applyFill="1" applyBorder="1" applyAlignment="1">
      <alignment horizontal="right"/>
    </xf>
    <xf numFmtId="0" fontId="50" fillId="0" borderId="27" xfId="0" applyFont="1" applyBorder="1" applyAlignment="1"/>
    <xf numFmtId="0" fontId="50" fillId="0" borderId="31" xfId="0" applyFont="1" applyBorder="1" applyAlignment="1"/>
    <xf numFmtId="0" fontId="50" fillId="0" borderId="66" xfId="0" applyFont="1" applyBorder="1" applyAlignment="1">
      <alignment horizontal="center"/>
    </xf>
    <xf numFmtId="0" fontId="50" fillId="0" borderId="28" xfId="0" applyFont="1" applyBorder="1" applyAlignment="1">
      <alignment horizontal="center"/>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50"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2" fillId="24" borderId="50" xfId="0" applyFont="1" applyFill="1" applyBorder="1" applyAlignment="1">
      <alignment horizontal="center"/>
    </xf>
    <xf numFmtId="0" fontId="52" fillId="24" borderId="17" xfId="0" applyFont="1" applyFill="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2" fillId="24" borderId="72" xfId="0" applyFont="1" applyFill="1" applyBorder="1" applyAlignment="1">
      <alignment horizontal="center"/>
    </xf>
    <xf numFmtId="0" fontId="52" fillId="24" borderId="71" xfId="0" applyFont="1" applyFill="1" applyBorder="1" applyAlignment="1">
      <alignment horizontal="center"/>
    </xf>
    <xf numFmtId="0" fontId="50" fillId="24" borderId="27" xfId="0" applyFont="1" applyFill="1" applyBorder="1" applyAlignment="1">
      <alignment horizontal="center" vertical="center"/>
    </xf>
    <xf numFmtId="0" fontId="50" fillId="24" borderId="31" xfId="0" applyFont="1" applyFill="1" applyBorder="1" applyAlignment="1">
      <alignment horizontal="center" vertical="center"/>
    </xf>
    <xf numFmtId="0" fontId="50" fillId="24" borderId="74" xfId="0" applyFont="1" applyFill="1" applyBorder="1" applyAlignment="1">
      <alignment horizontal="center" vertical="center"/>
    </xf>
    <xf numFmtId="0" fontId="52" fillId="0" borderId="64" xfId="0" applyFont="1" applyBorder="1" applyAlignment="1">
      <alignment horizontal="left" vertical="center"/>
    </xf>
    <xf numFmtId="0" fontId="52" fillId="0" borderId="63" xfId="0" applyFont="1" applyBorder="1" applyAlignment="1">
      <alignment horizontal="left" vertical="center"/>
    </xf>
    <xf numFmtId="0" fontId="52" fillId="0" borderId="62"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Border="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50" fillId="0" borderId="28" xfId="0" applyFont="1" applyBorder="1" applyAlignment="1"/>
    <xf numFmtId="0" fontId="50" fillId="0" borderId="66" xfId="0" applyFont="1" applyBorder="1" applyAlignment="1"/>
    <xf numFmtId="2" fontId="50" fillId="0" borderId="66" xfId="0" applyNumberFormat="1" applyFont="1" applyBorder="1" applyAlignment="1">
      <alignment horizontal="center"/>
    </xf>
    <xf numFmtId="2" fontId="50" fillId="0" borderId="28" xfId="0" applyNumberFormat="1" applyFont="1" applyBorder="1" applyAlignment="1">
      <alignment horizontal="center"/>
    </xf>
    <xf numFmtId="0" fontId="51" fillId="0" borderId="84" xfId="256" applyFont="1" applyBorder="1" applyAlignment="1" applyProtection="1">
      <alignment horizontal="center"/>
    </xf>
    <xf numFmtId="0" fontId="51" fillId="0" borderId="55" xfId="256" applyFont="1" applyBorder="1" applyAlignment="1" applyProtection="1">
      <alignment horizontal="center"/>
    </xf>
    <xf numFmtId="0" fontId="52" fillId="0" borderId="82" xfId="0" applyFont="1" applyBorder="1" applyAlignment="1">
      <alignment horizontal="center"/>
    </xf>
    <xf numFmtId="0" fontId="52" fillId="0" borderId="63" xfId="0" applyFont="1" applyBorder="1" applyAlignment="1">
      <alignment horizontal="center"/>
    </xf>
    <xf numFmtId="0" fontId="52" fillId="0" borderId="83" xfId="0" applyFont="1" applyBorder="1" applyAlignment="1">
      <alignment horizontal="center"/>
    </xf>
    <xf numFmtId="0" fontId="52" fillId="0" borderId="79" xfId="0" applyFont="1" applyBorder="1" applyAlignment="1">
      <alignment horizontal="center"/>
    </xf>
    <xf numFmtId="0" fontId="52" fillId="0" borderId="0" xfId="0" applyFont="1" applyBorder="1" applyAlignment="1">
      <alignment horizontal="center"/>
    </xf>
    <xf numFmtId="0" fontId="52" fillId="0" borderId="49" xfId="0" applyFont="1" applyBorder="1" applyAlignment="1">
      <alignment horizontal="center"/>
    </xf>
    <xf numFmtId="0" fontId="50" fillId="0" borderId="81" xfId="255" applyFont="1" applyBorder="1" applyAlignment="1">
      <alignment horizontal="center" vertical="center"/>
    </xf>
    <xf numFmtId="0" fontId="50" fillId="0" borderId="25" xfId="0" applyFont="1" applyBorder="1" applyAlignment="1">
      <alignment horizontal="center" vertic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80" xfId="255" applyFont="1" applyBorder="1" applyAlignment="1">
      <alignment horizontal="center" vertical="center"/>
    </xf>
    <xf numFmtId="0" fontId="50" fillId="0" borderId="54" xfId="255" applyFont="1" applyBorder="1" applyAlignment="1">
      <alignment horizontal="center" vertical="center"/>
    </xf>
    <xf numFmtId="0" fontId="50" fillId="0" borderId="82" xfId="255" applyFont="1" applyBorder="1" applyAlignment="1">
      <alignment horizontal="center" vertical="center"/>
    </xf>
    <xf numFmtId="0" fontId="50" fillId="0" borderId="63" xfId="255" applyFont="1" applyBorder="1" applyAlignment="1">
      <alignment horizontal="center" vertical="center"/>
    </xf>
    <xf numFmtId="0" fontId="50" fillId="0" borderId="62" xfId="255" applyFont="1" applyBorder="1" applyAlignment="1">
      <alignment horizontal="center" vertical="center"/>
    </xf>
    <xf numFmtId="0" fontId="50" fillId="0" borderId="72" xfId="255" applyFont="1" applyBorder="1" applyAlignment="1">
      <alignment horizontal="center" vertical="center"/>
    </xf>
    <xf numFmtId="0" fontId="50" fillId="0" borderId="60" xfId="255" applyFont="1" applyBorder="1" applyAlignment="1">
      <alignment horizontal="center" vertical="center"/>
    </xf>
    <xf numFmtId="0" fontId="50" fillId="0" borderId="76" xfId="255" applyFont="1" applyBorder="1" applyAlignment="1">
      <alignment horizontal="center" vertical="center"/>
    </xf>
    <xf numFmtId="0" fontId="50" fillId="0" borderId="70" xfId="255" applyFont="1" applyBorder="1" applyAlignment="1">
      <alignment horizontal="center" vertical="center"/>
    </xf>
    <xf numFmtId="0" fontId="50" fillId="0" borderId="59" xfId="255" applyFont="1" applyBorder="1" applyAlignment="1">
      <alignment horizontal="center" vertical="center"/>
    </xf>
    <xf numFmtId="0" fontId="50" fillId="0" borderId="78" xfId="255" applyFont="1" applyBorder="1" applyAlignment="1">
      <alignment horizontal="center" vertical="center"/>
    </xf>
    <xf numFmtId="0" fontId="50" fillId="0" borderId="72" xfId="0" applyFont="1" applyBorder="1" applyAlignment="1">
      <alignment horizontal="center" vertical="center"/>
    </xf>
    <xf numFmtId="0" fontId="50" fillId="0" borderId="60" xfId="0" applyFont="1" applyBorder="1" applyAlignment="1">
      <alignment horizontal="center" vertical="center"/>
    </xf>
    <xf numFmtId="0" fontId="50" fillId="0" borderId="76" xfId="0" applyFont="1" applyBorder="1" applyAlignment="1">
      <alignment horizontal="center" vertical="center"/>
    </xf>
    <xf numFmtId="0" fontId="50" fillId="0" borderId="53" xfId="255" applyFont="1" applyBorder="1" applyAlignment="1">
      <alignment horizontal="center" vertic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4" xfId="0" applyFont="1" applyBorder="1" applyAlignment="1" applyProtection="1">
      <alignment horizontal="center"/>
      <protection locked="0"/>
    </xf>
    <xf numFmtId="0" fontId="52" fillId="0" borderId="63" xfId="0" applyFont="1" applyBorder="1" applyAlignment="1" applyProtection="1">
      <alignment horizontal="center"/>
      <protection locked="0"/>
    </xf>
    <xf numFmtId="0" fontId="52" fillId="0" borderId="62" xfId="0" applyFont="1" applyBorder="1" applyAlignment="1" applyProtection="1">
      <alignment horizontal="center"/>
      <protection locked="0"/>
    </xf>
    <xf numFmtId="0" fontId="50" fillId="0" borderId="23" xfId="0" applyFont="1" applyBorder="1" applyAlignment="1"/>
    <xf numFmtId="0" fontId="50" fillId="0" borderId="19" xfId="0" applyFont="1" applyBorder="1" applyAlignment="1"/>
    <xf numFmtId="0" fontId="50" fillId="0" borderId="19" xfId="0" applyFont="1" applyBorder="1" applyAlignment="1">
      <alignment horizontal="center"/>
    </xf>
    <xf numFmtId="0" fontId="50" fillId="0" borderId="23" xfId="0" applyFont="1" applyBorder="1" applyAlignment="1">
      <alignment horizontal="center"/>
    </xf>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44" fillId="0" borderId="90" xfId="0" applyFont="1" applyBorder="1" applyAlignment="1">
      <alignment horizontal="center" wrapText="1"/>
    </xf>
    <xf numFmtId="0" fontId="50" fillId="27" borderId="18" xfId="0" applyFont="1" applyFill="1" applyBorder="1" applyAlignment="1">
      <alignment horizontal="center" vertical="center" wrapText="1"/>
    </xf>
    <xf numFmtId="0" fontId="52" fillId="0" borderId="79" xfId="0" applyFont="1" applyBorder="1" applyAlignment="1">
      <alignment horizontal="center" vertical="center" wrapText="1"/>
    </xf>
    <xf numFmtId="0" fontId="52" fillId="0" borderId="0" xfId="0" applyFont="1" applyBorder="1" applyAlignment="1">
      <alignment horizontal="center" vertical="center" wrapText="1"/>
    </xf>
    <xf numFmtId="0" fontId="52" fillId="0" borderId="49" xfId="0" applyFont="1" applyBorder="1" applyAlignment="1">
      <alignment horizontal="center" vertical="center" wrapText="1"/>
    </xf>
    <xf numFmtId="168" fontId="68" fillId="0" borderId="95" xfId="264" applyFont="1" applyFill="1" applyBorder="1" applyAlignment="1" applyProtection="1">
      <alignment horizontal="center" vertical="center" wrapText="1"/>
    </xf>
    <xf numFmtId="168" fontId="68" fillId="0" borderId="97" xfId="264" applyFont="1" applyFill="1" applyBorder="1" applyAlignment="1" applyProtection="1">
      <alignment horizontal="center" vertical="center" wrapText="1"/>
    </xf>
  </cellXfs>
  <cellStyles count="273">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Hipervínculo 2 2" xfId="262" xr:uid="{DD6E15D2-AD79-41F6-85F7-3B93F76BE70A}"/>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ares_FORMULARIO 4 - M-OFERENTE PPTA ECONOMICA 2" xfId="271" xr:uid="{139556E0-4605-4446-9FC7-611F37E1C3B0}"/>
    <cellStyle name="Millares_PPTO OFICIAL LP-SGT-SRN-001-2009" xfId="260" xr:uid="{EEFF8592-3252-43E2-9D39-6020C569EC76}"/>
    <cellStyle name="Millares_PR13+654 2" xfId="263" xr:uid="{6701CC7E-E8F5-4E7A-BD81-66FD5C5535C7}"/>
    <cellStyle name="MILLONES" xfId="209" xr:uid="{00000000-0005-0000-0000-000088000000}"/>
    <cellStyle name="MILLONES 2" xfId="210" xr:uid="{00000000-0005-0000-0000-000089000000}"/>
    <cellStyle name="MILLONES_PRESUPUESTO FASE III ABR-2015 Rev3" xfId="211" xr:uid="{00000000-0005-0000-0000-00008A000000}"/>
    <cellStyle name="Moneda [0] 2" xfId="265" xr:uid="{14D11115-8684-4E3A-AA81-C21DCEB7FB5F}"/>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3 2" xfId="264" xr:uid="{2E0C530F-9590-4C77-9037-9DA2F94207AA}"/>
    <cellStyle name="Moneda 4" xfId="223" xr:uid="{00000000-0005-0000-0000-0000A1000000}"/>
    <cellStyle name="Moneda 5" xfId="258" xr:uid="{A3E6AAA2-41EE-48A3-9103-1FC5CDE00CD7}"/>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69" xr:uid="{825292C3-58C6-48CD-A027-1C9B370FC530}"/>
    <cellStyle name="Normal 14 2" xfId="261" xr:uid="{CD3273C4-AE4F-4EB7-8861-D75DCB33B855}"/>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4" xfId="266" xr:uid="{E9BB8686-1A58-4200-9670-7B5EEF4AD55E}"/>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3 3" xfId="268" xr:uid="{330CA1FE-4294-46C8-9CF7-D53DD2A37515}"/>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11 2" xfId="270" xr:uid="{26019C24-B127-4D21-B3DA-DBCDB575080F}"/>
    <cellStyle name="Normal 3 2" xfId="90" xr:uid="{00000000-0005-0000-0000-0000C0000000}"/>
    <cellStyle name="Normal 3 2 2" xfId="128" xr:uid="{00000000-0005-0000-0000-0000C1000000}"/>
    <cellStyle name="Normal 3 3" xfId="231" xr:uid="{00000000-0005-0000-0000-0000C2000000}"/>
    <cellStyle name="Normal 3 3 2" xfId="259" xr:uid="{32F1C1B5-CD91-4BF1-B463-B617D3A58E63}"/>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rmal_PTO OFICIAL y APU MODELO 2010 (2)" xfId="257" xr:uid="{F730C3CE-60E5-42A8-887E-F79D8FF414CB}"/>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2 4" xfId="272" xr:uid="{D801903A-3653-455B-97C5-CDD9407AE978}"/>
    <cellStyle name="Porcentaje 3" xfId="94" xr:uid="{00000000-0005-0000-0000-0000D5000000}"/>
    <cellStyle name="Porcentaje 3 2" xfId="267" xr:uid="{A855803A-92F7-40D4-8D58-C463ED0BF652}"/>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styles" Target="styles.xml"/><Relationship Id="rId128"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126" Type="http://schemas.openxmlformats.org/officeDocument/2006/relationships/customXml" Target="../customXml/item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sharedStrings" Target="sharedStrings.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127" Type="http://schemas.openxmlformats.org/officeDocument/2006/relationships/customXml" Target="../customXml/item2.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theme" Target="theme/theme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calcChain" Target="calcChain.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581025</xdr:colOff>
      <xdr:row>0</xdr:row>
      <xdr:rowOff>57150</xdr:rowOff>
    </xdr:from>
    <xdr:to>
      <xdr:col>9</xdr:col>
      <xdr:colOff>1320014</xdr:colOff>
      <xdr:row>2</xdr:row>
      <xdr:rowOff>257175</xdr:rowOff>
    </xdr:to>
    <xdr:pic>
      <xdr:nvPicPr>
        <xdr:cNvPr id="2" name="Imagen 5" descr="plantilla INVIAS nueva resolucion-02">
          <a:extLst>
            <a:ext uri="{FF2B5EF4-FFF2-40B4-BE49-F238E27FC236}">
              <a16:creationId xmlns:a16="http://schemas.microsoft.com/office/drawing/2014/main" id="{6F0C566D-2BDF-44E1-A318-9DA0B3746C5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662" t="3624" r="87764" b="81834"/>
        <a:stretch>
          <a:fillRect/>
        </a:stretch>
      </xdr:blipFill>
      <xdr:spPr bwMode="auto">
        <a:xfrm>
          <a:off x="15116175" y="57150"/>
          <a:ext cx="738989"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428625</xdr:colOff>
      <xdr:row>0</xdr:row>
      <xdr:rowOff>47625</xdr:rowOff>
    </xdr:from>
    <xdr:to>
      <xdr:col>1</xdr:col>
      <xdr:colOff>447675</xdr:colOff>
      <xdr:row>2</xdr:row>
      <xdr:rowOff>276225</xdr:rowOff>
    </xdr:to>
    <xdr:pic>
      <xdr:nvPicPr>
        <xdr:cNvPr id="3" name="Picture 3" descr="Logo4">
          <a:extLst>
            <a:ext uri="{FF2B5EF4-FFF2-40B4-BE49-F238E27FC236}">
              <a16:creationId xmlns:a16="http://schemas.microsoft.com/office/drawing/2014/main" id="{7166D199-63E5-4BF8-A3D3-F8D50B67ECCC}"/>
            </a:ext>
          </a:extLst>
        </xdr:cNvPr>
        <xdr:cNvPicPr>
          <a:picLocks noChangeAspect="1" noChangeArrowheads="1"/>
        </xdr:cNvPicPr>
      </xdr:nvPicPr>
      <xdr:blipFill>
        <a:blip xmlns:r="http://schemas.openxmlformats.org/officeDocument/2006/relationships" r:embed="rId2" cstate="print">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428625" y="47625"/>
          <a:ext cx="866775"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581025</xdr:colOff>
      <xdr:row>0</xdr:row>
      <xdr:rowOff>57150</xdr:rowOff>
    </xdr:from>
    <xdr:to>
      <xdr:col>9</xdr:col>
      <xdr:colOff>1320014</xdr:colOff>
      <xdr:row>2</xdr:row>
      <xdr:rowOff>257175</xdr:rowOff>
    </xdr:to>
    <xdr:pic>
      <xdr:nvPicPr>
        <xdr:cNvPr id="4" name="Imagen 5" descr="plantilla INVIAS nueva resolucion-02">
          <a:extLst>
            <a:ext uri="{FF2B5EF4-FFF2-40B4-BE49-F238E27FC236}">
              <a16:creationId xmlns:a16="http://schemas.microsoft.com/office/drawing/2014/main" id="{BA602B06-049A-4CBD-9C92-278156478FE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l="4662" t="3624" r="87764" b="81834"/>
        <a:stretch>
          <a:fillRect/>
        </a:stretch>
      </xdr:blipFill>
      <xdr:spPr bwMode="auto">
        <a:xfrm>
          <a:off x="12020550" y="57150"/>
          <a:ext cx="738989"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428625</xdr:colOff>
      <xdr:row>0</xdr:row>
      <xdr:rowOff>47625</xdr:rowOff>
    </xdr:from>
    <xdr:to>
      <xdr:col>1</xdr:col>
      <xdr:colOff>447675</xdr:colOff>
      <xdr:row>2</xdr:row>
      <xdr:rowOff>276225</xdr:rowOff>
    </xdr:to>
    <xdr:pic>
      <xdr:nvPicPr>
        <xdr:cNvPr id="5" name="Picture 3" descr="Logo4">
          <a:extLst>
            <a:ext uri="{FF2B5EF4-FFF2-40B4-BE49-F238E27FC236}">
              <a16:creationId xmlns:a16="http://schemas.microsoft.com/office/drawing/2014/main" id="{1D37286E-7152-4243-B406-C24CBD7BE76D}"/>
            </a:ext>
          </a:extLst>
        </xdr:cNvPr>
        <xdr:cNvPicPr>
          <a:picLocks noChangeAspect="1" noChangeArrowheads="1"/>
        </xdr:cNvPicPr>
      </xdr:nvPicPr>
      <xdr:blipFill>
        <a:blip xmlns:r="http://schemas.openxmlformats.org/officeDocument/2006/relationships" r:embed="rId2" cstate="print">
          <a:clrChange>
            <a:clrFrom>
              <a:srgbClr val="F4FBFC"/>
            </a:clrFrom>
            <a:clrTo>
              <a:srgbClr val="F4FBFC">
                <a:alpha val="0"/>
              </a:srgbClr>
            </a:clrTo>
          </a:clrChange>
          <a:extLst>
            <a:ext uri="{28A0092B-C50C-407E-A947-70E740481C1C}">
              <a14:useLocalDpi xmlns:a14="http://schemas.microsoft.com/office/drawing/2010/main" val="0"/>
            </a:ext>
          </a:extLst>
        </a:blip>
        <a:srcRect/>
        <a:stretch>
          <a:fillRect/>
        </a:stretch>
      </xdr:blipFill>
      <xdr:spPr bwMode="auto">
        <a:xfrm>
          <a:off x="428625" y="47625"/>
          <a:ext cx="866775"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G:\C\G\Area%20Proyectos\A\AiuBPMarco98"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G:\Users\Paola%20Pati&#241;o\AppData\Local\Microsoft\Windows\Temporary%20Internet%20Files\Content.Outlook\EGT9VZJ0\2kprincipal\licitaciones2\Datos\LICITACIONES\Planes%20de%20accion\DATOS\Equipos\COSTO%20DE%20PROPIEDAD"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4.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9.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2.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3.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3.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Users/jseba/Documents/GOBERNACION%202021/INVIAS/EL%20GUAMO/PRESUPUESTO%20EL%20GUAMO%20GOV%20-%20INVIAS%202021.xlsx"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d.docs.live.net/f349a077560fcfe6/Escritorio/CONVENIO%20GOBERNACI&#211;N%20-%20INVIAS%20862%202021/CONVENIOS%202020%20BOL&#204;VAR/INVIAS%20BOL&#205;VAR/BOLIVAR/SAN%20ESTANISLAO/PRESUPUESTO%20V2%20SAN%20ESTANISLA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s>
    <sheetDataSet>
      <sheetData sheetId="0" refreshError="1">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AIU"/>
      <sheetName val="EVA"/>
      <sheetName val="Program"/>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EQUIPOS"/>
      <sheetName val="MATERIALES"/>
      <sheetName val="TRANSPORTE"/>
      <sheetName val="DISTANCIA ACARREO"/>
      <sheetName val="PRESUPUESTO"/>
      <sheetName val="1P EST Y DIS"/>
      <sheetName val="220.1"/>
      <sheetName val="320.3"/>
      <sheetName val="311.1"/>
      <sheetName val="500.8PAV.RIG"/>
      <sheetName val="201.7"/>
      <sheetName val="600.2.3"/>
      <sheetName val="210.2.2"/>
      <sheetName val="610.1 SUELO"/>
      <sheetName val="610.2 RECEBO"/>
      <sheetName val="630.6 F"/>
      <sheetName val="630.4BOX"/>
      <sheetName val="630.4PH"/>
      <sheetName val="630.4VIGA"/>
      <sheetName val="630.4CUNE"/>
      <sheetName val="630.7"/>
      <sheetName val="640.1"/>
      <sheetName val="661.1"/>
      <sheetName val="900.2"/>
      <sheetName val="310.1"/>
    </sheetNames>
    <sheetDataSet>
      <sheetData sheetId="0"/>
      <sheetData sheetId="1"/>
      <sheetData sheetId="2"/>
      <sheetData sheetId="3"/>
      <sheetData sheetId="4"/>
      <sheetData sheetId="5"/>
      <sheetData sheetId="6"/>
      <sheetData sheetId="7">
        <row r="32">
          <cell r="B32" t="str">
            <v>220.1</v>
          </cell>
          <cell r="C32" t="str">
            <v>Terraplenes</v>
          </cell>
        </row>
        <row r="66">
          <cell r="N66">
            <v>30417</v>
          </cell>
        </row>
      </sheetData>
      <sheetData sheetId="8">
        <row r="32">
          <cell r="B32" t="str">
            <v>320.3</v>
          </cell>
          <cell r="C32" t="str">
            <v>Subbase Granular Clase C.</v>
          </cell>
        </row>
        <row r="65">
          <cell r="N65">
            <v>148762</v>
          </cell>
        </row>
      </sheetData>
      <sheetData sheetId="9">
        <row r="32">
          <cell r="B32" t="str">
            <v>311.1</v>
          </cell>
        </row>
      </sheetData>
      <sheetData sheetId="10">
        <row r="74">
          <cell r="N74">
            <v>776281</v>
          </cell>
        </row>
      </sheetData>
      <sheetData sheetId="11"/>
      <sheetData sheetId="12">
        <row r="32">
          <cell r="B32" t="str">
            <v>600.2.3</v>
          </cell>
          <cell r="C32" t="str">
            <v>Excavaciones varias en material común en seco.</v>
          </cell>
        </row>
        <row r="64">
          <cell r="N64">
            <v>21664</v>
          </cell>
        </row>
      </sheetData>
      <sheetData sheetId="13">
        <row r="32">
          <cell r="B32" t="str">
            <v>210.2.2</v>
          </cell>
          <cell r="C32" t="str">
            <v>Excavación en material común de la explanación y canales</v>
          </cell>
        </row>
        <row r="63">
          <cell r="N63">
            <v>11604</v>
          </cell>
        </row>
      </sheetData>
      <sheetData sheetId="14">
        <row r="32">
          <cell r="B32">
            <v>610.1</v>
          </cell>
          <cell r="C32" t="str">
            <v>Relleno para Estructuras con suelo</v>
          </cell>
        </row>
        <row r="62">
          <cell r="N62">
            <v>14176</v>
          </cell>
        </row>
      </sheetData>
      <sheetData sheetId="15">
        <row r="32">
          <cell r="B32">
            <v>610.20000000000005</v>
          </cell>
          <cell r="C32" t="str">
            <v>Relleno para Estructuras con recebo</v>
          </cell>
        </row>
        <row r="62">
          <cell r="N62">
            <v>114046</v>
          </cell>
        </row>
      </sheetData>
      <sheetData sheetId="16">
        <row r="32">
          <cell r="B32" t="str">
            <v>630.6</v>
          </cell>
          <cell r="C32" t="str">
            <v>Concreto clase F (140 kg/cm2 ó 2000 PSI)</v>
          </cell>
        </row>
        <row r="66">
          <cell r="N66">
            <v>579692</v>
          </cell>
        </row>
      </sheetData>
      <sheetData sheetId="17">
        <row r="32">
          <cell r="B32" t="str">
            <v>630.4</v>
          </cell>
          <cell r="C32" t="str">
            <v>Concreto clase D (210 kg/cm2 ó 3000 PSI)</v>
          </cell>
        </row>
        <row r="69">
          <cell r="N69">
            <v>699573</v>
          </cell>
        </row>
      </sheetData>
      <sheetData sheetId="18">
        <row r="32">
          <cell r="B32" t="str">
            <v>630.4</v>
          </cell>
          <cell r="C32" t="str">
            <v>Concreto clase D (210 kg/cm2 ó 3000 PSI) - PLACA HUELLA</v>
          </cell>
        </row>
        <row r="70">
          <cell r="N70">
            <v>744292</v>
          </cell>
        </row>
      </sheetData>
      <sheetData sheetId="19">
        <row r="32">
          <cell r="B32" t="str">
            <v>630.4</v>
          </cell>
          <cell r="C32" t="str">
            <v>Concreto clase D (210 kg/cm2 ó 3000 PSI) - VIGAS RIOSTRAS</v>
          </cell>
        </row>
      </sheetData>
      <sheetData sheetId="20">
        <row r="32">
          <cell r="B32" t="str">
            <v>630.4</v>
          </cell>
          <cell r="C32" t="str">
            <v>Concreto clase D (210 kg/cm2 ó 3000 PSI) - CUNETAS</v>
          </cell>
        </row>
      </sheetData>
      <sheetData sheetId="21">
        <row r="32">
          <cell r="B32" t="str">
            <v>630.7</v>
          </cell>
          <cell r="C32" t="str">
            <v>Concreto Ciclópeo (Concreto Clase D f'c = 21 MPa 60% concreto - 40% agregado ciclópeo).</v>
          </cell>
        </row>
        <row r="69">
          <cell r="N69">
            <v>525285</v>
          </cell>
        </row>
      </sheetData>
      <sheetData sheetId="22">
        <row r="32">
          <cell r="B32" t="str">
            <v>640.1</v>
          </cell>
          <cell r="C32" t="str">
            <v>Acero de refuerzo de FY = 4.200 Kg/cm 2 (60.000 PSI).</v>
          </cell>
        </row>
      </sheetData>
      <sheetData sheetId="23"/>
      <sheetData sheetId="24">
        <row r="32">
          <cell r="B32" t="str">
            <v>900.2</v>
          </cell>
          <cell r="C32" t="str">
            <v>Transporte de materiales provenientes de la excavación de la explanación, canales y préstamos para distancias mayores de mil metros (1.000 m) medidos a partir de cien metros (100 m).</v>
          </cell>
        </row>
        <row r="61">
          <cell r="N61">
            <v>1773</v>
          </cell>
        </row>
      </sheetData>
      <sheetData sheetId="25">
        <row r="32">
          <cell r="B32" t="str">
            <v>310.1</v>
          </cell>
        </row>
      </sheetData>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MATERIALES"/>
      <sheetName val="EQUIPOS"/>
      <sheetName val="TRANSPORTE"/>
      <sheetName val="DISTANCIA ACARREO"/>
      <sheetName val="PRESUPUESTO"/>
      <sheetName val="1P EST Y DIS"/>
      <sheetName val="220.1"/>
      <sheetName val="320.3"/>
      <sheetName val="311.1"/>
      <sheetName val="500.8PAV.RIG"/>
      <sheetName val="201.7"/>
      <sheetName val="600.2.3"/>
      <sheetName val="210.2.2"/>
      <sheetName val="610.1 SUELO"/>
      <sheetName val="610.2 RECEBO"/>
      <sheetName val="630.6 F"/>
      <sheetName val="630.4BOX"/>
      <sheetName val="630.4PH"/>
      <sheetName val="630.4VIGA"/>
      <sheetName val="630.4CUNE"/>
      <sheetName val="630.7"/>
      <sheetName val="640.1"/>
      <sheetName val="661.1"/>
      <sheetName val="900.2"/>
      <sheetName val="31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29">
          <cell r="B29">
            <v>201.7</v>
          </cell>
          <cell r="C29" t="str">
            <v>Demolición de Estructuras</v>
          </cell>
        </row>
        <row r="62">
          <cell r="N62">
            <v>159790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78156F-E7F7-4326-82D9-54EF04A0FFC3}">
  <dimension ref="A1:T88"/>
  <sheetViews>
    <sheetView tabSelected="1" view="pageBreakPreview" zoomScale="55" zoomScaleNormal="70" zoomScaleSheetLayoutView="70" workbookViewId="0">
      <selection activeCell="A74" sqref="A74:K74"/>
    </sheetView>
  </sheetViews>
  <sheetFormatPr baseColWidth="10" defaultColWidth="11.42578125" defaultRowHeight="16.5"/>
  <cols>
    <col min="1" max="1" width="12.7109375" style="330" customWidth="1"/>
    <col min="2" max="2" width="27.28515625" style="235" customWidth="1"/>
    <col min="3" max="3" width="12.7109375" style="259" customWidth="1"/>
    <col min="4" max="4" width="15" style="235" customWidth="1"/>
    <col min="5" max="5" width="20.7109375" style="325" customWidth="1"/>
    <col min="6" max="6" width="40.7109375" style="325" customWidth="1"/>
    <col min="7" max="7" width="9.28515625" style="326" bestFit="1" customWidth="1"/>
    <col min="8" max="8" width="12.85546875" style="235" bestFit="1" customWidth="1"/>
    <col min="9" max="9" width="20.28515625" style="235" bestFit="1" customWidth="1"/>
    <col min="10" max="10" width="25.28515625" style="327" customWidth="1"/>
    <col min="11" max="11" width="18" style="235" customWidth="1"/>
    <col min="12" max="12" width="28.28515625" style="296" hidden="1" customWidth="1"/>
    <col min="13" max="13" width="22.42578125" style="235" hidden="1" customWidth="1"/>
    <col min="14" max="14" width="27.28515625" style="235" hidden="1" customWidth="1"/>
    <col min="15" max="15" width="24.7109375" style="235" hidden="1" customWidth="1"/>
    <col min="16" max="16" width="16.140625" style="235" hidden="1" customWidth="1"/>
    <col min="17" max="17" width="15.140625" style="235" hidden="1" customWidth="1"/>
    <col min="18" max="18" width="15.85546875" style="235" hidden="1" customWidth="1"/>
    <col min="19" max="19" width="0" style="235" hidden="1" customWidth="1"/>
    <col min="20" max="16384" width="11.42578125" style="235"/>
  </cols>
  <sheetData>
    <row r="1" spans="1:14" ht="24.95" customHeight="1">
      <c r="A1" s="460"/>
      <c r="B1" s="461"/>
      <c r="C1" s="466" t="s">
        <v>92</v>
      </c>
      <c r="D1" s="467"/>
      <c r="E1" s="467"/>
      <c r="F1" s="467"/>
      <c r="G1" s="467"/>
      <c r="H1" s="467"/>
      <c r="I1" s="468"/>
      <c r="J1" s="475"/>
      <c r="K1" s="476"/>
      <c r="L1" s="234"/>
    </row>
    <row r="2" spans="1:14" ht="24.95" customHeight="1">
      <c r="A2" s="462"/>
      <c r="B2" s="463"/>
      <c r="C2" s="469"/>
      <c r="D2" s="470"/>
      <c r="E2" s="470"/>
      <c r="F2" s="470"/>
      <c r="G2" s="470"/>
      <c r="H2" s="470"/>
      <c r="I2" s="471"/>
      <c r="J2" s="477"/>
      <c r="K2" s="478"/>
      <c r="L2" s="234"/>
    </row>
    <row r="3" spans="1:14" ht="24.95" customHeight="1" thickBot="1">
      <c r="A3" s="464"/>
      <c r="B3" s="465"/>
      <c r="C3" s="472"/>
      <c r="D3" s="473"/>
      <c r="E3" s="473"/>
      <c r="F3" s="473"/>
      <c r="G3" s="473"/>
      <c r="H3" s="473"/>
      <c r="I3" s="474"/>
      <c r="J3" s="479"/>
      <c r="K3" s="480"/>
      <c r="L3" s="234"/>
    </row>
    <row r="4" spans="1:14" s="237" customFormat="1" ht="42" customHeight="1">
      <c r="A4" s="481" t="s">
        <v>93</v>
      </c>
      <c r="B4" s="482"/>
      <c r="C4" s="482"/>
      <c r="D4" s="482"/>
      <c r="E4" s="482" t="s">
        <v>94</v>
      </c>
      <c r="F4" s="482"/>
      <c r="G4" s="338" t="s">
        <v>95</v>
      </c>
      <c r="H4" s="482" t="s">
        <v>96</v>
      </c>
      <c r="I4" s="482"/>
      <c r="J4" s="482" t="s">
        <v>97</v>
      </c>
      <c r="K4" s="483"/>
      <c r="L4" s="236"/>
    </row>
    <row r="5" spans="1:14" s="237" customFormat="1" ht="35.1" customHeight="1" thickBot="1">
      <c r="A5" s="445" t="s">
        <v>98</v>
      </c>
      <c r="B5" s="446"/>
      <c r="C5" s="446"/>
      <c r="D5" s="446"/>
      <c r="E5" s="446" t="s">
        <v>99</v>
      </c>
      <c r="F5" s="446"/>
      <c r="G5" s="238">
        <v>12</v>
      </c>
      <c r="H5" s="447">
        <v>0</v>
      </c>
      <c r="I5" s="447"/>
      <c r="J5" s="447">
        <v>12</v>
      </c>
      <c r="K5" s="447"/>
      <c r="L5" s="239"/>
    </row>
    <row r="6" spans="1:14" s="237" customFormat="1" ht="35.1" customHeight="1" thickBot="1">
      <c r="A6" s="448" t="s">
        <v>100</v>
      </c>
      <c r="B6" s="449"/>
      <c r="C6" s="449"/>
      <c r="D6" s="449"/>
      <c r="E6" s="449"/>
      <c r="F6" s="449"/>
      <c r="G6" s="449"/>
      <c r="H6" s="449"/>
      <c r="I6" s="449"/>
      <c r="J6" s="449"/>
      <c r="K6" s="450"/>
      <c r="L6" s="240"/>
    </row>
    <row r="7" spans="1:14" s="237" customFormat="1" ht="20.25" customHeight="1">
      <c r="A7" s="451" t="s">
        <v>101</v>
      </c>
      <c r="B7" s="454" t="s">
        <v>102</v>
      </c>
      <c r="C7" s="454" t="s">
        <v>103</v>
      </c>
      <c r="D7" s="454"/>
      <c r="E7" s="457" t="s">
        <v>15</v>
      </c>
      <c r="F7" s="457"/>
      <c r="G7" s="457" t="s">
        <v>104</v>
      </c>
      <c r="H7" s="484" t="s">
        <v>6</v>
      </c>
      <c r="I7" s="487" t="s">
        <v>7</v>
      </c>
      <c r="J7" s="457" t="s">
        <v>14</v>
      </c>
      <c r="K7" s="490"/>
      <c r="L7" s="241"/>
    </row>
    <row r="8" spans="1:14" s="237" customFormat="1" ht="15" customHeight="1">
      <c r="A8" s="452"/>
      <c r="B8" s="455"/>
      <c r="C8" s="493" t="s">
        <v>105</v>
      </c>
      <c r="D8" s="493" t="s">
        <v>10</v>
      </c>
      <c r="E8" s="458"/>
      <c r="F8" s="458"/>
      <c r="G8" s="458"/>
      <c r="H8" s="485"/>
      <c r="I8" s="488"/>
      <c r="J8" s="458"/>
      <c r="K8" s="491"/>
      <c r="L8" s="241"/>
    </row>
    <row r="9" spans="1:14" ht="10.5" customHeight="1" thickBot="1">
      <c r="A9" s="453"/>
      <c r="B9" s="456"/>
      <c r="C9" s="494"/>
      <c r="D9" s="494"/>
      <c r="E9" s="459"/>
      <c r="F9" s="459"/>
      <c r="G9" s="459"/>
      <c r="H9" s="486"/>
      <c r="I9" s="489"/>
      <c r="J9" s="459"/>
      <c r="K9" s="492"/>
      <c r="L9" s="241"/>
    </row>
    <row r="10" spans="1:14" ht="24.95" customHeight="1" thickBot="1">
      <c r="A10" s="407" t="s">
        <v>106</v>
      </c>
      <c r="B10" s="408"/>
      <c r="C10" s="408"/>
      <c r="D10" s="408"/>
      <c r="E10" s="408"/>
      <c r="F10" s="408"/>
      <c r="G10" s="408"/>
      <c r="H10" s="408"/>
      <c r="I10" s="408"/>
      <c r="J10" s="408"/>
      <c r="K10" s="409"/>
      <c r="L10" s="242"/>
    </row>
    <row r="11" spans="1:14" ht="24" customHeight="1">
      <c r="A11" s="243">
        <v>1</v>
      </c>
      <c r="B11" s="244" t="str">
        <f>+'[117]600.2.3'!B32</f>
        <v>600.2.3</v>
      </c>
      <c r="C11" s="245">
        <v>600</v>
      </c>
      <c r="D11" s="246"/>
      <c r="E11" s="433" t="str">
        <f>+'[117]600.2.3'!C32</f>
        <v>Excavaciones varias en material común en seco.</v>
      </c>
      <c r="F11" s="433"/>
      <c r="G11" s="246" t="s">
        <v>107</v>
      </c>
      <c r="H11" s="247">
        <v>3</v>
      </c>
      <c r="I11" s="248">
        <f>+'[117]600.2.3'!N64</f>
        <v>21664</v>
      </c>
      <c r="J11" s="441">
        <f>+ROUND((H11*I11),0)</f>
        <v>64992</v>
      </c>
      <c r="K11" s="442"/>
      <c r="L11" s="249"/>
      <c r="M11" s="250"/>
    </row>
    <row r="12" spans="1:14" ht="39.75" customHeight="1">
      <c r="A12" s="251">
        <f>+A11+1</f>
        <v>2</v>
      </c>
      <c r="B12" s="252" t="str">
        <f>+'[117]210.2.2'!B32</f>
        <v>210.2.2</v>
      </c>
      <c r="C12" s="253">
        <v>210</v>
      </c>
      <c r="D12" s="254"/>
      <c r="E12" s="416" t="str">
        <f>+'[117]210.2.2'!C32</f>
        <v>Excavación en material común de la explanación y canales</v>
      </c>
      <c r="F12" s="416"/>
      <c r="G12" s="255" t="s">
        <v>107</v>
      </c>
      <c r="H12" s="256">
        <v>5</v>
      </c>
      <c r="I12" s="257">
        <f>'[117]210.2.2'!N63</f>
        <v>11604</v>
      </c>
      <c r="J12" s="402">
        <f>+ROUND((H12*I12),0)</f>
        <v>58020</v>
      </c>
      <c r="K12" s="403"/>
      <c r="L12" s="258"/>
      <c r="M12" s="259"/>
    </row>
    <row r="13" spans="1:14" ht="24.95" customHeight="1">
      <c r="A13" s="251">
        <f>+A12+1</f>
        <v>3</v>
      </c>
      <c r="B13" s="260" t="str">
        <f>+'[117]220.1'!B32</f>
        <v>220.1</v>
      </c>
      <c r="C13" s="261">
        <v>220</v>
      </c>
      <c r="D13" s="262"/>
      <c r="E13" s="416" t="str">
        <f>+'[117]220.1'!C32</f>
        <v>Terraplenes</v>
      </c>
      <c r="F13" s="416"/>
      <c r="G13" s="255" t="s">
        <v>107</v>
      </c>
      <c r="H13" s="256">
        <v>5</v>
      </c>
      <c r="I13" s="257">
        <f>'[117]220.1'!N66</f>
        <v>30417</v>
      </c>
      <c r="J13" s="443">
        <f>+ROUND((H13*I13),0)</f>
        <v>152085</v>
      </c>
      <c r="K13" s="444"/>
      <c r="L13" s="258"/>
      <c r="M13" s="250"/>
    </row>
    <row r="14" spans="1:14" ht="24.95" customHeight="1" thickBot="1">
      <c r="A14" s="263">
        <f>+A13+1</f>
        <v>4</v>
      </c>
      <c r="B14" s="264">
        <f>+'[118]201.7'!B29</f>
        <v>201.7</v>
      </c>
      <c r="C14" s="265">
        <v>201</v>
      </c>
      <c r="D14" s="266"/>
      <c r="E14" s="410" t="str">
        <f>+'[118]201.7'!C29</f>
        <v>Demolición de Estructuras</v>
      </c>
      <c r="F14" s="410"/>
      <c r="G14" s="266" t="s">
        <v>107</v>
      </c>
      <c r="H14" s="267">
        <v>55</v>
      </c>
      <c r="I14" s="268">
        <f>+'[118]201.7'!N62</f>
        <v>159790</v>
      </c>
      <c r="J14" s="434">
        <f>+ROUND((H14*I14),0)</f>
        <v>8788450</v>
      </c>
      <c r="K14" s="435"/>
      <c r="L14" s="258"/>
      <c r="M14" s="250"/>
    </row>
    <row r="15" spans="1:14" ht="24.95" customHeight="1" thickBot="1">
      <c r="A15" s="422" t="s">
        <v>11</v>
      </c>
      <c r="B15" s="423"/>
      <c r="C15" s="423"/>
      <c r="D15" s="423"/>
      <c r="E15" s="423"/>
      <c r="F15" s="423"/>
      <c r="G15" s="423"/>
      <c r="H15" s="423"/>
      <c r="I15" s="424"/>
      <c r="J15" s="414">
        <f>SUM(J11:K14)</f>
        <v>9063547</v>
      </c>
      <c r="K15" s="415"/>
      <c r="L15" s="269"/>
      <c r="M15" s="259"/>
      <c r="N15" s="284" t="e">
        <f>J15+J24+#REF!+J60+J63+J66</f>
        <v>#REF!</v>
      </c>
    </row>
    <row r="16" spans="1:14" ht="24.95" customHeight="1" thickBot="1">
      <c r="A16" s="407" t="s">
        <v>108</v>
      </c>
      <c r="B16" s="408"/>
      <c r="C16" s="408"/>
      <c r="D16" s="408"/>
      <c r="E16" s="408"/>
      <c r="F16" s="408"/>
      <c r="G16" s="408"/>
      <c r="H16" s="408"/>
      <c r="I16" s="408"/>
      <c r="J16" s="408"/>
      <c r="K16" s="409"/>
      <c r="L16" s="242"/>
      <c r="M16" s="259"/>
    </row>
    <row r="17" spans="1:15" ht="48" customHeight="1" thickBot="1">
      <c r="A17" s="436" t="s">
        <v>109</v>
      </c>
      <c r="B17" s="437"/>
      <c r="C17" s="270">
        <v>1</v>
      </c>
      <c r="D17" s="438" t="s">
        <v>110</v>
      </c>
      <c r="E17" s="439"/>
      <c r="F17" s="439"/>
      <c r="G17" s="439"/>
      <c r="H17" s="439"/>
      <c r="I17" s="439"/>
      <c r="J17" s="439"/>
      <c r="K17" s="440"/>
      <c r="L17" s="242"/>
    </row>
    <row r="18" spans="1:15" ht="24.95" customHeight="1">
      <c r="A18" s="243">
        <v>5</v>
      </c>
      <c r="B18" s="244" t="str">
        <f>+'[117]600.2.3'!B32</f>
        <v>600.2.3</v>
      </c>
      <c r="C18" s="245">
        <v>600</v>
      </c>
      <c r="D18" s="246"/>
      <c r="E18" s="433" t="str">
        <f>+'[117]600.2.3'!C32</f>
        <v>Excavaciones varias en material común en seco.</v>
      </c>
      <c r="F18" s="433"/>
      <c r="G18" s="271" t="s">
        <v>107</v>
      </c>
      <c r="H18" s="272">
        <f>ROUND(44*C17,1)</f>
        <v>44</v>
      </c>
      <c r="I18" s="273">
        <f>'[117]600.2.3'!N64</f>
        <v>21664</v>
      </c>
      <c r="J18" s="402">
        <f t="shared" ref="J18:J23" si="0">+ROUND((H18*I18),0)</f>
        <v>953216</v>
      </c>
      <c r="K18" s="403"/>
      <c r="L18" s="274"/>
      <c r="M18" s="275"/>
      <c r="N18" s="276"/>
    </row>
    <row r="19" spans="1:15" ht="24.95" customHeight="1">
      <c r="A19" s="277">
        <f>+A18+1</f>
        <v>6</v>
      </c>
      <c r="B19" s="278" t="str">
        <f>+'[117]630.6 F'!B32</f>
        <v>630.6</v>
      </c>
      <c r="C19" s="279">
        <v>630</v>
      </c>
      <c r="D19" s="255"/>
      <c r="E19" s="426" t="str">
        <f>+'[117]630.6 F'!C32</f>
        <v>Concreto clase F (140 kg/cm2 ó 2000 PSI)</v>
      </c>
      <c r="F19" s="427"/>
      <c r="G19" s="280" t="s">
        <v>107</v>
      </c>
      <c r="H19" s="281">
        <f>ROUND((0.08*6+0.41)*C17,1)</f>
        <v>0.9</v>
      </c>
      <c r="I19" s="282">
        <f>+'[117]630.6 F'!N66</f>
        <v>579692</v>
      </c>
      <c r="J19" s="402">
        <f t="shared" si="0"/>
        <v>521723</v>
      </c>
      <c r="K19" s="403"/>
      <c r="L19" s="274"/>
    </row>
    <row r="20" spans="1:15" ht="24.95" customHeight="1">
      <c r="A20" s="277">
        <f>+A19+1</f>
        <v>7</v>
      </c>
      <c r="B20" s="278" t="str">
        <f>+'[117]630.4BOX'!B32</f>
        <v>630.4</v>
      </c>
      <c r="C20" s="279">
        <v>630</v>
      </c>
      <c r="D20" s="255"/>
      <c r="E20" s="426" t="str">
        <f>+'[117]630.4BOX'!C32</f>
        <v>Concreto clase D (210 kg/cm2 ó 3000 PSI)</v>
      </c>
      <c r="F20" s="427"/>
      <c r="G20" s="283" t="s">
        <v>107</v>
      </c>
      <c r="H20" s="281">
        <f>ROUND((1.33*6+3.18)*C17,1)</f>
        <v>11.2</v>
      </c>
      <c r="I20" s="282">
        <f>+'[117]630.4BOX'!N69</f>
        <v>699573</v>
      </c>
      <c r="J20" s="402">
        <f t="shared" si="0"/>
        <v>7835218</v>
      </c>
      <c r="K20" s="403"/>
      <c r="L20" s="274"/>
      <c r="N20" s="284"/>
      <c r="O20" s="284"/>
    </row>
    <row r="21" spans="1:15" ht="24.95" customHeight="1">
      <c r="A21" s="277">
        <f>+A20+1</f>
        <v>8</v>
      </c>
      <c r="B21" s="278" t="str">
        <f>+'[117]640.1'!B32</f>
        <v>640.1</v>
      </c>
      <c r="C21" s="279">
        <v>640</v>
      </c>
      <c r="D21" s="285"/>
      <c r="E21" s="416" t="str">
        <f>+'[117]640.1'!C32</f>
        <v>Acero de refuerzo de FY = 4.200 Kg/cm 2 (60.000 PSI).</v>
      </c>
      <c r="F21" s="416"/>
      <c r="G21" s="286" t="s">
        <v>111</v>
      </c>
      <c r="H21" s="281">
        <f>ROUND((98.54*6+187.06)*C17,1)</f>
        <v>778.3</v>
      </c>
      <c r="I21" s="287">
        <v>8536</v>
      </c>
      <c r="J21" s="402">
        <f t="shared" si="0"/>
        <v>6643569</v>
      </c>
      <c r="K21" s="403"/>
      <c r="L21" s="274"/>
    </row>
    <row r="22" spans="1:15" ht="24.95" customHeight="1">
      <c r="A22" s="277">
        <f>+A21+1</f>
        <v>9</v>
      </c>
      <c r="B22" s="278">
        <f>+'[117]610.1 SUELO'!B32</f>
        <v>610.1</v>
      </c>
      <c r="C22" s="279">
        <v>610</v>
      </c>
      <c r="D22" s="255"/>
      <c r="E22" s="416" t="str">
        <f>+'[117]610.1 SUELO'!C32</f>
        <v>Relleno para Estructuras con suelo</v>
      </c>
      <c r="F22" s="416"/>
      <c r="G22" s="283" t="s">
        <v>107</v>
      </c>
      <c r="H22" s="281">
        <f>8*1.5*1*C17</f>
        <v>12</v>
      </c>
      <c r="I22" s="288">
        <f>+'[117]610.1 SUELO'!N62</f>
        <v>14176</v>
      </c>
      <c r="J22" s="402">
        <f t="shared" si="0"/>
        <v>170112</v>
      </c>
      <c r="K22" s="403"/>
      <c r="L22" s="274"/>
    </row>
    <row r="23" spans="1:15" ht="24.95" customHeight="1" thickBot="1">
      <c r="A23" s="277">
        <f>+A22+1</f>
        <v>10</v>
      </c>
      <c r="B23" s="264">
        <f>+'[117]610.2 RECEBO'!B32</f>
        <v>610.20000000000005</v>
      </c>
      <c r="C23" s="265">
        <v>610</v>
      </c>
      <c r="D23" s="266"/>
      <c r="E23" s="410" t="str">
        <f>+'[117]610.2 RECEBO'!C32</f>
        <v>Relleno para Estructuras con recebo</v>
      </c>
      <c r="F23" s="410"/>
      <c r="G23" s="289" t="s">
        <v>107</v>
      </c>
      <c r="H23" s="290">
        <f>ROUND(6*C17,1)</f>
        <v>6</v>
      </c>
      <c r="I23" s="291">
        <f>+'[117]610.2 RECEBO'!N62</f>
        <v>114046</v>
      </c>
      <c r="J23" s="402">
        <f t="shared" si="0"/>
        <v>684276</v>
      </c>
      <c r="K23" s="403"/>
      <c r="L23" s="274"/>
    </row>
    <row r="24" spans="1:15" ht="24.95" customHeight="1" thickBot="1">
      <c r="A24" s="411" t="s">
        <v>11</v>
      </c>
      <c r="B24" s="412"/>
      <c r="C24" s="412"/>
      <c r="D24" s="412"/>
      <c r="E24" s="412"/>
      <c r="F24" s="412"/>
      <c r="G24" s="412"/>
      <c r="H24" s="412"/>
      <c r="I24" s="413"/>
      <c r="J24" s="414">
        <f>SUM(J18:K23)</f>
        <v>16808114</v>
      </c>
      <c r="K24" s="415"/>
      <c r="L24" s="292"/>
      <c r="O24" s="284"/>
    </row>
    <row r="25" spans="1:15" ht="24.95" customHeight="1" thickBot="1">
      <c r="A25" s="407" t="s">
        <v>112</v>
      </c>
      <c r="B25" s="408"/>
      <c r="C25" s="408"/>
      <c r="D25" s="408"/>
      <c r="E25" s="408"/>
      <c r="F25" s="408"/>
      <c r="G25" s="408"/>
      <c r="H25" s="408"/>
      <c r="I25" s="408"/>
      <c r="J25" s="408"/>
      <c r="K25" s="409"/>
      <c r="L25" s="242"/>
      <c r="M25" s="259"/>
    </row>
    <row r="26" spans="1:15" ht="48" customHeight="1" thickBot="1">
      <c r="A26" s="436" t="s">
        <v>109</v>
      </c>
      <c r="B26" s="437"/>
      <c r="C26" s="270">
        <v>1</v>
      </c>
      <c r="D26" s="438" t="s">
        <v>113</v>
      </c>
      <c r="E26" s="439"/>
      <c r="F26" s="439"/>
      <c r="G26" s="439"/>
      <c r="H26" s="439"/>
      <c r="I26" s="439"/>
      <c r="J26" s="439"/>
      <c r="K26" s="440"/>
      <c r="L26" s="242"/>
    </row>
    <row r="27" spans="1:15" ht="24.95" customHeight="1">
      <c r="A27" s="243">
        <v>11</v>
      </c>
      <c r="B27" s="244" t="s">
        <v>114</v>
      </c>
      <c r="C27" s="245">
        <v>600</v>
      </c>
      <c r="D27" s="246"/>
      <c r="E27" s="433" t="s">
        <v>115</v>
      </c>
      <c r="F27" s="433"/>
      <c r="G27" s="271" t="s">
        <v>107</v>
      </c>
      <c r="H27" s="272">
        <v>44</v>
      </c>
      <c r="I27" s="273">
        <v>21664</v>
      </c>
      <c r="J27" s="402">
        <f t="shared" ref="J27:J32" si="1">+ROUND((H27*I27),0)</f>
        <v>953216</v>
      </c>
      <c r="K27" s="403"/>
      <c r="L27" s="274"/>
      <c r="M27" s="275"/>
      <c r="N27" s="276"/>
    </row>
    <row r="28" spans="1:15" ht="24.95" customHeight="1">
      <c r="A28" s="277">
        <v>12</v>
      </c>
      <c r="B28" s="278" t="s">
        <v>116</v>
      </c>
      <c r="C28" s="279">
        <v>630</v>
      </c>
      <c r="D28" s="255"/>
      <c r="E28" s="426" t="s">
        <v>117</v>
      </c>
      <c r="F28" s="427"/>
      <c r="G28" s="280" t="s">
        <v>107</v>
      </c>
      <c r="H28" s="281">
        <v>1.3</v>
      </c>
      <c r="I28" s="282">
        <v>579692</v>
      </c>
      <c r="J28" s="402">
        <f t="shared" si="1"/>
        <v>753600</v>
      </c>
      <c r="K28" s="403"/>
      <c r="L28" s="274"/>
    </row>
    <row r="29" spans="1:15" ht="24.95" customHeight="1">
      <c r="A29" s="277">
        <f>+A28+1</f>
        <v>13</v>
      </c>
      <c r="B29" s="278" t="s">
        <v>118</v>
      </c>
      <c r="C29" s="279">
        <v>630</v>
      </c>
      <c r="D29" s="255"/>
      <c r="E29" s="426" t="s">
        <v>119</v>
      </c>
      <c r="F29" s="427"/>
      <c r="G29" s="283" t="s">
        <v>107</v>
      </c>
      <c r="H29" s="281">
        <v>14.1</v>
      </c>
      <c r="I29" s="282">
        <v>699573</v>
      </c>
      <c r="J29" s="402">
        <f t="shared" si="1"/>
        <v>9863979</v>
      </c>
      <c r="K29" s="403"/>
      <c r="L29" s="274"/>
      <c r="N29" s="284"/>
      <c r="O29" s="284"/>
    </row>
    <row r="30" spans="1:15" ht="24.95" customHeight="1">
      <c r="A30" s="277">
        <f>+A29+1</f>
        <v>14</v>
      </c>
      <c r="B30" s="278" t="s">
        <v>120</v>
      </c>
      <c r="C30" s="279">
        <v>640</v>
      </c>
      <c r="D30" s="285"/>
      <c r="E30" s="416" t="s">
        <v>152</v>
      </c>
      <c r="F30" s="416"/>
      <c r="G30" s="286" t="s">
        <v>111</v>
      </c>
      <c r="H30" s="281">
        <v>1553.5</v>
      </c>
      <c r="I30" s="287">
        <v>8536</v>
      </c>
      <c r="J30" s="402">
        <f t="shared" si="1"/>
        <v>13260676</v>
      </c>
      <c r="K30" s="403"/>
      <c r="L30" s="274"/>
    </row>
    <row r="31" spans="1:15" ht="24.95" customHeight="1">
      <c r="A31" s="277">
        <f>+A30+1</f>
        <v>15</v>
      </c>
      <c r="B31" s="278">
        <v>610.1</v>
      </c>
      <c r="C31" s="279">
        <v>610</v>
      </c>
      <c r="D31" s="255"/>
      <c r="E31" s="416" t="s">
        <v>153</v>
      </c>
      <c r="F31" s="416"/>
      <c r="G31" s="283" t="s">
        <v>107</v>
      </c>
      <c r="H31" s="281">
        <v>12</v>
      </c>
      <c r="I31" s="288">
        <v>14176</v>
      </c>
      <c r="J31" s="402">
        <f t="shared" si="1"/>
        <v>170112</v>
      </c>
      <c r="K31" s="403"/>
      <c r="L31" s="274"/>
    </row>
    <row r="32" spans="1:15" ht="24.95" customHeight="1" thickBot="1">
      <c r="A32" s="277">
        <f>+A31+1</f>
        <v>16</v>
      </c>
      <c r="B32" s="264">
        <v>610.20000000000005</v>
      </c>
      <c r="C32" s="265">
        <v>610</v>
      </c>
      <c r="D32" s="266"/>
      <c r="E32" s="410" t="s">
        <v>121</v>
      </c>
      <c r="F32" s="410"/>
      <c r="G32" s="289" t="s">
        <v>107</v>
      </c>
      <c r="H32" s="290">
        <v>6</v>
      </c>
      <c r="I32" s="291">
        <v>114046</v>
      </c>
      <c r="J32" s="402">
        <f t="shared" si="1"/>
        <v>684276</v>
      </c>
      <c r="K32" s="403"/>
      <c r="L32" s="274"/>
    </row>
    <row r="33" spans="1:15" ht="24.95" customHeight="1" thickBot="1">
      <c r="A33" s="411" t="s">
        <v>11</v>
      </c>
      <c r="B33" s="412"/>
      <c r="C33" s="412"/>
      <c r="D33" s="412"/>
      <c r="E33" s="412"/>
      <c r="F33" s="412"/>
      <c r="G33" s="412"/>
      <c r="H33" s="412"/>
      <c r="I33" s="413"/>
      <c r="J33" s="414">
        <f>SUM(J27:K32)</f>
        <v>25685859</v>
      </c>
      <c r="K33" s="415"/>
      <c r="L33" s="292"/>
      <c r="O33" s="284"/>
    </row>
    <row r="34" spans="1:15" ht="18.75" thickBot="1">
      <c r="A34" s="407" t="s">
        <v>154</v>
      </c>
      <c r="B34" s="408"/>
      <c r="C34" s="408"/>
      <c r="D34" s="408"/>
      <c r="E34" s="408"/>
      <c r="F34" s="408"/>
      <c r="G34" s="408"/>
      <c r="H34" s="408"/>
      <c r="I34" s="408"/>
      <c r="J34" s="408"/>
      <c r="K34" s="409"/>
      <c r="L34" s="292"/>
      <c r="O34" s="284"/>
    </row>
    <row r="35" spans="1:15" ht="18.75" thickBot="1">
      <c r="A35" s="428" t="s">
        <v>109</v>
      </c>
      <c r="B35" s="429"/>
      <c r="C35" s="293">
        <v>1</v>
      </c>
      <c r="D35" s="430" t="s">
        <v>155</v>
      </c>
      <c r="E35" s="431"/>
      <c r="F35" s="431"/>
      <c r="G35" s="431"/>
      <c r="H35" s="431"/>
      <c r="I35" s="431"/>
      <c r="J35" s="431"/>
      <c r="K35" s="432"/>
      <c r="L35" s="292"/>
      <c r="O35" s="284"/>
    </row>
    <row r="36" spans="1:15" ht="18">
      <c r="A36" s="243">
        <v>17</v>
      </c>
      <c r="B36" s="244" t="s">
        <v>114</v>
      </c>
      <c r="C36" s="245">
        <v>600</v>
      </c>
      <c r="D36" s="246"/>
      <c r="E36" s="433" t="s">
        <v>115</v>
      </c>
      <c r="F36" s="433"/>
      <c r="G36" s="271" t="s">
        <v>107</v>
      </c>
      <c r="H36" s="272">
        <v>68</v>
      </c>
      <c r="I36" s="273">
        <f>'[117]600.2.3'!N64</f>
        <v>21664</v>
      </c>
      <c r="J36" s="402">
        <f t="shared" ref="J36:J41" si="2">+ROUND((H36*I36),0)</f>
        <v>1473152</v>
      </c>
      <c r="K36" s="403"/>
      <c r="L36" s="292"/>
      <c r="O36" s="284"/>
    </row>
    <row r="37" spans="1:15" ht="18">
      <c r="A37" s="277">
        <v>18</v>
      </c>
      <c r="B37" s="278" t="s">
        <v>116</v>
      </c>
      <c r="C37" s="279">
        <v>630</v>
      </c>
      <c r="D37" s="255"/>
      <c r="E37" s="426" t="s">
        <v>117</v>
      </c>
      <c r="F37" s="427"/>
      <c r="G37" s="280" t="s">
        <v>107</v>
      </c>
      <c r="H37" s="281">
        <v>2.4</v>
      </c>
      <c r="I37" s="282">
        <f>+'[117]630.6 F'!N66</f>
        <v>579692</v>
      </c>
      <c r="J37" s="402">
        <f t="shared" si="2"/>
        <v>1391261</v>
      </c>
      <c r="K37" s="403"/>
      <c r="L37" s="292"/>
      <c r="O37" s="284"/>
    </row>
    <row r="38" spans="1:15" ht="18">
      <c r="A38" s="277">
        <v>19</v>
      </c>
      <c r="B38" s="278" t="s">
        <v>118</v>
      </c>
      <c r="C38" s="279">
        <v>630</v>
      </c>
      <c r="D38" s="255"/>
      <c r="E38" s="426" t="s">
        <v>119</v>
      </c>
      <c r="F38" s="427"/>
      <c r="G38" s="283" t="s">
        <v>107</v>
      </c>
      <c r="H38" s="281">
        <v>24.4</v>
      </c>
      <c r="I38" s="282">
        <f>+'[117]630.4BOX'!N69</f>
        <v>699573</v>
      </c>
      <c r="J38" s="402">
        <f t="shared" si="2"/>
        <v>17069581</v>
      </c>
      <c r="K38" s="403"/>
      <c r="L38" s="292"/>
      <c r="O38" s="284"/>
    </row>
    <row r="39" spans="1:15" ht="18">
      <c r="A39" s="277">
        <v>20</v>
      </c>
      <c r="B39" s="278" t="s">
        <v>120</v>
      </c>
      <c r="C39" s="279">
        <v>640</v>
      </c>
      <c r="D39" s="285"/>
      <c r="E39" s="416" t="s">
        <v>142</v>
      </c>
      <c r="F39" s="416"/>
      <c r="G39" s="286" t="s">
        <v>111</v>
      </c>
      <c r="H39" s="281">
        <v>2408.3000000000002</v>
      </c>
      <c r="I39" s="287">
        <v>8536</v>
      </c>
      <c r="J39" s="402">
        <f t="shared" si="2"/>
        <v>20557249</v>
      </c>
      <c r="K39" s="403"/>
      <c r="L39" s="292"/>
      <c r="O39" s="284"/>
    </row>
    <row r="40" spans="1:15" ht="18">
      <c r="A40" s="277">
        <v>21</v>
      </c>
      <c r="B40" s="278">
        <v>610.1</v>
      </c>
      <c r="C40" s="279">
        <v>610</v>
      </c>
      <c r="D40" s="255"/>
      <c r="E40" s="416" t="s">
        <v>122</v>
      </c>
      <c r="F40" s="416"/>
      <c r="G40" s="283" t="s">
        <v>107</v>
      </c>
      <c r="H40" s="281">
        <v>30</v>
      </c>
      <c r="I40" s="288">
        <f>+'[117]610.1 SUELO'!N62</f>
        <v>14176</v>
      </c>
      <c r="J40" s="402">
        <f t="shared" si="2"/>
        <v>425280</v>
      </c>
      <c r="K40" s="403"/>
      <c r="L40" s="292"/>
      <c r="O40" s="284"/>
    </row>
    <row r="41" spans="1:15" ht="18.75" thickBot="1">
      <c r="A41" s="294">
        <v>22</v>
      </c>
      <c r="B41" s="264">
        <v>610.20000000000005</v>
      </c>
      <c r="C41" s="265">
        <v>610</v>
      </c>
      <c r="D41" s="266"/>
      <c r="E41" s="410" t="s">
        <v>121</v>
      </c>
      <c r="F41" s="410"/>
      <c r="G41" s="289" t="s">
        <v>107</v>
      </c>
      <c r="H41" s="290">
        <v>9</v>
      </c>
      <c r="I41" s="291">
        <f>+'[117]610.2 RECEBO'!N62</f>
        <v>114046</v>
      </c>
      <c r="J41" s="420">
        <f t="shared" si="2"/>
        <v>1026414</v>
      </c>
      <c r="K41" s="421"/>
      <c r="L41" s="292"/>
      <c r="O41" s="284"/>
    </row>
    <row r="42" spans="1:15" ht="18.75" thickBot="1">
      <c r="A42" s="422"/>
      <c r="B42" s="423"/>
      <c r="C42" s="423"/>
      <c r="D42" s="423"/>
      <c r="E42" s="423"/>
      <c r="F42" s="423"/>
      <c r="G42" s="423"/>
      <c r="H42" s="423"/>
      <c r="I42" s="424"/>
      <c r="J42" s="425">
        <f>SUM(J36:K41)</f>
        <v>41942937</v>
      </c>
      <c r="K42" s="415"/>
      <c r="L42" s="292"/>
      <c r="O42" s="284"/>
    </row>
    <row r="43" spans="1:15" ht="18.75" thickBot="1">
      <c r="A43" s="407" t="s">
        <v>159</v>
      </c>
      <c r="B43" s="408"/>
      <c r="C43" s="408"/>
      <c r="D43" s="408"/>
      <c r="E43" s="408"/>
      <c r="F43" s="408"/>
      <c r="G43" s="408"/>
      <c r="H43" s="408"/>
      <c r="I43" s="408"/>
      <c r="J43" s="408"/>
      <c r="K43" s="409"/>
      <c r="L43" s="292"/>
      <c r="O43" s="284"/>
    </row>
    <row r="44" spans="1:15" ht="18.75" thickBot="1">
      <c r="A44" s="428" t="s">
        <v>109</v>
      </c>
      <c r="B44" s="429"/>
      <c r="C44" s="293">
        <v>1</v>
      </c>
      <c r="D44" s="430" t="s">
        <v>160</v>
      </c>
      <c r="E44" s="431"/>
      <c r="F44" s="431"/>
      <c r="G44" s="431"/>
      <c r="H44" s="431"/>
      <c r="I44" s="431"/>
      <c r="J44" s="431"/>
      <c r="K44" s="432"/>
      <c r="L44" s="292"/>
      <c r="O44" s="284"/>
    </row>
    <row r="45" spans="1:15" ht="18">
      <c r="A45" s="243">
        <v>23</v>
      </c>
      <c r="B45" s="244" t="s">
        <v>114</v>
      </c>
      <c r="C45" s="245">
        <v>600</v>
      </c>
      <c r="D45" s="246"/>
      <c r="E45" s="433" t="s">
        <v>115</v>
      </c>
      <c r="F45" s="433"/>
      <c r="G45" s="271" t="s">
        <v>107</v>
      </c>
      <c r="H45" s="272">
        <v>0</v>
      </c>
      <c r="I45" s="273">
        <v>21664</v>
      </c>
      <c r="J45" s="402">
        <f t="shared" ref="J45:J50" si="3">+ROUND((H45*I45),0)</f>
        <v>0</v>
      </c>
      <c r="K45" s="403"/>
      <c r="L45" s="292"/>
      <c r="O45" s="284"/>
    </row>
    <row r="46" spans="1:15" ht="18">
      <c r="A46" s="277">
        <v>24</v>
      </c>
      <c r="B46" s="278" t="s">
        <v>116</v>
      </c>
      <c r="C46" s="279">
        <v>630</v>
      </c>
      <c r="D46" s="255"/>
      <c r="E46" s="426" t="s">
        <v>117</v>
      </c>
      <c r="F46" s="427"/>
      <c r="G46" s="280" t="s">
        <v>107</v>
      </c>
      <c r="H46" s="281">
        <v>0</v>
      </c>
      <c r="I46" s="282">
        <v>579692</v>
      </c>
      <c r="J46" s="402">
        <f t="shared" si="3"/>
        <v>0</v>
      </c>
      <c r="K46" s="403"/>
      <c r="L46" s="292"/>
      <c r="O46" s="284"/>
    </row>
    <row r="47" spans="1:15" ht="18">
      <c r="A47" s="277">
        <v>25</v>
      </c>
      <c r="B47" s="278" t="s">
        <v>118</v>
      </c>
      <c r="C47" s="279">
        <v>630</v>
      </c>
      <c r="D47" s="255"/>
      <c r="E47" s="426" t="s">
        <v>119</v>
      </c>
      <c r="F47" s="427"/>
      <c r="G47" s="283" t="s">
        <v>107</v>
      </c>
      <c r="H47" s="281">
        <v>0</v>
      </c>
      <c r="I47" s="282">
        <v>699573</v>
      </c>
      <c r="J47" s="402">
        <f t="shared" si="3"/>
        <v>0</v>
      </c>
      <c r="K47" s="403"/>
      <c r="L47" s="292"/>
      <c r="O47" s="284"/>
    </row>
    <row r="48" spans="1:15" ht="18">
      <c r="A48" s="277">
        <v>26</v>
      </c>
      <c r="B48" s="278" t="s">
        <v>120</v>
      </c>
      <c r="C48" s="279">
        <v>640</v>
      </c>
      <c r="D48" s="285"/>
      <c r="E48" s="416" t="s">
        <v>142</v>
      </c>
      <c r="F48" s="416"/>
      <c r="G48" s="286" t="s">
        <v>111</v>
      </c>
      <c r="H48" s="281">
        <v>0</v>
      </c>
      <c r="I48" s="287">
        <v>8536</v>
      </c>
      <c r="J48" s="402">
        <f t="shared" si="3"/>
        <v>0</v>
      </c>
      <c r="K48" s="403"/>
      <c r="L48" s="292"/>
      <c r="O48" s="284"/>
    </row>
    <row r="49" spans="1:20" ht="18">
      <c r="A49" s="277">
        <v>27</v>
      </c>
      <c r="B49" s="278">
        <v>610.1</v>
      </c>
      <c r="C49" s="279">
        <v>610</v>
      </c>
      <c r="D49" s="255"/>
      <c r="E49" s="416" t="s">
        <v>122</v>
      </c>
      <c r="F49" s="416"/>
      <c r="G49" s="283" t="s">
        <v>107</v>
      </c>
      <c r="H49" s="281">
        <v>0</v>
      </c>
      <c r="I49" s="288">
        <v>14176</v>
      </c>
      <c r="J49" s="402">
        <f t="shared" si="3"/>
        <v>0</v>
      </c>
      <c r="K49" s="403"/>
      <c r="L49" s="292"/>
      <c r="O49" s="284"/>
    </row>
    <row r="50" spans="1:20" ht="18.75" thickBot="1">
      <c r="A50" s="294">
        <v>28</v>
      </c>
      <c r="B50" s="264">
        <v>610.20000000000005</v>
      </c>
      <c r="C50" s="265">
        <v>610</v>
      </c>
      <c r="D50" s="266"/>
      <c r="E50" s="410" t="s">
        <v>121</v>
      </c>
      <c r="F50" s="410"/>
      <c r="G50" s="289" t="s">
        <v>107</v>
      </c>
      <c r="H50" s="290">
        <v>0</v>
      </c>
      <c r="I50" s="291">
        <v>114046</v>
      </c>
      <c r="J50" s="420">
        <f t="shared" si="3"/>
        <v>0</v>
      </c>
      <c r="K50" s="421"/>
      <c r="L50" s="292"/>
      <c r="O50" s="284"/>
    </row>
    <row r="51" spans="1:20" ht="18.75" thickBot="1">
      <c r="A51" s="422"/>
      <c r="B51" s="423"/>
      <c r="C51" s="423"/>
      <c r="D51" s="423"/>
      <c r="E51" s="423"/>
      <c r="F51" s="423"/>
      <c r="G51" s="423"/>
      <c r="H51" s="423"/>
      <c r="I51" s="424"/>
      <c r="J51" s="425">
        <f>SUM(J45:K50)</f>
        <v>0</v>
      </c>
      <c r="K51" s="415"/>
      <c r="L51" s="292"/>
      <c r="O51" s="284"/>
    </row>
    <row r="52" spans="1:20" ht="24.95" customHeight="1" thickBot="1">
      <c r="A52" s="407" t="s">
        <v>156</v>
      </c>
      <c r="B52" s="408"/>
      <c r="C52" s="408"/>
      <c r="D52" s="297" t="s">
        <v>123</v>
      </c>
      <c r="E52" s="298">
        <v>6</v>
      </c>
      <c r="F52" s="297" t="s">
        <v>124</v>
      </c>
      <c r="G52" s="297"/>
      <c r="H52" s="297"/>
      <c r="I52" s="297"/>
      <c r="J52" s="297"/>
      <c r="K52" s="299"/>
      <c r="L52" s="295"/>
    </row>
    <row r="53" spans="1:20" ht="24.95" customHeight="1" thickBot="1">
      <c r="A53" s="417" t="s">
        <v>125</v>
      </c>
      <c r="B53" s="418"/>
      <c r="C53" s="300">
        <v>825</v>
      </c>
      <c r="D53" s="419" t="s">
        <v>126</v>
      </c>
      <c r="E53" s="408"/>
      <c r="F53" s="408"/>
      <c r="G53" s="408"/>
      <c r="H53" s="408"/>
      <c r="I53" s="408"/>
      <c r="J53" s="408"/>
      <c r="K53" s="409"/>
    </row>
    <row r="54" spans="1:20" ht="24.95" customHeight="1">
      <c r="A54" s="277">
        <v>29</v>
      </c>
      <c r="B54" s="278" t="str">
        <f>+'[117]320.3'!B32</f>
        <v>320.3</v>
      </c>
      <c r="C54" s="279">
        <v>320</v>
      </c>
      <c r="D54" s="255"/>
      <c r="E54" s="416" t="str">
        <f>+'[117]320.3'!C32</f>
        <v>Subbase Granular Clase C.</v>
      </c>
      <c r="F54" s="416"/>
      <c r="G54" s="255" t="s">
        <v>107</v>
      </c>
      <c r="H54" s="301">
        <v>752</v>
      </c>
      <c r="I54" s="257">
        <f>+'[117]320.3'!N65</f>
        <v>148762</v>
      </c>
      <c r="J54" s="402">
        <f>+ROUND((H54*I54),0)</f>
        <v>111869024</v>
      </c>
      <c r="K54" s="403"/>
      <c r="L54" s="249">
        <v>545</v>
      </c>
      <c r="M54" s="259"/>
    </row>
    <row r="55" spans="1:20" ht="35.1" customHeight="1">
      <c r="A55" s="277">
        <v>30</v>
      </c>
      <c r="B55" s="278" t="str">
        <f>+'[117]630.4PH'!B32</f>
        <v>630.4</v>
      </c>
      <c r="C55" s="279">
        <v>630</v>
      </c>
      <c r="D55" s="255"/>
      <c r="E55" s="416" t="str">
        <f>+'[117]630.4PH'!C32</f>
        <v>Concreto clase D (210 kg/cm2 ó 3000 PSI) - PLACA HUELLA</v>
      </c>
      <c r="F55" s="416"/>
      <c r="G55" s="255" t="s">
        <v>107</v>
      </c>
      <c r="H55" s="301">
        <v>211.4</v>
      </c>
      <c r="I55" s="257">
        <f>'[117]630.4PH'!N70</f>
        <v>744292</v>
      </c>
      <c r="J55" s="402">
        <f t="shared" ref="J55:J59" si="4">+ROUND((H55*I55),0)</f>
        <v>157343329</v>
      </c>
      <c r="K55" s="403"/>
      <c r="L55" s="249">
        <v>144.6</v>
      </c>
      <c r="M55" s="259"/>
    </row>
    <row r="56" spans="1:20" ht="35.1" customHeight="1">
      <c r="A56" s="277">
        <v>31</v>
      </c>
      <c r="B56" s="278" t="str">
        <f>+'[117]630.4VIGA'!B32</f>
        <v>630.4</v>
      </c>
      <c r="C56" s="279">
        <v>630</v>
      </c>
      <c r="D56" s="255"/>
      <c r="E56" s="416" t="str">
        <f>+'[117]630.4VIGA'!C32</f>
        <v>Concreto clase D (210 kg/cm2 ó 3000 PSI) - VIGAS RIOSTRAS</v>
      </c>
      <c r="F56" s="416"/>
      <c r="G56" s="255" t="s">
        <v>107</v>
      </c>
      <c r="H56" s="301">
        <v>78</v>
      </c>
      <c r="I56" s="257">
        <f>+'[117]630.4PH'!N70</f>
        <v>744292</v>
      </c>
      <c r="J56" s="402">
        <f t="shared" si="4"/>
        <v>58054776</v>
      </c>
      <c r="K56" s="403"/>
      <c r="L56" s="249">
        <v>47.04</v>
      </c>
      <c r="M56" s="259"/>
      <c r="N56" s="302"/>
      <c r="O56" s="303"/>
      <c r="P56" s="303"/>
    </row>
    <row r="57" spans="1:20" ht="24.95" customHeight="1">
      <c r="A57" s="277">
        <v>32</v>
      </c>
      <c r="B57" s="278" t="str">
        <f>+'[117]630.4CUNE'!B32</f>
        <v>630.4</v>
      </c>
      <c r="C57" s="279">
        <v>630</v>
      </c>
      <c r="D57" s="255"/>
      <c r="E57" s="416" t="str">
        <f>+'[117]630.4CUNE'!C32</f>
        <v>Concreto clase D (210 kg/cm2 ó 3000 PSI) - CUNETAS</v>
      </c>
      <c r="F57" s="416"/>
      <c r="G57" s="255" t="s">
        <v>107</v>
      </c>
      <c r="H57" s="301">
        <v>211.4</v>
      </c>
      <c r="I57" s="257">
        <f>+'[117]630.4PH'!N70</f>
        <v>744292</v>
      </c>
      <c r="J57" s="402">
        <f t="shared" si="4"/>
        <v>157343329</v>
      </c>
      <c r="K57" s="403"/>
      <c r="L57" s="249">
        <v>144.6</v>
      </c>
      <c r="M57" s="259"/>
      <c r="N57" s="304"/>
      <c r="P57" s="304"/>
      <c r="R57" s="305"/>
      <c r="T57" s="302"/>
    </row>
    <row r="58" spans="1:20" ht="35.1" customHeight="1">
      <c r="A58" s="277">
        <v>33</v>
      </c>
      <c r="B58" s="278" t="str">
        <f>+'[117]630.7'!B32</f>
        <v>630.7</v>
      </c>
      <c r="C58" s="279">
        <v>630</v>
      </c>
      <c r="D58" s="255"/>
      <c r="E58" s="416" t="str">
        <f>+'[117]630.7'!C32</f>
        <v>Concreto Ciclópeo (Concreto Clase D f'c = 21 MPa 60% concreto - 40% agregado ciclópeo).</v>
      </c>
      <c r="F58" s="416"/>
      <c r="G58" s="255" t="s">
        <v>107</v>
      </c>
      <c r="H58" s="301">
        <v>305.39999999999998</v>
      </c>
      <c r="I58" s="257">
        <f>+'[117]630.7'!N69</f>
        <v>525285</v>
      </c>
      <c r="J58" s="402">
        <f t="shared" si="4"/>
        <v>160422039</v>
      </c>
      <c r="K58" s="403"/>
      <c r="L58" s="249">
        <v>152.6</v>
      </c>
      <c r="M58" s="259"/>
    </row>
    <row r="59" spans="1:20" ht="24.95" customHeight="1" thickBot="1">
      <c r="A59" s="277">
        <v>34</v>
      </c>
      <c r="B59" s="306" t="str">
        <f>+'[117]640.1'!B32</f>
        <v>640.1</v>
      </c>
      <c r="C59" s="265">
        <v>640</v>
      </c>
      <c r="D59" s="266"/>
      <c r="E59" s="410" t="str">
        <f>+'[117]640.1'!C32</f>
        <v>Acero de refuerzo de FY = 4.200 Kg/cm 2 (60.000 PSI).</v>
      </c>
      <c r="F59" s="410"/>
      <c r="G59" s="289" t="s">
        <v>127</v>
      </c>
      <c r="H59" s="307">
        <v>23647.200000000001</v>
      </c>
      <c r="I59" s="268">
        <v>8536</v>
      </c>
      <c r="J59" s="402">
        <f t="shared" si="4"/>
        <v>201852499</v>
      </c>
      <c r="K59" s="403"/>
      <c r="L59" s="308">
        <v>15683.1</v>
      </c>
      <c r="M59" s="309">
        <f>+L73-J73</f>
        <v>-33908675</v>
      </c>
      <c r="N59" s="284"/>
      <c r="R59" s="310"/>
    </row>
    <row r="60" spans="1:20" ht="18.75" thickBot="1">
      <c r="A60" s="411" t="s">
        <v>11</v>
      </c>
      <c r="B60" s="412"/>
      <c r="C60" s="412"/>
      <c r="D60" s="412"/>
      <c r="E60" s="412"/>
      <c r="F60" s="412"/>
      <c r="G60" s="412"/>
      <c r="H60" s="412"/>
      <c r="I60" s="413"/>
      <c r="J60" s="414">
        <f>SUM(J54:K59)</f>
        <v>846884996</v>
      </c>
      <c r="K60" s="415"/>
      <c r="L60" s="292"/>
    </row>
    <row r="61" spans="1:20" ht="24.95" customHeight="1" thickBot="1">
      <c r="A61" s="407" t="s">
        <v>157</v>
      </c>
      <c r="B61" s="408"/>
      <c r="C61" s="408"/>
      <c r="D61" s="408"/>
      <c r="E61" s="408"/>
      <c r="F61" s="408"/>
      <c r="G61" s="408"/>
      <c r="H61" s="408"/>
      <c r="I61" s="408"/>
      <c r="J61" s="408"/>
      <c r="K61" s="409"/>
      <c r="L61" s="242"/>
      <c r="M61" s="311"/>
      <c r="N61" s="284"/>
    </row>
    <row r="62" spans="1:20" ht="69.95" customHeight="1" thickBot="1">
      <c r="A62" s="251">
        <v>35</v>
      </c>
      <c r="B62" s="252" t="str">
        <f>+'[117]900.2'!B32</f>
        <v>900.2</v>
      </c>
      <c r="C62" s="253">
        <v>900</v>
      </c>
      <c r="D62" s="254"/>
      <c r="E62" s="416" t="str">
        <f>+'[117]900.2'!C32</f>
        <v>Transporte de materiales provenientes de la excavación de la explanación, canales y préstamos para distancias mayores de mil metros (1.000 m) medidos a partir de cien metros (100 m).</v>
      </c>
      <c r="F62" s="416"/>
      <c r="G62" s="255" t="s">
        <v>128</v>
      </c>
      <c r="H62" s="281">
        <v>1</v>
      </c>
      <c r="I62" s="257">
        <f>'[117]900.2'!N61</f>
        <v>1773</v>
      </c>
      <c r="J62" s="402">
        <f>+ROUND((H62*I62),0)</f>
        <v>1773</v>
      </c>
      <c r="K62" s="403"/>
      <c r="L62" s="249"/>
      <c r="M62" s="311"/>
      <c r="N62" s="312"/>
      <c r="O62" s="284"/>
    </row>
    <row r="63" spans="1:20" ht="24.95" customHeight="1" thickBot="1">
      <c r="A63" s="404" t="s">
        <v>11</v>
      </c>
      <c r="B63" s="405"/>
      <c r="C63" s="405"/>
      <c r="D63" s="405"/>
      <c r="E63" s="405"/>
      <c r="F63" s="405"/>
      <c r="G63" s="405"/>
      <c r="H63" s="405"/>
      <c r="I63" s="406"/>
      <c r="J63" s="397">
        <f>SUM(J62)</f>
        <v>1773</v>
      </c>
      <c r="K63" s="399"/>
      <c r="L63" s="249"/>
      <c r="M63" s="259"/>
    </row>
    <row r="64" spans="1:20" ht="24.95" customHeight="1" thickBot="1">
      <c r="A64" s="407" t="s">
        <v>158</v>
      </c>
      <c r="B64" s="408"/>
      <c r="C64" s="408"/>
      <c r="D64" s="408"/>
      <c r="E64" s="408"/>
      <c r="F64" s="408"/>
      <c r="G64" s="408"/>
      <c r="H64" s="408"/>
      <c r="I64" s="408"/>
      <c r="J64" s="408"/>
      <c r="K64" s="409"/>
      <c r="L64" s="242"/>
      <c r="M64" s="259"/>
      <c r="N64" s="313"/>
    </row>
    <row r="65" spans="1:19" ht="24.95" customHeight="1" thickBot="1">
      <c r="A65" s="314">
        <v>36</v>
      </c>
      <c r="B65" s="315"/>
      <c r="C65" s="316"/>
      <c r="D65" s="316"/>
      <c r="E65" s="400" t="s">
        <v>129</v>
      </c>
      <c r="F65" s="401"/>
      <c r="G65" s="317" t="s">
        <v>130</v>
      </c>
      <c r="H65" s="318">
        <v>12</v>
      </c>
      <c r="I65" s="319">
        <v>700000</v>
      </c>
      <c r="J65" s="402">
        <f>+ROUND((H65*I65),0)</f>
        <v>8400000</v>
      </c>
      <c r="K65" s="403"/>
      <c r="L65" s="249"/>
      <c r="N65" s="313"/>
      <c r="O65" s="320"/>
    </row>
    <row r="66" spans="1:19" ht="24.95" customHeight="1" thickBot="1">
      <c r="A66" s="404" t="s">
        <v>11</v>
      </c>
      <c r="B66" s="405"/>
      <c r="C66" s="405"/>
      <c r="D66" s="405"/>
      <c r="E66" s="405"/>
      <c r="F66" s="405"/>
      <c r="G66" s="405"/>
      <c r="H66" s="405"/>
      <c r="I66" s="406"/>
      <c r="J66" s="397">
        <f>J65</f>
        <v>8400000</v>
      </c>
      <c r="K66" s="398"/>
      <c r="L66" s="249"/>
      <c r="M66" s="313"/>
      <c r="N66" s="313"/>
      <c r="O66" s="321"/>
      <c r="P66" s="284"/>
      <c r="Q66" s="284"/>
    </row>
    <row r="67" spans="1:19" ht="34.5" customHeight="1" thickBot="1">
      <c r="A67" s="343"/>
      <c r="B67" s="344"/>
      <c r="C67" s="344"/>
      <c r="D67" s="344"/>
      <c r="E67" s="344"/>
      <c r="F67" s="344"/>
      <c r="G67" s="344"/>
      <c r="H67" s="344"/>
      <c r="I67" s="344"/>
      <c r="J67" s="344"/>
      <c r="K67" s="345"/>
      <c r="L67" s="249"/>
      <c r="M67" s="313"/>
      <c r="N67" s="339" t="s">
        <v>143</v>
      </c>
      <c r="O67" s="340"/>
      <c r="P67" s="339" t="s">
        <v>144</v>
      </c>
      <c r="Q67" s="340"/>
    </row>
    <row r="68" spans="1:19" ht="27" customHeight="1" thickBot="1">
      <c r="A68" s="352" t="s">
        <v>131</v>
      </c>
      <c r="B68" s="353"/>
      <c r="C68" s="353"/>
      <c r="D68" s="353"/>
      <c r="E68" s="353"/>
      <c r="F68" s="353"/>
      <c r="G68" s="353"/>
      <c r="H68" s="353"/>
      <c r="I68" s="354"/>
      <c r="J68" s="639">
        <f>J15+J24+J33+J42+J51+J60+J63+J66</f>
        <v>948787226</v>
      </c>
      <c r="K68" s="640"/>
      <c r="L68" s="295"/>
      <c r="N68" s="339">
        <v>948787226</v>
      </c>
      <c r="O68" s="340" t="s">
        <v>145</v>
      </c>
      <c r="P68" s="339">
        <f>N68-J68</f>
        <v>0</v>
      </c>
      <c r="Q68" s="340" t="s">
        <v>145</v>
      </c>
    </row>
    <row r="69" spans="1:19" ht="27" customHeight="1" thickBot="1">
      <c r="A69" s="389" t="s">
        <v>132</v>
      </c>
      <c r="B69" s="390"/>
      <c r="C69" s="390"/>
      <c r="D69" s="390"/>
      <c r="E69" s="390"/>
      <c r="F69" s="390"/>
      <c r="G69" s="390"/>
      <c r="H69" s="390"/>
      <c r="I69" s="390"/>
      <c r="J69" s="391">
        <v>6571508</v>
      </c>
      <c r="K69" s="392"/>
      <c r="L69" s="295">
        <f>+J68*0.008</f>
        <v>7590297.8080000002</v>
      </c>
      <c r="M69" s="284"/>
    </row>
    <row r="70" spans="1:19" ht="27" customHeight="1">
      <c r="A70" s="355" t="s">
        <v>133</v>
      </c>
      <c r="B70" s="356"/>
      <c r="C70" s="356"/>
      <c r="D70" s="356"/>
      <c r="E70" s="356"/>
      <c r="F70" s="356"/>
      <c r="G70" s="356"/>
      <c r="H70" s="356"/>
      <c r="I70" s="356"/>
      <c r="J70" s="357">
        <v>4740560</v>
      </c>
      <c r="K70" s="358"/>
      <c r="L70" s="295"/>
      <c r="M70" s="284"/>
    </row>
    <row r="71" spans="1:19" s="323" customFormat="1" ht="27" customHeight="1" thickBot="1">
      <c r="A71" s="359" t="s">
        <v>134</v>
      </c>
      <c r="B71" s="360"/>
      <c r="C71" s="360"/>
      <c r="D71" s="360"/>
      <c r="E71" s="360"/>
      <c r="F71" s="360"/>
      <c r="G71" s="360"/>
      <c r="H71" s="360"/>
      <c r="I71" s="360"/>
      <c r="J71" s="361">
        <v>900706</v>
      </c>
      <c r="K71" s="362"/>
      <c r="L71" s="322"/>
    </row>
    <row r="72" spans="1:19" ht="39.950000000000003" customHeight="1" thickBot="1">
      <c r="A72" s="395" t="s">
        <v>135</v>
      </c>
      <c r="B72" s="396"/>
      <c r="C72" s="396"/>
      <c r="D72" s="396"/>
      <c r="E72" s="396"/>
      <c r="F72" s="396"/>
      <c r="G72" s="396"/>
      <c r="H72" s="396"/>
      <c r="I72" s="396"/>
      <c r="J72" s="393">
        <f>J70+J71</f>
        <v>5641266</v>
      </c>
      <c r="K72" s="394"/>
      <c r="L72" s="295"/>
      <c r="N72" s="339" t="s">
        <v>143</v>
      </c>
      <c r="O72" s="340"/>
      <c r="P72" s="339" t="s">
        <v>146</v>
      </c>
      <c r="Q72" s="340"/>
      <c r="R72" s="339" t="s">
        <v>144</v>
      </c>
      <c r="S72" s="340"/>
    </row>
    <row r="73" spans="1:19" ht="30" customHeight="1" thickBot="1">
      <c r="A73" s="341" t="s">
        <v>136</v>
      </c>
      <c r="B73" s="342"/>
      <c r="C73" s="342"/>
      <c r="D73" s="342"/>
      <c r="E73" s="342"/>
      <c r="F73" s="342"/>
      <c r="G73" s="342"/>
      <c r="H73" s="342"/>
      <c r="I73" s="342"/>
      <c r="J73" s="339">
        <f>J68+J69+J72</f>
        <v>961000000</v>
      </c>
      <c r="K73" s="340"/>
      <c r="L73" s="324">
        <v>927091325</v>
      </c>
      <c r="M73" s="284">
        <f>+L73-J73</f>
        <v>-33908675</v>
      </c>
      <c r="N73" s="339">
        <v>961000000</v>
      </c>
      <c r="O73" s="340" t="s">
        <v>145</v>
      </c>
      <c r="P73" s="339" t="s">
        <v>147</v>
      </c>
      <c r="Q73" s="340" t="s">
        <v>145</v>
      </c>
      <c r="R73" s="339">
        <f>N73-J73</f>
        <v>0</v>
      </c>
      <c r="S73" s="340" t="s">
        <v>145</v>
      </c>
    </row>
    <row r="74" spans="1:19" ht="24.95" customHeight="1" thickBot="1">
      <c r="A74" s="343"/>
      <c r="B74" s="344"/>
      <c r="C74" s="344"/>
      <c r="D74" s="344"/>
      <c r="E74" s="344"/>
      <c r="F74" s="344"/>
      <c r="G74" s="344"/>
      <c r="H74" s="344"/>
      <c r="I74" s="344"/>
      <c r="J74" s="344"/>
      <c r="K74" s="345"/>
      <c r="L74" s="249"/>
      <c r="M74" s="313">
        <v>6912834.1999999285</v>
      </c>
      <c r="N74" s="313"/>
      <c r="O74" s="321"/>
      <c r="P74" s="284"/>
      <c r="Q74" s="284"/>
    </row>
    <row r="75" spans="1:19" ht="69" customHeight="1" thickBot="1">
      <c r="A75" s="235"/>
      <c r="B75" s="346" t="s">
        <v>138</v>
      </c>
      <c r="C75" s="347"/>
      <c r="D75" s="347"/>
      <c r="E75" s="347"/>
      <c r="F75" s="348"/>
      <c r="G75" s="349" t="s">
        <v>15</v>
      </c>
      <c r="H75" s="350"/>
      <c r="I75" s="351"/>
      <c r="J75" s="331" t="s">
        <v>16</v>
      </c>
    </row>
    <row r="76" spans="1:19" ht="51.75" customHeight="1">
      <c r="A76" s="235"/>
      <c r="B76" s="373" t="s">
        <v>139</v>
      </c>
      <c r="C76" s="347"/>
      <c r="D76" s="347"/>
      <c r="E76" s="347"/>
      <c r="F76" s="348"/>
      <c r="G76" s="374" t="s">
        <v>72</v>
      </c>
      <c r="H76" s="375"/>
      <c r="I76" s="332" t="s">
        <v>18</v>
      </c>
      <c r="J76" s="335">
        <v>0.2</v>
      </c>
    </row>
    <row r="77" spans="1:19" ht="42.75" customHeight="1">
      <c r="A77" s="235"/>
      <c r="B77" s="376" t="s">
        <v>140</v>
      </c>
      <c r="C77" s="377"/>
      <c r="D77" s="377"/>
      <c r="E77" s="377"/>
      <c r="F77" s="378"/>
      <c r="G77" s="379" t="s">
        <v>137</v>
      </c>
      <c r="H77" s="380"/>
      <c r="I77" s="333" t="s">
        <v>20</v>
      </c>
      <c r="J77" s="336">
        <v>0.05</v>
      </c>
    </row>
    <row r="78" spans="1:19" ht="57.75" customHeight="1">
      <c r="A78" s="235"/>
      <c r="B78" s="381" t="s">
        <v>141</v>
      </c>
      <c r="C78" s="382"/>
      <c r="D78" s="382"/>
      <c r="E78" s="382"/>
      <c r="F78" s="383"/>
      <c r="G78" s="384" t="s">
        <v>74</v>
      </c>
      <c r="H78" s="385"/>
      <c r="I78" s="333" t="s">
        <v>22</v>
      </c>
      <c r="J78" s="336">
        <v>0.05</v>
      </c>
    </row>
    <row r="79" spans="1:19" ht="50.25" customHeight="1" thickBot="1">
      <c r="A79" s="235"/>
      <c r="B79" s="386" t="s">
        <v>148</v>
      </c>
      <c r="C79" s="382"/>
      <c r="D79" s="382"/>
      <c r="E79" s="382"/>
      <c r="F79" s="382"/>
      <c r="G79" s="387" t="s">
        <v>23</v>
      </c>
      <c r="H79" s="388"/>
      <c r="I79" s="334" t="s">
        <v>24</v>
      </c>
      <c r="J79" s="337">
        <f>SUM(J76:J78)</f>
        <v>0.3</v>
      </c>
    </row>
    <row r="80" spans="1:19" ht="30.75" customHeight="1" thickBot="1">
      <c r="A80" s="235"/>
      <c r="B80" s="386" t="s">
        <v>149</v>
      </c>
      <c r="C80" s="382"/>
      <c r="D80" s="382"/>
      <c r="E80" s="382"/>
      <c r="F80" s="382"/>
      <c r="G80" s="363"/>
      <c r="H80" s="364"/>
      <c r="I80" s="364"/>
      <c r="J80" s="365"/>
    </row>
    <row r="81" spans="1:10" ht="30" customHeight="1" thickBot="1">
      <c r="A81" s="235"/>
      <c r="B81" s="369" t="s">
        <v>150</v>
      </c>
      <c r="C81" s="370"/>
      <c r="D81" s="370"/>
      <c r="E81" s="370"/>
      <c r="F81" s="370"/>
      <c r="G81" s="366"/>
      <c r="H81" s="367"/>
      <c r="I81" s="367"/>
      <c r="J81" s="368"/>
    </row>
    <row r="82" spans="1:10" ht="64.900000000000006" customHeight="1" thickBot="1">
      <c r="A82" s="235"/>
      <c r="B82" s="371" t="s">
        <v>151</v>
      </c>
      <c r="C82" s="372"/>
      <c r="D82" s="372"/>
      <c r="E82" s="372"/>
      <c r="F82" s="372"/>
      <c r="G82" s="366"/>
      <c r="H82" s="367"/>
      <c r="I82" s="367"/>
      <c r="J82" s="368"/>
    </row>
    <row r="83" spans="1:10" ht="99" customHeight="1">
      <c r="A83" s="235"/>
    </row>
    <row r="84" spans="1:10">
      <c r="A84" s="235"/>
      <c r="C84" s="328"/>
      <c r="D84" s="326"/>
      <c r="E84" s="329"/>
      <c r="F84" s="329"/>
      <c r="H84" s="326"/>
      <c r="I84" s="326"/>
    </row>
    <row r="85" spans="1:10">
      <c r="A85" s="235"/>
    </row>
    <row r="86" spans="1:10">
      <c r="A86" s="235"/>
      <c r="C86" s="235"/>
      <c r="E86" s="235"/>
      <c r="F86" s="235"/>
      <c r="G86" s="235"/>
      <c r="J86" s="235"/>
    </row>
    <row r="87" spans="1:10">
      <c r="A87" s="235"/>
      <c r="C87" s="235"/>
      <c r="E87" s="235"/>
      <c r="F87" s="235"/>
      <c r="G87" s="235"/>
      <c r="J87" s="235"/>
    </row>
    <row r="88" spans="1:10">
      <c r="A88" s="235"/>
      <c r="C88" s="235"/>
      <c r="E88" s="235"/>
      <c r="F88" s="235"/>
      <c r="G88" s="235"/>
      <c r="J88" s="235"/>
    </row>
  </sheetData>
  <mergeCells count="166">
    <mergeCell ref="J49:K49"/>
    <mergeCell ref="E50:F50"/>
    <mergeCell ref="J50:K50"/>
    <mergeCell ref="A51:I51"/>
    <mergeCell ref="J51:K51"/>
    <mergeCell ref="E31:F31"/>
    <mergeCell ref="J31:K31"/>
    <mergeCell ref="E32:F32"/>
    <mergeCell ref="J32:K32"/>
    <mergeCell ref="A33:I33"/>
    <mergeCell ref="J33:K33"/>
    <mergeCell ref="A43:K43"/>
    <mergeCell ref="A44:B44"/>
    <mergeCell ref="D44:K44"/>
    <mergeCell ref="A1:B3"/>
    <mergeCell ref="C1:I3"/>
    <mergeCell ref="J1:K3"/>
    <mergeCell ref="A4:D4"/>
    <mergeCell ref="E4:F4"/>
    <mergeCell ref="H4:I4"/>
    <mergeCell ref="J4:K4"/>
    <mergeCell ref="H7:H9"/>
    <mergeCell ref="I7:I9"/>
    <mergeCell ref="J7:K9"/>
    <mergeCell ref="C8:C9"/>
    <mergeCell ref="D8:D9"/>
    <mergeCell ref="A10:K10"/>
    <mergeCell ref="A5:D5"/>
    <mergeCell ref="E5:F5"/>
    <mergeCell ref="H5:I5"/>
    <mergeCell ref="J5:K5"/>
    <mergeCell ref="A6:K6"/>
    <mergeCell ref="A7:A9"/>
    <mergeCell ref="B7:B9"/>
    <mergeCell ref="C7:D7"/>
    <mergeCell ref="E7:F9"/>
    <mergeCell ref="G7:G9"/>
    <mergeCell ref="E14:F14"/>
    <mergeCell ref="J14:K14"/>
    <mergeCell ref="A15:I15"/>
    <mergeCell ref="J15:K15"/>
    <mergeCell ref="A16:K16"/>
    <mergeCell ref="A17:B17"/>
    <mergeCell ref="D17:K17"/>
    <mergeCell ref="E11:F11"/>
    <mergeCell ref="J11:K11"/>
    <mergeCell ref="E12:F12"/>
    <mergeCell ref="J12:K12"/>
    <mergeCell ref="E13:F13"/>
    <mergeCell ref="J13:K13"/>
    <mergeCell ref="E21:F21"/>
    <mergeCell ref="J21:K21"/>
    <mergeCell ref="E22:F22"/>
    <mergeCell ref="J22:K22"/>
    <mergeCell ref="E23:F23"/>
    <mergeCell ref="J23:K23"/>
    <mergeCell ref="E18:F18"/>
    <mergeCell ref="J18:K18"/>
    <mergeCell ref="E19:F19"/>
    <mergeCell ref="J19:K19"/>
    <mergeCell ref="E20:F20"/>
    <mergeCell ref="J20:K20"/>
    <mergeCell ref="E37:F37"/>
    <mergeCell ref="J37:K37"/>
    <mergeCell ref="E38:F38"/>
    <mergeCell ref="J38:K38"/>
    <mergeCell ref="E39:F39"/>
    <mergeCell ref="J39:K39"/>
    <mergeCell ref="A24:I24"/>
    <mergeCell ref="J24:K24"/>
    <mergeCell ref="A34:K34"/>
    <mergeCell ref="A35:B35"/>
    <mergeCell ref="D35:K35"/>
    <mergeCell ref="E36:F36"/>
    <mergeCell ref="J36:K36"/>
    <mergeCell ref="A25:K25"/>
    <mergeCell ref="A26:B26"/>
    <mergeCell ref="D26:K26"/>
    <mergeCell ref="E27:F27"/>
    <mergeCell ref="J27:K27"/>
    <mergeCell ref="E28:F28"/>
    <mergeCell ref="J28:K28"/>
    <mergeCell ref="E29:F29"/>
    <mergeCell ref="J29:K29"/>
    <mergeCell ref="E30:F30"/>
    <mergeCell ref="J30:K30"/>
    <mergeCell ref="E62:F62"/>
    <mergeCell ref="J62:K62"/>
    <mergeCell ref="A53:B53"/>
    <mergeCell ref="D53:K53"/>
    <mergeCell ref="E54:F54"/>
    <mergeCell ref="J54:K54"/>
    <mergeCell ref="E55:F55"/>
    <mergeCell ref="J55:K55"/>
    <mergeCell ref="E40:F40"/>
    <mergeCell ref="J40:K40"/>
    <mergeCell ref="E41:F41"/>
    <mergeCell ref="J41:K41"/>
    <mergeCell ref="A42:I42"/>
    <mergeCell ref="J42:K42"/>
    <mergeCell ref="A52:C52"/>
    <mergeCell ref="E45:F45"/>
    <mergeCell ref="J45:K45"/>
    <mergeCell ref="E46:F46"/>
    <mergeCell ref="J46:K46"/>
    <mergeCell ref="E47:F47"/>
    <mergeCell ref="J47:K47"/>
    <mergeCell ref="E48:F48"/>
    <mergeCell ref="J48:K48"/>
    <mergeCell ref="E49:F49"/>
    <mergeCell ref="E59:F59"/>
    <mergeCell ref="J59:K59"/>
    <mergeCell ref="A60:I60"/>
    <mergeCell ref="J60:K60"/>
    <mergeCell ref="A61:K61"/>
    <mergeCell ref="E56:F56"/>
    <mergeCell ref="J56:K56"/>
    <mergeCell ref="E57:F57"/>
    <mergeCell ref="J57:K57"/>
    <mergeCell ref="E58:F58"/>
    <mergeCell ref="J58:K58"/>
    <mergeCell ref="J66:K66"/>
    <mergeCell ref="J68:K68"/>
    <mergeCell ref="J63:K63"/>
    <mergeCell ref="E65:F65"/>
    <mergeCell ref="J65:K65"/>
    <mergeCell ref="A63:I63"/>
    <mergeCell ref="A64:K64"/>
    <mergeCell ref="A66:I66"/>
    <mergeCell ref="A67:K67"/>
    <mergeCell ref="G80:J82"/>
    <mergeCell ref="B81:F81"/>
    <mergeCell ref="B82:F82"/>
    <mergeCell ref="B76:F76"/>
    <mergeCell ref="G76:H76"/>
    <mergeCell ref="B77:F77"/>
    <mergeCell ref="G77:H77"/>
    <mergeCell ref="B78:F78"/>
    <mergeCell ref="G78:H78"/>
    <mergeCell ref="B79:F79"/>
    <mergeCell ref="G79:H79"/>
    <mergeCell ref="B80:F80"/>
    <mergeCell ref="N67:O67"/>
    <mergeCell ref="P67:Q67"/>
    <mergeCell ref="A68:I68"/>
    <mergeCell ref="N68:O68"/>
    <mergeCell ref="P68:Q68"/>
    <mergeCell ref="A70:I70"/>
    <mergeCell ref="J70:K70"/>
    <mergeCell ref="A71:I71"/>
    <mergeCell ref="J71:K71"/>
    <mergeCell ref="A69:I69"/>
    <mergeCell ref="J69:K69"/>
    <mergeCell ref="N72:O72"/>
    <mergeCell ref="P72:Q72"/>
    <mergeCell ref="R72:S72"/>
    <mergeCell ref="A73:I73"/>
    <mergeCell ref="N73:O73"/>
    <mergeCell ref="P73:Q73"/>
    <mergeCell ref="R73:S73"/>
    <mergeCell ref="A74:K74"/>
    <mergeCell ref="B75:F75"/>
    <mergeCell ref="G75:I75"/>
    <mergeCell ref="J73:K73"/>
    <mergeCell ref="J72:K72"/>
    <mergeCell ref="A72:I72"/>
  </mergeCells>
  <printOptions horizontalCentered="1"/>
  <pageMargins left="0.31496062992125984" right="0.31496062992125984" top="0.39370078740157483" bottom="0.39370078740157483" header="0.31496062992125984" footer="0.31496062992125984"/>
  <pageSetup scale="31"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3"/>
  <sheetViews>
    <sheetView showGridLines="0" view="pageBreakPreview" topLeftCell="A10" zoomScale="87" zoomScaleNormal="100" zoomScaleSheetLayoutView="87" zoomScalePageLayoutView="91" workbookViewId="0">
      <selection activeCell="G22" sqref="G22"/>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8"/>
      <c r="D2" s="8"/>
      <c r="E2" s="9"/>
      <c r="F2" s="8"/>
      <c r="G2" s="8"/>
      <c r="H2" s="8"/>
      <c r="I2" s="8"/>
      <c r="J2" s="8"/>
      <c r="K2" s="8"/>
      <c r="L2" s="10"/>
      <c r="M2" s="5"/>
    </row>
    <row r="3" spans="1:13" ht="26.25" customHeight="1">
      <c r="A3" s="5"/>
      <c r="B3" s="11"/>
      <c r="C3" s="507" t="s">
        <v>90</v>
      </c>
      <c r="D3" s="507"/>
      <c r="E3" s="507"/>
      <c r="F3" s="507"/>
      <c r="G3" s="145"/>
      <c r="H3" s="145"/>
      <c r="I3" s="145"/>
      <c r="J3" s="145"/>
      <c r="K3" s="145"/>
      <c r="L3" s="12"/>
      <c r="M3" s="5"/>
    </row>
    <row r="4" spans="1:13">
      <c r="A4" s="5"/>
      <c r="B4" s="11"/>
      <c r="C4" s="218" t="s">
        <v>29</v>
      </c>
      <c r="D4" s="219" t="s">
        <v>30</v>
      </c>
      <c r="E4" s="218" t="s">
        <v>31</v>
      </c>
      <c r="F4" s="219">
        <v>3</v>
      </c>
      <c r="G4" s="145"/>
      <c r="H4" s="145"/>
      <c r="I4" s="145"/>
      <c r="J4" s="145"/>
      <c r="K4" s="145"/>
      <c r="L4" s="12"/>
      <c r="M4" s="5"/>
    </row>
    <row r="5" spans="1:13">
      <c r="A5" s="5"/>
      <c r="B5" s="11"/>
      <c r="C5" s="510" t="s">
        <v>0</v>
      </c>
      <c r="D5" s="510"/>
      <c r="E5" s="510"/>
      <c r="F5" s="510"/>
      <c r="G5" s="510"/>
      <c r="H5" s="510"/>
      <c r="I5" s="510"/>
      <c r="J5" s="510"/>
      <c r="K5" s="510"/>
      <c r="L5" s="12"/>
      <c r="M5" s="5"/>
    </row>
    <row r="6" spans="1:13" ht="17.25" thickBot="1">
      <c r="A6" s="5"/>
      <c r="B6" s="11"/>
      <c r="C6" s="511" t="s">
        <v>25</v>
      </c>
      <c r="D6" s="511"/>
      <c r="E6" s="511"/>
      <c r="F6" s="511"/>
      <c r="G6" s="511"/>
      <c r="H6" s="511"/>
      <c r="I6" s="511"/>
      <c r="J6" s="511"/>
      <c r="K6" s="511"/>
      <c r="L6" s="12"/>
      <c r="M6" s="5"/>
    </row>
    <row r="7" spans="1:13" s="27" customFormat="1" ht="16.5" customHeight="1">
      <c r="A7" s="26"/>
      <c r="B7" s="232"/>
      <c r="C7" s="512" t="s">
        <v>91</v>
      </c>
      <c r="D7" s="513"/>
      <c r="E7" s="513"/>
      <c r="F7" s="513"/>
      <c r="G7" s="513"/>
      <c r="H7" s="513"/>
      <c r="I7" s="513"/>
      <c r="J7" s="513"/>
      <c r="K7" s="514"/>
      <c r="L7" s="28"/>
      <c r="M7" s="26"/>
    </row>
    <row r="8" spans="1:13" ht="33.75" customHeight="1" thickBot="1">
      <c r="A8" s="5"/>
      <c r="B8" s="233"/>
      <c r="C8" s="515"/>
      <c r="D8" s="516"/>
      <c r="E8" s="516"/>
      <c r="F8" s="516"/>
      <c r="G8" s="516"/>
      <c r="H8" s="516"/>
      <c r="I8" s="516"/>
      <c r="J8" s="516"/>
      <c r="K8" s="517"/>
      <c r="L8" s="12"/>
      <c r="M8" s="5"/>
    </row>
    <row r="9" spans="1:13" ht="34.5" customHeight="1">
      <c r="A9" s="5"/>
      <c r="B9" s="233"/>
      <c r="C9" s="518" t="s">
        <v>26</v>
      </c>
      <c r="D9" s="519"/>
      <c r="E9" s="519"/>
      <c r="F9" s="519"/>
      <c r="G9" s="519"/>
      <c r="H9" s="519"/>
      <c r="I9" s="519"/>
      <c r="J9" s="519"/>
      <c r="K9" s="520"/>
      <c r="L9" s="12"/>
      <c r="M9" s="5"/>
    </row>
    <row r="10" spans="1:13" ht="30" customHeight="1" thickBot="1">
      <c r="A10" s="5"/>
      <c r="B10" s="233"/>
      <c r="C10" s="521"/>
      <c r="D10" s="521"/>
      <c r="E10" s="521"/>
      <c r="F10" s="521"/>
      <c r="G10" s="521"/>
      <c r="H10" s="521"/>
      <c r="I10" s="521"/>
      <c r="J10" s="521"/>
      <c r="K10" s="522"/>
      <c r="L10" s="12"/>
      <c r="M10" s="5"/>
    </row>
    <row r="11" spans="1:13" ht="30" customHeight="1">
      <c r="A11" s="5"/>
      <c r="B11" s="11"/>
      <c r="C11" s="523" t="s">
        <v>1</v>
      </c>
      <c r="D11" s="525" t="s">
        <v>2</v>
      </c>
      <c r="E11" s="527" t="s">
        <v>3</v>
      </c>
      <c r="F11" s="527"/>
      <c r="G11" s="523" t="s">
        <v>4</v>
      </c>
      <c r="H11" s="525" t="s">
        <v>5</v>
      </c>
      <c r="I11" s="525" t="s">
        <v>6</v>
      </c>
      <c r="J11" s="528" t="s">
        <v>7</v>
      </c>
      <c r="K11" s="530" t="s">
        <v>8</v>
      </c>
      <c r="L11" s="12"/>
      <c r="M11" s="5"/>
    </row>
    <row r="12" spans="1:13" ht="30" customHeight="1" thickBot="1">
      <c r="A12" s="5"/>
      <c r="B12" s="11"/>
      <c r="C12" s="524"/>
      <c r="D12" s="526"/>
      <c r="E12" s="146" t="s">
        <v>9</v>
      </c>
      <c r="F12" s="146" t="s">
        <v>10</v>
      </c>
      <c r="G12" s="524"/>
      <c r="H12" s="526"/>
      <c r="I12" s="526"/>
      <c r="J12" s="529"/>
      <c r="K12" s="531"/>
      <c r="L12" s="12"/>
      <c r="M12" s="5"/>
    </row>
    <row r="13" spans="1:13" ht="30" customHeight="1" thickBot="1">
      <c r="A13" s="5"/>
      <c r="B13" s="11"/>
      <c r="C13" s="147"/>
      <c r="D13" s="148"/>
      <c r="E13" s="148"/>
      <c r="F13" s="148"/>
      <c r="G13" s="148"/>
      <c r="H13" s="148"/>
      <c r="I13" s="148"/>
      <c r="J13" s="148"/>
      <c r="K13" s="149"/>
      <c r="L13" s="12"/>
      <c r="M13" s="5"/>
    </row>
    <row r="14" spans="1:13" ht="30" customHeight="1">
      <c r="A14" s="5"/>
      <c r="B14" s="11"/>
      <c r="C14" s="150"/>
      <c r="D14" s="151"/>
      <c r="E14" s="151"/>
      <c r="F14" s="151"/>
      <c r="G14" s="152"/>
      <c r="H14" s="151"/>
      <c r="I14" s="153"/>
      <c r="J14" s="154"/>
      <c r="K14" s="155"/>
      <c r="L14" s="12"/>
      <c r="M14" s="5"/>
    </row>
    <row r="15" spans="1:13" ht="30" customHeight="1" thickBot="1">
      <c r="A15" s="5"/>
      <c r="B15" s="11"/>
      <c r="C15" s="156" t="s">
        <v>11</v>
      </c>
      <c r="D15" s="157"/>
      <c r="E15" s="157"/>
      <c r="F15" s="157"/>
      <c r="G15" s="158"/>
      <c r="H15" s="157"/>
      <c r="I15" s="153"/>
      <c r="J15" s="159"/>
      <c r="K15" s="160"/>
      <c r="L15" s="12"/>
      <c r="M15" s="5"/>
    </row>
    <row r="16" spans="1:13" ht="30" customHeight="1" thickBot="1">
      <c r="A16" s="5"/>
      <c r="B16" s="11"/>
      <c r="C16" s="147"/>
      <c r="D16" s="148"/>
      <c r="E16" s="148"/>
      <c r="F16" s="148"/>
      <c r="G16" s="148"/>
      <c r="H16" s="148"/>
      <c r="I16" s="148"/>
      <c r="J16" s="148"/>
      <c r="K16" s="149"/>
      <c r="L16" s="12"/>
      <c r="M16" s="5"/>
    </row>
    <row r="17" spans="1:13" ht="30" customHeight="1">
      <c r="A17" s="5"/>
      <c r="B17" s="11"/>
      <c r="C17" s="150"/>
      <c r="D17" s="151"/>
      <c r="E17" s="151"/>
      <c r="F17" s="151"/>
      <c r="G17" s="161"/>
      <c r="H17" s="151"/>
      <c r="I17" s="153"/>
      <c r="J17" s="154"/>
      <c r="K17" s="162"/>
      <c r="L17" s="12"/>
      <c r="M17" s="5"/>
    </row>
    <row r="18" spans="1:13" ht="30" customHeight="1">
      <c r="A18" s="5"/>
      <c r="B18" s="11"/>
      <c r="C18" s="150"/>
      <c r="D18" s="151"/>
      <c r="E18" s="151"/>
      <c r="F18" s="151"/>
      <c r="G18" s="161"/>
      <c r="H18" s="151"/>
      <c r="I18" s="153"/>
      <c r="J18" s="154"/>
      <c r="K18" s="162"/>
      <c r="L18" s="12"/>
      <c r="M18" s="5"/>
    </row>
    <row r="19" spans="1:13" s="5" customFormat="1" ht="30" customHeight="1">
      <c r="B19" s="11"/>
      <c r="C19" s="150"/>
      <c r="D19" s="163"/>
      <c r="E19" s="163"/>
      <c r="F19" s="163"/>
      <c r="G19" s="164"/>
      <c r="H19" s="163"/>
      <c r="I19" s="153"/>
      <c r="J19" s="154"/>
      <c r="K19" s="162"/>
      <c r="L19" s="12"/>
    </row>
    <row r="20" spans="1:13" ht="30" customHeight="1">
      <c r="B20" s="23"/>
      <c r="C20" s="150"/>
      <c r="D20" s="151"/>
      <c r="E20" s="151"/>
      <c r="F20" s="151"/>
      <c r="G20" s="161"/>
      <c r="H20" s="151"/>
      <c r="I20" s="153"/>
      <c r="J20" s="154"/>
      <c r="K20" s="162"/>
      <c r="L20" s="24"/>
    </row>
    <row r="21" spans="1:13" ht="30" customHeight="1" thickBot="1">
      <c r="A21" s="5"/>
      <c r="B21" s="11"/>
      <c r="C21" s="156" t="s">
        <v>11</v>
      </c>
      <c r="D21" s="165"/>
      <c r="E21" s="166"/>
      <c r="F21" s="165"/>
      <c r="G21" s="165"/>
      <c r="H21" s="165"/>
      <c r="I21" s="153"/>
      <c r="J21" s="165"/>
      <c r="K21" s="160"/>
      <c r="L21" s="12"/>
      <c r="M21" s="5"/>
    </row>
    <row r="22" spans="1:13" ht="30" customHeight="1" thickBot="1">
      <c r="A22" s="5"/>
      <c r="B22" s="11"/>
      <c r="C22" s="147"/>
      <c r="D22" s="148"/>
      <c r="E22" s="148"/>
      <c r="F22" s="148"/>
      <c r="G22" s="148"/>
      <c r="H22" s="148"/>
      <c r="I22" s="148"/>
      <c r="J22" s="148"/>
      <c r="K22" s="149"/>
      <c r="L22" s="12"/>
      <c r="M22" s="5"/>
    </row>
    <row r="23" spans="1:13" ht="30" customHeight="1">
      <c r="A23" s="5"/>
      <c r="B23" s="11"/>
      <c r="C23" s="150"/>
      <c r="D23" s="167"/>
      <c r="E23" s="167"/>
      <c r="F23" s="167"/>
      <c r="G23" s="168"/>
      <c r="H23" s="167"/>
      <c r="I23" s="153"/>
      <c r="J23" s="154"/>
      <c r="K23" s="162"/>
      <c r="L23" s="12"/>
      <c r="M23" s="5"/>
    </row>
    <row r="24" spans="1:13" ht="30" customHeight="1">
      <c r="A24" s="5"/>
      <c r="B24" s="11"/>
      <c r="C24" s="150"/>
      <c r="D24" s="169"/>
      <c r="E24" s="169"/>
      <c r="F24" s="169"/>
      <c r="G24" s="168"/>
      <c r="H24" s="167"/>
      <c r="I24" s="153"/>
      <c r="J24" s="154"/>
      <c r="K24" s="162"/>
      <c r="L24" s="12"/>
      <c r="M24" s="5"/>
    </row>
    <row r="25" spans="1:13" ht="30" customHeight="1">
      <c r="A25" s="5"/>
      <c r="B25" s="11"/>
      <c r="C25" s="150"/>
      <c r="D25" s="167"/>
      <c r="E25" s="167"/>
      <c r="F25" s="167"/>
      <c r="G25" s="168"/>
      <c r="H25" s="167"/>
      <c r="I25" s="153"/>
      <c r="J25" s="154"/>
      <c r="K25" s="162"/>
      <c r="L25" s="12"/>
      <c r="M25" s="5"/>
    </row>
    <row r="26" spans="1:13" s="5" customFormat="1" ht="30" customHeight="1">
      <c r="B26" s="11"/>
      <c r="C26" s="150"/>
      <c r="D26" s="163"/>
      <c r="E26" s="163"/>
      <c r="F26" s="163"/>
      <c r="G26" s="170"/>
      <c r="H26" s="163"/>
      <c r="I26" s="153"/>
      <c r="J26" s="154"/>
      <c r="K26" s="162"/>
      <c r="L26" s="12"/>
    </row>
    <row r="27" spans="1:13" ht="30" customHeight="1">
      <c r="A27" s="5"/>
      <c r="B27" s="11"/>
      <c r="C27" s="150"/>
      <c r="D27" s="167"/>
      <c r="E27" s="167"/>
      <c r="F27" s="167"/>
      <c r="G27" s="168"/>
      <c r="H27" s="167"/>
      <c r="I27" s="153"/>
      <c r="J27" s="171"/>
      <c r="K27" s="162"/>
      <c r="L27" s="12"/>
      <c r="M27" s="5"/>
    </row>
    <row r="28" spans="1:13" s="5" customFormat="1" ht="30" customHeight="1">
      <c r="B28" s="11"/>
      <c r="C28" s="172"/>
      <c r="D28" s="163"/>
      <c r="E28" s="163"/>
      <c r="F28" s="163"/>
      <c r="G28" s="170"/>
      <c r="H28" s="163"/>
      <c r="I28" s="153"/>
      <c r="J28" s="171"/>
      <c r="K28" s="162"/>
      <c r="L28" s="12"/>
    </row>
    <row r="29" spans="1:13" ht="30" customHeight="1">
      <c r="A29" s="5"/>
      <c r="B29" s="11"/>
      <c r="C29" s="150"/>
      <c r="D29" s="167"/>
      <c r="E29" s="151"/>
      <c r="F29" s="167"/>
      <c r="G29" s="168"/>
      <c r="H29" s="167"/>
      <c r="I29" s="153"/>
      <c r="J29" s="154"/>
      <c r="K29" s="162"/>
      <c r="L29" s="12"/>
      <c r="M29" s="5"/>
    </row>
    <row r="30" spans="1:13" ht="30" customHeight="1">
      <c r="A30" s="5"/>
      <c r="B30" s="11"/>
      <c r="C30" s="150"/>
      <c r="D30" s="167"/>
      <c r="E30" s="167"/>
      <c r="F30" s="167"/>
      <c r="G30" s="168"/>
      <c r="H30" s="173"/>
      <c r="I30" s="153"/>
      <c r="J30" s="154"/>
      <c r="K30" s="162"/>
      <c r="L30" s="12"/>
      <c r="M30" s="5"/>
    </row>
    <row r="31" spans="1:13" ht="30" customHeight="1" thickBot="1">
      <c r="A31" s="5"/>
      <c r="B31" s="11"/>
      <c r="C31" s="174" t="s">
        <v>11</v>
      </c>
      <c r="D31" s="175"/>
      <c r="E31" s="175"/>
      <c r="F31" s="175"/>
      <c r="G31" s="176"/>
      <c r="H31" s="175"/>
      <c r="I31" s="153"/>
      <c r="J31" s="177"/>
      <c r="K31" s="178"/>
      <c r="L31" s="12"/>
      <c r="M31" s="5"/>
    </row>
    <row r="32" spans="1:13" ht="30" customHeight="1" thickBot="1">
      <c r="A32" s="5"/>
      <c r="B32" s="11"/>
      <c r="C32" s="147"/>
      <c r="D32" s="148"/>
      <c r="E32" s="148"/>
      <c r="F32" s="148"/>
      <c r="G32" s="148"/>
      <c r="H32" s="148"/>
      <c r="I32" s="148"/>
      <c r="J32" s="148"/>
      <c r="K32" s="149"/>
      <c r="L32" s="12"/>
      <c r="M32" s="5"/>
    </row>
    <row r="33" spans="1:13" ht="30" customHeight="1">
      <c r="A33" s="5"/>
      <c r="B33" s="11"/>
      <c r="C33" s="150"/>
      <c r="D33" s="167"/>
      <c r="E33" s="167"/>
      <c r="F33" s="167"/>
      <c r="G33" s="168"/>
      <c r="H33" s="167"/>
      <c r="I33" s="153"/>
      <c r="J33" s="154"/>
      <c r="K33" s="162"/>
      <c r="L33" s="12"/>
      <c r="M33" s="5"/>
    </row>
    <row r="34" spans="1:13" ht="30" customHeight="1">
      <c r="A34" s="5"/>
      <c r="B34" s="11"/>
      <c r="C34" s="150"/>
      <c r="D34" s="167"/>
      <c r="E34" s="167"/>
      <c r="F34" s="167"/>
      <c r="G34" s="168"/>
      <c r="H34" s="167"/>
      <c r="I34" s="153"/>
      <c r="J34" s="154"/>
      <c r="K34" s="162"/>
      <c r="L34" s="12"/>
      <c r="M34" s="5"/>
    </row>
    <row r="35" spans="1:13" ht="30" customHeight="1">
      <c r="A35" s="5"/>
      <c r="B35" s="11"/>
      <c r="C35" s="179"/>
      <c r="D35" s="167"/>
      <c r="E35" s="167"/>
      <c r="F35" s="167"/>
      <c r="G35" s="168"/>
      <c r="H35" s="167"/>
      <c r="I35" s="153"/>
      <c r="J35" s="154"/>
      <c r="K35" s="162"/>
      <c r="L35" s="12"/>
      <c r="M35" s="5"/>
    </row>
    <row r="36" spans="1:13" ht="30" customHeight="1" thickBot="1">
      <c r="A36" s="5"/>
      <c r="B36" s="11"/>
      <c r="C36" s="156" t="s">
        <v>11</v>
      </c>
      <c r="D36" s="180"/>
      <c r="E36" s="180"/>
      <c r="F36" s="180"/>
      <c r="G36" s="181"/>
      <c r="H36" s="182"/>
      <c r="I36" s="153"/>
      <c r="J36" s="159"/>
      <c r="K36" s="160"/>
      <c r="L36" s="12"/>
      <c r="M36" s="5"/>
    </row>
    <row r="37" spans="1:13" ht="30" customHeight="1" thickBot="1">
      <c r="A37" s="5"/>
      <c r="B37" s="11"/>
      <c r="C37" s="147"/>
      <c r="D37" s="148"/>
      <c r="E37" s="148"/>
      <c r="F37" s="148"/>
      <c r="G37" s="148"/>
      <c r="H37" s="148"/>
      <c r="I37" s="148"/>
      <c r="J37" s="148"/>
      <c r="K37" s="149"/>
      <c r="L37" s="12"/>
      <c r="M37" s="5"/>
    </row>
    <row r="38" spans="1:13" ht="30" customHeight="1">
      <c r="A38" s="5"/>
      <c r="B38" s="11"/>
      <c r="C38" s="150"/>
      <c r="D38" s="167"/>
      <c r="E38" s="167"/>
      <c r="F38" s="167"/>
      <c r="G38" s="168"/>
      <c r="H38" s="167"/>
      <c r="I38" s="153"/>
      <c r="J38" s="154"/>
      <c r="K38" s="162"/>
      <c r="L38" s="12"/>
      <c r="M38" s="5"/>
    </row>
    <row r="39" spans="1:13" ht="30" customHeight="1" thickBot="1">
      <c r="A39" s="5"/>
      <c r="B39" s="11"/>
      <c r="C39" s="156" t="s">
        <v>11</v>
      </c>
      <c r="D39" s="180"/>
      <c r="E39" s="180"/>
      <c r="F39" s="180"/>
      <c r="G39" s="183"/>
      <c r="H39" s="182"/>
      <c r="I39" s="153"/>
      <c r="J39" s="159"/>
      <c r="K39" s="160"/>
      <c r="L39" s="12"/>
      <c r="M39" s="5"/>
    </row>
    <row r="40" spans="1:13" s="3" customFormat="1" ht="30" customHeight="1" thickBot="1">
      <c r="A40" s="13"/>
      <c r="B40" s="14"/>
      <c r="C40" s="532" t="s">
        <v>12</v>
      </c>
      <c r="D40" s="533"/>
      <c r="E40" s="533"/>
      <c r="F40" s="533"/>
      <c r="G40" s="533"/>
      <c r="H40" s="533"/>
      <c r="I40" s="533"/>
      <c r="J40" s="534"/>
      <c r="K40" s="184"/>
      <c r="L40" s="15"/>
      <c r="M40" s="13"/>
    </row>
    <row r="41" spans="1:13" s="3" customFormat="1" thickBot="1">
      <c r="A41" s="13"/>
      <c r="B41" s="14"/>
      <c r="C41" s="185"/>
      <c r="D41" s="185"/>
      <c r="E41" s="185"/>
      <c r="F41" s="185"/>
      <c r="G41" s="185"/>
      <c r="H41" s="185"/>
      <c r="I41" s="185"/>
      <c r="J41" s="185"/>
      <c r="K41" s="186"/>
      <c r="L41" s="15"/>
      <c r="M41" s="13"/>
    </row>
    <row r="42" spans="1:13" s="3" customFormat="1" ht="30" customHeight="1">
      <c r="A42" s="13"/>
      <c r="B42" s="14"/>
      <c r="C42" s="187"/>
      <c r="D42" s="188"/>
      <c r="E42" s="187"/>
      <c r="F42" s="187"/>
      <c r="G42" s="503"/>
      <c r="H42" s="504"/>
      <c r="I42" s="505"/>
      <c r="J42" s="189"/>
      <c r="K42" s="190"/>
      <c r="L42" s="15"/>
      <c r="M42" s="13"/>
    </row>
    <row r="43" spans="1:13" s="3" customFormat="1" ht="30" customHeight="1">
      <c r="A43" s="13"/>
      <c r="B43" s="14"/>
      <c r="C43" s="187"/>
      <c r="D43" s="188"/>
      <c r="E43" s="187"/>
      <c r="F43" s="187"/>
      <c r="G43" s="191"/>
      <c r="H43" s="192"/>
      <c r="I43" s="193"/>
      <c r="J43" s="194"/>
      <c r="K43" s="195"/>
      <c r="L43" s="15"/>
      <c r="M43" s="13"/>
    </row>
    <row r="44" spans="1:13" s="3" customFormat="1" ht="30" customHeight="1">
      <c r="A44" s="13"/>
      <c r="B44" s="14"/>
      <c r="C44" s="187"/>
      <c r="D44" s="196"/>
      <c r="E44" s="196"/>
      <c r="F44" s="196"/>
      <c r="G44" s="191"/>
      <c r="H44" s="197"/>
      <c r="I44" s="198"/>
      <c r="J44" s="199"/>
      <c r="K44" s="195"/>
      <c r="L44" s="15"/>
      <c r="M44" s="13"/>
    </row>
    <row r="45" spans="1:13" s="3" customFormat="1" ht="30" customHeight="1">
      <c r="A45" s="13"/>
      <c r="B45" s="14"/>
      <c r="C45" s="187"/>
      <c r="D45" s="196"/>
      <c r="E45" s="196"/>
      <c r="F45" s="196"/>
      <c r="G45" s="200" t="s">
        <v>13</v>
      </c>
      <c r="H45" s="197"/>
      <c r="I45" s="198"/>
      <c r="J45" s="199"/>
      <c r="K45" s="201"/>
      <c r="L45" s="15"/>
      <c r="M45" s="13"/>
    </row>
    <row r="46" spans="1:13" s="3" customFormat="1" ht="30" customHeight="1">
      <c r="A46" s="13"/>
      <c r="B46" s="14"/>
      <c r="C46" s="187"/>
      <c r="D46" s="188"/>
      <c r="E46" s="187"/>
      <c r="F46" s="187"/>
      <c r="G46" s="202"/>
      <c r="H46" s="197"/>
      <c r="I46" s="198"/>
      <c r="J46" s="203"/>
      <c r="K46" s="195"/>
      <c r="L46" s="15"/>
      <c r="M46" s="13"/>
    </row>
    <row r="47" spans="1:13" s="3" customFormat="1" ht="30" customHeight="1">
      <c r="A47" s="13"/>
      <c r="B47" s="14"/>
      <c r="C47" s="187"/>
      <c r="D47" s="188"/>
      <c r="E47" s="187"/>
      <c r="F47" s="187"/>
      <c r="G47" s="202"/>
      <c r="H47" s="197"/>
      <c r="I47" s="198"/>
      <c r="J47" s="203"/>
      <c r="K47" s="195"/>
      <c r="L47" s="15"/>
      <c r="M47" s="13"/>
    </row>
    <row r="48" spans="1:13" s="3" customFormat="1" ht="30" customHeight="1" thickBot="1">
      <c r="A48" s="13"/>
      <c r="B48" s="14"/>
      <c r="C48" s="187"/>
      <c r="D48" s="188"/>
      <c r="E48" s="187"/>
      <c r="F48" s="187"/>
      <c r="G48" s="215"/>
      <c r="H48" s="197"/>
      <c r="I48" s="198"/>
      <c r="J48" s="203"/>
      <c r="K48" s="201"/>
      <c r="L48" s="15"/>
      <c r="M48" s="13"/>
    </row>
    <row r="49" spans="1:13" s="3" customFormat="1" ht="30" customHeight="1" thickBot="1">
      <c r="A49" s="13"/>
      <c r="B49" s="14"/>
      <c r="C49" s="187"/>
      <c r="D49" s="188"/>
      <c r="E49" s="187"/>
      <c r="F49" s="187"/>
      <c r="G49" s="204" t="s">
        <v>14</v>
      </c>
      <c r="H49" s="205"/>
      <c r="I49" s="206"/>
      <c r="J49" s="207"/>
      <c r="K49" s="184"/>
      <c r="L49" s="15"/>
      <c r="M49" s="13"/>
    </row>
    <row r="50" spans="1:13" s="3" customFormat="1" thickBot="1">
      <c r="A50" s="13"/>
      <c r="B50" s="14"/>
      <c r="C50" s="187"/>
      <c r="D50" s="188"/>
      <c r="E50" s="188"/>
      <c r="F50" s="188"/>
      <c r="G50" s="187"/>
      <c r="H50" s="187"/>
      <c r="I50" s="208"/>
      <c r="J50" s="209"/>
      <c r="K50" s="210"/>
      <c r="L50" s="15"/>
      <c r="M50" s="13"/>
    </row>
    <row r="51" spans="1:13" s="3" customFormat="1" ht="15.75">
      <c r="A51" s="13"/>
      <c r="B51" s="14"/>
      <c r="C51" s="211"/>
      <c r="D51" s="508"/>
      <c r="E51" s="508"/>
      <c r="F51" s="508"/>
      <c r="G51" s="508"/>
      <c r="H51" s="508"/>
      <c r="I51" s="508"/>
      <c r="J51" s="508"/>
      <c r="K51" s="509"/>
      <c r="L51" s="16"/>
      <c r="M51" s="13"/>
    </row>
    <row r="52" spans="1:13" s="3" customFormat="1" ht="46.5" customHeight="1">
      <c r="A52" s="13"/>
      <c r="B52" s="14"/>
      <c r="C52" s="497" t="s">
        <v>87</v>
      </c>
      <c r="D52" s="498"/>
      <c r="E52" s="498"/>
      <c r="F52" s="498"/>
      <c r="G52" s="498"/>
      <c r="H52" s="506" t="s">
        <v>4</v>
      </c>
      <c r="I52" s="506"/>
      <c r="J52" s="506"/>
      <c r="K52" s="212" t="s">
        <v>16</v>
      </c>
      <c r="L52" s="17"/>
      <c r="M52" s="13"/>
    </row>
    <row r="53" spans="1:13" s="3" customFormat="1" ht="32.25" customHeight="1">
      <c r="A53" s="13"/>
      <c r="B53" s="14"/>
      <c r="C53" s="497" t="s">
        <v>89</v>
      </c>
      <c r="D53" s="498"/>
      <c r="E53" s="498"/>
      <c r="F53" s="498"/>
      <c r="G53" s="498"/>
      <c r="H53" s="502" t="s">
        <v>17</v>
      </c>
      <c r="I53" s="502"/>
      <c r="J53" s="213" t="s">
        <v>18</v>
      </c>
      <c r="K53" s="214" t="s">
        <v>27</v>
      </c>
      <c r="L53" s="228"/>
      <c r="M53" s="13"/>
    </row>
    <row r="54" spans="1:13" s="3" customFormat="1" ht="30" customHeight="1">
      <c r="A54" s="13"/>
      <c r="B54" s="14"/>
      <c r="C54" s="497" t="s">
        <v>88</v>
      </c>
      <c r="D54" s="498"/>
      <c r="E54" s="498"/>
      <c r="F54" s="498"/>
      <c r="G54" s="498"/>
      <c r="H54" s="499" t="s">
        <v>19</v>
      </c>
      <c r="I54" s="500"/>
      <c r="J54" s="213" t="s">
        <v>20</v>
      </c>
      <c r="K54" s="214" t="s">
        <v>27</v>
      </c>
      <c r="L54" s="17"/>
      <c r="M54" s="13"/>
    </row>
    <row r="55" spans="1:13" s="4" customFormat="1" ht="58.5" customHeight="1">
      <c r="A55" s="13"/>
      <c r="B55" s="14"/>
      <c r="C55" s="222"/>
      <c r="D55" s="223"/>
      <c r="E55" s="223"/>
      <c r="F55" s="223"/>
      <c r="G55" s="224"/>
      <c r="H55" s="501" t="s">
        <v>21</v>
      </c>
      <c r="I55" s="502"/>
      <c r="J55" s="213" t="s">
        <v>22</v>
      </c>
      <c r="K55" s="214" t="s">
        <v>27</v>
      </c>
      <c r="L55" s="15"/>
      <c r="M55" s="13"/>
    </row>
    <row r="56" spans="1:13" ht="57.75" customHeight="1">
      <c r="A56" s="5"/>
      <c r="B56" s="11"/>
      <c r="C56" s="225"/>
      <c r="D56" s="226"/>
      <c r="E56" s="226"/>
      <c r="F56" s="226"/>
      <c r="G56" s="227"/>
      <c r="H56" s="502" t="s">
        <v>23</v>
      </c>
      <c r="I56" s="502"/>
      <c r="J56" s="213" t="s">
        <v>24</v>
      </c>
      <c r="K56" s="214" t="s">
        <v>27</v>
      </c>
      <c r="L56" s="12"/>
      <c r="M56" s="5"/>
    </row>
    <row r="57" spans="1:13" ht="17.25" thickBot="1">
      <c r="A57" s="5"/>
      <c r="B57" s="11"/>
      <c r="C57" s="225"/>
      <c r="D57" s="230"/>
      <c r="E57" s="230"/>
      <c r="F57" s="226"/>
      <c r="G57" s="231"/>
      <c r="H57" s="495"/>
      <c r="I57" s="495"/>
      <c r="J57" s="495"/>
      <c r="K57" s="496"/>
      <c r="L57" s="12"/>
      <c r="M57" s="5"/>
    </row>
    <row r="58" spans="1:13" ht="47.25" customHeight="1">
      <c r="A58" s="5"/>
      <c r="B58" s="11"/>
      <c r="C58" s="229"/>
      <c r="D58" s="216"/>
      <c r="E58" s="216"/>
      <c r="F58" s="229"/>
      <c r="G58" s="216"/>
      <c r="H58" s="229"/>
      <c r="I58" s="229"/>
      <c r="J58" s="229"/>
      <c r="K58" s="229"/>
      <c r="L58" s="12"/>
      <c r="M58" s="5"/>
    </row>
    <row r="59" spans="1:13" ht="47.25" customHeight="1">
      <c r="A59" s="5"/>
      <c r="B59" s="11"/>
      <c r="C59" s="216"/>
      <c r="D59" s="216"/>
      <c r="E59" s="216"/>
      <c r="F59" s="216"/>
      <c r="G59" s="217" t="s">
        <v>28</v>
      </c>
      <c r="H59" s="216"/>
      <c r="I59" s="216"/>
      <c r="J59" s="216"/>
      <c r="K59" s="216"/>
      <c r="L59" s="12"/>
      <c r="M59" s="5"/>
    </row>
    <row r="60" spans="1:13" ht="17.25" thickBot="1">
      <c r="A60" s="5"/>
      <c r="B60" s="18"/>
      <c r="C60" s="19"/>
      <c r="D60" s="19"/>
      <c r="E60" s="20"/>
      <c r="F60" s="19"/>
      <c r="G60" s="21"/>
      <c r="H60" s="19"/>
      <c r="I60" s="19"/>
      <c r="J60" s="19"/>
      <c r="K60" s="19"/>
      <c r="L60" s="22"/>
      <c r="M60" s="5"/>
    </row>
    <row r="61" spans="1:13" ht="17.25" thickTop="1">
      <c r="A61" s="5"/>
      <c r="B61" s="5"/>
      <c r="C61" s="5"/>
      <c r="D61" s="5"/>
      <c r="E61" s="6"/>
      <c r="F61" s="5"/>
      <c r="G61" s="5"/>
      <c r="H61" s="5"/>
      <c r="I61" s="5"/>
      <c r="J61" s="5"/>
      <c r="K61" s="5"/>
      <c r="L61" s="5"/>
      <c r="M61" s="5"/>
    </row>
    <row r="63" spans="1:13">
      <c r="H63" s="29"/>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70" zoomScaleNormal="80" zoomScaleSheetLayoutView="70" workbookViewId="0">
      <selection activeCell="H4" sqref="H4"/>
    </sheetView>
  </sheetViews>
  <sheetFormatPr baseColWidth="10" defaultColWidth="11.42578125" defaultRowHeight="12.75"/>
  <cols>
    <col min="1" max="2" width="3.42578125" style="25" customWidth="1"/>
    <col min="3" max="3" width="12.5703125" style="25" customWidth="1"/>
    <col min="4" max="4" width="18" style="25" customWidth="1"/>
    <col min="5" max="11" width="11.42578125" style="25"/>
    <col min="12" max="12" width="17.5703125" style="25" customWidth="1"/>
    <col min="13" max="14" width="11.42578125" style="25"/>
    <col min="15" max="15" width="20" style="25" customWidth="1"/>
    <col min="16" max="16" width="3.42578125" style="31" customWidth="1"/>
    <col min="17" max="17" width="3.42578125" style="25" customWidth="1"/>
    <col min="18" max="16384" width="11.42578125" style="25"/>
  </cols>
  <sheetData>
    <row r="1" spans="2:16" ht="13.5" thickBot="1"/>
    <row r="2" spans="2:16" ht="13.5" thickTop="1">
      <c r="B2" s="32"/>
      <c r="C2" s="33"/>
      <c r="D2" s="33"/>
      <c r="E2" s="33"/>
      <c r="F2" s="33"/>
      <c r="G2" s="33"/>
      <c r="H2" s="33"/>
      <c r="I2" s="33"/>
      <c r="J2" s="33"/>
      <c r="K2" s="33"/>
      <c r="L2" s="33"/>
      <c r="M2" s="33"/>
      <c r="N2" s="33"/>
      <c r="O2" s="33"/>
      <c r="P2" s="34"/>
    </row>
    <row r="3" spans="2:16" ht="36.75" customHeight="1">
      <c r="B3" s="35"/>
      <c r="C3" s="634" t="s">
        <v>90</v>
      </c>
      <c r="D3" s="634"/>
      <c r="E3" s="634"/>
      <c r="F3" s="634"/>
      <c r="G3" s="30"/>
      <c r="H3" s="30"/>
      <c r="I3" s="30"/>
      <c r="J3" s="30"/>
      <c r="K3" s="30"/>
      <c r="L3" s="30"/>
      <c r="M3" s="30"/>
      <c r="N3" s="30"/>
      <c r="O3" s="30"/>
      <c r="P3" s="36"/>
    </row>
    <row r="4" spans="2:16">
      <c r="B4" s="35"/>
      <c r="C4" s="220" t="s">
        <v>29</v>
      </c>
      <c r="D4" s="221" t="s">
        <v>30</v>
      </c>
      <c r="E4" s="220" t="s">
        <v>31</v>
      </c>
      <c r="F4" s="221">
        <v>3</v>
      </c>
      <c r="G4" s="30"/>
      <c r="H4" s="30"/>
      <c r="I4" s="30"/>
      <c r="J4" s="30"/>
      <c r="K4" s="30"/>
      <c r="L4" s="30"/>
      <c r="M4" s="30"/>
      <c r="N4" s="30"/>
      <c r="O4" s="30"/>
      <c r="P4" s="36"/>
    </row>
    <row r="5" spans="2:16">
      <c r="B5" s="35"/>
      <c r="C5" s="143"/>
      <c r="D5" s="144"/>
      <c r="E5" s="143"/>
      <c r="F5" s="144"/>
      <c r="G5" s="30"/>
      <c r="H5" s="30"/>
      <c r="I5" s="30"/>
      <c r="J5" s="30"/>
      <c r="K5" s="30"/>
      <c r="L5" s="30"/>
      <c r="M5" s="30"/>
      <c r="N5" s="30"/>
      <c r="O5" s="30"/>
      <c r="P5" s="36"/>
    </row>
    <row r="6" spans="2:16" ht="48" customHeight="1">
      <c r="B6" s="35"/>
      <c r="C6" s="635" t="s">
        <v>32</v>
      </c>
      <c r="D6" s="635"/>
      <c r="E6" s="635"/>
      <c r="F6" s="635"/>
      <c r="G6" s="635"/>
      <c r="H6" s="635"/>
      <c r="I6" s="635"/>
      <c r="J6" s="635"/>
      <c r="K6" s="635"/>
      <c r="L6" s="635"/>
      <c r="M6" s="635"/>
      <c r="N6" s="635"/>
      <c r="O6" s="635"/>
      <c r="P6" s="37"/>
    </row>
    <row r="7" spans="2:16" ht="15" thickBot="1">
      <c r="B7" s="35"/>
      <c r="C7" s="62"/>
      <c r="D7" s="62"/>
      <c r="E7" s="62"/>
      <c r="F7" s="62"/>
      <c r="G7" s="62"/>
      <c r="H7" s="62"/>
      <c r="I7" s="62"/>
      <c r="J7" s="62"/>
      <c r="K7" s="62"/>
      <c r="L7" s="62"/>
      <c r="M7" s="62"/>
      <c r="N7" s="62"/>
      <c r="O7" s="62"/>
      <c r="P7" s="36"/>
    </row>
    <row r="8" spans="2:16" ht="15">
      <c r="B8" s="35"/>
      <c r="C8" s="593"/>
      <c r="D8" s="595"/>
      <c r="E8" s="596"/>
      <c r="F8" s="596"/>
      <c r="G8" s="596"/>
      <c r="H8" s="596"/>
      <c r="I8" s="596"/>
      <c r="J8" s="596"/>
      <c r="K8" s="597"/>
      <c r="L8" s="608"/>
      <c r="M8" s="609"/>
      <c r="N8" s="609"/>
      <c r="O8" s="610"/>
      <c r="P8" s="38"/>
    </row>
    <row r="9" spans="2:16" ht="15">
      <c r="B9" s="35"/>
      <c r="C9" s="594"/>
      <c r="D9" s="598" t="s">
        <v>33</v>
      </c>
      <c r="E9" s="599"/>
      <c r="F9" s="599"/>
      <c r="G9" s="599"/>
      <c r="H9" s="599"/>
      <c r="I9" s="599"/>
      <c r="J9" s="599"/>
      <c r="K9" s="600"/>
      <c r="L9" s="611"/>
      <c r="M9" s="612"/>
      <c r="N9" s="612"/>
      <c r="O9" s="613"/>
      <c r="P9" s="38"/>
    </row>
    <row r="10" spans="2:16" ht="15">
      <c r="B10" s="35"/>
      <c r="C10" s="594"/>
      <c r="D10" s="598"/>
      <c r="E10" s="599"/>
      <c r="F10" s="599"/>
      <c r="G10" s="599"/>
      <c r="H10" s="599"/>
      <c r="I10" s="599"/>
      <c r="J10" s="599"/>
      <c r="K10" s="600"/>
      <c r="L10" s="601" t="s">
        <v>34</v>
      </c>
      <c r="M10" s="614"/>
      <c r="N10" s="615"/>
      <c r="O10" s="616"/>
      <c r="P10" s="38"/>
    </row>
    <row r="11" spans="2:16" ht="15">
      <c r="B11" s="35"/>
      <c r="C11" s="594"/>
      <c r="D11" s="598" t="s">
        <v>35</v>
      </c>
      <c r="E11" s="599"/>
      <c r="F11" s="599"/>
      <c r="G11" s="599"/>
      <c r="H11" s="599"/>
      <c r="I11" s="599"/>
      <c r="J11" s="599"/>
      <c r="K11" s="600"/>
      <c r="L11" s="602"/>
      <c r="M11" s="617"/>
      <c r="N11" s="618"/>
      <c r="O11" s="619"/>
      <c r="P11" s="39"/>
    </row>
    <row r="12" spans="2:16" ht="12.75" customHeight="1">
      <c r="B12" s="35"/>
      <c r="C12" s="594"/>
      <c r="D12" s="636"/>
      <c r="E12" s="637"/>
      <c r="F12" s="637"/>
      <c r="G12" s="637"/>
      <c r="H12" s="637"/>
      <c r="I12" s="637"/>
      <c r="J12" s="637"/>
      <c r="K12" s="638"/>
      <c r="L12" s="601" t="s">
        <v>36</v>
      </c>
      <c r="M12" s="601">
        <v>1</v>
      </c>
      <c r="N12" s="601" t="s">
        <v>37</v>
      </c>
      <c r="O12" s="606">
        <v>1</v>
      </c>
      <c r="P12" s="38"/>
    </row>
    <row r="13" spans="2:16" ht="13.5">
      <c r="B13" s="35"/>
      <c r="C13" s="594"/>
      <c r="D13" s="636"/>
      <c r="E13" s="637"/>
      <c r="F13" s="637"/>
      <c r="G13" s="637"/>
      <c r="H13" s="637"/>
      <c r="I13" s="637"/>
      <c r="J13" s="637"/>
      <c r="K13" s="638"/>
      <c r="L13" s="620"/>
      <c r="M13" s="620"/>
      <c r="N13" s="620"/>
      <c r="O13" s="607"/>
      <c r="P13" s="38"/>
    </row>
    <row r="14" spans="2:16" ht="15">
      <c r="B14" s="35"/>
      <c r="C14" s="594"/>
      <c r="D14" s="598" t="s">
        <v>38</v>
      </c>
      <c r="E14" s="599"/>
      <c r="F14" s="599"/>
      <c r="G14" s="599"/>
      <c r="H14" s="599"/>
      <c r="I14" s="599"/>
      <c r="J14" s="599"/>
      <c r="K14" s="600"/>
      <c r="L14" s="620"/>
      <c r="M14" s="620"/>
      <c r="N14" s="620"/>
      <c r="O14" s="607"/>
      <c r="P14" s="38"/>
    </row>
    <row r="15" spans="2:16" ht="15.75" thickBot="1">
      <c r="B15" s="35"/>
      <c r="C15" s="63"/>
      <c r="D15" s="64"/>
      <c r="E15" s="64"/>
      <c r="F15" s="64"/>
      <c r="G15" s="64"/>
      <c r="H15" s="64"/>
      <c r="I15" s="64"/>
      <c r="J15" s="64"/>
      <c r="K15" s="64"/>
      <c r="L15" s="64"/>
      <c r="M15" s="65"/>
      <c r="N15" s="65"/>
      <c r="O15" s="66"/>
      <c r="P15" s="40"/>
    </row>
    <row r="16" spans="2:16" ht="15">
      <c r="B16" s="35"/>
      <c r="C16" s="67"/>
      <c r="D16" s="68"/>
      <c r="E16" s="68"/>
      <c r="F16" s="68"/>
      <c r="G16" s="68"/>
      <c r="H16" s="68"/>
      <c r="I16" s="68"/>
      <c r="J16" s="68"/>
      <c r="K16" s="68"/>
      <c r="L16" s="69" t="s">
        <v>39</v>
      </c>
      <c r="M16" s="70" t="s">
        <v>40</v>
      </c>
      <c r="N16" s="70" t="s">
        <v>41</v>
      </c>
      <c r="O16" s="71" t="s">
        <v>42</v>
      </c>
      <c r="P16" s="39"/>
    </row>
    <row r="17" spans="2:16" ht="15">
      <c r="B17" s="35"/>
      <c r="C17" s="72"/>
      <c r="D17" s="73"/>
      <c r="E17" s="73"/>
      <c r="F17" s="73"/>
      <c r="G17" s="73"/>
      <c r="H17" s="73"/>
      <c r="I17" s="73"/>
      <c r="J17" s="73"/>
      <c r="K17" s="73"/>
      <c r="L17" s="74"/>
      <c r="M17" s="75"/>
      <c r="N17" s="75"/>
      <c r="O17" s="76"/>
      <c r="P17" s="41"/>
    </row>
    <row r="18" spans="2:16" ht="18" customHeight="1">
      <c r="B18" s="35"/>
      <c r="C18" s="541" t="s">
        <v>43</v>
      </c>
      <c r="D18" s="542"/>
      <c r="E18" s="542"/>
      <c r="F18" s="542"/>
      <c r="G18" s="73"/>
      <c r="H18" s="73"/>
      <c r="I18" s="73" t="s">
        <v>44</v>
      </c>
      <c r="J18" s="62"/>
      <c r="K18" s="73"/>
      <c r="L18" s="74"/>
      <c r="M18" s="62"/>
      <c r="N18" s="62"/>
      <c r="O18" s="77"/>
      <c r="P18" s="41"/>
    </row>
    <row r="19" spans="2:16" ht="15">
      <c r="B19" s="35"/>
      <c r="C19" s="78"/>
      <c r="D19" s="79"/>
      <c r="E19" s="79"/>
      <c r="F19" s="79"/>
      <c r="G19" s="79"/>
      <c r="H19" s="79"/>
      <c r="I19" s="79"/>
      <c r="J19" s="79"/>
      <c r="K19" s="79"/>
      <c r="L19" s="79"/>
      <c r="M19" s="79"/>
      <c r="N19" s="79"/>
      <c r="O19" s="80"/>
      <c r="P19" s="42"/>
    </row>
    <row r="20" spans="2:16" ht="15" thickBot="1">
      <c r="B20" s="35"/>
      <c r="C20" s="81"/>
      <c r="D20" s="82"/>
      <c r="E20" s="82"/>
      <c r="F20" s="82"/>
      <c r="G20" s="82"/>
      <c r="H20" s="82"/>
      <c r="I20" s="82"/>
      <c r="J20" s="82"/>
      <c r="K20" s="82"/>
      <c r="L20" s="82"/>
      <c r="M20" s="82"/>
      <c r="N20" s="82"/>
      <c r="O20" s="83"/>
      <c r="P20" s="36"/>
    </row>
    <row r="21" spans="2:16" ht="15" thickBot="1">
      <c r="B21" s="35"/>
      <c r="C21" s="84"/>
      <c r="D21" s="85"/>
      <c r="E21" s="85"/>
      <c r="F21" s="85"/>
      <c r="G21" s="85"/>
      <c r="H21" s="85"/>
      <c r="I21" s="62"/>
      <c r="J21" s="62"/>
      <c r="K21" s="85"/>
      <c r="L21" s="85"/>
      <c r="M21" s="85"/>
      <c r="N21" s="85"/>
      <c r="O21" s="86"/>
      <c r="P21" s="36"/>
    </row>
    <row r="22" spans="2:16" ht="15">
      <c r="B22" s="35"/>
      <c r="C22" s="623" t="s">
        <v>45</v>
      </c>
      <c r="D22" s="624"/>
      <c r="E22" s="624"/>
      <c r="F22" s="624"/>
      <c r="G22" s="624"/>
      <c r="H22" s="624"/>
      <c r="I22" s="624"/>
      <c r="J22" s="624"/>
      <c r="K22" s="624"/>
      <c r="L22" s="624"/>
      <c r="M22" s="624"/>
      <c r="N22" s="624"/>
      <c r="O22" s="625"/>
      <c r="P22" s="43"/>
    </row>
    <row r="23" spans="2:16" ht="15" thickBot="1">
      <c r="B23" s="35"/>
      <c r="C23" s="87"/>
      <c r="D23" s="62"/>
      <c r="E23" s="62"/>
      <c r="F23" s="62"/>
      <c r="G23" s="62"/>
      <c r="H23" s="62"/>
      <c r="I23" s="62"/>
      <c r="J23" s="62"/>
      <c r="K23" s="62"/>
      <c r="L23" s="62"/>
      <c r="M23" s="62"/>
      <c r="N23" s="62"/>
      <c r="O23" s="88"/>
      <c r="P23" s="36"/>
    </row>
    <row r="24" spans="2:16" ht="15">
      <c r="B24" s="35"/>
      <c r="C24" s="89" t="s">
        <v>46</v>
      </c>
      <c r="D24" s="603" t="s">
        <v>4</v>
      </c>
      <c r="E24" s="604"/>
      <c r="F24" s="604"/>
      <c r="G24" s="604"/>
      <c r="H24" s="604"/>
      <c r="I24" s="604"/>
      <c r="J24" s="604"/>
      <c r="K24" s="604"/>
      <c r="L24" s="605"/>
      <c r="M24" s="621" t="s">
        <v>47</v>
      </c>
      <c r="N24" s="622"/>
      <c r="O24" s="89" t="s">
        <v>6</v>
      </c>
      <c r="P24" s="44"/>
    </row>
    <row r="25" spans="2:16" ht="15" thickBot="1">
      <c r="B25" s="35"/>
      <c r="C25" s="90"/>
      <c r="D25" s="577"/>
      <c r="E25" s="578"/>
      <c r="F25" s="578"/>
      <c r="G25" s="578"/>
      <c r="H25" s="578"/>
      <c r="I25" s="578"/>
      <c r="J25" s="578"/>
      <c r="K25" s="578"/>
      <c r="L25" s="579"/>
      <c r="M25" s="577"/>
      <c r="N25" s="579"/>
      <c r="O25" s="91"/>
      <c r="P25" s="45"/>
    </row>
    <row r="26" spans="2:16">
      <c r="B26" s="35"/>
      <c r="C26" s="580" t="s">
        <v>48</v>
      </c>
      <c r="D26" s="581"/>
      <c r="E26" s="581"/>
      <c r="F26" s="581"/>
      <c r="G26" s="581"/>
      <c r="H26" s="581"/>
      <c r="I26" s="581"/>
      <c r="J26" s="581"/>
      <c r="K26" s="581"/>
      <c r="L26" s="581"/>
      <c r="M26" s="581"/>
      <c r="N26" s="581"/>
      <c r="O26" s="582"/>
      <c r="P26" s="46"/>
    </row>
    <row r="27" spans="2:16">
      <c r="B27" s="35"/>
      <c r="C27" s="583"/>
      <c r="D27" s="584"/>
      <c r="E27" s="584"/>
      <c r="F27" s="584"/>
      <c r="G27" s="584"/>
      <c r="H27" s="584"/>
      <c r="I27" s="584"/>
      <c r="J27" s="584"/>
      <c r="K27" s="584"/>
      <c r="L27" s="584"/>
      <c r="M27" s="584"/>
      <c r="N27" s="584"/>
      <c r="O27" s="585"/>
      <c r="P27" s="46"/>
    </row>
    <row r="28" spans="2:16" ht="13.5" thickBot="1">
      <c r="B28" s="35"/>
      <c r="C28" s="586"/>
      <c r="D28" s="587"/>
      <c r="E28" s="587"/>
      <c r="F28" s="587"/>
      <c r="G28" s="587"/>
      <c r="H28" s="587"/>
      <c r="I28" s="587"/>
      <c r="J28" s="587"/>
      <c r="K28" s="587"/>
      <c r="L28" s="587"/>
      <c r="M28" s="587"/>
      <c r="N28" s="587"/>
      <c r="O28" s="588"/>
      <c r="P28" s="46"/>
    </row>
    <row r="29" spans="2:16" ht="15">
      <c r="B29" s="35"/>
      <c r="C29" s="565" t="s">
        <v>4</v>
      </c>
      <c r="D29" s="632"/>
      <c r="E29" s="632"/>
      <c r="F29" s="632"/>
      <c r="G29" s="633"/>
      <c r="H29" s="571" t="s">
        <v>49</v>
      </c>
      <c r="I29" s="632"/>
      <c r="J29" s="575" t="s">
        <v>50</v>
      </c>
      <c r="K29" s="576"/>
      <c r="L29" s="92" t="s">
        <v>51</v>
      </c>
      <c r="M29" s="571" t="s">
        <v>52</v>
      </c>
      <c r="N29" s="572"/>
      <c r="O29" s="93" t="s">
        <v>53</v>
      </c>
      <c r="P29" s="47"/>
    </row>
    <row r="30" spans="2:16" ht="14.25">
      <c r="B30" s="35"/>
      <c r="C30" s="549"/>
      <c r="D30" s="550"/>
      <c r="E30" s="550"/>
      <c r="F30" s="550"/>
      <c r="G30" s="626"/>
      <c r="H30" s="627"/>
      <c r="I30" s="626"/>
      <c r="J30" s="627"/>
      <c r="K30" s="626"/>
      <c r="L30" s="94"/>
      <c r="M30" s="628"/>
      <c r="N30" s="629"/>
      <c r="O30" s="95"/>
      <c r="P30" s="48"/>
    </row>
    <row r="31" spans="2:16" ht="14.25">
      <c r="B31" s="35"/>
      <c r="C31" s="96"/>
      <c r="D31" s="97"/>
      <c r="E31" s="97"/>
      <c r="F31" s="97"/>
      <c r="G31" s="98"/>
      <c r="H31" s="99"/>
      <c r="I31" s="98"/>
      <c r="J31" s="99"/>
      <c r="K31" s="98"/>
      <c r="L31" s="94"/>
      <c r="M31" s="628"/>
      <c r="N31" s="629"/>
      <c r="O31" s="95"/>
      <c r="P31" s="48"/>
    </row>
    <row r="32" spans="2:16" ht="15" thickBot="1">
      <c r="B32" s="35"/>
      <c r="C32" s="561"/>
      <c r="D32" s="562"/>
      <c r="E32" s="562"/>
      <c r="F32" s="562"/>
      <c r="G32" s="589"/>
      <c r="H32" s="590"/>
      <c r="I32" s="589"/>
      <c r="J32" s="590"/>
      <c r="K32" s="589"/>
      <c r="L32" s="100"/>
      <c r="M32" s="591"/>
      <c r="N32" s="592"/>
      <c r="O32" s="95"/>
      <c r="P32" s="48"/>
    </row>
    <row r="33" spans="2:16" ht="15.75" thickBot="1">
      <c r="B33" s="35"/>
      <c r="C33" s="555" t="s">
        <v>54</v>
      </c>
      <c r="D33" s="556"/>
      <c r="E33" s="556"/>
      <c r="F33" s="556"/>
      <c r="G33" s="556"/>
      <c r="H33" s="556"/>
      <c r="I33" s="556"/>
      <c r="J33" s="556"/>
      <c r="K33" s="556"/>
      <c r="L33" s="556"/>
      <c r="M33" s="556"/>
      <c r="N33" s="557"/>
      <c r="O33" s="101"/>
      <c r="P33" s="49"/>
    </row>
    <row r="34" spans="2:16" ht="13.5" customHeight="1">
      <c r="B34" s="35"/>
      <c r="C34" s="580" t="s">
        <v>55</v>
      </c>
      <c r="D34" s="581"/>
      <c r="E34" s="581"/>
      <c r="F34" s="581"/>
      <c r="G34" s="581"/>
      <c r="H34" s="581"/>
      <c r="I34" s="581"/>
      <c r="J34" s="581"/>
      <c r="K34" s="581"/>
      <c r="L34" s="581"/>
      <c r="M34" s="581"/>
      <c r="N34" s="581"/>
      <c r="O34" s="582"/>
      <c r="P34" s="46"/>
    </row>
    <row r="35" spans="2:16">
      <c r="B35" s="35"/>
      <c r="C35" s="583"/>
      <c r="D35" s="584"/>
      <c r="E35" s="584"/>
      <c r="F35" s="584"/>
      <c r="G35" s="584"/>
      <c r="H35" s="584"/>
      <c r="I35" s="584"/>
      <c r="J35" s="584"/>
      <c r="K35" s="584"/>
      <c r="L35" s="584"/>
      <c r="M35" s="584"/>
      <c r="N35" s="584"/>
      <c r="O35" s="585"/>
      <c r="P35" s="46"/>
    </row>
    <row r="36" spans="2:16" ht="13.5" thickBot="1">
      <c r="B36" s="35"/>
      <c r="C36" s="586"/>
      <c r="D36" s="587"/>
      <c r="E36" s="587"/>
      <c r="F36" s="587"/>
      <c r="G36" s="587"/>
      <c r="H36" s="587"/>
      <c r="I36" s="587"/>
      <c r="J36" s="587"/>
      <c r="K36" s="587"/>
      <c r="L36" s="587"/>
      <c r="M36" s="587"/>
      <c r="N36" s="587"/>
      <c r="O36" s="588"/>
      <c r="P36" s="46"/>
    </row>
    <row r="37" spans="2:16" ht="15">
      <c r="B37" s="35"/>
      <c r="C37" s="565" t="s">
        <v>4</v>
      </c>
      <c r="D37" s="566"/>
      <c r="E37" s="566"/>
      <c r="F37" s="566"/>
      <c r="G37" s="566"/>
      <c r="H37" s="566"/>
      <c r="I37" s="566"/>
      <c r="J37" s="572"/>
      <c r="K37" s="102" t="s">
        <v>47</v>
      </c>
      <c r="L37" s="92" t="s">
        <v>6</v>
      </c>
      <c r="M37" s="571" t="s">
        <v>56</v>
      </c>
      <c r="N37" s="572"/>
      <c r="O37" s="93" t="s">
        <v>53</v>
      </c>
      <c r="P37" s="47"/>
    </row>
    <row r="38" spans="2:16" ht="14.25">
      <c r="B38" s="35"/>
      <c r="C38" s="549"/>
      <c r="D38" s="550"/>
      <c r="E38" s="550"/>
      <c r="F38" s="550"/>
      <c r="G38" s="550"/>
      <c r="H38" s="550"/>
      <c r="I38" s="550"/>
      <c r="J38" s="626"/>
      <c r="K38" s="103"/>
      <c r="L38" s="104"/>
      <c r="M38" s="630"/>
      <c r="N38" s="631"/>
      <c r="O38" s="95"/>
      <c r="P38" s="48"/>
    </row>
    <row r="39" spans="2:16" ht="15" thickBot="1">
      <c r="B39" s="35"/>
      <c r="C39" s="561"/>
      <c r="D39" s="562"/>
      <c r="E39" s="562"/>
      <c r="F39" s="562"/>
      <c r="G39" s="562"/>
      <c r="H39" s="562"/>
      <c r="I39" s="562"/>
      <c r="J39" s="589"/>
      <c r="K39" s="97"/>
      <c r="L39" s="105"/>
      <c r="M39" s="563"/>
      <c r="N39" s="564"/>
      <c r="O39" s="106"/>
      <c r="P39" s="48"/>
    </row>
    <row r="40" spans="2:16" ht="15.75" thickBot="1">
      <c r="B40" s="35"/>
      <c r="C40" s="555" t="s">
        <v>54</v>
      </c>
      <c r="D40" s="556"/>
      <c r="E40" s="556"/>
      <c r="F40" s="556"/>
      <c r="G40" s="556"/>
      <c r="H40" s="556"/>
      <c r="I40" s="556"/>
      <c r="J40" s="556"/>
      <c r="K40" s="556"/>
      <c r="L40" s="556"/>
      <c r="M40" s="556"/>
      <c r="N40" s="557"/>
      <c r="O40" s="107">
        <v>0</v>
      </c>
      <c r="P40" s="48"/>
    </row>
    <row r="41" spans="2:16">
      <c r="B41" s="35"/>
      <c r="C41" s="580" t="s">
        <v>57</v>
      </c>
      <c r="D41" s="581"/>
      <c r="E41" s="581"/>
      <c r="F41" s="581"/>
      <c r="G41" s="581"/>
      <c r="H41" s="581"/>
      <c r="I41" s="581"/>
      <c r="J41" s="581"/>
      <c r="K41" s="581"/>
      <c r="L41" s="581"/>
      <c r="M41" s="581"/>
      <c r="N41" s="581"/>
      <c r="O41" s="582"/>
      <c r="P41" s="46"/>
    </row>
    <row r="42" spans="2:16">
      <c r="B42" s="35"/>
      <c r="C42" s="583"/>
      <c r="D42" s="584"/>
      <c r="E42" s="584"/>
      <c r="F42" s="584"/>
      <c r="G42" s="584"/>
      <c r="H42" s="584"/>
      <c r="I42" s="584"/>
      <c r="J42" s="584"/>
      <c r="K42" s="584"/>
      <c r="L42" s="584"/>
      <c r="M42" s="584"/>
      <c r="N42" s="584"/>
      <c r="O42" s="585"/>
      <c r="P42" s="46"/>
    </row>
    <row r="43" spans="2:16" ht="13.5" thickBot="1">
      <c r="B43" s="35"/>
      <c r="C43" s="586"/>
      <c r="D43" s="587"/>
      <c r="E43" s="587"/>
      <c r="F43" s="587"/>
      <c r="G43" s="587"/>
      <c r="H43" s="587"/>
      <c r="I43" s="587"/>
      <c r="J43" s="587"/>
      <c r="K43" s="587"/>
      <c r="L43" s="587"/>
      <c r="M43" s="587"/>
      <c r="N43" s="587"/>
      <c r="O43" s="588"/>
      <c r="P43" s="46"/>
    </row>
    <row r="44" spans="2:16" ht="17.25">
      <c r="B44" s="35"/>
      <c r="C44" s="565" t="s">
        <v>58</v>
      </c>
      <c r="D44" s="566"/>
      <c r="E44" s="566"/>
      <c r="F44" s="566"/>
      <c r="G44" s="566"/>
      <c r="H44" s="566"/>
      <c r="I44" s="566"/>
      <c r="J44" s="92" t="s">
        <v>59</v>
      </c>
      <c r="K44" s="108" t="s">
        <v>60</v>
      </c>
      <c r="L44" s="109" t="s">
        <v>86</v>
      </c>
      <c r="M44" s="571" t="s">
        <v>61</v>
      </c>
      <c r="N44" s="572"/>
      <c r="O44" s="93" t="s">
        <v>53</v>
      </c>
      <c r="P44" s="47"/>
    </row>
    <row r="45" spans="2:16" ht="14.25">
      <c r="B45" s="35"/>
      <c r="C45" s="549"/>
      <c r="D45" s="550"/>
      <c r="E45" s="550"/>
      <c r="F45" s="550"/>
      <c r="G45" s="550"/>
      <c r="H45" s="550"/>
      <c r="I45" s="550"/>
      <c r="J45" s="110"/>
      <c r="K45" s="111"/>
      <c r="L45" s="110"/>
      <c r="M45" s="569"/>
      <c r="N45" s="570"/>
      <c r="O45" s="95"/>
      <c r="P45" s="48"/>
    </row>
    <row r="46" spans="2:16" ht="15" thickBot="1">
      <c r="B46" s="35"/>
      <c r="C46" s="561"/>
      <c r="D46" s="562"/>
      <c r="E46" s="562"/>
      <c r="F46" s="562"/>
      <c r="G46" s="562"/>
      <c r="H46" s="562"/>
      <c r="I46" s="562"/>
      <c r="J46" s="112"/>
      <c r="K46" s="113"/>
      <c r="L46" s="112"/>
      <c r="M46" s="563"/>
      <c r="N46" s="564"/>
      <c r="O46" s="114"/>
      <c r="P46" s="48"/>
    </row>
    <row r="47" spans="2:16" ht="15.75" thickBot="1">
      <c r="B47" s="35"/>
      <c r="C47" s="555" t="s">
        <v>54</v>
      </c>
      <c r="D47" s="556"/>
      <c r="E47" s="556"/>
      <c r="F47" s="556"/>
      <c r="G47" s="556"/>
      <c r="H47" s="556"/>
      <c r="I47" s="556"/>
      <c r="J47" s="556"/>
      <c r="K47" s="556"/>
      <c r="L47" s="556"/>
      <c r="M47" s="556"/>
      <c r="N47" s="557"/>
      <c r="O47" s="101"/>
      <c r="P47" s="49"/>
    </row>
    <row r="48" spans="2:16">
      <c r="B48" s="35"/>
      <c r="C48" s="580" t="s">
        <v>62</v>
      </c>
      <c r="D48" s="581"/>
      <c r="E48" s="581"/>
      <c r="F48" s="581"/>
      <c r="G48" s="581"/>
      <c r="H48" s="581"/>
      <c r="I48" s="581"/>
      <c r="J48" s="581"/>
      <c r="K48" s="581"/>
      <c r="L48" s="581"/>
      <c r="M48" s="581"/>
      <c r="N48" s="581"/>
      <c r="O48" s="582"/>
      <c r="P48" s="46"/>
    </row>
    <row r="49" spans="2:16">
      <c r="B49" s="35"/>
      <c r="C49" s="583"/>
      <c r="D49" s="584"/>
      <c r="E49" s="584"/>
      <c r="F49" s="584"/>
      <c r="G49" s="584"/>
      <c r="H49" s="584"/>
      <c r="I49" s="584"/>
      <c r="J49" s="584"/>
      <c r="K49" s="584"/>
      <c r="L49" s="584"/>
      <c r="M49" s="584"/>
      <c r="N49" s="584"/>
      <c r="O49" s="585"/>
      <c r="P49" s="46"/>
    </row>
    <row r="50" spans="2:16" ht="13.5" thickBot="1">
      <c r="B50" s="35"/>
      <c r="C50" s="586"/>
      <c r="D50" s="587"/>
      <c r="E50" s="587"/>
      <c r="F50" s="587"/>
      <c r="G50" s="587"/>
      <c r="H50" s="587"/>
      <c r="I50" s="587"/>
      <c r="J50" s="587"/>
      <c r="K50" s="587"/>
      <c r="L50" s="587"/>
      <c r="M50" s="587"/>
      <c r="N50" s="587"/>
      <c r="O50" s="588"/>
      <c r="P50" s="46"/>
    </row>
    <row r="51" spans="2:16" ht="30">
      <c r="B51" s="35"/>
      <c r="C51" s="565" t="s">
        <v>63</v>
      </c>
      <c r="D51" s="566"/>
      <c r="E51" s="566"/>
      <c r="F51" s="566"/>
      <c r="G51" s="566"/>
      <c r="H51" s="566"/>
      <c r="I51" s="566"/>
      <c r="J51" s="92" t="s">
        <v>64</v>
      </c>
      <c r="K51" s="115" t="s">
        <v>65</v>
      </c>
      <c r="L51" s="116" t="s">
        <v>66</v>
      </c>
      <c r="M51" s="567" t="s">
        <v>52</v>
      </c>
      <c r="N51" s="568"/>
      <c r="O51" s="117" t="s">
        <v>53</v>
      </c>
      <c r="P51" s="50"/>
    </row>
    <row r="52" spans="2:16" ht="14.25">
      <c r="B52" s="35"/>
      <c r="C52" s="118"/>
      <c r="D52" s="119"/>
      <c r="E52" s="119"/>
      <c r="F52" s="119"/>
      <c r="G52" s="119"/>
      <c r="H52" s="119"/>
      <c r="I52" s="119"/>
      <c r="J52" s="120"/>
      <c r="K52" s="121"/>
      <c r="L52" s="122"/>
      <c r="M52" s="573"/>
      <c r="N52" s="574"/>
      <c r="O52" s="123"/>
      <c r="P52" s="51"/>
    </row>
    <row r="53" spans="2:16" ht="14.25">
      <c r="B53" s="35"/>
      <c r="C53" s="118"/>
      <c r="D53" s="119"/>
      <c r="E53" s="119"/>
      <c r="F53" s="119"/>
      <c r="G53" s="119"/>
      <c r="H53" s="119"/>
      <c r="I53" s="119"/>
      <c r="J53" s="120"/>
      <c r="K53" s="121"/>
      <c r="L53" s="122"/>
      <c r="M53" s="573"/>
      <c r="N53" s="574"/>
      <c r="O53" s="123"/>
      <c r="P53" s="51"/>
    </row>
    <row r="54" spans="2:16" ht="14.25">
      <c r="B54" s="35"/>
      <c r="C54" s="118"/>
      <c r="D54" s="119"/>
      <c r="E54" s="119"/>
      <c r="F54" s="119"/>
      <c r="G54" s="119"/>
      <c r="H54" s="119"/>
      <c r="I54" s="119"/>
      <c r="J54" s="120"/>
      <c r="K54" s="121"/>
      <c r="L54" s="122"/>
      <c r="M54" s="569"/>
      <c r="N54" s="570"/>
      <c r="O54" s="123"/>
      <c r="P54" s="51"/>
    </row>
    <row r="55" spans="2:16" ht="15" thickBot="1">
      <c r="B55" s="35"/>
      <c r="C55" s="561"/>
      <c r="D55" s="562"/>
      <c r="E55" s="562"/>
      <c r="F55" s="562"/>
      <c r="G55" s="562"/>
      <c r="H55" s="562"/>
      <c r="I55" s="562"/>
      <c r="J55" s="112"/>
      <c r="K55" s="113"/>
      <c r="L55" s="112"/>
      <c r="M55" s="563"/>
      <c r="N55" s="564"/>
      <c r="O55" s="114"/>
      <c r="P55" s="48"/>
    </row>
    <row r="56" spans="2:16" ht="15.75" thickBot="1">
      <c r="B56" s="35"/>
      <c r="C56" s="555" t="s">
        <v>54</v>
      </c>
      <c r="D56" s="556"/>
      <c r="E56" s="556"/>
      <c r="F56" s="556"/>
      <c r="G56" s="556"/>
      <c r="H56" s="556"/>
      <c r="I56" s="556"/>
      <c r="J56" s="556"/>
      <c r="K56" s="556"/>
      <c r="L56" s="556"/>
      <c r="M56" s="556"/>
      <c r="N56" s="557"/>
      <c r="O56" s="107"/>
      <c r="P56" s="48"/>
    </row>
    <row r="57" spans="2:16" ht="15" thickBot="1">
      <c r="B57" s="35"/>
      <c r="C57" s="87"/>
      <c r="D57" s="62"/>
      <c r="E57" s="62"/>
      <c r="F57" s="62"/>
      <c r="G57" s="62"/>
      <c r="H57" s="62"/>
      <c r="I57" s="62"/>
      <c r="J57" s="62"/>
      <c r="K57" s="62"/>
      <c r="L57" s="62"/>
      <c r="M57" s="62"/>
      <c r="N57" s="62"/>
      <c r="O57" s="88"/>
      <c r="P57" s="36"/>
    </row>
    <row r="58" spans="2:16" ht="15.75" thickBot="1">
      <c r="B58" s="35"/>
      <c r="C58" s="558" t="s">
        <v>67</v>
      </c>
      <c r="D58" s="559"/>
      <c r="E58" s="559"/>
      <c r="F58" s="559"/>
      <c r="G58" s="559"/>
      <c r="H58" s="559"/>
      <c r="I58" s="559"/>
      <c r="J58" s="559"/>
      <c r="K58" s="559"/>
      <c r="L58" s="559"/>
      <c r="M58" s="559"/>
      <c r="N58" s="560"/>
      <c r="O58" s="124"/>
      <c r="P58" s="52"/>
    </row>
    <row r="59" spans="2:16">
      <c r="B59" s="35"/>
      <c r="C59" s="580" t="s">
        <v>68</v>
      </c>
      <c r="D59" s="581"/>
      <c r="E59" s="581"/>
      <c r="F59" s="581"/>
      <c r="G59" s="581"/>
      <c r="H59" s="581"/>
      <c r="I59" s="581"/>
      <c r="J59" s="581"/>
      <c r="K59" s="581"/>
      <c r="L59" s="581"/>
      <c r="M59" s="581"/>
      <c r="N59" s="581"/>
      <c r="O59" s="582"/>
      <c r="P59" s="46"/>
    </row>
    <row r="60" spans="2:16">
      <c r="B60" s="35"/>
      <c r="C60" s="583"/>
      <c r="D60" s="584"/>
      <c r="E60" s="584"/>
      <c r="F60" s="584"/>
      <c r="G60" s="584"/>
      <c r="H60" s="584"/>
      <c r="I60" s="584"/>
      <c r="J60" s="584"/>
      <c r="K60" s="584"/>
      <c r="L60" s="584"/>
      <c r="M60" s="584"/>
      <c r="N60" s="584"/>
      <c r="O60" s="585"/>
      <c r="P60" s="46"/>
    </row>
    <row r="61" spans="2:16" ht="13.5" thickBot="1">
      <c r="B61" s="35"/>
      <c r="C61" s="586"/>
      <c r="D61" s="587"/>
      <c r="E61" s="587"/>
      <c r="F61" s="587"/>
      <c r="G61" s="587"/>
      <c r="H61" s="587"/>
      <c r="I61" s="587"/>
      <c r="J61" s="587"/>
      <c r="K61" s="587"/>
      <c r="L61" s="587"/>
      <c r="M61" s="587"/>
      <c r="N61" s="587"/>
      <c r="O61" s="588"/>
      <c r="P61" s="46"/>
    </row>
    <row r="62" spans="2:16" ht="15">
      <c r="B62" s="35"/>
      <c r="C62" s="565" t="s">
        <v>69</v>
      </c>
      <c r="D62" s="566"/>
      <c r="E62" s="566"/>
      <c r="F62" s="566"/>
      <c r="G62" s="566"/>
      <c r="H62" s="566"/>
      <c r="I62" s="566"/>
      <c r="J62" s="108"/>
      <c r="K62" s="125"/>
      <c r="L62" s="116" t="s">
        <v>70</v>
      </c>
      <c r="M62" s="567" t="s">
        <v>71</v>
      </c>
      <c r="N62" s="568"/>
      <c r="O62" s="117"/>
      <c r="P62" s="50"/>
    </row>
    <row r="63" spans="2:16" ht="14.25">
      <c r="B63" s="35"/>
      <c r="C63" s="549" t="s">
        <v>72</v>
      </c>
      <c r="D63" s="550"/>
      <c r="E63" s="550"/>
      <c r="F63" s="550"/>
      <c r="G63" s="550"/>
      <c r="H63" s="550"/>
      <c r="I63" s="550"/>
      <c r="J63" s="126"/>
      <c r="K63" s="127"/>
      <c r="L63" s="128"/>
      <c r="M63" s="551"/>
      <c r="N63" s="552"/>
      <c r="O63" s="129"/>
      <c r="P63" s="53"/>
    </row>
    <row r="64" spans="2:16" ht="14.25">
      <c r="B64" s="35"/>
      <c r="C64" s="96" t="s">
        <v>73</v>
      </c>
      <c r="D64" s="97"/>
      <c r="E64" s="97"/>
      <c r="F64" s="97"/>
      <c r="G64" s="97"/>
      <c r="H64" s="97"/>
      <c r="I64" s="97"/>
      <c r="J64" s="126"/>
      <c r="K64" s="127"/>
      <c r="L64" s="128"/>
      <c r="M64" s="551"/>
      <c r="N64" s="552"/>
      <c r="O64" s="129"/>
      <c r="P64" s="53"/>
    </row>
    <row r="65" spans="2:16" ht="15" thickBot="1">
      <c r="B65" s="35"/>
      <c r="C65" s="81" t="s">
        <v>74</v>
      </c>
      <c r="D65" s="82"/>
      <c r="E65" s="82"/>
      <c r="F65" s="82"/>
      <c r="G65" s="82"/>
      <c r="H65" s="82"/>
      <c r="I65" s="82"/>
      <c r="J65" s="130"/>
      <c r="K65" s="131"/>
      <c r="L65" s="128"/>
      <c r="M65" s="553"/>
      <c r="N65" s="554"/>
      <c r="O65" s="129"/>
      <c r="P65" s="53"/>
    </row>
    <row r="66" spans="2:16" ht="15.75" thickBot="1">
      <c r="B66" s="35"/>
      <c r="C66" s="555" t="s">
        <v>54</v>
      </c>
      <c r="D66" s="556"/>
      <c r="E66" s="556"/>
      <c r="F66" s="556"/>
      <c r="G66" s="556"/>
      <c r="H66" s="556"/>
      <c r="I66" s="556"/>
      <c r="J66" s="556"/>
      <c r="K66" s="556"/>
      <c r="L66" s="556"/>
      <c r="M66" s="556"/>
      <c r="N66" s="557"/>
      <c r="O66" s="132"/>
      <c r="P66" s="54"/>
    </row>
    <row r="67" spans="2:16" ht="15" thickBot="1">
      <c r="B67" s="35"/>
      <c r="C67" s="87"/>
      <c r="D67" s="62"/>
      <c r="E67" s="62"/>
      <c r="F67" s="62"/>
      <c r="G67" s="62"/>
      <c r="H67" s="62"/>
      <c r="I67" s="62"/>
      <c r="J67" s="62"/>
      <c r="K67" s="62"/>
      <c r="L67" s="62"/>
      <c r="M67" s="62"/>
      <c r="N67" s="62"/>
      <c r="O67" s="88"/>
      <c r="P67" s="36"/>
    </row>
    <row r="68" spans="2:16" ht="15.75" thickBot="1">
      <c r="B68" s="35"/>
      <c r="C68" s="558" t="s">
        <v>75</v>
      </c>
      <c r="D68" s="559"/>
      <c r="E68" s="559"/>
      <c r="F68" s="559"/>
      <c r="G68" s="559"/>
      <c r="H68" s="559"/>
      <c r="I68" s="559"/>
      <c r="J68" s="559"/>
      <c r="K68" s="559"/>
      <c r="L68" s="559"/>
      <c r="M68" s="559"/>
      <c r="N68" s="560"/>
      <c r="O68" s="133"/>
      <c r="P68" s="54"/>
    </row>
    <row r="69" spans="2:16" ht="14.25">
      <c r="B69" s="35"/>
      <c r="C69" s="84"/>
      <c r="D69" s="85"/>
      <c r="E69" s="85"/>
      <c r="F69" s="85"/>
      <c r="G69" s="85"/>
      <c r="H69" s="85"/>
      <c r="I69" s="85"/>
      <c r="J69" s="85"/>
      <c r="K69" s="85"/>
      <c r="L69" s="85"/>
      <c r="M69" s="85"/>
      <c r="N69" s="85"/>
      <c r="O69" s="86"/>
      <c r="P69" s="36"/>
    </row>
    <row r="70" spans="2:16" ht="14.25">
      <c r="B70" s="35"/>
      <c r="C70" s="87"/>
      <c r="D70" s="62"/>
      <c r="E70" s="62"/>
      <c r="F70" s="62"/>
      <c r="G70" s="62"/>
      <c r="H70" s="62"/>
      <c r="I70" s="62"/>
      <c r="J70" s="62"/>
      <c r="K70" s="62"/>
      <c r="L70" s="62"/>
      <c r="M70" s="62"/>
      <c r="N70" s="62"/>
      <c r="O70" s="88"/>
      <c r="P70" s="36"/>
    </row>
    <row r="71" spans="2:16" ht="14.25">
      <c r="B71" s="35"/>
      <c r="C71" s="87"/>
      <c r="D71" s="62"/>
      <c r="E71" s="62"/>
      <c r="F71" s="62"/>
      <c r="G71" s="62"/>
      <c r="H71" s="62"/>
      <c r="I71" s="62"/>
      <c r="J71" s="62"/>
      <c r="K71" s="62"/>
      <c r="L71" s="62"/>
      <c r="M71" s="62"/>
      <c r="N71" s="62"/>
      <c r="O71" s="88"/>
      <c r="P71" s="36"/>
    </row>
    <row r="72" spans="2:16" ht="14.25">
      <c r="B72" s="35"/>
      <c r="C72" s="87"/>
      <c r="D72" s="62"/>
      <c r="E72" s="62"/>
      <c r="F72" s="62"/>
      <c r="G72" s="62"/>
      <c r="H72" s="134" t="s">
        <v>76</v>
      </c>
      <c r="I72" s="134"/>
      <c r="J72" s="134"/>
      <c r="K72" s="134"/>
      <c r="L72" s="62"/>
      <c r="M72" s="62"/>
      <c r="N72" s="62"/>
      <c r="O72" s="88"/>
      <c r="P72" s="36"/>
    </row>
    <row r="73" spans="2:16" ht="15">
      <c r="B73" s="35"/>
      <c r="C73" s="87"/>
      <c r="D73" s="62"/>
      <c r="E73" s="62"/>
      <c r="F73" s="62"/>
      <c r="G73" s="62"/>
      <c r="H73" s="134" t="s">
        <v>77</v>
      </c>
      <c r="I73" s="62"/>
      <c r="J73" s="62"/>
      <c r="K73" s="62"/>
      <c r="L73" s="62"/>
      <c r="M73" s="62"/>
      <c r="N73" s="62"/>
      <c r="O73" s="88"/>
      <c r="P73" s="55"/>
    </row>
    <row r="74" spans="2:16" ht="15">
      <c r="B74" s="35"/>
      <c r="C74" s="87"/>
      <c r="D74" s="62"/>
      <c r="E74" s="62"/>
      <c r="F74" s="62"/>
      <c r="G74" s="62"/>
      <c r="H74" s="134" t="s">
        <v>78</v>
      </c>
      <c r="I74" s="62"/>
      <c r="J74" s="62"/>
      <c r="K74" s="62"/>
      <c r="L74" s="62"/>
      <c r="M74" s="62"/>
      <c r="N74" s="62"/>
      <c r="O74" s="88"/>
      <c r="P74" s="55"/>
    </row>
    <row r="75" spans="2:16" ht="14.25">
      <c r="B75" s="35"/>
      <c r="C75" s="72"/>
      <c r="D75" s="135"/>
      <c r="E75" s="135"/>
      <c r="F75" s="135"/>
      <c r="G75" s="135"/>
      <c r="H75" s="134" t="s">
        <v>79</v>
      </c>
      <c r="I75" s="135"/>
      <c r="J75" s="135"/>
      <c r="K75" s="135"/>
      <c r="L75" s="135"/>
      <c r="M75" s="135"/>
      <c r="N75" s="135"/>
      <c r="O75" s="136"/>
      <c r="P75" s="56"/>
    </row>
    <row r="76" spans="2:16" ht="14.25">
      <c r="B76" s="35"/>
      <c r="C76" s="87"/>
      <c r="D76" s="62"/>
      <c r="E76" s="62"/>
      <c r="F76" s="62"/>
      <c r="G76" s="62"/>
      <c r="H76" s="62" t="s">
        <v>80</v>
      </c>
      <c r="I76" s="62"/>
      <c r="J76" s="62"/>
      <c r="K76" s="62"/>
      <c r="L76" s="62"/>
      <c r="M76" s="62"/>
      <c r="N76" s="62"/>
      <c r="O76" s="88"/>
      <c r="P76" s="36"/>
    </row>
    <row r="77" spans="2:16" ht="15">
      <c r="B77" s="35"/>
      <c r="C77" s="137" t="s">
        <v>81</v>
      </c>
      <c r="D77" s="138"/>
      <c r="E77" s="138"/>
      <c r="F77" s="138"/>
      <c r="G77" s="138"/>
      <c r="H77" s="138"/>
      <c r="I77" s="138"/>
      <c r="J77" s="138"/>
      <c r="K77" s="138"/>
      <c r="L77" s="138"/>
      <c r="M77" s="138"/>
      <c r="N77" s="138"/>
      <c r="O77" s="139"/>
      <c r="P77" s="36"/>
    </row>
    <row r="78" spans="2:16" ht="14.25">
      <c r="B78" s="35"/>
      <c r="C78" s="546"/>
      <c r="D78" s="547"/>
      <c r="E78" s="547"/>
      <c r="F78" s="547"/>
      <c r="G78" s="547"/>
      <c r="H78" s="547"/>
      <c r="I78" s="547"/>
      <c r="J78" s="547"/>
      <c r="K78" s="547"/>
      <c r="L78" s="547"/>
      <c r="M78" s="547"/>
      <c r="N78" s="547"/>
      <c r="O78" s="548"/>
      <c r="P78" s="56"/>
    </row>
    <row r="79" spans="2:16" ht="14.25">
      <c r="B79" s="35"/>
      <c r="C79" s="546"/>
      <c r="D79" s="547"/>
      <c r="E79" s="547"/>
      <c r="F79" s="547"/>
      <c r="G79" s="547"/>
      <c r="H79" s="547"/>
      <c r="I79" s="547"/>
      <c r="J79" s="547"/>
      <c r="K79" s="547"/>
      <c r="L79" s="547"/>
      <c r="M79" s="547"/>
      <c r="N79" s="547"/>
      <c r="O79" s="548"/>
      <c r="P79" s="56"/>
    </row>
    <row r="80" spans="2:16" ht="14.25">
      <c r="B80" s="35"/>
      <c r="C80" s="72"/>
      <c r="D80" s="135"/>
      <c r="E80" s="135"/>
      <c r="F80" s="135"/>
      <c r="G80" s="135"/>
      <c r="H80" s="135"/>
      <c r="I80" s="135"/>
      <c r="J80" s="135"/>
      <c r="K80" s="135"/>
      <c r="L80" s="135"/>
      <c r="M80" s="135"/>
      <c r="N80" s="135"/>
      <c r="O80" s="136"/>
      <c r="P80" s="56"/>
    </row>
    <row r="81" spans="2:16" ht="15">
      <c r="B81" s="35"/>
      <c r="C81" s="140" t="s">
        <v>82</v>
      </c>
      <c r="D81" s="135"/>
      <c r="E81" s="135"/>
      <c r="F81" s="135"/>
      <c r="G81" s="135"/>
      <c r="H81" s="135"/>
      <c r="I81" s="135"/>
      <c r="J81" s="135"/>
      <c r="K81" s="135"/>
      <c r="L81" s="135"/>
      <c r="M81" s="135"/>
      <c r="N81" s="135"/>
      <c r="O81" s="136"/>
      <c r="P81" s="56"/>
    </row>
    <row r="82" spans="2:16" ht="12.75" customHeight="1">
      <c r="B82" s="35"/>
      <c r="C82" s="543" t="s">
        <v>83</v>
      </c>
      <c r="D82" s="544"/>
      <c r="E82" s="544"/>
      <c r="F82" s="544"/>
      <c r="G82" s="544"/>
      <c r="H82" s="544"/>
      <c r="I82" s="544"/>
      <c r="J82" s="544"/>
      <c r="K82" s="544"/>
      <c r="L82" s="544"/>
      <c r="M82" s="544"/>
      <c r="N82" s="544"/>
      <c r="O82" s="545"/>
      <c r="P82" s="57"/>
    </row>
    <row r="83" spans="2:16">
      <c r="B83" s="35"/>
      <c r="C83" s="543"/>
      <c r="D83" s="544"/>
      <c r="E83" s="544"/>
      <c r="F83" s="544"/>
      <c r="G83" s="544"/>
      <c r="H83" s="544"/>
      <c r="I83" s="544"/>
      <c r="J83" s="544"/>
      <c r="K83" s="544"/>
      <c r="L83" s="544"/>
      <c r="M83" s="544"/>
      <c r="N83" s="544"/>
      <c r="O83" s="545"/>
      <c r="P83" s="57"/>
    </row>
    <row r="84" spans="2:16" ht="12.95" customHeight="1">
      <c r="B84" s="35"/>
      <c r="C84" s="543" t="s">
        <v>84</v>
      </c>
      <c r="D84" s="544"/>
      <c r="E84" s="544"/>
      <c r="F84" s="544"/>
      <c r="G84" s="544"/>
      <c r="H84" s="544"/>
      <c r="I84" s="544"/>
      <c r="J84" s="544"/>
      <c r="K84" s="544"/>
      <c r="L84" s="544"/>
      <c r="M84" s="544"/>
      <c r="N84" s="544"/>
      <c r="O84" s="545"/>
      <c r="P84" s="57"/>
    </row>
    <row r="85" spans="2:16">
      <c r="B85" s="35"/>
      <c r="C85" s="543"/>
      <c r="D85" s="544"/>
      <c r="E85" s="544"/>
      <c r="F85" s="544"/>
      <c r="G85" s="544"/>
      <c r="H85" s="544"/>
      <c r="I85" s="544"/>
      <c r="J85" s="544"/>
      <c r="K85" s="544"/>
      <c r="L85" s="544"/>
      <c r="M85" s="544"/>
      <c r="N85" s="544"/>
      <c r="O85" s="545"/>
      <c r="P85" s="57"/>
    </row>
    <row r="86" spans="2:16" ht="14.25">
      <c r="B86" s="35"/>
      <c r="C86" s="72"/>
      <c r="D86" s="135"/>
      <c r="E86" s="135"/>
      <c r="F86" s="135"/>
      <c r="G86" s="135"/>
      <c r="H86" s="135"/>
      <c r="I86" s="135"/>
      <c r="J86" s="135"/>
      <c r="K86" s="135"/>
      <c r="L86" s="135"/>
      <c r="M86" s="135"/>
      <c r="N86" s="135"/>
      <c r="O86" s="136"/>
      <c r="P86" s="56"/>
    </row>
    <row r="87" spans="2:16" ht="14.25">
      <c r="B87" s="35"/>
      <c r="C87" s="87"/>
      <c r="D87" s="62"/>
      <c r="E87" s="62"/>
      <c r="F87" s="62"/>
      <c r="G87" s="62"/>
      <c r="H87" s="134" t="s">
        <v>76</v>
      </c>
      <c r="I87" s="62"/>
      <c r="J87" s="62"/>
      <c r="K87" s="62"/>
      <c r="L87" s="62"/>
      <c r="M87" s="62"/>
      <c r="N87" s="62"/>
      <c r="O87" s="88"/>
      <c r="P87" s="36"/>
    </row>
    <row r="88" spans="2:16" ht="14.25">
      <c r="B88" s="35"/>
      <c r="C88" s="87"/>
      <c r="D88" s="62"/>
      <c r="E88" s="62"/>
      <c r="F88" s="62"/>
      <c r="G88" s="62"/>
      <c r="H88" s="62" t="s">
        <v>77</v>
      </c>
      <c r="I88" s="97"/>
      <c r="J88" s="97"/>
      <c r="K88" s="97"/>
      <c r="L88" s="62"/>
      <c r="M88" s="62"/>
      <c r="N88" s="62"/>
      <c r="O88" s="88"/>
      <c r="P88" s="36"/>
    </row>
    <row r="89" spans="2:16" ht="14.25">
      <c r="B89" s="35"/>
      <c r="C89" s="87"/>
      <c r="D89" s="62"/>
      <c r="E89" s="62"/>
      <c r="F89" s="62"/>
      <c r="G89" s="62"/>
      <c r="H89" s="62" t="s">
        <v>85</v>
      </c>
      <c r="I89" s="141"/>
      <c r="J89" s="141"/>
      <c r="K89" s="141"/>
      <c r="L89" s="62"/>
      <c r="M89" s="62"/>
      <c r="N89" s="62"/>
      <c r="O89" s="88"/>
      <c r="P89" s="36"/>
    </row>
    <row r="90" spans="2:16" ht="14.25">
      <c r="B90" s="35"/>
      <c r="C90" s="142"/>
      <c r="D90" s="135"/>
      <c r="E90" s="135"/>
      <c r="F90" s="135"/>
      <c r="G90" s="135"/>
      <c r="H90" s="62" t="s">
        <v>79</v>
      </c>
      <c r="I90" s="62"/>
      <c r="J90" s="62"/>
      <c r="K90" s="62"/>
      <c r="L90" s="135"/>
      <c r="M90" s="135"/>
      <c r="N90" s="135"/>
      <c r="O90" s="136"/>
      <c r="P90" s="56"/>
    </row>
    <row r="91" spans="2:16" ht="17.25" customHeight="1">
      <c r="B91" s="35"/>
      <c r="C91" s="142"/>
      <c r="D91" s="141"/>
      <c r="E91" s="141"/>
      <c r="F91" s="62"/>
      <c r="G91" s="62"/>
      <c r="H91" s="62"/>
      <c r="I91" s="62"/>
      <c r="J91" s="62"/>
      <c r="K91" s="535"/>
      <c r="L91" s="535"/>
      <c r="M91" s="535"/>
      <c r="N91" s="535"/>
      <c r="O91" s="536"/>
      <c r="P91" s="58"/>
    </row>
    <row r="92" spans="2:16" ht="18.75" customHeight="1" thickBot="1">
      <c r="B92" s="35"/>
      <c r="C92" s="539"/>
      <c r="D92" s="540"/>
      <c r="E92" s="540"/>
      <c r="F92" s="113"/>
      <c r="G92" s="113"/>
      <c r="H92" s="113"/>
      <c r="I92" s="113"/>
      <c r="J92" s="113"/>
      <c r="K92" s="537"/>
      <c r="L92" s="537"/>
      <c r="M92" s="537"/>
      <c r="N92" s="537"/>
      <c r="O92" s="538"/>
      <c r="P92" s="58"/>
    </row>
    <row r="93" spans="2:16" ht="13.5" thickBot="1">
      <c r="B93" s="59"/>
      <c r="C93" s="60"/>
      <c r="D93" s="60"/>
      <c r="E93" s="60"/>
      <c r="F93" s="60"/>
      <c r="G93" s="60"/>
      <c r="H93" s="60"/>
      <c r="I93" s="60"/>
      <c r="J93" s="60"/>
      <c r="K93" s="60"/>
      <c r="L93" s="60"/>
      <c r="M93" s="60"/>
      <c r="N93" s="60"/>
      <c r="O93" s="60"/>
      <c r="P93" s="61"/>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a6cb9e4b-f1d1-4245-83ec-6cad768d538a"/>
    <ds:schemaRef ds:uri="http://purl.org/dc/elements/1.1/"/>
    <ds:schemaRef ds:uri="http://schemas.microsoft.com/office/2006/metadata/properties"/>
    <ds:schemaRef ds:uri="9d85dbaf-23eb-4e57-a637-93dcacc8b1a1"/>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www.w3.org/XML/1998/namespace"/>
    <ds:schemaRef ds:uri="http://purl.org/dc/dcmitype/"/>
  </ds:schemaRefs>
</ds:datastoreItem>
</file>

<file path=customXml/itemProps3.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Juan Sebastian Peña Huertas</cp:lastModifiedBy>
  <cp:revision/>
  <cp:lastPrinted>2020-02-14T16:18:13Z</cp:lastPrinted>
  <dcterms:created xsi:type="dcterms:W3CDTF">2006-06-27T16:47:25Z</dcterms:created>
  <dcterms:modified xsi:type="dcterms:W3CDTF">2021-07-14T16:43:22Z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