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codeName="ThisWorkbook"/>
  <mc:AlternateContent xmlns:mc="http://schemas.openxmlformats.org/markup-compatibility/2006">
    <mc:Choice Requires="x15">
      <x15ac:absPath xmlns:x15ac="http://schemas.microsoft.com/office/spreadsheetml/2010/11/ac" url="C:\Users\ASUS\Dropbox\1. LICITACIONES 2021\SECOP 2\POPAYAN\PAVIMENTOS CAMPOBELLO\"/>
    </mc:Choice>
  </mc:AlternateContent>
  <xr:revisionPtr revIDLastSave="0" documentId="13_ncr:1_{BF055CF9-CEAD-42FC-B249-8B59E979BF46}" xr6:coauthVersionLast="46" xr6:coauthVersionMax="46" xr10:uidLastSave="{00000000-0000-0000-0000-000000000000}"/>
  <bookViews>
    <workbookView xWindow="-120" yWindow="-120" windowWidth="20730" windowHeight="11160" tabRatio="906" xr2:uid="{00000000-000D-0000-FFFF-FFFF00000000}"/>
  </bookViews>
  <sheets>
    <sheet name="PROPUESTA" sheetId="270" r:id="rId1"/>
    <sheet name="INDICAR CÓDIGO DEL ITEM DE PAGO" sheetId="27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1">#REF!</definedName>
    <definedName name="\s">#REF!</definedName>
    <definedName name="\V" localSheetId="1">#REF!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1" hidden="1">#REF!</definedName>
    <definedName name="_Fill" hidden="1">#REF!</definedName>
    <definedName name="_xlnm._FilterDatabase" localSheetId="0" hidden="1">PROPUESTA!$I$9:$I$39</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1">#REF!</definedName>
    <definedName name="_IPC2002">#REF!</definedName>
    <definedName name="_IVA1" localSheetId="1">#REF!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 localSheetId="1">#REF!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 localSheetId="1">#REF!</definedName>
    <definedName name="A_1">#REF!</definedName>
    <definedName name="A_impresión_IM" localSheetId="1">#REF!</definedName>
    <definedName name="A_impresión_IM">#REF!</definedName>
    <definedName name="A18A200" localSheetId="1">[24]ESPEC!#REF!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 localSheetId="1">#REF!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#REF!</definedName>
    <definedName name="AjustDelAIU">#REF!</definedName>
    <definedName name="alam" localSheetId="1">#REF!</definedName>
    <definedName name="alam">#REF!</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1">'INDICAR CÓDIGO DEL ITEM DE PAGO'!$A$1:$Q$94</definedName>
    <definedName name="_xlnm.Print_Area" localSheetId="0">PROPUESTA!$A$1:$M$384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1">'INDICAR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1"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 localSheetId="1">#REF!</definedName>
    <definedName name="C._C.">#REF!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 localSheetId="1">#REF!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[64]Cronograma!#REF!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 localSheetId="1">#REF!</definedName>
    <definedName name="E">#REF!</definedName>
    <definedName name="e3e33" localSheetId="1"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1">'[70]TABLA EQUIPOS'!$A$3:$D$70</definedName>
    <definedName name="Equipos">#REF!</definedName>
    <definedName name="EQUIPOS1" localSheetId="1">#REF!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'[75]Itemes Renovación'!#REF!</definedName>
    <definedName name="FareWellStmnt">[50]!FareWellStmnt</definedName>
    <definedName name="FaseProyecto" localSheetId="1">#REF!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[76]Tablas!$B$1:$B$65536</definedName>
    <definedName name="FechaInicio">[40]CONTRATO!$E$10</definedName>
    <definedName name="FechaTermina">[40]CONTRATO!$E$11</definedName>
    <definedName name="FechaTerminacion" localSheetId="1">#REF!</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 localSheetId="1">'[77]7422CW00'!#REF!</definedName>
    <definedName name="fgh">'[77]7422CW00'!#REF!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[78]Hoja1!$A$33:$N$51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 localSheetId="1">#REF!</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1">#REF!</definedName>
    <definedName name="GAJ">#REF!</definedName>
    <definedName name="GAS" localSheetId="1">[12]Tablas!#REF!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1"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 localSheetId="1">'[77]7422CW00'!#REF!</definedName>
    <definedName name="ghf">'[77]7422CW00'!#REF!</definedName>
    <definedName name="ghfg" localSheetId="1"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[79]BASE!$C$4:$H$255</definedName>
    <definedName name="GTC" localSheetId="1">[12]Tablas!#REF!</definedName>
    <definedName name="GTC">[12]Tablas!#REF!</definedName>
    <definedName name="GTE" localSheetId="1">[12]Tablas!#REF!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1"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1">#REF!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 localSheetId="1">#REF!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1"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 localSheetId="1">#REF!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'[80]1'!$N$41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#REF!</definedName>
    <definedName name="INDICE">#REF!</definedName>
    <definedName name="inf" localSheetId="1">#REF!</definedName>
    <definedName name="inf">#REF!</definedName>
    <definedName name="INFORME">[81]TABLAS!$A$1:$A$65536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[82]INSUMOS!$A$1:$E$65536</definedName>
    <definedName name="Insumos_auxiliares" localSheetId="1">[83]Insumos!#REF!</definedName>
    <definedName name="Insumos_auxiliares">[83]Insumos!#REF!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'[84]PR 1'!$A$2:$N$655</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1">'INDICAR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[79]BASE!$C$4:$H$255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 localSheetId="1">#REF!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 localSheetId="1">#REF!</definedName>
    <definedName name="kj">#REF!</definedName>
    <definedName name="kjhkd" localSheetId="1" hidden="1">{"via1",#N/A,TRUE,"general";"via2",#N/A,TRUE,"general";"via3",#N/A,TRUE,"general"}</definedName>
    <definedName name="kjhkd" hidden="1">{"via1",#N/A,TRUE,"general";"via2",#N/A,TRUE,"general";"via3",#N/A,TRUE,"general"}</definedName>
    <definedName name="kjj" localSheetId="1">#REF!</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1">#REF!</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 localSheetId="1">#REF!</definedName>
    <definedName name="km">#REF!</definedName>
    <definedName name="krtrk" localSheetId="1"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[85]LISTADO!#REF!</definedName>
    <definedName name="Libro1_Hoja1_Lista">[85]LISTADO!#REF!</definedName>
    <definedName name="LICITACION" localSheetId="1">#REF!</definedName>
    <definedName name="LICITACION">#REF!</definedName>
    <definedName name="LINEA" localSheetId="1">[86]CONT_ADI!#REF!</definedName>
    <definedName name="LINEA">[86]CONT_ADI!#REF!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[87]TOTALES!$D$7:$D$654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1">#REF!</definedName>
    <definedName name="llam">#REF!</definedName>
    <definedName name="LLL" localSheetId="1">[88]tub!$C$1:$J$39</definedName>
    <definedName name="LLL">[89]tub!$C$1:$J$39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1" hidden="1">{"via1",#N/A,TRUE,"general";"via2",#N/A,TRUE,"general";"via3",#N/A,TRUE,"general"}</definedName>
    <definedName name="lplpl" hidden="1">{"via1",#N/A,TRUE,"general";"via2",#N/A,TRUE,"general";"via3",#N/A,TRUE,"general"}</definedName>
    <definedName name="lt" localSheetId="1">#REF!</definedName>
    <definedName name="lt">#REF!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 localSheetId="1">#REF!</definedName>
    <definedName name="MARCO_H">#REF!</definedName>
    <definedName name="marina" localSheetId="1">'[90]Informe Semanal 1'!#REF!</definedName>
    <definedName name="marina">'[90]Informe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 localSheetId="1">'[91]CCP,LEYES, Y DEC.'!#REF!</definedName>
    <definedName name="mediah_reposo_comida">'[91]CCP,LEYES,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 localSheetId="1">#REF!</definedName>
    <definedName name="MOD">#REF!</definedName>
    <definedName name="MODIVejec" localSheetId="1"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1" hidden="1">{#N/A,#N/A,FALSE,"Hoja1";#N/A,#N/A,FALSE,"Hoja2"}</definedName>
    <definedName name="MOE" hidden="1">{#N/A,#N/A,FALSE,"Hoja1";#N/A,#N/A,FALSE,"Hoja2"}</definedName>
    <definedName name="MONEDA">[92]Tablas!$AO$6:$AO$7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'[93] ASR+Nafta'!$K$19:$AS$19</definedName>
    <definedName name="Nafta2">'[93] ASR+Nafta'!$K$19:$AS$19</definedName>
    <definedName name="Nafta3">'[93]Todos+Nafta'!$K$19:$AS$19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 localSheetId="1">#REF!</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 localSheetId="1">#REF!</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1">#REF!</definedName>
    <definedName name="NUEVO">#REF!</definedName>
    <definedName name="Num_Pmt_Per_Year" localSheetId="1">#REF!</definedName>
    <definedName name="Num_Pmt_Per_Year">#REF!</definedName>
    <definedName name="Number_of_Payments" localSheetId="1">MATCH(0.01,'INDICAR CÓDIGO DEL ITEM DE PAGO'!End_Bal,-1)+1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1">#REF!</definedName>
    <definedName name="Obra">#REF!</definedName>
    <definedName name="obras" localSheetId="1" hidden="1">#REF!</definedName>
    <definedName name="obras" hidden="1">#REF!</definedName>
    <definedName name="obras1" localSheetId="1">DATE(YEAR([94]!Loan_Start),MONTH([94]!Loan_Start)+Payment_Number,DAY([94]!Loan_Start))</definedName>
    <definedName name="obras1">DATE(YEAR([94]!Loan_Start),MONTH([94]!Loan_Start)+Payment_Number,DAY([94]!Loan_Start))</definedName>
    <definedName name="obras11" localSheetId="1" hidden="1">#REF!</definedName>
    <definedName name="obras11" hidden="1">#REF!</definedName>
    <definedName name="obras111" localSheetId="1">DATE(YEAR([95]!Loan_Start),MONTH([95]!Loan_Start)+Payment_Number,DAY([95]!Loan_Start))</definedName>
    <definedName name="obras111">DATE(YEAR([95]!Loan_Start),MONTH([95]!Loan_Start)+Payment_Number,DAY([95]!Loan_Start))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1">#REF!</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DATE(YEAR('INDICAR CÓDIGO DEL ITEM DE PAGO'!Loan_Start),MONTH('INDICAR CÓDIGO DEL ITEM DE PAGO'!Loan_Start)+Payment_Number,DAY('INDICAR CÓDIGO DEL ITEM DE PAGO'!Loan_Start))</definedName>
    <definedName name="Payment_Date">DATE(YEAR(Loan_Start),MONTH(Loan_Start)+Payment_Number,DAY(Loan_Start))</definedName>
    <definedName name="Payment_Date1" localSheetId="1">DATE(YEAR([95]!Loan_Start),MONTH([95]!Loan_Start)+Payment_Number,DAY([95]!Loan_Start))</definedName>
    <definedName name="Payment_Date1">DATE(YEAR([95]!Loan_Start),MONTH([95]!Loan_Start)+Payment_Number,DAY([95]!Loan_Start))</definedName>
    <definedName name="Payment_Needed">"Pago necesario"</definedName>
    <definedName name="Pb" localSheetId="1">#REF!</definedName>
    <definedName name="Pb">#REF!</definedName>
    <definedName name="Pd" localSheetId="1">#REF!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'[77]7422CW00'!#REF!</definedName>
    <definedName name="pint">'[77]7422CW00'!#REF!</definedName>
    <definedName name="pintura" localSheetId="1">'[77]7422CW00'!#REF!</definedName>
    <definedName name="pintura">'[77]7422CW00'!#REF!</definedName>
    <definedName name="pintyura" localSheetId="1">[96]STRSUMM0!#REF!</definedName>
    <definedName name="pintyura">[96]STRSUMM0!#REF!</definedName>
    <definedName name="PIP" localSheetId="1">#REF!</definedName>
    <definedName name="PIP">#REF!</definedName>
    <definedName name="Piscinas" localSheetId="1">#REF!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'[97]Hoja 1 '!#REF!</definedName>
    <definedName name="PORTADA2">'[97]Hoja 1 '!#REF!</definedName>
    <definedName name="POSICION_PRESUP" localSheetId="1">[11]Tablas!#REF!</definedName>
    <definedName name="POSICION_PRESUP">[11]Tablas!#REF!</definedName>
    <definedName name="POSICIONES" localSheetId="1">#REF!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'[90]Informe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#REF!</definedName>
    <definedName name="Print_Area_MI">#REF!</definedName>
    <definedName name="Print_Area_Reset" localSheetId="1">OFFSET('INDICAR CÓDIGO DEL ITEM DE PAGO'!Full_Print,0,0,Last_Row)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[98]!absc</definedName>
    <definedName name="prueba1">[98]!absc</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 localSheetId="1">#REF!</definedName>
    <definedName name="PW">#REF!</definedName>
    <definedName name="Pwf">'[99]ORITO 02 '!$A$12</definedName>
    <definedName name="Pwf_actual">'[99]ORITO 02 '!$E$6</definedName>
    <definedName name="Pwf_i">[46]medelo!$A$66:$A$83</definedName>
    <definedName name="Pwf_min">'[99]ORITO 02 '!$E$8</definedName>
    <definedName name="Pwfd" localSheetId="1">#REF!</definedName>
    <definedName name="Pwfd">#REF!</definedName>
    <definedName name="Q" localSheetId="1">#REF!</definedName>
    <definedName name="Q">#REF!</definedName>
    <definedName name="Q_actual">'[99]ORITO 02 '!$E$7</definedName>
    <definedName name="Q_BRUTO" localSheetId="1">#REF!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 localSheetId="1">#REF!</definedName>
    <definedName name="QS">#REF!</definedName>
    <definedName name="Qt">'[99]ORITO 02 '!$E$9</definedName>
    <definedName name="QTIES" localSheetId="1">#REF!</definedName>
    <definedName name="QTIES">#REF!</definedName>
    <definedName name="QTY" localSheetId="1">#REF!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'[93] ASR+Nafta'!$E$9:$E$21</definedName>
    <definedName name="Recall_3">'[93]Todos+Nafta'!$E$9:$E$21</definedName>
    <definedName name="Recorder" localSheetId="1">#REF!</definedName>
    <definedName name="Recorder">#REF!</definedName>
    <definedName name="recursos">[100]RECURSOS!$A$8:$A$204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[92]Tablas!$M$6:$M$8</definedName>
    <definedName name="REGIONAL">[92]Tablas!$I$6:$I$10</definedName>
    <definedName name="RegistroCoordinador" localSheetId="1">#REF!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1">[101]original_sist!$B$1:$L$167</definedName>
    <definedName name="RESU">#REF!</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 localSheetId="1">[102]Ingenieria!#REF!</definedName>
    <definedName name="RID">[102]Ingenieria!#REF!</definedName>
    <definedName name="RISP" localSheetId="1">'[3]7422CW00'!#REF!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 localSheetId="1">'[103]Form5 _Pág_ 1'!#REF!</definedName>
    <definedName name="rrrr">'[103]Form5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 localSheetId="1">#REF!</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1">#REF!</definedName>
    <definedName name="SECTOR">#REF!</definedName>
    <definedName name="SEMANA_C3" localSheetId="1">#REF!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1">'INDICAR CÓDIGO DEL ITEM DE PAGO'!ERR</definedName>
    <definedName name="SI">[0]!ERR</definedName>
    <definedName name="SINGOLO" localSheetId="1">'[3]7422CW00'!#REF!</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1" hidden="1">'INDICAR CÓDIGO DEL ITEM DE PAGO'!#REF!</definedName>
    <definedName name="solver_adj" localSheetId="0" hidden="1">PROPUESTA!#REF!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PROPUESTA!$K$49</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PROPUESTA!$K$49</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PROPUESTA!$K$50</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'[104]PxQ Cantidades'!#REF!</definedName>
    <definedName name="Stock">'[104]PxQ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1"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 localSheetId="1">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[105]Hoja3!$B$4:$F$28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[106]TARIFAS!$A$1:$F$52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'[107]Bases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[92]Tablas!$U$6:$U$15</definedName>
    <definedName name="TipoNeces">[92]Tablas!$Q$6:$Q$8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1">[108]desmonte!$E$48</definedName>
    <definedName name="TRAT">[109]desmonte!$E$48</definedName>
    <definedName name="TREM" localSheetId="1">#REF!</definedName>
    <definedName name="TREM">#REF!</definedName>
    <definedName name="Trenes" localSheetId="1">#REF!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1" hidden="1">{"via1",#N/A,TRUE,"general";"via2",#N/A,TRUE,"general";"via3",#N/A,TRUE,"general"}</definedName>
    <definedName name="trjfgjh" hidden="1">{"via1",#N/A,TRUE,"general";"via2",#N/A,TRUE,"general";"via3",#N/A,TRUE,"general"}</definedName>
    <definedName name="TRM">[110]Tablas!$B$2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 localSheetId="1">'[91]CCP,LEYES, Y DEC.'!#REF!</definedName>
    <definedName name="tvmenor90min">'[91]CCP,LEYES,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'[111]Lista APU'!$A$3:$D$479</definedName>
    <definedName name="UNITARIO">[112]Unitarios!$A$3:$D$13</definedName>
    <definedName name="Unitarios" localSheetId="1">#REF!</definedName>
    <definedName name="Unitarios">#REF!</definedName>
    <definedName name="unj" localSheetId="1" hidden="1">[18]INST!#REF!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'[80]1'!$N$42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[113]CONTRATO!$E$9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IF('INDICAR CÓDIGO DEL ITEM DE PAGO'!Loan_Amount*'INDICAR CÓDIGO DEL ITEM DE PAGO'!Interest_Rate*'INDICAR CÓDIGO DEL ITEM DE PAGO'!Loan_Years*'INDICAR CÓDIGO DEL ITEM DE PAGO'!Loan_Start&gt;0,1,0)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 localSheetId="1">'[77]7422CW00'!#REF!</definedName>
    <definedName name="vfh">'[77]7422CW00'!#REF!</definedName>
    <definedName name="VFR" localSheetId="1">#REF!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[92]Tablas!$A$6:$A$26</definedName>
    <definedName name="VigenciaDolares" localSheetId="1">#REF!</definedName>
    <definedName name="VigenciaDolares">#REF!</definedName>
    <definedName name="VigenciaPesos" localSheetId="1">#REF!</definedName>
    <definedName name="VigenciaPesos">#REF!</definedName>
    <definedName name="VIGFUTURA">[92]Tablas!$J$6:$J$8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'[114]2004'!#REF!</definedName>
    <definedName name="WBS">'[114]2004'!#REF!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 localSheetId="1">#REF!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 localSheetId="1">#REF!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1">#REF!</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[115]!absc</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 localSheetId="1">#REF!</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 localSheetId="1">#REF!</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workbook>
</file>

<file path=xl/calcChain.xml><?xml version="1.0" encoding="utf-8"?>
<calcChain xmlns="http://schemas.openxmlformats.org/spreadsheetml/2006/main">
  <c r="O270" i="270" l="1"/>
  <c r="O365" i="270"/>
  <c r="K360" i="270" l="1"/>
  <c r="K359" i="270"/>
  <c r="K361" i="270" s="1"/>
  <c r="K356" i="270"/>
  <c r="K355" i="270"/>
  <c r="K354" i="270"/>
  <c r="K353" i="270"/>
  <c r="K357" i="270" s="1"/>
  <c r="K350" i="270"/>
  <c r="K351" i="270" s="1"/>
  <c r="K345" i="270"/>
  <c r="K346" i="270"/>
  <c r="K347" i="270"/>
  <c r="K344" i="270"/>
  <c r="K348" i="270" s="1"/>
  <c r="K317" i="270"/>
  <c r="K316" i="270"/>
  <c r="K315" i="270"/>
  <c r="K318" i="270" s="1"/>
  <c r="K312" i="270"/>
  <c r="K311" i="270"/>
  <c r="K310" i="270"/>
  <c r="K309" i="270"/>
  <c r="K308" i="270"/>
  <c r="K307" i="270"/>
  <c r="K313" i="270" s="1"/>
  <c r="K304" i="270"/>
  <c r="K305" i="270" s="1"/>
  <c r="K303" i="270"/>
  <c r="K300" i="270"/>
  <c r="K299" i="270"/>
  <c r="K301" i="270" s="1"/>
  <c r="K298" i="270"/>
  <c r="K293" i="270"/>
  <c r="K294" i="270"/>
  <c r="K296" i="270" s="1"/>
  <c r="K295" i="270"/>
  <c r="K292" i="270"/>
  <c r="K265" i="270"/>
  <c r="K264" i="270"/>
  <c r="K266" i="270" s="1"/>
  <c r="K261" i="270"/>
  <c r="K260" i="270"/>
  <c r="K259" i="270"/>
  <c r="K258" i="270"/>
  <c r="K255" i="270"/>
  <c r="K256" i="270" s="1"/>
  <c r="K250" i="270"/>
  <c r="K253" i="270" s="1"/>
  <c r="K251" i="270"/>
  <c r="K252" i="270"/>
  <c r="K249" i="270"/>
  <c r="K214" i="270"/>
  <c r="K219" i="270" s="1"/>
  <c r="K224" i="270" s="1"/>
  <c r="K228" i="270" s="1"/>
  <c r="K229" i="270" s="1"/>
  <c r="K213" i="270"/>
  <c r="K178" i="270"/>
  <c r="K177" i="270"/>
  <c r="K129" i="270"/>
  <c r="K126" i="270"/>
  <c r="K128" i="270"/>
  <c r="K125" i="270"/>
  <c r="K124" i="270"/>
  <c r="K123" i="270"/>
  <c r="K120" i="270"/>
  <c r="K119" i="270"/>
  <c r="K121" i="270" s="1"/>
  <c r="K114" i="270"/>
  <c r="K115" i="270"/>
  <c r="K117" i="270" s="1"/>
  <c r="K116" i="270"/>
  <c r="K113" i="270"/>
  <c r="K87" i="270"/>
  <c r="K86" i="270"/>
  <c r="K85" i="270"/>
  <c r="K84" i="270"/>
  <c r="K81" i="270"/>
  <c r="K80" i="270"/>
  <c r="K79" i="270"/>
  <c r="K78" i="270"/>
  <c r="K82" i="270" s="1"/>
  <c r="K75" i="270"/>
  <c r="K76" i="270" s="1"/>
  <c r="K74" i="270"/>
  <c r="K71" i="270"/>
  <c r="K70" i="270"/>
  <c r="K69" i="270"/>
  <c r="K72" i="270" s="1"/>
  <c r="K65" i="270"/>
  <c r="K66" i="270"/>
  <c r="K67" i="270" s="1"/>
  <c r="K64" i="270"/>
  <c r="K37" i="270"/>
  <c r="K38" i="270" s="1"/>
  <c r="K42" i="270" s="1"/>
  <c r="K43" i="270" s="1"/>
  <c r="O40" i="270"/>
  <c r="O41" i="270"/>
  <c r="O68" i="270"/>
  <c r="O73" i="270"/>
  <c r="O77" i="270"/>
  <c r="O83" i="270"/>
  <c r="O90" i="270"/>
  <c r="O91" i="270"/>
  <c r="O132" i="270"/>
  <c r="O133" i="270"/>
  <c r="O136" i="270"/>
  <c r="O175" i="270"/>
  <c r="O176" i="270"/>
  <c r="O226" i="270"/>
  <c r="O227" i="270"/>
  <c r="O269" i="270"/>
  <c r="O321" i="270"/>
  <c r="O322" i="270"/>
  <c r="K319" i="270" l="1"/>
  <c r="K323" i="270" s="1"/>
  <c r="K324" i="270" s="1"/>
  <c r="K267" i="270"/>
  <c r="K271" i="270" s="1"/>
  <c r="K272" i="270" s="1"/>
  <c r="K262" i="270"/>
  <c r="K130" i="270"/>
  <c r="K134" i="270" s="1"/>
  <c r="K135" i="270" s="1"/>
  <c r="K88" i="270"/>
  <c r="K92" i="270" s="1"/>
  <c r="K93" i="270" s="1"/>
  <c r="K362" i="270"/>
  <c r="K366" i="270" s="1"/>
  <c r="K367" i="270" s="1"/>
  <c r="N19" i="270"/>
  <c r="O19" i="270" s="1"/>
  <c r="N20" i="270"/>
  <c r="O20" i="270" s="1"/>
  <c r="N23" i="270"/>
  <c r="N26" i="270"/>
  <c r="O26" i="270" s="1"/>
  <c r="N27" i="270"/>
  <c r="O27" i="270" s="1"/>
  <c r="N28" i="270"/>
  <c r="O28" i="270" s="1"/>
  <c r="N29" i="270"/>
  <c r="O29" i="270" s="1"/>
  <c r="N30" i="270"/>
  <c r="O30" i="270" s="1"/>
  <c r="N31" i="270"/>
  <c r="O31" i="270" s="1"/>
  <c r="N32" i="270"/>
  <c r="O32" i="270" s="1"/>
  <c r="N35" i="270"/>
  <c r="O35" i="270" s="1"/>
  <c r="N36" i="270"/>
  <c r="N64" i="270"/>
  <c r="N65" i="270"/>
  <c r="O65" i="270" s="1"/>
  <c r="N66" i="270"/>
  <c r="O66" i="270" s="1"/>
  <c r="N69" i="270"/>
  <c r="N70" i="270"/>
  <c r="O70" i="270" s="1"/>
  <c r="N71" i="270"/>
  <c r="O71" i="270" s="1"/>
  <c r="N74" i="270"/>
  <c r="N75" i="270"/>
  <c r="O75" i="270" s="1"/>
  <c r="N78" i="270"/>
  <c r="N79" i="270"/>
  <c r="O79" i="270" s="1"/>
  <c r="N80" i="270"/>
  <c r="O80" i="270" s="1"/>
  <c r="N81" i="270"/>
  <c r="O81" i="270" s="1"/>
  <c r="N84" i="270"/>
  <c r="N85" i="270"/>
  <c r="O85" i="270" s="1"/>
  <c r="N86" i="270"/>
  <c r="O86" i="270" s="1"/>
  <c r="N89" i="270"/>
  <c r="O89" i="270" s="1"/>
  <c r="N113" i="270"/>
  <c r="N114" i="270"/>
  <c r="O114" i="270" s="1"/>
  <c r="N115" i="270"/>
  <c r="O115" i="270" s="1"/>
  <c r="N116" i="270"/>
  <c r="O116" i="270" s="1"/>
  <c r="N119" i="270"/>
  <c r="N120" i="270"/>
  <c r="O120" i="270" s="1"/>
  <c r="N122" i="270"/>
  <c r="N123" i="270"/>
  <c r="O123" i="270" s="1"/>
  <c r="N124" i="270"/>
  <c r="O124" i="270" s="1"/>
  <c r="N125" i="270"/>
  <c r="O125" i="270" s="1"/>
  <c r="N127" i="270"/>
  <c r="N128" i="270"/>
  <c r="O128" i="270" s="1"/>
  <c r="N131" i="270"/>
  <c r="O131" i="270" s="1"/>
  <c r="N155" i="270"/>
  <c r="N156" i="270"/>
  <c r="O156" i="270" s="1"/>
  <c r="N157" i="270"/>
  <c r="O157" i="270" s="1"/>
  <c r="N158" i="270"/>
  <c r="O158" i="270" s="1"/>
  <c r="N160" i="270"/>
  <c r="N161" i="270"/>
  <c r="O161" i="270" s="1"/>
  <c r="N163" i="270"/>
  <c r="N164" i="270"/>
  <c r="O164" i="270" s="1"/>
  <c r="N165" i="270"/>
  <c r="O165" i="270" s="1"/>
  <c r="N166" i="270"/>
  <c r="O166" i="270" s="1"/>
  <c r="N167" i="270"/>
  <c r="O167" i="270" s="1"/>
  <c r="N169" i="270"/>
  <c r="N170" i="270"/>
  <c r="O170" i="270" s="1"/>
  <c r="N171" i="270"/>
  <c r="O171" i="270" s="1"/>
  <c r="N174" i="270"/>
  <c r="O174" i="270" s="1"/>
  <c r="N198" i="270"/>
  <c r="N199" i="270"/>
  <c r="O199" i="270" s="1"/>
  <c r="N200" i="270"/>
  <c r="O200" i="270" s="1"/>
  <c r="N201" i="270"/>
  <c r="O201" i="270" s="1"/>
  <c r="N202" i="270"/>
  <c r="O202" i="270" s="1"/>
  <c r="N204" i="270"/>
  <c r="N205" i="270"/>
  <c r="O205" i="270" s="1"/>
  <c r="N206" i="270"/>
  <c r="O206" i="270" s="1"/>
  <c r="N208" i="270"/>
  <c r="N209" i="270"/>
  <c r="O209" i="270" s="1"/>
  <c r="N211" i="270"/>
  <c r="N212" i="270"/>
  <c r="O212" i="270" s="1"/>
  <c r="N213" i="270"/>
  <c r="O213" i="270" s="1"/>
  <c r="N214" i="270"/>
  <c r="O214" i="270" s="1"/>
  <c r="N215" i="270"/>
  <c r="O215" i="270" s="1"/>
  <c r="N216" i="270"/>
  <c r="O216" i="270" s="1"/>
  <c r="N217" i="270"/>
  <c r="O217" i="270" s="1"/>
  <c r="N218" i="270"/>
  <c r="O218" i="270" s="1"/>
  <c r="N220" i="270"/>
  <c r="N221" i="270"/>
  <c r="O221" i="270" s="1"/>
  <c r="N222" i="270"/>
  <c r="O222" i="270" s="1"/>
  <c r="N225" i="270"/>
  <c r="O225" i="270" s="1"/>
  <c r="N249" i="270"/>
  <c r="N250" i="270"/>
  <c r="O250" i="270" s="1"/>
  <c r="N251" i="270"/>
  <c r="O251" i="270" s="1"/>
  <c r="N252" i="270"/>
  <c r="O252" i="270" s="1"/>
  <c r="N254" i="270"/>
  <c r="N255" i="270"/>
  <c r="O255" i="270" s="1"/>
  <c r="N257" i="270"/>
  <c r="N258" i="270"/>
  <c r="O258" i="270" s="1"/>
  <c r="N259" i="270"/>
  <c r="O259" i="270" s="1"/>
  <c r="N260" i="270"/>
  <c r="O260" i="270" s="1"/>
  <c r="N261" i="270"/>
  <c r="O261" i="270" s="1"/>
  <c r="N263" i="270"/>
  <c r="N264" i="270"/>
  <c r="O264" i="270" s="1"/>
  <c r="N265" i="270"/>
  <c r="O265" i="270" s="1"/>
  <c r="N268" i="270"/>
  <c r="O268" i="270" s="1"/>
  <c r="N292" i="270"/>
  <c r="N293" i="270"/>
  <c r="O293" i="270" s="1"/>
  <c r="N294" i="270"/>
  <c r="O294" i="270" s="1"/>
  <c r="N295" i="270"/>
  <c r="O295" i="270" s="1"/>
  <c r="N297" i="270"/>
  <c r="N298" i="270"/>
  <c r="O298" i="270" s="1"/>
  <c r="N299" i="270"/>
  <c r="O299" i="270" s="1"/>
  <c r="N300" i="270"/>
  <c r="O300" i="270" s="1"/>
  <c r="N302" i="270"/>
  <c r="N303" i="270"/>
  <c r="O303" i="270" s="1"/>
  <c r="N304" i="270"/>
  <c r="O304" i="270" s="1"/>
  <c r="N306" i="270"/>
  <c r="N307" i="270"/>
  <c r="O307" i="270" s="1"/>
  <c r="N308" i="270"/>
  <c r="O308" i="270" s="1"/>
  <c r="N309" i="270"/>
  <c r="O309" i="270" s="1"/>
  <c r="N310" i="270"/>
  <c r="O310" i="270" s="1"/>
  <c r="N311" i="270"/>
  <c r="O311" i="270" s="1"/>
  <c r="N312" i="270"/>
  <c r="O312" i="270" s="1"/>
  <c r="N314" i="270"/>
  <c r="N315" i="270"/>
  <c r="O315" i="270" s="1"/>
  <c r="N316" i="270"/>
  <c r="O316" i="270" s="1"/>
  <c r="N317" i="270"/>
  <c r="O317" i="270" s="1"/>
  <c r="N320" i="270"/>
  <c r="O320" i="270" s="1"/>
  <c r="N344" i="270"/>
  <c r="N345" i="270"/>
  <c r="O345" i="270" s="1"/>
  <c r="N346" i="270"/>
  <c r="O346" i="270" s="1"/>
  <c r="N347" i="270"/>
  <c r="O347" i="270" s="1"/>
  <c r="N349" i="270"/>
  <c r="N350" i="270"/>
  <c r="O350" i="270" s="1"/>
  <c r="N352" i="270"/>
  <c r="N353" i="270"/>
  <c r="O353" i="270" s="1"/>
  <c r="N354" i="270"/>
  <c r="O354" i="270" s="1"/>
  <c r="N355" i="270"/>
  <c r="O355" i="270" s="1"/>
  <c r="N356" i="270"/>
  <c r="O356" i="270" s="1"/>
  <c r="N358" i="270"/>
  <c r="N359" i="270"/>
  <c r="O359" i="270" s="1"/>
  <c r="N360" i="270"/>
  <c r="O360" i="270" s="1"/>
  <c r="N363" i="270"/>
  <c r="O363" i="270" s="1"/>
  <c r="O364" i="270"/>
  <c r="N13" i="270"/>
  <c r="O13" i="270" s="1"/>
  <c r="N14" i="270"/>
  <c r="O14" i="270" s="1"/>
  <c r="N15" i="270"/>
  <c r="O15" i="270" s="1"/>
  <c r="N16" i="270"/>
  <c r="O16" i="270" s="1"/>
  <c r="N12" i="270"/>
  <c r="O12" i="270" s="1"/>
  <c r="N357" i="270" l="1"/>
  <c r="O357" i="270" s="1"/>
  <c r="O352" i="270"/>
  <c r="N351" i="270"/>
  <c r="O351" i="270" s="1"/>
  <c r="O349" i="270"/>
  <c r="N313" i="270"/>
  <c r="O313" i="270" s="1"/>
  <c r="O306" i="270"/>
  <c r="O302" i="270"/>
  <c r="N305" i="270"/>
  <c r="O305" i="270" s="1"/>
  <c r="N296" i="270"/>
  <c r="O296" i="270" s="1"/>
  <c r="O292" i="270"/>
  <c r="O358" i="270"/>
  <c r="N361" i="270"/>
  <c r="N348" i="270"/>
  <c r="O348" i="270" s="1"/>
  <c r="O344" i="270"/>
  <c r="N318" i="270"/>
  <c r="O314" i="270"/>
  <c r="N301" i="270"/>
  <c r="O301" i="270" s="1"/>
  <c r="O297" i="270"/>
  <c r="O74" i="270"/>
  <c r="N76" i="270"/>
  <c r="O76" i="270" s="1"/>
  <c r="O263" i="270"/>
  <c r="N266" i="270"/>
  <c r="N210" i="270"/>
  <c r="O210" i="270" s="1"/>
  <c r="O208" i="270"/>
  <c r="O198" i="270"/>
  <c r="N203" i="270"/>
  <c r="O203" i="270" s="1"/>
  <c r="N121" i="270"/>
  <c r="O121" i="270" s="1"/>
  <c r="O119" i="270"/>
  <c r="N87" i="270"/>
  <c r="O84" i="270"/>
  <c r="O254" i="270"/>
  <c r="N256" i="270"/>
  <c r="O256" i="270" s="1"/>
  <c r="N24" i="270"/>
  <c r="O24" i="270" s="1"/>
  <c r="O23" i="270"/>
  <c r="N168" i="270"/>
  <c r="O168" i="270" s="1"/>
  <c r="O163" i="270"/>
  <c r="N72" i="270"/>
  <c r="O72" i="270" s="1"/>
  <c r="O69" i="270"/>
  <c r="O122" i="270"/>
  <c r="N126" i="270"/>
  <c r="O126" i="270" s="1"/>
  <c r="N159" i="270"/>
  <c r="O159" i="270" s="1"/>
  <c r="O155" i="270"/>
  <c r="O249" i="270"/>
  <c r="N253" i="270"/>
  <c r="O253" i="270" s="1"/>
  <c r="O127" i="270"/>
  <c r="N129" i="270"/>
  <c r="O211" i="270"/>
  <c r="N219" i="270"/>
  <c r="O219" i="270" s="1"/>
  <c r="O204" i="270"/>
  <c r="N207" i="270"/>
  <c r="O207" i="270" s="1"/>
  <c r="O160" i="270"/>
  <c r="N162" i="270"/>
  <c r="O162" i="270" s="1"/>
  <c r="O220" i="270"/>
  <c r="N223" i="270"/>
  <c r="N262" i="270"/>
  <c r="O262" i="270" s="1"/>
  <c r="O257" i="270"/>
  <c r="O169" i="270"/>
  <c r="N172" i="270"/>
  <c r="N117" i="270"/>
  <c r="O117" i="270" s="1"/>
  <c r="O113" i="270"/>
  <c r="N82" i="270"/>
  <c r="O82" i="270" s="1"/>
  <c r="O78" i="270"/>
  <c r="N67" i="270"/>
  <c r="O67" i="270" s="1"/>
  <c r="O64" i="270"/>
  <c r="O36" i="270"/>
  <c r="N37" i="270"/>
  <c r="O37" i="270" s="1"/>
  <c r="N21" i="270"/>
  <c r="O21" i="270" s="1"/>
  <c r="N17" i="270"/>
  <c r="O17" i="270" s="1"/>
  <c r="N33" i="270"/>
  <c r="O33" i="270" s="1"/>
  <c r="N362" i="270" l="1"/>
  <c r="O361" i="270"/>
  <c r="N319" i="270"/>
  <c r="O318" i="270"/>
  <c r="N38" i="270"/>
  <c r="O223" i="270"/>
  <c r="N224" i="270"/>
  <c r="O129" i="270"/>
  <c r="N130" i="270"/>
  <c r="N267" i="270"/>
  <c r="O266" i="270"/>
  <c r="O172" i="270"/>
  <c r="N173" i="270"/>
  <c r="N88" i="270"/>
  <c r="O87" i="270"/>
  <c r="O38" i="270"/>
  <c r="N42" i="270"/>
  <c r="O267" i="270" l="1"/>
  <c r="N271" i="270"/>
  <c r="O362" i="270"/>
  <c r="N366" i="270"/>
  <c r="O319" i="270"/>
  <c r="N323" i="270"/>
  <c r="N134" i="270"/>
  <c r="O130" i="270"/>
  <c r="N228" i="270"/>
  <c r="O224" i="270"/>
  <c r="O88" i="270"/>
  <c r="N92" i="270"/>
  <c r="O173" i="270"/>
  <c r="N177" i="270"/>
  <c r="O42" i="270"/>
  <c r="N43" i="270"/>
  <c r="O43" i="270" s="1"/>
  <c r="O271" i="270" l="1"/>
  <c r="N272" i="270"/>
  <c r="O272" i="270" s="1"/>
  <c r="N367" i="270"/>
  <c r="O367" i="270" s="1"/>
  <c r="O366" i="270"/>
  <c r="N324" i="270"/>
  <c r="O324" i="270" s="1"/>
  <c r="O323" i="270"/>
  <c r="N93" i="270"/>
  <c r="O93" i="270" s="1"/>
  <c r="O92" i="270"/>
  <c r="N178" i="270"/>
  <c r="O178" i="270" s="1"/>
  <c r="O177" i="270"/>
  <c r="N229" i="270"/>
  <c r="O229" i="270" s="1"/>
  <c r="O228" i="270"/>
  <c r="O134" i="270"/>
  <c r="N135" i="270"/>
  <c r="O135" i="270" s="1"/>
</calcChain>
</file>

<file path=xl/sharedStrings.xml><?xml version="1.0" encoding="utf-8"?>
<sst xmlns="http://schemas.openxmlformats.org/spreadsheetml/2006/main" count="890" uniqueCount="214">
  <si>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</si>
  <si>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</si>
  <si>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</si>
  <si>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</si>
  <si>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</si>
  <si>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</si>
  <si>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</si>
  <si>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</si>
  <si>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</si>
  <si>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</si>
  <si>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</si>
  <si>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</si>
  <si>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</si>
  <si>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</si>
  <si>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</si>
  <si>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</si>
  <si>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</si>
  <si>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</si>
  <si>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</si>
  <si>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</si>
  <si>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</si>
  <si>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</si>
  <si>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</si>
  <si>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</si>
  <si>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</si>
  <si>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</si>
  <si>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</si>
  <si>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</si>
  <si>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</si>
  <si>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</si>
  <si>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</si>
  <si>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</si>
  <si>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</si>
  <si>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</si>
  <si>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</si>
  <si>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</si>
  <si>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</si>
  <si>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</si>
  <si>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</si>
  <si>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</si>
  <si>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</si>
  <si>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</si>
  <si>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</si>
  <si>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</si>
  <si>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</si>
  <si>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</si>
  <si>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</si>
  <si>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</si>
  <si>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</si>
  <si>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</si>
  <si>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</si>
  <si>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</si>
  <si>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</si>
  <si>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</si>
  <si>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</si>
  <si>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</si>
  <si>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</si>
  <si>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</si>
  <si>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</si>
  <si>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</si>
  <si>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</si>
  <si>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</si>
  <si>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</si>
  <si>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</si>
  <si>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</si>
  <si>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</si>
  <si>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</si>
  <si>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</si>
  <si>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</si>
  <si>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</si>
  <si>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</si>
  <si>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</si>
  <si>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</si>
  <si>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</si>
  <si>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</si>
  <si>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</si>
  <si>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</si>
  <si>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</si>
  <si>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</si>
  <si>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</si>
  <si>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</si>
  <si>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</si>
  <si>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</si>
  <si>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</si>
  <si>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</si>
  <si>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</si>
  <si>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</si>
  <si>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CAPITULO II   -    EXPLANACIONES</t>
  </si>
  <si>
    <t>1P.1</t>
  </si>
  <si>
    <t>1.P</t>
  </si>
  <si>
    <t>LOCALIZACION Y REPLANTEO</t>
  </si>
  <si>
    <t>m²</t>
  </si>
  <si>
    <t>201.9</t>
  </si>
  <si>
    <t>Invias 201</t>
  </si>
  <si>
    <t>DEMOLICIÓN DE PISOS Y ANDENES DE CONCRETO</t>
  </si>
  <si>
    <t>201.10</t>
  </si>
  <si>
    <t>DEMOLICION DE BORDILLOS DE CONCRETO</t>
  </si>
  <si>
    <t>m</t>
  </si>
  <si>
    <t>210.1.1</t>
  </si>
  <si>
    <t>Invias 210</t>
  </si>
  <si>
    <t xml:space="preserve">EXCAVACIÓN SIN CLASIFICAR DE LA EXPLANACIÓN Y CANALES </t>
  </si>
  <si>
    <t>m³</t>
  </si>
  <si>
    <t>5.P1</t>
  </si>
  <si>
    <t>5.P</t>
  </si>
  <si>
    <t>CONFORMACION DE ZONA DE DISPOSICION DE SOBRANTES, INCLUYE REGALIAS</t>
  </si>
  <si>
    <t xml:space="preserve">CAPITULO III   -  AFIRMADOS, SUB-BASES Y BASES </t>
  </si>
  <si>
    <t>310.1</t>
  </si>
  <si>
    <t>Invias310</t>
  </si>
  <si>
    <t>CONFORMACIÓN DE LA CALZADA EXISTENTE</t>
  </si>
  <si>
    <t>320.1</t>
  </si>
  <si>
    <t>Invias 320</t>
  </si>
  <si>
    <t>SUB-BASE GRANULAR CLASE A</t>
  </si>
  <si>
    <t>CAPITULO V   -  PAVIMENTOS DE CONCRETO</t>
  </si>
  <si>
    <t>Invias 500</t>
  </si>
  <si>
    <t>CAPITULO VI   -  ESTRUCTURAS Y DRENAJES</t>
  </si>
  <si>
    <t>600.P1</t>
  </si>
  <si>
    <t>EXCAVACIONES VARIAS EN MATERIAL COMUN EN SECO</t>
  </si>
  <si>
    <t>Invias 610</t>
  </si>
  <si>
    <t xml:space="preserve">RELLENO PARA ESTRUCTURAS CON RECEBO </t>
  </si>
  <si>
    <t>Invias 630</t>
  </si>
  <si>
    <t>630.4.1</t>
  </si>
  <si>
    <t>CONCRETO RESISTENCIA 21MPA (D) (Anden E = 0.10m)</t>
  </si>
  <si>
    <t>640.1</t>
  </si>
  <si>
    <t>Invias 640</t>
  </si>
  <si>
    <t>ACERO DE REFUERZO fy 420 Mpa</t>
  </si>
  <si>
    <t>kg</t>
  </si>
  <si>
    <t>672.3.1</t>
  </si>
  <si>
    <t>Invias 672</t>
  </si>
  <si>
    <t>BORDILLO DE CONCRETO VACIADO IN SITU INCLUYE PREPARACION SUPERFICIE DE APOYO (0,15 m. x 0,25 m. x 0,40 m.)</t>
  </si>
  <si>
    <t>CAPITULO IX  -  TRANSPORTE DE MATERIALES</t>
  </si>
  <si>
    <t>Invias 900</t>
  </si>
  <si>
    <t>TRANSPORTE DE MATERIALES PROVENIENTES DE LA EXCAVACIÓN DE LA EXPLANACIÓN, CANALES Y PRÉSTAMOS PARA DISTANCIAS MAYORES DE MIL METROS (1.000 M) MEDIDO A PARTIR DE CIEN METROS (100 M).</t>
  </si>
  <si>
    <t>m³-Km</t>
  </si>
  <si>
    <t>900.P3</t>
  </si>
  <si>
    <t>900.P</t>
  </si>
  <si>
    <t>TRANSPORTE DE MATERIAL GRANULAR</t>
  </si>
  <si>
    <t>m3- Km</t>
  </si>
  <si>
    <t>500.1.3</t>
  </si>
  <si>
    <t>PAVIMENTO DE CONCRETO HIDRAULICO (MR 40)</t>
  </si>
  <si>
    <t>600.1.1</t>
  </si>
  <si>
    <t>Invias 600</t>
  </si>
  <si>
    <t xml:space="preserve">EXCAVACIONES VARIAS SIN CLASIFICAR </t>
  </si>
  <si>
    <t>630.4.9</t>
  </si>
  <si>
    <t>CONCRETO RESISTENCIA 21MPA (D) Sumidero Sencillo</t>
  </si>
  <si>
    <t>und</t>
  </si>
  <si>
    <t>663.4</t>
  </si>
  <si>
    <t>Invias 663</t>
  </si>
  <si>
    <t>TUBERIA DE PLASTICO TIPO PVC, NORMA NTC 5055, DE DIAMETRO 200mm (8")</t>
  </si>
  <si>
    <t xml:space="preserve">PLAN DE GESTION INTEGRAL EN OBRA (AMBIENTAL Y TRANSITO) </t>
  </si>
  <si>
    <t>MONITOREO Y PROSPECCION ARQUEOLÓGICA 0.5%</t>
  </si>
  <si>
    <t>1P</t>
  </si>
  <si>
    <t>Invias 330</t>
  </si>
  <si>
    <t>CAPITULO IV   -  PAVIMENTOS ASFÁLTICOS</t>
  </si>
  <si>
    <t>Invias 420</t>
  </si>
  <si>
    <t>450.2</t>
  </si>
  <si>
    <t>Invias 450</t>
  </si>
  <si>
    <t>MEZCLA DENSA EN CALIENTE TIPO MDC-19 No incluye Transporte</t>
  </si>
  <si>
    <t>600.2.3</t>
  </si>
  <si>
    <t>672.4.1</t>
  </si>
  <si>
    <t>BORDILLO DE PIEZAS PREFABRICADAS DE CONCRETO; INCLUYE LA PREPARACION SUPERFICIE DE APOYO (L =80CM A 15CM - H=35CM (Incluye 1.5 cm Mortero de Emboquillamiento 1:4 y base de apoyo en concreto 2000PSI))</t>
  </si>
  <si>
    <t>900.P4</t>
  </si>
  <si>
    <t>TRANSPORTE DE LA MEZCLA ASFÁLTICA</t>
  </si>
  <si>
    <t>IMPREVISTO</t>
  </si>
  <si>
    <t>330.1</t>
  </si>
  <si>
    <t>BASE GRANULAR CLASE A</t>
  </si>
  <si>
    <t>420.2</t>
  </si>
  <si>
    <t>RIEGO DE IMPRIMACION CON EMULSION ASFALTICA CRL-1</t>
  </si>
  <si>
    <t>BORDILLO DE PIEZAS PREFABRICADAS DE CONCRETO; INCLUYE LA PREPARACION SUPERFICIE DE APOYO (L =80CM A 15CM - H=35CM (Incluye 1.5 cm Mortero
de Emboquillamiento 1:4 y base de apoyo en concreto 2000PSI))</t>
  </si>
  <si>
    <t>PRELIMINARES</t>
  </si>
  <si>
    <t>1P.2</t>
  </si>
  <si>
    <t>ML</t>
  </si>
  <si>
    <t>600,P</t>
  </si>
  <si>
    <t xml:space="preserve">EXCAVACIONES VARIAS SIN CLASIFICAR A MANO. </t>
  </si>
  <si>
    <t>M3</t>
  </si>
  <si>
    <t>630.6</t>
  </si>
  <si>
    <t>CONCRETO RESISTENCIA 14MPA (F) Solado</t>
  </si>
  <si>
    <t>610.2</t>
  </si>
  <si>
    <t>RELLENO PARA ESTRUCTURAS CON RECEBO</t>
  </si>
  <si>
    <t>ESTRUCTURAS</t>
  </si>
  <si>
    <t>630.4.2</t>
  </si>
  <si>
    <t>CONCRETO RESISTENCIA 21MPA (D) Muros</t>
  </si>
  <si>
    <t>KG</t>
  </si>
  <si>
    <t>INSTALACIONES</t>
  </si>
  <si>
    <t>6.P1</t>
  </si>
  <si>
    <t>6.P</t>
  </si>
  <si>
    <t>SUMINISTRO E INSTALACION DE DRENES D=2" EN TUBERIA SANITARIA PVC</t>
  </si>
  <si>
    <t>673.2</t>
  </si>
  <si>
    <t>MATERIAL GRANULAR DRENANTE</t>
  </si>
  <si>
    <t>673.1.1</t>
  </si>
  <si>
    <t>GEOTEXTIL TIPO NT-2500 O SIMILAR NO TEJIDO</t>
  </si>
  <si>
    <t>M2</t>
  </si>
  <si>
    <t>TRANSPORTE</t>
  </si>
  <si>
    <t>900.2</t>
  </si>
  <si>
    <t xml:space="preserve"> TRANSPORTE DE MATERIALES PROVENIENTES DE LA EXCAVACIÓN DE LA EXPLANACIÓN, CANALES Y PRÉSTAMOS PARA DISTANCIAS MAYORES DE MIL METROS (1.000 M) MEDIDO A PARTIR DE CIEN METROS (100 M).</t>
  </si>
  <si>
    <t>PLAN DE GESTION INTEGRAL DE OBRA (AMBIENTAL Y TRANSITO)</t>
  </si>
  <si>
    <t>MONITOREO ARQUEOLÓGICO (INCLUYE PERMISO DE INTERVENSION 0.5%)</t>
  </si>
  <si>
    <t>Formulario 1 - Propuesta económica  - Documento tipo de selección abreviada de menor cuantía - versión 2</t>
  </si>
  <si>
    <r>
      <rPr>
        <b/>
        <sz val="12"/>
        <rFont val="Arial Narrow"/>
        <family val="2"/>
      </rPr>
      <t>NOTA 4:</t>
    </r>
    <r>
      <rPr>
        <sz val="12"/>
        <rFont val="Arial Narrow"/>
        <family val="2"/>
      </rPr>
      <t xml:space="preserve">  [Determinar por la Entidad] </t>
    </r>
  </si>
  <si>
    <t>MEJORAMIENTO DE LA CARRERA 17 DESDE LA CALLE 32N HACIA LA CALLE 30N. URBANIZACION CAMPOBELLO</t>
  </si>
  <si>
    <t xml:space="preserve">MEJORAMIENTO DE LA CALLE 64N DESDE LA CARRERA 10 HACIA LA CARRERA 10A Y EMPALME DE LA CARRERA 10 CON CALLE 64N. BARRIO BELLAVISTA </t>
  </si>
  <si>
    <t>PLAN DE GESTIÓN INTEGRAL EN OBRA (AMBIENTAL Y TRANSITO)</t>
  </si>
  <si>
    <t>CONSTRUCCION DE OBRAS COMPLEMENTARIAS DE LA INFRAESTRUCTURA MUNICIPAL DE TRANSPORTE (CONTINUACION DE MURO DE CONTENCION), ENTRE LA INTERSECCION DE LA CARRERA 16B CON TRANSV 17 (PANAMERICANA)  Y LA INSTITUCION EDUCATIVA TEJIENDO VIDA . BARRIO VILLAS DEL SUR</t>
  </si>
  <si>
    <t>ACERO DE REFUERZO fy 4200 Mpa</t>
  </si>
  <si>
    <t>CONSTRUCCION DE OBRAS COMPLEMENTARIAS DE LA INFRAESTRUCTURA MUNICIPAL DE TRANSPORTE  (ANDENES Y SARDINELES) DE LA CALLE 11 DESDE LA CARRERA 20 HACIA LA CARRERA 19A - CARRERA 19A DESDE LA CALLE 11 HACIA LA CALLE 13A. BARRIO SANTA FE.</t>
  </si>
  <si>
    <t>MEJORAMIENTO DE LA CALLE 15 DESDE LA CASA CON NOMENCLATURA 33-22 HACIA LA TRANSVERSAL 33C. BARRIO 31 DE MARZO.</t>
  </si>
  <si>
    <t>CONSTRUCCION DE OBRAS COMPLEMENTARIAS DE LA INFRAESTRUCTURA MUNICIPAL DE TRANSPORTE (ANDENES Y SARDINELES) EN EL SECTOR COMPRENDIDO ENTRE LAS CALLES 6 Y 6A Y LAS CARRERAS 21 Y 22. BARRIO LLANO LARGO Y SU TECHO</t>
  </si>
  <si>
    <t>MEJORAMIENTO DE LA CALLE 8 DESDE CARRERA 23A HACIA LA CARRERA 27B (TRAMO FALTANTE). BARRIOS PERPETUO SOCORRO Y SANTA HELENA</t>
  </si>
  <si>
    <t>230.1</t>
  </si>
  <si>
    <t>Invias 230</t>
  </si>
  <si>
    <t>MEJORAMIENTO DE LA SUBRASANTE CON ADICION DE MATERIALES</t>
  </si>
  <si>
    <t>CONSTRUCCION DE OBRAS COMPLEMENTARIAS DE LA INFRAESTRUCTURA MUNICIPAL DE TRANSPORTE (COMPLEMENTO DE ANDENES Y SARDINELES) DE LA CARRERA 26 ENTRE CALLES 2 Y3 - CALLE 2 ENTRE CARRERAS 26 Y 27 - CARRERA 28 ENTRE CALLES 4A Y 5. BARRIOS CAMILO TORRES Y JUNIN</t>
  </si>
  <si>
    <t>JAIRO ENRIQUE VIVEROS CHAVES</t>
  </si>
  <si>
    <t>CC 18122910 DE MOCOA</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</si>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</sst>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_-[$$-240A]\ * #,##0.00_-;\-[$$-240A]\ * #,##0.00_-;_-[$$-240A]\ *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14"/>
      <name val="Arial Narrow"/>
      <family val="2"/>
    </font>
    <font>
      <sz val="16"/>
      <name val="Arial Narrow"/>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bottom style="medium">
        <color indexed="64"/>
      </bottom>
      <diagonal/>
    </border>
    <border>
      <left style="dotted">
        <color indexed="64"/>
      </left>
      <right style="dotted">
        <color indexed="64"/>
      </right>
      <top/>
      <bottom style="dotted">
        <color indexed="64"/>
      </bottom>
      <diagonal/>
    </border>
    <border>
      <left/>
      <right/>
      <top/>
      <bottom style="double">
        <color indexed="64"/>
      </bottom>
      <diagonal/>
    </border>
    <border>
      <left style="hair">
        <color indexed="64"/>
      </left>
      <right style="thick">
        <color indexed="64"/>
      </right>
      <top/>
      <bottom style="hair">
        <color indexed="64"/>
      </bottom>
      <diagonal/>
    </border>
    <border>
      <left style="thick">
        <color indexed="64"/>
      </left>
      <right style="thick">
        <color indexed="64"/>
      </right>
      <top/>
      <bottom style="hair">
        <color indexed="64"/>
      </bottom>
      <diagonal/>
    </border>
    <border>
      <left style="thick">
        <color indexed="64"/>
      </left>
      <right style="hair">
        <color indexed="64"/>
      </right>
      <top/>
      <bottom style="hair">
        <color indexed="64"/>
      </bottom>
      <diagonal/>
    </border>
    <border>
      <left/>
      <right/>
      <top style="double">
        <color auto="1"/>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s>
  <cellStyleXfs count="264">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3" fontId="8" fillId="0" borderId="0" applyFont="0" applyFill="0" applyBorder="0" applyAlignment="0" applyProtection="0"/>
    <xf numFmtId="0" fontId="19" fillId="3" borderId="0" applyNumberFormat="0" applyBorder="0" applyAlignment="0" applyProtection="0"/>
    <xf numFmtId="173" fontId="7" fillId="0" borderId="0" applyFont="0" applyFill="0" applyBorder="0" applyAlignment="0" applyProtection="0"/>
    <xf numFmtId="2" fontId="9" fillId="0" borderId="4" applyFont="0" applyBorder="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8"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8" fontId="8" fillId="0" borderId="0" applyFont="0" applyFill="0" applyBorder="0" applyAlignment="0" applyProtection="0"/>
    <xf numFmtId="174" fontId="8" fillId="0" borderId="0" applyFont="0" applyFill="0" applyBorder="0" applyAlignment="0" applyProtection="0"/>
    <xf numFmtId="169" fontId="11" fillId="0" borderId="0" applyFont="0" applyFill="0" applyBorder="0" applyAlignment="0" applyProtection="0"/>
    <xf numFmtId="174" fontId="8" fillId="0" borderId="0" applyFont="0" applyFill="0" applyBorder="0" applyAlignment="0" applyProtection="0"/>
    <xf numFmtId="169" fontId="8" fillId="0" borderId="0" applyFont="0" applyFill="0" applyBorder="0" applyAlignment="0" applyProtection="0"/>
    <xf numFmtId="169" fontId="29"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0" fontId="8" fillId="0" borderId="0" applyFont="0" applyFill="0" applyBorder="0" applyAlignment="0" applyProtection="0"/>
    <xf numFmtId="177" fontId="8" fillId="0" borderId="0" applyFont="0" applyFill="0" applyBorder="0" applyAlignment="0" applyProtection="0"/>
    <xf numFmtId="165" fontId="8" fillId="0" borderId="0" applyFont="0" applyFill="0" applyBorder="0" applyAlignment="0" applyProtection="0"/>
    <xf numFmtId="177"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3"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7"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8" fontId="9" fillId="0" borderId="48">
      <alignment horizontal="right"/>
    </xf>
    <xf numFmtId="188" fontId="9" fillId="0" borderId="48">
      <alignment horizontal="right"/>
    </xf>
    <xf numFmtId="2" fontId="9" fillId="0" borderId="0"/>
    <xf numFmtId="2" fontId="9" fillId="0" borderId="0"/>
    <xf numFmtId="2" fontId="9" fillId="0" borderId="0"/>
    <xf numFmtId="189" fontId="9" fillId="0" borderId="0"/>
    <xf numFmtId="189" fontId="9" fillId="0" borderId="0"/>
    <xf numFmtId="189" fontId="9" fillId="0" borderId="0"/>
    <xf numFmtId="190" fontId="10" fillId="0" borderId="0"/>
    <xf numFmtId="190" fontId="10" fillId="0" borderId="0"/>
    <xf numFmtId="190" fontId="10" fillId="0" borderId="0"/>
    <xf numFmtId="188" fontId="9" fillId="0" borderId="48">
      <alignment horizontal="right"/>
    </xf>
    <xf numFmtId="191" fontId="7" fillId="0" borderId="0">
      <protection locked="0"/>
    </xf>
    <xf numFmtId="3" fontId="38" fillId="0" borderId="0" applyFont="0" applyFill="0" applyBorder="0" applyAlignment="0" applyProtection="0"/>
    <xf numFmtId="192" fontId="7" fillId="0" borderId="0">
      <protection locked="0"/>
    </xf>
    <xf numFmtId="193" fontId="38" fillId="0" borderId="0" applyFont="0" applyFill="0" applyBorder="0" applyAlignment="0" applyProtection="0"/>
    <xf numFmtId="194"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5" fontId="39" fillId="0" borderId="0">
      <protection locked="0"/>
    </xf>
    <xf numFmtId="195" fontId="39" fillId="0" borderId="0">
      <protection locked="0"/>
    </xf>
    <xf numFmtId="195" fontId="39" fillId="0" borderId="0">
      <protection locked="0"/>
    </xf>
    <xf numFmtId="195" fontId="39" fillId="0" borderId="0">
      <protection locked="0"/>
    </xf>
    <xf numFmtId="195" fontId="39" fillId="0" borderId="0">
      <protection locked="0"/>
    </xf>
    <xf numFmtId="195" fontId="39" fillId="0" borderId="0">
      <protection locked="0"/>
    </xf>
    <xf numFmtId="195" fontId="39" fillId="0" borderId="0">
      <protection locked="0"/>
    </xf>
    <xf numFmtId="196" fontId="7" fillId="0" borderId="0">
      <protection locked="0"/>
    </xf>
    <xf numFmtId="0" fontId="40" fillId="0" borderId="0" applyNumberFormat="0" applyFill="0" applyBorder="0" applyAlignment="0" applyProtection="0"/>
    <xf numFmtId="0" fontId="41" fillId="0" borderId="0" applyNumberFormat="0" applyFill="0" applyBorder="0" applyAlignment="0" applyProtection="0"/>
    <xf numFmtId="197" fontId="7" fillId="0" borderId="0">
      <protection locked="0"/>
    </xf>
    <xf numFmtId="197" fontId="7" fillId="0" borderId="0">
      <protection locked="0"/>
    </xf>
    <xf numFmtId="0" fontId="19" fillId="3" borderId="0" applyNumberFormat="0" applyBorder="0" applyAlignment="0" applyProtection="0"/>
    <xf numFmtId="198" fontId="9" fillId="0" borderId="0">
      <alignment horizontal="right"/>
    </xf>
    <xf numFmtId="198" fontId="9" fillId="0" borderId="0">
      <alignment horizontal="right"/>
    </xf>
    <xf numFmtId="198" fontId="9" fillId="0" borderId="0">
      <alignment horizontal="right"/>
    </xf>
    <xf numFmtId="199" fontId="9" fillId="0" borderId="0" applyFont="0" applyFill="0" applyBorder="0" applyAlignment="0">
      <alignment horizontal="center"/>
    </xf>
    <xf numFmtId="199" fontId="9" fillId="0" borderId="0" applyFont="0" applyFill="0" applyBorder="0" applyAlignment="0">
      <alignment horizontal="center"/>
    </xf>
    <xf numFmtId="2" fontId="9" fillId="0" borderId="4" applyFont="0" applyBorder="0"/>
    <xf numFmtId="169" fontId="11"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200" fontId="9" fillId="0" borderId="0">
      <alignment horizontal="right"/>
    </xf>
    <xf numFmtId="200" fontId="9" fillId="0" borderId="0">
      <alignment horizontal="right"/>
    </xf>
    <xf numFmtId="200" fontId="9" fillId="0" borderId="0">
      <alignment horizontal="right"/>
    </xf>
    <xf numFmtId="201" fontId="7" fillId="0" borderId="0" applyFont="0" applyFill="0" applyBorder="0" applyAlignment="0" applyProtection="0"/>
    <xf numFmtId="201" fontId="7" fillId="0" borderId="0" applyFont="0" applyFill="0" applyBorder="0" applyAlignment="0" applyProtection="0"/>
    <xf numFmtId="164" fontId="7" fillId="0" borderId="0" applyFont="0" applyFill="0" applyBorder="0" applyAlignment="0" applyProtection="0"/>
    <xf numFmtId="168"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164" fontId="7" fillId="0" borderId="0" applyFont="0" applyFill="0" applyBorder="0" applyAlignment="0" applyProtection="0"/>
    <xf numFmtId="168" fontId="11" fillId="0" borderId="0" applyFont="0" applyFill="0" applyBorder="0" applyAlignment="0" applyProtection="0"/>
    <xf numFmtId="193" fontId="43" fillId="0" borderId="0" applyFont="0" applyFill="0" applyBorder="0" applyAlignment="0" applyProtection="0"/>
    <xf numFmtId="0" fontId="20" fillId="22" borderId="0" applyNumberFormat="0" applyBorder="0" applyAlignment="0" applyProtection="0"/>
    <xf numFmtId="202" fontId="9" fillId="0" borderId="0" applyFont="0" applyFill="0" applyBorder="0" applyAlignment="0">
      <alignment horizontal="center"/>
    </xf>
    <xf numFmtId="202" fontId="9" fillId="0" borderId="0" applyFont="0" applyFill="0" applyBorder="0" applyAlignment="0">
      <alignment horizontal="center"/>
    </xf>
    <xf numFmtId="0" fontId="7" fillId="0" borderId="0"/>
    <xf numFmtId="0" fontId="7" fillId="0" borderId="0"/>
    <xf numFmtId="0" fontId="42" fillId="0" borderId="0"/>
    <xf numFmtId="0" fontId="4" fillId="0" borderId="0"/>
    <xf numFmtId="0" fontId="42" fillId="0" borderId="0"/>
    <xf numFmtId="0" fontId="7" fillId="0" borderId="0"/>
    <xf numFmtId="0" fontId="7" fillId="0" borderId="0"/>
    <xf numFmtId="0" fontId="7" fillId="0" borderId="0"/>
    <xf numFmtId="0" fontId="7" fillId="0" borderId="0"/>
    <xf numFmtId="0" fontId="44" fillId="0" borderId="0"/>
    <xf numFmtId="0" fontId="7" fillId="0" borderId="0"/>
    <xf numFmtId="0" fontId="7" fillId="23" borderId="5" applyNumberFormat="0" applyFont="0" applyAlignment="0" applyProtection="0"/>
    <xf numFmtId="203"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2" fillId="0" borderId="0" applyFont="0" applyFill="0" applyBorder="0" applyAlignment="0" applyProtection="0"/>
    <xf numFmtId="0" fontId="45"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7" fontId="7" fillId="0" borderId="53">
      <protection locked="0"/>
    </xf>
    <xf numFmtId="0" fontId="52" fillId="0" borderId="0"/>
    <xf numFmtId="0" fontId="53" fillId="0" borderId="0" applyNumberFormat="0" applyFill="0" applyBorder="0" applyAlignment="0" applyProtection="0">
      <alignment vertical="top"/>
      <protection locked="0"/>
    </xf>
    <xf numFmtId="204" fontId="3" fillId="0" borderId="0" applyFont="0" applyFill="0" applyBorder="0" applyAlignment="0" applyProtection="0"/>
    <xf numFmtId="0" fontId="2" fillId="0" borderId="0"/>
    <xf numFmtId="0" fontId="2" fillId="0" borderId="0"/>
    <xf numFmtId="171" fontId="7" fillId="0" borderId="0" applyFont="0" applyFill="0" applyBorder="0" applyAlignment="0" applyProtection="0"/>
    <xf numFmtId="170" fontId="7" fillId="0" borderId="0" applyFont="0" applyFill="0" applyBorder="0" applyAlignment="0" applyProtection="0"/>
    <xf numFmtId="179" fontId="7" fillId="0" borderId="0" applyFont="0" applyFill="0" applyBorder="0" applyAlignment="0" applyProtection="0"/>
    <xf numFmtId="42" fontId="63" fillId="0" borderId="0" applyFont="0" applyFill="0" applyBorder="0" applyAlignment="0" applyProtection="0"/>
    <xf numFmtId="0" fontId="1" fillId="0" borderId="0"/>
  </cellStyleXfs>
  <cellXfs count="378">
    <xf numFmtId="0" fontId="0" fillId="0" borderId="0" xfId="0"/>
    <xf numFmtId="0" fontId="33" fillId="0" borderId="20" xfId="125" applyFont="1" applyBorder="1" applyAlignment="1">
      <alignment horizontal="center" vertical="center" wrapText="1"/>
    </xf>
    <xf numFmtId="0" fontId="36" fillId="0" borderId="18" xfId="134" applyFont="1" applyBorder="1" applyAlignment="1">
      <alignment horizontal="center" vertical="center"/>
    </xf>
    <xf numFmtId="0" fontId="36" fillId="0" borderId="18" xfId="134" applyFont="1" applyBorder="1" applyAlignment="1">
      <alignment horizontal="left" vertical="center" wrapText="1"/>
    </xf>
    <xf numFmtId="0" fontId="36" fillId="0" borderId="21" xfId="127" applyFont="1" applyBorder="1" applyAlignment="1">
      <alignment horizontal="left" vertical="center"/>
    </xf>
    <xf numFmtId="0" fontId="37" fillId="0" borderId="17" xfId="127" applyFont="1" applyBorder="1" applyAlignment="1">
      <alignment horizontal="right" vertical="center"/>
    </xf>
    <xf numFmtId="181" fontId="36" fillId="0" borderId="35" xfId="128" applyNumberFormat="1" applyFont="1" applyBorder="1" applyAlignment="1">
      <alignment vertical="center"/>
    </xf>
    <xf numFmtId="180" fontId="36" fillId="0" borderId="22" xfId="128" applyNumberFormat="1" applyFont="1" applyBorder="1" applyAlignment="1">
      <alignment horizontal="center" vertical="center"/>
    </xf>
    <xf numFmtId="0" fontId="33" fillId="0" borderId="22" xfId="127" applyFont="1" applyBorder="1" applyAlignment="1">
      <alignment vertical="center"/>
    </xf>
    <xf numFmtId="0" fontId="33" fillId="0" borderId="23" xfId="127" applyFont="1" applyBorder="1" applyAlignment="1">
      <alignment horizontal="right" vertical="center"/>
    </xf>
    <xf numFmtId="181" fontId="36" fillId="0" borderId="30" xfId="128" applyNumberFormat="1" applyFont="1" applyBorder="1" applyAlignment="1">
      <alignment vertical="center"/>
    </xf>
    <xf numFmtId="9" fontId="36" fillId="0" borderId="22" xfId="128" applyNumberFormat="1" applyFont="1" applyBorder="1" applyAlignment="1">
      <alignment horizontal="center" vertical="center"/>
    </xf>
    <xf numFmtId="181" fontId="36" fillId="0" borderId="22" xfId="128" applyNumberFormat="1" applyFont="1" applyBorder="1" applyAlignment="1">
      <alignment vertical="center"/>
    </xf>
    <xf numFmtId="0" fontId="36" fillId="0" borderId="23" xfId="127" applyFont="1" applyBorder="1" applyAlignment="1">
      <alignment vertical="center"/>
    </xf>
    <xf numFmtId="0" fontId="33" fillId="0" borderId="21" xfId="127" applyFont="1" applyBorder="1" applyAlignment="1">
      <alignment horizontal="left" vertical="center"/>
    </xf>
    <xf numFmtId="181" fontId="33" fillId="0" borderId="30" xfId="128" applyNumberFormat="1" applyFont="1" applyBorder="1" applyAlignment="1">
      <alignment vertical="center"/>
    </xf>
    <xf numFmtId="0" fontId="33" fillId="0" borderId="27" xfId="127" applyFont="1" applyBorder="1" applyAlignment="1">
      <alignment horizontal="left" vertical="center"/>
    </xf>
    <xf numFmtId="9" fontId="36" fillId="0" borderId="31" xfId="128" applyNumberFormat="1" applyFont="1" applyBorder="1" applyAlignment="1">
      <alignment horizontal="center" vertical="center"/>
    </xf>
    <xf numFmtId="181" fontId="33" fillId="0" borderId="31" xfId="128" applyNumberFormat="1" applyFont="1" applyBorder="1" applyAlignment="1">
      <alignment vertical="center"/>
    </xf>
    <xf numFmtId="0" fontId="36" fillId="0" borderId="28" xfId="127" applyFont="1" applyBorder="1" applyAlignment="1">
      <alignment vertical="center"/>
    </xf>
    <xf numFmtId="0" fontId="36" fillId="0" borderId="51" xfId="134" applyFont="1" applyBorder="1" applyAlignment="1">
      <alignment horizontal="center" vertical="center"/>
    </xf>
    <xf numFmtId="0" fontId="34" fillId="0" borderId="0" xfId="0" applyFont="1"/>
    <xf numFmtId="0" fontId="34" fillId="0" borderId="14" xfId="0" applyFont="1" applyBorder="1"/>
    <xf numFmtId="0" fontId="35" fillId="0" borderId="11" xfId="0" applyFont="1" applyBorder="1" applyAlignment="1">
      <alignment horizontal="left"/>
    </xf>
    <xf numFmtId="0" fontId="34" fillId="0" borderId="12" xfId="0" applyFont="1" applyBorder="1" applyAlignment="1">
      <alignment horizontal="center"/>
    </xf>
    <xf numFmtId="0" fontId="34" fillId="0" borderId="11" xfId="0" applyFont="1" applyBorder="1" applyAlignment="1">
      <alignment horizontal="left"/>
    </xf>
    <xf numFmtId="0" fontId="34" fillId="0" borderId="12" xfId="0" applyFont="1" applyBorder="1"/>
    <xf numFmtId="0" fontId="34" fillId="0" borderId="11" xfId="0" applyFont="1" applyBorder="1"/>
    <xf numFmtId="0" fontId="34" fillId="0" borderId="54" xfId="0" applyFont="1" applyBorder="1"/>
    <xf numFmtId="0" fontId="34" fillId="0" borderId="55" xfId="0" applyFont="1" applyBorder="1"/>
    <xf numFmtId="0" fontId="34" fillId="0" borderId="11" xfId="0" applyFont="1" applyBorder="1" applyAlignment="1">
      <alignment horizontal="center"/>
    </xf>
    <xf numFmtId="0" fontId="47" fillId="0" borderId="11" xfId="0" applyFont="1" applyBorder="1" applyAlignment="1">
      <alignment horizontal="left"/>
    </xf>
    <xf numFmtId="0" fontId="34" fillId="0" borderId="56" xfId="0" applyFont="1" applyBorder="1"/>
    <xf numFmtId="0" fontId="48" fillId="0" borderId="21" xfId="0" applyFont="1" applyBorder="1"/>
    <xf numFmtId="0" fontId="35" fillId="0" borderId="12" xfId="0" applyFont="1" applyBorder="1"/>
    <xf numFmtId="0" fontId="35" fillId="0" borderId="11" xfId="0" applyFont="1" applyBorder="1"/>
    <xf numFmtId="0" fontId="34" fillId="0" borderId="57" xfId="0" applyFont="1" applyBorder="1"/>
    <xf numFmtId="0" fontId="34" fillId="0" borderId="58" xfId="0" applyFont="1" applyBorder="1"/>
    <xf numFmtId="0" fontId="34" fillId="0" borderId="59" xfId="0" applyFont="1" applyBorder="1"/>
    <xf numFmtId="43" fontId="34" fillId="24" borderId="60" xfId="0" applyNumberFormat="1" applyFont="1" applyFill="1" applyBorder="1"/>
    <xf numFmtId="43" fontId="34" fillId="0" borderId="60" xfId="0" applyNumberFormat="1" applyFont="1" applyBorder="1"/>
    <xf numFmtId="43" fontId="34" fillId="0" borderId="30" xfId="34" applyNumberFormat="1" applyFont="1" applyBorder="1"/>
    <xf numFmtId="9" fontId="34" fillId="0" borderId="18" xfId="94" applyFont="1" applyBorder="1" applyAlignment="1">
      <alignment horizontal="center"/>
    </xf>
    <xf numFmtId="9" fontId="34" fillId="0" borderId="28" xfId="94" applyFont="1" applyBorder="1"/>
    <xf numFmtId="43" fontId="34" fillId="0" borderId="31" xfId="34" applyNumberFormat="1" applyFont="1" applyBorder="1"/>
    <xf numFmtId="9" fontId="34" fillId="0" borderId="23" xfId="94" applyFont="1" applyBorder="1"/>
    <xf numFmtId="43" fontId="34" fillId="0" borderId="22" xfId="34" applyNumberFormat="1" applyFont="1" applyBorder="1"/>
    <xf numFmtId="0" fontId="34" fillId="0" borderId="62" xfId="0" applyFont="1" applyBorder="1"/>
    <xf numFmtId="0" fontId="48" fillId="24" borderId="35" xfId="0" applyFont="1" applyFill="1" applyBorder="1" applyAlignment="1">
      <alignment horizontal="center" wrapText="1"/>
    </xf>
    <xf numFmtId="0" fontId="48" fillId="24" borderId="29" xfId="0" applyFont="1" applyFill="1" applyBorder="1" applyAlignment="1">
      <alignment horizontal="center" wrapText="1"/>
    </xf>
    <xf numFmtId="166" fontId="34" fillId="24" borderId="60" xfId="0" applyNumberFormat="1" applyFont="1" applyFill="1" applyBorder="1"/>
    <xf numFmtId="173" fontId="34" fillId="0" borderId="60" xfId="34" applyFont="1" applyBorder="1"/>
    <xf numFmtId="173" fontId="34" fillId="0" borderId="39" xfId="34" applyFont="1" applyBorder="1"/>
    <xf numFmtId="0" fontId="34" fillId="0" borderId="63" xfId="0" applyFont="1" applyBorder="1"/>
    <xf numFmtId="173" fontId="34" fillId="0" borderId="46" xfId="34" applyFont="1" applyBorder="1" applyAlignment="1">
      <alignment horizontal="center" wrapText="1"/>
    </xf>
    <xf numFmtId="166" fontId="34" fillId="0" borderId="25" xfId="0" applyNumberFormat="1" applyFont="1" applyBorder="1" applyAlignment="1">
      <alignment horizontal="center" wrapText="1"/>
    </xf>
    <xf numFmtId="0" fontId="34" fillId="0" borderId="22" xfId="94" applyNumberFormat="1" applyFont="1" applyBorder="1" applyAlignment="1">
      <alignment horizontal="center"/>
    </xf>
    <xf numFmtId="173" fontId="34" fillId="0" borderId="18" xfId="34" applyFont="1" applyBorder="1" applyAlignment="1">
      <alignment horizontal="center"/>
    </xf>
    <xf numFmtId="0" fontId="34" fillId="0" borderId="22" xfId="0" applyFont="1" applyBorder="1" applyAlignment="1">
      <alignment horizontal="left"/>
    </xf>
    <xf numFmtId="0" fontId="34" fillId="0" borderId="21" xfId="0" applyFont="1" applyBorder="1" applyAlignment="1">
      <alignment horizontal="left"/>
    </xf>
    <xf numFmtId="0" fontId="48" fillId="24" borderId="16" xfId="0" applyFont="1" applyFill="1" applyBorder="1" applyAlignment="1">
      <alignment horizontal="center" wrapText="1"/>
    </xf>
    <xf numFmtId="0" fontId="48" fillId="24" borderId="29" xfId="0" applyFont="1" applyFill="1" applyBorder="1" applyAlignment="1">
      <alignment horizontal="center"/>
    </xf>
    <xf numFmtId="173" fontId="34" fillId="0" borderId="60" xfId="0" applyNumberFormat="1" applyFont="1" applyBorder="1"/>
    <xf numFmtId="173" fontId="34" fillId="0" borderId="30" xfId="34" applyFont="1" applyBorder="1"/>
    <xf numFmtId="2" fontId="34" fillId="0" borderId="18" xfId="0" applyNumberFormat="1" applyFont="1" applyBorder="1" applyAlignment="1">
      <alignment horizontal="center"/>
    </xf>
    <xf numFmtId="2" fontId="34" fillId="0" borderId="22" xfId="0" applyNumberFormat="1" applyFont="1" applyBorder="1" applyAlignment="1">
      <alignment horizontal="center"/>
    </xf>
    <xf numFmtId="0" fontId="48" fillId="24" borderId="35" xfId="0" applyFont="1" applyFill="1" applyBorder="1" applyAlignment="1">
      <alignment horizontal="center"/>
    </xf>
    <xf numFmtId="0" fontId="48" fillId="24" borderId="29" xfId="0" applyFont="1" applyFill="1" applyBorder="1"/>
    <xf numFmtId="173" fontId="34" fillId="0" borderId="41" xfId="34" applyFont="1" applyBorder="1"/>
    <xf numFmtId="0" fontId="34" fillId="0" borderId="20" xfId="0" applyFont="1" applyBorder="1"/>
    <xf numFmtId="2" fontId="34" fillId="0" borderId="18" xfId="0" applyNumberFormat="1" applyFont="1" applyBorder="1"/>
    <xf numFmtId="173" fontId="34" fillId="0" borderId="63" xfId="34" applyFont="1" applyBorder="1"/>
    <xf numFmtId="173" fontId="34" fillId="0" borderId="18" xfId="34" applyFont="1" applyBorder="1"/>
    <xf numFmtId="0" fontId="34" fillId="0" borderId="64" xfId="0" applyFont="1" applyBorder="1"/>
    <xf numFmtId="0" fontId="34" fillId="0" borderId="65" xfId="0" applyFont="1" applyBorder="1"/>
    <xf numFmtId="4" fontId="34" fillId="24" borderId="68" xfId="0" applyNumberFormat="1" applyFont="1" applyFill="1" applyBorder="1" applyAlignment="1">
      <alignment horizontal="center" vertical="center"/>
    </xf>
    <xf numFmtId="0" fontId="34" fillId="24" borderId="68" xfId="0" applyFont="1" applyFill="1" applyBorder="1" applyAlignment="1">
      <alignment horizontal="center" vertical="center"/>
    </xf>
    <xf numFmtId="0" fontId="34" fillId="0" borderId="69" xfId="0" applyFont="1" applyBorder="1"/>
    <xf numFmtId="0" fontId="51" fillId="0" borderId="71" xfId="0" applyFont="1" applyBorder="1" applyAlignment="1">
      <alignment horizontal="center"/>
    </xf>
    <xf numFmtId="0" fontId="51" fillId="0" borderId="55" xfId="0" applyFont="1" applyBorder="1" applyAlignment="1">
      <alignment horizontal="center"/>
    </xf>
    <xf numFmtId="0" fontId="51" fillId="0" borderId="72" xfId="0" applyFont="1" applyBorder="1" applyAlignment="1">
      <alignment horizontal="left"/>
    </xf>
    <xf numFmtId="1" fontId="51" fillId="0" borderId="12"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8" xfId="0" applyNumberFormat="1" applyFont="1" applyBorder="1" applyAlignment="1">
      <alignment horizontal="center" vertical="center"/>
    </xf>
    <xf numFmtId="0" fontId="51" fillId="0" borderId="35" xfId="0" applyFont="1" applyBorder="1" applyAlignment="1">
      <alignment horizontal="center" vertical="center"/>
    </xf>
    <xf numFmtId="0" fontId="51" fillId="0" borderId="29" xfId="0" applyFont="1" applyBorder="1" applyAlignment="1">
      <alignment horizontal="center" vertical="center"/>
    </xf>
    <xf numFmtId="0" fontId="51" fillId="0" borderId="58" xfId="0" applyFont="1" applyBorder="1" applyAlignment="1">
      <alignment horizontal="right" vertical="center"/>
    </xf>
    <xf numFmtId="0" fontId="49" fillId="0" borderId="58" xfId="0" applyFont="1" applyBorder="1" applyAlignment="1">
      <alignment horizontal="center"/>
    </xf>
    <xf numFmtId="0" fontId="34" fillId="0" borderId="59" xfId="0" applyFont="1" applyBorder="1" applyAlignment="1">
      <alignment horizontal="center"/>
    </xf>
    <xf numFmtId="0" fontId="51" fillId="0" borderId="73" xfId="0" applyFont="1" applyBorder="1" applyAlignment="1">
      <alignment vertical="center"/>
    </xf>
    <xf numFmtId="0" fontId="51" fillId="0" borderId="54" xfId="0" applyFont="1" applyBorder="1" applyAlignment="1">
      <alignment vertical="center"/>
    </xf>
    <xf numFmtId="0" fontId="49" fillId="0" borderId="54" xfId="0" applyFont="1" applyBorder="1" applyAlignment="1">
      <alignment horizontal="center"/>
    </xf>
    <xf numFmtId="0" fontId="34" fillId="0" borderId="62" xfId="0" applyFont="1" applyBorder="1" applyAlignment="1">
      <alignment horizontal="center"/>
    </xf>
    <xf numFmtId="9" fontId="36" fillId="27" borderId="30" xfId="94" applyFont="1" applyFill="1" applyBorder="1" applyAlignment="1">
      <alignment horizontal="center" vertical="center"/>
    </xf>
    <xf numFmtId="0" fontId="34" fillId="0" borderId="22" xfId="0" applyFont="1" applyBorder="1"/>
    <xf numFmtId="0" fontId="34" fillId="0" borderId="27" xfId="0" applyFont="1" applyBorder="1"/>
    <xf numFmtId="0" fontId="34" fillId="0" borderId="31" xfId="0" applyFont="1" applyBorder="1"/>
    <xf numFmtId="0" fontId="34" fillId="0" borderId="36" xfId="0" applyFont="1" applyBorder="1"/>
    <xf numFmtId="0" fontId="34" fillId="0" borderId="37" xfId="0" applyFont="1" applyBorder="1"/>
    <xf numFmtId="0" fontId="34" fillId="0" borderId="0" xfId="0" applyFont="1" applyBorder="1"/>
    <xf numFmtId="0" fontId="51" fillId="0" borderId="0" xfId="0" applyFont="1" applyBorder="1" applyAlignment="1">
      <alignment horizontal="right" vertical="center"/>
    </xf>
    <xf numFmtId="0" fontId="35" fillId="0" borderId="0" xfId="0" applyFont="1" applyBorder="1"/>
    <xf numFmtId="0" fontId="34" fillId="0" borderId="0" xfId="0" applyFont="1" applyBorder="1" applyAlignment="1">
      <alignment horizontal="center"/>
    </xf>
    <xf numFmtId="0" fontId="34" fillId="0" borderId="0" xfId="0" applyFont="1" applyBorder="1" applyAlignment="1">
      <alignment horizontal="left"/>
    </xf>
    <xf numFmtId="0" fontId="46" fillId="0" borderId="0" xfId="0" applyFont="1" applyBorder="1" applyAlignment="1">
      <alignment horizontal="left"/>
    </xf>
    <xf numFmtId="0" fontId="34" fillId="0" borderId="82" xfId="0" applyFont="1" applyBorder="1"/>
    <xf numFmtId="0" fontId="34" fillId="0" borderId="84" xfId="0" applyFont="1" applyBorder="1"/>
    <xf numFmtId="0" fontId="56" fillId="0" borderId="0" xfId="0" applyFont="1" applyBorder="1" applyAlignment="1">
      <alignment horizontal="left"/>
    </xf>
    <xf numFmtId="0" fontId="57" fillId="0" borderId="0" xfId="0" applyFont="1" applyBorder="1" applyAlignment="1">
      <alignment horizontal="left"/>
    </xf>
    <xf numFmtId="185" fontId="36" fillId="0" borderId="83" xfId="34" applyNumberFormat="1" applyFont="1" applyBorder="1"/>
    <xf numFmtId="0" fontId="58" fillId="24" borderId="70" xfId="0" applyFont="1" applyFill="1" applyBorder="1" applyAlignment="1">
      <alignment horizontal="center" vertical="center"/>
    </xf>
    <xf numFmtId="0" fontId="33" fillId="24" borderId="40" xfId="134" applyFont="1" applyFill="1" applyBorder="1" applyAlignment="1">
      <alignment vertical="center"/>
    </xf>
    <xf numFmtId="0" fontId="33" fillId="24" borderId="42" xfId="134" applyFont="1" applyFill="1" applyBorder="1" applyAlignment="1">
      <alignment vertical="center"/>
    </xf>
    <xf numFmtId="0" fontId="33" fillId="24" borderId="43" xfId="134" applyFont="1" applyFill="1" applyBorder="1" applyAlignment="1">
      <alignment vertical="center"/>
    </xf>
    <xf numFmtId="49" fontId="36" fillId="0" borderId="18" xfId="134" applyNumberFormat="1" applyFont="1" applyBorder="1" applyAlignment="1">
      <alignment horizontal="center" vertical="center"/>
    </xf>
    <xf numFmtId="0" fontId="36" fillId="0" borderId="13" xfId="134" applyFont="1" applyBorder="1" applyAlignment="1">
      <alignment horizontal="left" vertical="center"/>
    </xf>
    <xf numFmtId="0" fontId="36" fillId="0" borderId="14" xfId="134" applyFont="1" applyBorder="1" applyAlignment="1">
      <alignment horizontal="center" vertical="center"/>
    </xf>
    <xf numFmtId="0" fontId="36" fillId="0" borderId="14" xfId="134" applyFont="1" applyBorder="1" applyAlignment="1">
      <alignment horizontal="left" vertical="center" wrapText="1"/>
    </xf>
    <xf numFmtId="0" fontId="36" fillId="0" borderId="50" xfId="134" applyFont="1" applyBorder="1" applyAlignment="1">
      <alignment horizontal="left" vertical="center"/>
    </xf>
    <xf numFmtId="0" fontId="36" fillId="0" borderId="0" xfId="134" applyFont="1" applyAlignment="1">
      <alignment horizontal="center" vertical="center"/>
    </xf>
    <xf numFmtId="0" fontId="36" fillId="0" borderId="0" xfId="134" applyFont="1" applyAlignment="1">
      <alignment horizontal="left" vertical="center" wrapText="1"/>
    </xf>
    <xf numFmtId="0" fontId="36" fillId="0" borderId="33" xfId="134" applyFont="1" applyBorder="1" applyAlignment="1">
      <alignment horizontal="center" vertical="center"/>
    </xf>
    <xf numFmtId="2" fontId="36" fillId="0" borderId="14" xfId="134" applyNumberFormat="1" applyFont="1" applyBorder="1" applyAlignment="1">
      <alignment horizontal="center" vertical="center"/>
    </xf>
    <xf numFmtId="0" fontId="36" fillId="0" borderId="14" xfId="134" applyFont="1" applyBorder="1" applyAlignment="1">
      <alignment horizontal="left" vertical="center"/>
    </xf>
    <xf numFmtId="187" fontId="33" fillId="24" borderId="43" xfId="134" applyNumberFormat="1" applyFont="1" applyFill="1" applyBorder="1" applyAlignment="1">
      <alignment vertical="center"/>
    </xf>
    <xf numFmtId="49" fontId="33" fillId="0" borderId="0" xfId="130" applyNumberFormat="1" applyFont="1" applyAlignment="1">
      <alignment horizontal="right" vertical="center"/>
    </xf>
    <xf numFmtId="186" fontId="33" fillId="0" borderId="0" xfId="130" applyNumberFormat="1" applyFont="1" applyAlignment="1">
      <alignment vertical="center"/>
    </xf>
    <xf numFmtId="0" fontId="36" fillId="0" borderId="0" xfId="127" applyFont="1"/>
    <xf numFmtId="0" fontId="36" fillId="0" borderId="0" xfId="127" applyFont="1" applyAlignment="1">
      <alignment horizontal="center"/>
    </xf>
    <xf numFmtId="0" fontId="36" fillId="0" borderId="0" xfId="125" applyFont="1" applyAlignment="1">
      <alignment horizontal="center" vertical="center"/>
    </xf>
    <xf numFmtId="2" fontId="36" fillId="0" borderId="0" xfId="127" applyNumberFormat="1" applyFont="1"/>
    <xf numFmtId="181" fontId="36" fillId="0" borderId="0" xfId="128" applyNumberFormat="1" applyFont="1"/>
    <xf numFmtId="39" fontId="33" fillId="0" borderId="0" xfId="128" applyNumberFormat="1" applyFont="1" applyAlignment="1">
      <alignment vertical="center"/>
    </xf>
    <xf numFmtId="0" fontId="33" fillId="0" borderId="34" xfId="227" applyFont="1" applyBorder="1" applyAlignment="1">
      <alignment vertical="center"/>
    </xf>
    <xf numFmtId="0" fontId="36" fillId="0" borderId="0" xfId="257" applyFont="1"/>
    <xf numFmtId="0" fontId="32" fillId="0" borderId="0" xfId="257" applyFont="1"/>
    <xf numFmtId="0" fontId="36" fillId="0" borderId="38" xfId="257" applyFont="1" applyBorder="1"/>
    <xf numFmtId="0" fontId="36" fillId="0" borderId="80" xfId="257" applyFont="1" applyBorder="1"/>
    <xf numFmtId="0" fontId="36" fillId="0" borderId="81" xfId="257" applyFont="1" applyBorder="1"/>
    <xf numFmtId="0" fontId="36" fillId="0" borderId="36" xfId="257" applyFont="1" applyBorder="1"/>
    <xf numFmtId="0" fontId="36" fillId="0" borderId="37" xfId="257" applyFont="1" applyBorder="1"/>
    <xf numFmtId="0" fontId="36" fillId="25" borderId="0" xfId="257" applyFont="1" applyFill="1"/>
    <xf numFmtId="0" fontId="36" fillId="25" borderId="36" xfId="257" applyFont="1" applyFill="1" applyBorder="1"/>
    <xf numFmtId="0" fontId="36" fillId="25" borderId="37" xfId="257" applyFont="1" applyFill="1" applyBorder="1"/>
    <xf numFmtId="0" fontId="32" fillId="25" borderId="0" xfId="257" applyFont="1" applyFill="1"/>
    <xf numFmtId="4" fontId="36" fillId="0" borderId="18" xfId="259" applyNumberFormat="1" applyFont="1" applyBorder="1" applyAlignment="1">
      <alignment vertical="center" wrapText="1"/>
    </xf>
    <xf numFmtId="167" fontId="36" fillId="0" borderId="18" xfId="260" applyNumberFormat="1" applyFont="1" applyBorder="1" applyAlignment="1">
      <alignment horizontal="right" vertical="center" wrapText="1"/>
    </xf>
    <xf numFmtId="167" fontId="36" fillId="0" borderId="46" xfId="260" applyNumberFormat="1" applyFont="1" applyBorder="1" applyAlignment="1">
      <alignment horizontal="right" vertical="center" wrapText="1"/>
    </xf>
    <xf numFmtId="0" fontId="32" fillId="0" borderId="36" xfId="257" applyFont="1" applyBorder="1"/>
    <xf numFmtId="167" fontId="36" fillId="0" borderId="24" xfId="260" applyNumberFormat="1" applyFont="1" applyBorder="1" applyAlignment="1">
      <alignment horizontal="right" vertical="center" wrapText="1"/>
    </xf>
    <xf numFmtId="176" fontId="33" fillId="0" borderId="39" xfId="259" applyNumberFormat="1" applyFont="1" applyBorder="1" applyAlignment="1">
      <alignment horizontal="right" vertical="center"/>
    </xf>
    <xf numFmtId="0" fontId="32" fillId="0" borderId="37" xfId="257" applyFont="1" applyBorder="1"/>
    <xf numFmtId="0" fontId="36" fillId="0" borderId="14" xfId="257" applyFont="1" applyBorder="1"/>
    <xf numFmtId="0" fontId="36" fillId="0" borderId="14" xfId="257" applyFont="1" applyBorder="1" applyAlignment="1">
      <alignment horizontal="center"/>
    </xf>
    <xf numFmtId="167" fontId="36" fillId="0" borderId="44" xfId="260" applyNumberFormat="1" applyFont="1" applyBorder="1" applyAlignment="1">
      <alignment horizontal="right" vertical="center" wrapText="1"/>
    </xf>
    <xf numFmtId="176" fontId="33" fillId="0" borderId="49" xfId="259" applyNumberFormat="1" applyFont="1" applyBorder="1" applyAlignment="1">
      <alignment horizontal="right" vertical="center"/>
    </xf>
    <xf numFmtId="0" fontId="36" fillId="0" borderId="36" xfId="127" applyFont="1" applyBorder="1"/>
    <xf numFmtId="0" fontId="36" fillId="0" borderId="37" xfId="127" applyFont="1" applyBorder="1"/>
    <xf numFmtId="0" fontId="35" fillId="0" borderId="0" xfId="127" applyFont="1"/>
    <xf numFmtId="186" fontId="33" fillId="26" borderId="46" xfId="261" applyNumberFormat="1" applyFont="1" applyFill="1" applyBorder="1" applyAlignment="1">
      <alignment horizontal="center" vertical="center"/>
    </xf>
    <xf numFmtId="182" fontId="36" fillId="0" borderId="37" xfId="127" applyNumberFormat="1" applyFont="1" applyBorder="1"/>
    <xf numFmtId="186" fontId="33" fillId="26" borderId="18" xfId="261" applyNumberFormat="1" applyFont="1" applyFill="1" applyBorder="1" applyAlignment="1">
      <alignment horizontal="center" vertical="center"/>
    </xf>
    <xf numFmtId="184" fontId="36" fillId="0" borderId="37" xfId="127" applyNumberFormat="1" applyFont="1" applyBorder="1"/>
    <xf numFmtId="0" fontId="34" fillId="0" borderId="0" xfId="127" applyFont="1"/>
    <xf numFmtId="0" fontId="36" fillId="0" borderId="82" xfId="127" applyFont="1" applyBorder="1"/>
    <xf numFmtId="0" fontId="36" fillId="0" borderId="83" xfId="257" applyFont="1" applyBorder="1"/>
    <xf numFmtId="0" fontId="36" fillId="0" borderId="83" xfId="257" applyFont="1" applyBorder="1" applyAlignment="1">
      <alignment horizontal="center"/>
    </xf>
    <xf numFmtId="0" fontId="36" fillId="0" borderId="84" xfId="257" applyFont="1" applyBorder="1"/>
    <xf numFmtId="0" fontId="32" fillId="0" borderId="0" xfId="257" applyFont="1" applyAlignment="1">
      <alignment horizontal="center"/>
    </xf>
    <xf numFmtId="0" fontId="33" fillId="24" borderId="59" xfId="134" applyFont="1" applyFill="1" applyBorder="1" applyAlignment="1">
      <alignment vertical="center"/>
    </xf>
    <xf numFmtId="0" fontId="33" fillId="24" borderId="58" xfId="134" applyFont="1" applyFill="1" applyBorder="1" applyAlignment="1">
      <alignment vertical="center"/>
    </xf>
    <xf numFmtId="0" fontId="33" fillId="24" borderId="57" xfId="134" applyFont="1" applyFill="1" applyBorder="1" applyAlignment="1">
      <alignment vertical="center"/>
    </xf>
    <xf numFmtId="4" fontId="36" fillId="0" borderId="25" xfId="259" applyNumberFormat="1" applyFont="1" applyBorder="1" applyAlignment="1">
      <alignment vertical="center" wrapText="1"/>
    </xf>
    <xf numFmtId="0" fontId="36" fillId="0" borderId="85" xfId="134" applyFont="1" applyBorder="1" applyAlignment="1">
      <alignment horizontal="left" vertical="center"/>
    </xf>
    <xf numFmtId="4" fontId="36" fillId="0" borderId="63" xfId="259" applyNumberFormat="1" applyFont="1" applyBorder="1" applyAlignment="1">
      <alignment vertical="center" wrapText="1"/>
    </xf>
    <xf numFmtId="0" fontId="34" fillId="0" borderId="22" xfId="0"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wrapText="1"/>
    </xf>
    <xf numFmtId="0" fontId="48" fillId="24" borderId="45" xfId="0" applyFont="1" applyFill="1" applyBorder="1" applyAlignment="1">
      <alignment horizontal="center"/>
    </xf>
    <xf numFmtId="0" fontId="49" fillId="0" borderId="0" xfId="0" applyFont="1" applyBorder="1" applyAlignment="1">
      <alignment horizontal="center"/>
    </xf>
    <xf numFmtId="0" fontId="33" fillId="0" borderId="0" xfId="258" applyFont="1" applyBorder="1" applyAlignment="1"/>
    <xf numFmtId="0" fontId="33" fillId="0" borderId="12" xfId="258" applyFont="1" applyBorder="1" applyAlignment="1"/>
    <xf numFmtId="0" fontId="56" fillId="0" borderId="86" xfId="0" applyFont="1" applyBorder="1" applyAlignment="1">
      <alignment horizontal="left"/>
    </xf>
    <xf numFmtId="0" fontId="57" fillId="0" borderId="86" xfId="0" applyFont="1" applyBorder="1" applyAlignment="1">
      <alignment horizontal="left"/>
    </xf>
    <xf numFmtId="0" fontId="36" fillId="0" borderId="87" xfId="257" applyFont="1" applyBorder="1"/>
    <xf numFmtId="0" fontId="36" fillId="0" borderId="91" xfId="257" applyFont="1" applyBorder="1"/>
    <xf numFmtId="0" fontId="36" fillId="0" borderId="91" xfId="257" applyFont="1" applyBorder="1" applyAlignment="1">
      <alignment horizontal="center"/>
    </xf>
    <xf numFmtId="0" fontId="56" fillId="0" borderId="36" xfId="0" applyFont="1" applyBorder="1" applyAlignment="1">
      <alignment horizontal="left"/>
    </xf>
    <xf numFmtId="0" fontId="59" fillId="0" borderId="95" xfId="0" applyFont="1" applyBorder="1" applyAlignment="1">
      <alignment horizontal="left"/>
    </xf>
    <xf numFmtId="0" fontId="60" fillId="0" borderId="95" xfId="0" applyFont="1" applyBorder="1" applyAlignment="1">
      <alignment horizontal="left"/>
    </xf>
    <xf numFmtId="0" fontId="34" fillId="0" borderId="87" xfId="0" applyFont="1" applyBorder="1"/>
    <xf numFmtId="0" fontId="61" fillId="0" borderId="0" xfId="257" applyFont="1"/>
    <xf numFmtId="0" fontId="61" fillId="25" borderId="0" xfId="257" applyFont="1" applyFill="1"/>
    <xf numFmtId="0" fontId="62" fillId="0" borderId="0" xfId="257" applyFont="1"/>
    <xf numFmtId="0" fontId="62" fillId="25" borderId="0" xfId="257" applyFont="1" applyFill="1"/>
    <xf numFmtId="190" fontId="61" fillId="0" borderId="0" xfId="257" applyNumberFormat="1" applyFont="1"/>
    <xf numFmtId="189" fontId="61" fillId="0" borderId="0" xfId="257" applyNumberFormat="1" applyFont="1"/>
    <xf numFmtId="187" fontId="61" fillId="0" borderId="0" xfId="257" applyNumberFormat="1" applyFont="1"/>
    <xf numFmtId="0" fontId="36" fillId="0" borderId="72" xfId="127" applyFont="1" applyBorder="1" applyAlignment="1">
      <alignment horizontal="left" vertical="center" wrapText="1"/>
    </xf>
    <xf numFmtId="0" fontId="36" fillId="0" borderId="55" xfId="127" applyFont="1" applyBorder="1" applyAlignment="1">
      <alignment horizontal="left" vertical="center" wrapText="1"/>
    </xf>
    <xf numFmtId="0" fontId="37" fillId="0" borderId="66" xfId="127" applyFont="1" applyBorder="1" applyAlignment="1">
      <alignment horizontal="right" vertical="center"/>
    </xf>
    <xf numFmtId="181" fontId="36" fillId="0" borderId="46" xfId="128" applyNumberFormat="1" applyFont="1" applyBorder="1" applyAlignment="1">
      <alignment vertical="center"/>
    </xf>
    <xf numFmtId="4" fontId="36" fillId="0" borderId="0" xfId="259" applyNumberFormat="1" applyFont="1" applyBorder="1" applyAlignment="1">
      <alignment vertical="center" wrapText="1"/>
    </xf>
    <xf numFmtId="176" fontId="33" fillId="0" borderId="15" xfId="259" applyNumberFormat="1" applyFont="1" applyBorder="1" applyAlignment="1">
      <alignment horizontal="right" vertical="center"/>
    </xf>
    <xf numFmtId="0" fontId="36" fillId="0" borderId="21" xfId="134" applyFont="1" applyBorder="1" applyAlignment="1">
      <alignment horizontal="left" vertical="center"/>
    </xf>
    <xf numFmtId="2" fontId="36" fillId="0" borderId="22" xfId="134" applyNumberFormat="1" applyFont="1" applyBorder="1" applyAlignment="1">
      <alignment horizontal="center" vertical="center"/>
    </xf>
    <xf numFmtId="0" fontId="36" fillId="0" borderId="22" xfId="134" applyFont="1" applyBorder="1" applyAlignment="1">
      <alignment horizontal="left" vertical="center" wrapText="1"/>
    </xf>
    <xf numFmtId="0" fontId="36" fillId="0" borderId="22" xfId="134" applyFont="1" applyBorder="1" applyAlignment="1">
      <alignment horizontal="center" vertical="center"/>
    </xf>
    <xf numFmtId="167" fontId="36" fillId="0" borderId="23" xfId="260" applyNumberFormat="1" applyFont="1" applyBorder="1" applyAlignment="1">
      <alignment horizontal="right" vertical="center" wrapText="1"/>
    </xf>
    <xf numFmtId="176" fontId="33" fillId="0" borderId="30" xfId="259" applyNumberFormat="1" applyFont="1" applyBorder="1" applyAlignment="1">
      <alignment horizontal="right" vertical="center"/>
    </xf>
    <xf numFmtId="0" fontId="36" fillId="0" borderId="19" xfId="134" applyFont="1" applyBorder="1" applyAlignment="1">
      <alignment horizontal="center" vertical="center"/>
    </xf>
    <xf numFmtId="0" fontId="36" fillId="0" borderId="50" xfId="134" applyFont="1" applyBorder="1" applyAlignment="1">
      <alignment horizontal="center" vertical="center"/>
    </xf>
    <xf numFmtId="205" fontId="32" fillId="0" borderId="0" xfId="257" applyNumberFormat="1" applyFont="1"/>
    <xf numFmtId="0" fontId="36" fillId="25" borderId="21" xfId="127" applyFont="1" applyFill="1" applyBorder="1" applyAlignment="1">
      <alignment horizontal="left" vertical="center"/>
    </xf>
    <xf numFmtId="180" fontId="36" fillId="25" borderId="22" xfId="128" applyNumberFormat="1" applyFont="1" applyFill="1" applyBorder="1" applyAlignment="1">
      <alignment horizontal="center" vertical="center"/>
    </xf>
    <xf numFmtId="0" fontId="33" fillId="25" borderId="22" xfId="127" applyFont="1" applyFill="1" applyBorder="1" applyAlignment="1">
      <alignment vertical="center"/>
    </xf>
    <xf numFmtId="0" fontId="33" fillId="25" borderId="23" xfId="127" applyFont="1" applyFill="1" applyBorder="1" applyAlignment="1">
      <alignment horizontal="right" vertical="center"/>
    </xf>
    <xf numFmtId="181" fontId="36" fillId="25" borderId="30" xfId="128" applyNumberFormat="1" applyFont="1" applyFill="1" applyBorder="1" applyAlignment="1">
      <alignment vertical="center"/>
    </xf>
    <xf numFmtId="0" fontId="36" fillId="0" borderId="60" xfId="263" applyFont="1" applyBorder="1" applyAlignment="1">
      <alignment horizontal="left" vertical="center"/>
    </xf>
    <xf numFmtId="42" fontId="61" fillId="0" borderId="0" xfId="262" applyFont="1"/>
    <xf numFmtId="0" fontId="33" fillId="0" borderId="0" xfId="258" applyFont="1" applyBorder="1" applyAlignment="1">
      <alignment horizontal="center"/>
    </xf>
    <xf numFmtId="0" fontId="56" fillId="0" borderId="88" xfId="0" applyFont="1" applyBorder="1" applyAlignment="1">
      <alignment horizontal="center" wrapText="1"/>
    </xf>
    <xf numFmtId="0" fontId="56" fillId="0" borderId="89" xfId="0" applyFont="1" applyBorder="1" applyAlignment="1">
      <alignment horizontal="center" wrapText="1"/>
    </xf>
    <xf numFmtId="0" fontId="56" fillId="0" borderId="90" xfId="0" applyFont="1" applyBorder="1" applyAlignment="1">
      <alignment horizontal="center" wrapText="1"/>
    </xf>
    <xf numFmtId="0" fontId="36" fillId="27" borderId="33" xfId="258" applyFont="1" applyFill="1" applyBorder="1" applyAlignment="1">
      <alignment vertical="center" wrapText="1"/>
    </xf>
    <xf numFmtId="0" fontId="36" fillId="27" borderId="18" xfId="258" applyFont="1" applyFill="1" applyBorder="1" applyAlignment="1">
      <alignment vertical="center" wrapText="1"/>
    </xf>
    <xf numFmtId="3" fontId="33" fillId="26" borderId="18" xfId="258" applyNumberFormat="1" applyFont="1" applyFill="1" applyBorder="1" applyAlignment="1">
      <alignment horizontal="center" vertical="center"/>
    </xf>
    <xf numFmtId="0" fontId="33" fillId="27" borderId="33" xfId="258" applyFont="1" applyFill="1" applyBorder="1" applyAlignment="1">
      <alignment vertical="center" wrapText="1"/>
    </xf>
    <xf numFmtId="0" fontId="36" fillId="25" borderId="18" xfId="258" applyFont="1" applyFill="1" applyBorder="1" applyAlignment="1">
      <alignment horizontal="center" vertical="center" wrapText="1"/>
    </xf>
    <xf numFmtId="0" fontId="36" fillId="25" borderId="30" xfId="258" applyFont="1" applyFill="1" applyBorder="1" applyAlignment="1">
      <alignment horizontal="center" vertical="center" wrapText="1"/>
    </xf>
    <xf numFmtId="0" fontId="36" fillId="26" borderId="33" xfId="258" applyFont="1" applyFill="1" applyBorder="1" applyAlignment="1">
      <alignment vertical="center" wrapText="1"/>
    </xf>
    <xf numFmtId="0" fontId="36" fillId="26" borderId="18" xfId="258" applyFont="1" applyFill="1" applyBorder="1" applyAlignment="1">
      <alignment vertical="center" wrapText="1"/>
    </xf>
    <xf numFmtId="0" fontId="33" fillId="26" borderId="18" xfId="258" applyFont="1" applyFill="1" applyBorder="1" applyAlignment="1">
      <alignment horizontal="center" vertical="center" wrapText="1"/>
    </xf>
    <xf numFmtId="0" fontId="33" fillId="26" borderId="18" xfId="258" applyFont="1" applyFill="1" applyBorder="1" applyAlignment="1">
      <alignment horizontal="center" vertical="center"/>
    </xf>
    <xf numFmtId="0" fontId="36" fillId="27" borderId="33" xfId="0" applyFont="1" applyFill="1" applyBorder="1" applyAlignment="1">
      <alignment vertical="center" wrapText="1"/>
    </xf>
    <xf numFmtId="0" fontId="36" fillId="27" borderId="18" xfId="0" applyFont="1" applyFill="1" applyBorder="1" applyAlignment="1">
      <alignment vertical="center" wrapText="1"/>
    </xf>
    <xf numFmtId="3" fontId="33" fillId="26" borderId="18" xfId="258" applyNumberFormat="1" applyFont="1" applyFill="1" applyBorder="1" applyAlignment="1">
      <alignment horizontal="center" vertical="center" wrapText="1"/>
    </xf>
    <xf numFmtId="0" fontId="33" fillId="24" borderId="40" xfId="134" applyFont="1" applyFill="1" applyBorder="1" applyAlignment="1">
      <alignment horizontal="right" vertical="center"/>
    </xf>
    <xf numFmtId="0" fontId="33" fillId="24" borderId="42" xfId="134" applyFont="1" applyFill="1" applyBorder="1" applyAlignment="1">
      <alignment horizontal="right" vertical="center"/>
    </xf>
    <xf numFmtId="0" fontId="33" fillId="24" borderId="52" xfId="134" applyFont="1" applyFill="1" applyBorder="1" applyAlignment="1">
      <alignment horizontal="right" vertical="center"/>
    </xf>
    <xf numFmtId="0" fontId="36" fillId="0" borderId="34" xfId="127" applyFont="1" applyBorder="1" applyAlignment="1">
      <alignment horizontal="left" vertical="center" wrapText="1"/>
    </xf>
    <xf numFmtId="0" fontId="36" fillId="0" borderId="16" xfId="127" applyFont="1" applyBorder="1" applyAlignment="1">
      <alignment horizontal="left" vertical="center" wrapText="1"/>
    </xf>
    <xf numFmtId="0" fontId="36" fillId="0" borderId="16" xfId="227" applyFont="1" applyBorder="1" applyAlignment="1">
      <alignment horizontal="center" vertical="center"/>
    </xf>
    <xf numFmtId="0" fontId="36" fillId="0" borderId="26" xfId="227" applyFont="1" applyBorder="1" applyAlignment="1">
      <alignment horizontal="center" vertical="center"/>
    </xf>
    <xf numFmtId="3" fontId="33" fillId="26" borderId="25" xfId="258" applyNumberFormat="1" applyFont="1" applyFill="1" applyBorder="1" applyAlignment="1">
      <alignment horizontal="center" vertical="center" wrapText="1"/>
    </xf>
    <xf numFmtId="0" fontId="33" fillId="0" borderId="11" xfId="258" applyFont="1" applyBorder="1" applyAlignment="1">
      <alignment horizontal="center"/>
    </xf>
    <xf numFmtId="0" fontId="33" fillId="0" borderId="12" xfId="258" applyFont="1" applyBorder="1" applyAlignment="1">
      <alignment horizontal="center"/>
    </xf>
    <xf numFmtId="0" fontId="36" fillId="27" borderId="18" xfId="257" applyFont="1" applyFill="1" applyBorder="1" applyAlignment="1">
      <alignment horizontal="left" wrapText="1"/>
    </xf>
    <xf numFmtId="0" fontId="36" fillId="26" borderId="19" xfId="257" applyFont="1" applyFill="1" applyBorder="1" applyAlignment="1">
      <alignment horizontal="center" wrapText="1"/>
    </xf>
    <xf numFmtId="0" fontId="36" fillId="26" borderId="22" xfId="257" applyFont="1" applyFill="1" applyBorder="1" applyAlignment="1">
      <alignment horizontal="center" wrapText="1"/>
    </xf>
    <xf numFmtId="0" fontId="36" fillId="26" borderId="23" xfId="257" applyFont="1" applyFill="1" applyBorder="1" applyAlignment="1">
      <alignment horizontal="center" wrapText="1"/>
    </xf>
    <xf numFmtId="0" fontId="33" fillId="24" borderId="13" xfId="134" applyFont="1" applyFill="1" applyBorder="1" applyAlignment="1">
      <alignment horizontal="left" vertical="center" wrapText="1"/>
    </xf>
    <xf numFmtId="0" fontId="33" fillId="24" borderId="14" xfId="134" applyFont="1" applyFill="1" applyBorder="1" applyAlignment="1">
      <alignment horizontal="left" vertical="center" wrapText="1"/>
    </xf>
    <xf numFmtId="0" fontId="33" fillId="24" borderId="15" xfId="134" applyFont="1" applyFill="1" applyBorder="1" applyAlignment="1">
      <alignment horizontal="left" vertical="center" wrapText="1"/>
    </xf>
    <xf numFmtId="0" fontId="33" fillId="25" borderId="32" xfId="134" applyFont="1" applyFill="1" applyBorder="1" applyAlignment="1">
      <alignment horizontal="center" vertical="center" wrapText="1"/>
    </xf>
    <xf numFmtId="0" fontId="33" fillId="25" borderId="47" xfId="134" applyFont="1" applyFill="1" applyBorder="1" applyAlignment="1">
      <alignment horizontal="center" vertical="center" wrapText="1"/>
    </xf>
    <xf numFmtId="0" fontId="33" fillId="25" borderId="29" xfId="134" applyFont="1" applyFill="1" applyBorder="1" applyAlignment="1">
      <alignment horizontal="center" vertical="center" wrapText="1"/>
    </xf>
    <xf numFmtId="0" fontId="33" fillId="25" borderId="20" xfId="134" applyFont="1" applyFill="1" applyBorder="1" applyAlignment="1">
      <alignment horizontal="center" vertical="center" wrapText="1"/>
    </xf>
    <xf numFmtId="0" fontId="33" fillId="0" borderId="29" xfId="125" applyFont="1" applyBorder="1" applyAlignment="1">
      <alignment horizontal="center" vertical="center" wrapText="1"/>
    </xf>
    <xf numFmtId="4" fontId="33" fillId="25" borderId="29" xfId="134" applyNumberFormat="1" applyFont="1" applyFill="1" applyBorder="1" applyAlignment="1">
      <alignment horizontal="center" vertical="center" wrapText="1"/>
    </xf>
    <xf numFmtId="4" fontId="33" fillId="25" borderId="20" xfId="134" applyNumberFormat="1" applyFont="1" applyFill="1" applyBorder="1" applyAlignment="1">
      <alignment horizontal="center" vertical="center" wrapText="1"/>
    </xf>
    <xf numFmtId="4" fontId="33" fillId="25" borderId="35" xfId="134" applyNumberFormat="1" applyFont="1" applyFill="1" applyBorder="1" applyAlignment="1">
      <alignment horizontal="center" vertical="center" wrapText="1"/>
    </xf>
    <xf numFmtId="4" fontId="33" fillId="25" borderId="41" xfId="134" applyNumberFormat="1" applyFont="1" applyFill="1" applyBorder="1" applyAlignment="1">
      <alignment horizontal="center" vertical="center" wrapText="1"/>
    </xf>
    <xf numFmtId="0" fontId="33" fillId="24" borderId="13" xfId="134" applyFont="1" applyFill="1" applyBorder="1" applyAlignment="1">
      <alignment horizontal="left" vertical="center"/>
    </xf>
    <xf numFmtId="0" fontId="33" fillId="24" borderId="14" xfId="134" applyFont="1" applyFill="1" applyBorder="1" applyAlignment="1">
      <alignment horizontal="left" vertical="center"/>
    </xf>
    <xf numFmtId="0" fontId="33" fillId="24" borderId="15" xfId="134" applyFont="1" applyFill="1" applyBorder="1" applyAlignment="1">
      <alignment horizontal="left" vertical="center"/>
    </xf>
    <xf numFmtId="0" fontId="51" fillId="0" borderId="75" xfId="254" applyFont="1" applyBorder="1" applyAlignment="1">
      <alignment horizontal="center" vertical="center"/>
    </xf>
    <xf numFmtId="0" fontId="51" fillId="0" borderId="49" xfId="254" applyFont="1" applyBorder="1" applyAlignment="1">
      <alignment horizontal="center" vertical="center"/>
    </xf>
    <xf numFmtId="0" fontId="49" fillId="0" borderId="74" xfId="0" applyFont="1" applyBorder="1" applyAlignment="1">
      <alignment horizontal="center"/>
    </xf>
    <xf numFmtId="0" fontId="49" fillId="0" borderId="0" xfId="0" applyFont="1" applyBorder="1" applyAlignment="1">
      <alignment horizontal="center"/>
    </xf>
    <xf numFmtId="0" fontId="49" fillId="0" borderId="44" xfId="0" applyFont="1" applyBorder="1" applyAlignment="1">
      <alignment horizontal="center"/>
    </xf>
    <xf numFmtId="0" fontId="56" fillId="0" borderId="38" xfId="0" applyFont="1" applyBorder="1" applyAlignment="1">
      <alignment horizontal="center"/>
    </xf>
    <xf numFmtId="0" fontId="56" fillId="0" borderId="80" xfId="0" applyFont="1" applyBorder="1" applyAlignment="1">
      <alignment horizontal="center"/>
    </xf>
    <xf numFmtId="0" fontId="56" fillId="0" borderId="81" xfId="0" applyFont="1" applyBorder="1" applyAlignment="1">
      <alignment horizontal="center"/>
    </xf>
    <xf numFmtId="0" fontId="59" fillId="0" borderId="92" xfId="0" applyFont="1" applyBorder="1" applyAlignment="1">
      <alignment horizontal="center" wrapText="1"/>
    </xf>
    <xf numFmtId="0" fontId="59" fillId="0" borderId="93" xfId="0" applyFont="1" applyBorder="1" applyAlignment="1">
      <alignment horizontal="center" wrapText="1"/>
    </xf>
    <xf numFmtId="0" fontId="59" fillId="0" borderId="94" xfId="0" applyFont="1" applyBorder="1" applyAlignment="1">
      <alignment horizontal="center" wrapText="1"/>
    </xf>
    <xf numFmtId="0" fontId="36" fillId="27" borderId="18" xfId="0" applyFont="1" applyFill="1" applyBorder="1" applyAlignment="1">
      <alignment horizontal="center" wrapText="1"/>
    </xf>
    <xf numFmtId="0" fontId="54" fillId="0" borderId="79" xfId="255" applyFont="1" applyBorder="1" applyAlignment="1" applyProtection="1">
      <alignment horizontal="center"/>
    </xf>
    <xf numFmtId="0" fontId="54" fillId="0" borderId="50" xfId="255" applyFont="1" applyBorder="1" applyAlignment="1" applyProtection="1">
      <alignment horizontal="center"/>
    </xf>
    <xf numFmtId="0" fontId="55" fillId="0" borderId="77" xfId="0" applyFont="1" applyBorder="1" applyAlignment="1">
      <alignment horizontal="center"/>
    </xf>
    <xf numFmtId="0" fontId="55" fillId="0" borderId="58" xfId="0" applyFont="1" applyBorder="1" applyAlignment="1">
      <alignment horizontal="center"/>
    </xf>
    <xf numFmtId="0" fontId="55" fillId="0" borderId="78" xfId="0" applyFont="1" applyBorder="1" applyAlignment="1">
      <alignment horizontal="center"/>
    </xf>
    <xf numFmtId="0" fontId="51" fillId="0" borderId="77" xfId="254" applyFont="1" applyBorder="1" applyAlignment="1">
      <alignment horizontal="center" vertical="center"/>
    </xf>
    <xf numFmtId="0" fontId="51" fillId="0" borderId="58" xfId="254" applyFont="1" applyBorder="1" applyAlignment="1">
      <alignment horizontal="center" vertical="center"/>
    </xf>
    <xf numFmtId="0" fontId="51" fillId="0" borderId="57" xfId="254" applyFont="1" applyBorder="1" applyAlignment="1">
      <alignment horizontal="center" vertical="center"/>
    </xf>
    <xf numFmtId="0" fontId="51" fillId="0" borderId="67" xfId="254" applyFont="1" applyBorder="1" applyAlignment="1">
      <alignment horizontal="center" vertical="center"/>
    </xf>
    <xf numFmtId="0" fontId="51" fillId="0" borderId="55" xfId="254" applyFont="1" applyBorder="1" applyAlignment="1">
      <alignment horizontal="center" vertical="center"/>
    </xf>
    <xf numFmtId="0" fontId="51" fillId="0" borderId="71" xfId="254" applyFont="1" applyBorder="1" applyAlignment="1">
      <alignment horizontal="center" vertical="center"/>
    </xf>
    <xf numFmtId="0" fontId="48" fillId="0" borderId="74" xfId="0" applyFont="1" applyBorder="1" applyAlignment="1">
      <alignment horizontal="center"/>
    </xf>
    <xf numFmtId="0" fontId="48" fillId="0" borderId="0" xfId="0" applyFont="1" applyBorder="1" applyAlignment="1">
      <alignment horizontal="center"/>
    </xf>
    <xf numFmtId="0" fontId="48" fillId="0" borderId="44" xfId="0" applyFont="1" applyBorder="1" applyAlignment="1">
      <alignment horizontal="center"/>
    </xf>
    <xf numFmtId="0" fontId="51" fillId="0" borderId="76" xfId="254" applyFont="1" applyBorder="1" applyAlignment="1">
      <alignment horizontal="center" vertical="center"/>
    </xf>
    <xf numFmtId="0" fontId="51" fillId="0" borderId="25" xfId="0" applyFont="1" applyBorder="1" applyAlignment="1">
      <alignment horizontal="center" vertical="center"/>
    </xf>
    <xf numFmtId="0" fontId="51" fillId="0" borderId="65" xfId="254" applyFont="1" applyBorder="1" applyAlignment="1">
      <alignment horizontal="center" vertical="center"/>
    </xf>
    <xf numFmtId="0" fontId="51" fillId="0" borderId="54" xfId="254" applyFont="1" applyBorder="1" applyAlignment="1">
      <alignment horizontal="center" vertical="center"/>
    </xf>
    <xf numFmtId="0" fontId="51" fillId="0" borderId="73" xfId="254" applyFont="1" applyBorder="1" applyAlignment="1">
      <alignment horizontal="center" vertical="center"/>
    </xf>
    <xf numFmtId="0" fontId="51" fillId="0" borderId="67" xfId="0" applyFont="1" applyBorder="1" applyAlignment="1">
      <alignment horizontal="center" vertical="center"/>
    </xf>
    <xf numFmtId="0" fontId="51" fillId="0" borderId="55" xfId="0" applyFont="1" applyBorder="1" applyAlignment="1">
      <alignment horizontal="center" vertical="center"/>
    </xf>
    <xf numFmtId="0" fontId="51" fillId="0" borderId="71" xfId="0" applyFont="1" applyBorder="1" applyAlignment="1">
      <alignment horizontal="center" vertical="center"/>
    </xf>
    <xf numFmtId="0" fontId="49" fillId="0" borderId="74" xfId="0" applyFont="1" applyBorder="1" applyAlignment="1">
      <alignment horizontal="center" vertical="center" wrapText="1"/>
    </xf>
    <xf numFmtId="0" fontId="49" fillId="0" borderId="0" xfId="0" applyFont="1" applyBorder="1" applyAlignment="1">
      <alignment horizontal="center" vertical="center" wrapText="1"/>
    </xf>
    <xf numFmtId="0" fontId="49" fillId="0" borderId="44" xfId="0" applyFont="1" applyBorder="1" applyAlignment="1">
      <alignment horizontal="center" vertical="center" wrapText="1"/>
    </xf>
    <xf numFmtId="0" fontId="51" fillId="0" borderId="48" xfId="254" applyFont="1" applyBorder="1" applyAlignment="1">
      <alignment horizontal="center" vertical="center"/>
    </xf>
    <xf numFmtId="0" fontId="34" fillId="0" borderId="21" xfId="0" applyFont="1" applyBorder="1" applyAlignment="1"/>
    <xf numFmtId="0" fontId="34" fillId="0" borderId="22" xfId="0" applyFont="1" applyBorder="1" applyAlignment="1"/>
    <xf numFmtId="0" fontId="34" fillId="0" borderId="23" xfId="0" applyFont="1" applyBorder="1" applyAlignment="1"/>
    <xf numFmtId="0" fontId="34" fillId="0" borderId="19" xfId="0" applyFont="1" applyBorder="1" applyAlignment="1"/>
    <xf numFmtId="0" fontId="34" fillId="0" borderId="19" xfId="0" applyFont="1" applyBorder="1" applyAlignment="1">
      <alignment horizontal="center"/>
    </xf>
    <xf numFmtId="0" fontId="34" fillId="0" borderId="23" xfId="0" applyFont="1" applyBorder="1" applyAlignment="1">
      <alignment horizontal="center"/>
    </xf>
    <xf numFmtId="0" fontId="47" fillId="0" borderId="11" xfId="0" applyFont="1" applyBorder="1" applyAlignment="1">
      <alignment horizontal="right" vertical="center"/>
    </xf>
    <xf numFmtId="0" fontId="47" fillId="0" borderId="0" xfId="0" applyFont="1" applyBorder="1" applyAlignment="1">
      <alignment horizontal="right" vertical="center"/>
    </xf>
    <xf numFmtId="0" fontId="48" fillId="0" borderId="59" xfId="0" applyFont="1" applyBorder="1" applyAlignment="1" applyProtection="1">
      <alignment horizontal="center"/>
      <protection locked="0"/>
    </xf>
    <xf numFmtId="0" fontId="48" fillId="0" borderId="58" xfId="0" applyFont="1" applyBorder="1" applyAlignment="1" applyProtection="1">
      <alignment horizontal="center"/>
      <protection locked="0"/>
    </xf>
    <xf numFmtId="0" fontId="48" fillId="0" borderId="57" xfId="0" applyFont="1" applyBorder="1" applyAlignment="1" applyProtection="1">
      <alignment horizontal="center"/>
      <protection locked="0"/>
    </xf>
    <xf numFmtId="0" fontId="58" fillId="24" borderId="34" xfId="0" applyFont="1" applyFill="1" applyBorder="1" applyAlignment="1">
      <alignment horizontal="center" vertical="center" wrapText="1"/>
    </xf>
    <xf numFmtId="0" fontId="58" fillId="24" borderId="16" xfId="0" applyFont="1" applyFill="1" applyBorder="1" applyAlignment="1">
      <alignment horizontal="center" vertical="center" wrapText="1"/>
    </xf>
    <xf numFmtId="0" fontId="58" fillId="24" borderId="26" xfId="0" applyFont="1" applyFill="1" applyBorder="1" applyAlignment="1">
      <alignment horizontal="center" vertical="center" wrapText="1"/>
    </xf>
    <xf numFmtId="0" fontId="58" fillId="24" borderId="34" xfId="0" applyFont="1" applyFill="1" applyBorder="1" applyAlignment="1">
      <alignment horizontal="center" vertical="center"/>
    </xf>
    <xf numFmtId="0" fontId="58" fillId="24" borderId="26" xfId="0" applyFont="1" applyFill="1" applyBorder="1" applyAlignment="1">
      <alignment horizontal="center" vertical="center"/>
    </xf>
    <xf numFmtId="0" fontId="34" fillId="24" borderId="27" xfId="0" applyFont="1" applyFill="1" applyBorder="1" applyAlignment="1">
      <alignment horizontal="center" vertical="center"/>
    </xf>
    <xf numFmtId="0" fontId="34" fillId="24" borderId="31" xfId="0" applyFont="1" applyFill="1" applyBorder="1" applyAlignment="1">
      <alignment horizontal="center" vertical="center"/>
    </xf>
    <xf numFmtId="0" fontId="34" fillId="24" borderId="69" xfId="0" applyFont="1" applyFill="1" applyBorder="1" applyAlignment="1">
      <alignment horizontal="center" vertical="center"/>
    </xf>
    <xf numFmtId="0" fontId="48" fillId="0" borderId="59" xfId="0" applyFont="1" applyBorder="1" applyAlignment="1">
      <alignment horizontal="left" vertical="center"/>
    </xf>
    <xf numFmtId="0" fontId="48" fillId="0" borderId="58" xfId="0" applyFont="1" applyBorder="1" applyAlignment="1">
      <alignment horizontal="left" vertical="center"/>
    </xf>
    <xf numFmtId="0" fontId="48" fillId="0" borderId="57" xfId="0" applyFont="1" applyBorder="1" applyAlignment="1">
      <alignment horizontal="left" vertical="center"/>
    </xf>
    <xf numFmtId="0" fontId="48" fillId="0" borderId="11" xfId="0" applyFont="1" applyBorder="1" applyAlignment="1">
      <alignment horizontal="left" vertical="center"/>
    </xf>
    <xf numFmtId="0" fontId="48" fillId="0" borderId="0" xfId="0" applyFont="1" applyBorder="1" applyAlignment="1">
      <alignment horizontal="left" vertical="center"/>
    </xf>
    <xf numFmtId="0" fontId="48" fillId="0" borderId="12" xfId="0" applyFont="1" applyBorder="1" applyAlignment="1">
      <alignment horizontal="left" vertical="center"/>
    </xf>
    <xf numFmtId="0" fontId="48" fillId="0" borderId="13" xfId="0" applyFont="1" applyBorder="1" applyAlignment="1">
      <alignment horizontal="left" vertical="center"/>
    </xf>
    <xf numFmtId="0" fontId="48" fillId="0" borderId="14" xfId="0" applyFont="1" applyBorder="1" applyAlignment="1">
      <alignment horizontal="left" vertical="center"/>
    </xf>
    <xf numFmtId="0" fontId="48" fillId="0" borderId="15" xfId="0" applyFont="1" applyBorder="1" applyAlignment="1">
      <alignment horizontal="left" vertical="center"/>
    </xf>
    <xf numFmtId="0" fontId="48" fillId="24" borderId="34" xfId="0" applyFont="1" applyFill="1" applyBorder="1" applyAlignment="1">
      <alignment horizontal="center"/>
    </xf>
    <xf numFmtId="0" fontId="34" fillId="24" borderId="16" xfId="0" applyFont="1" applyFill="1" applyBorder="1" applyAlignment="1">
      <alignment horizontal="center"/>
    </xf>
    <xf numFmtId="0" fontId="34" fillId="24" borderId="17" xfId="0" applyFont="1" applyFill="1" applyBorder="1" applyAlignment="1">
      <alignment horizontal="center"/>
    </xf>
    <xf numFmtId="0" fontId="48" fillId="24" borderId="45" xfId="0" applyFont="1" applyFill="1" applyBorder="1" applyAlignment="1">
      <alignment horizontal="center"/>
    </xf>
    <xf numFmtId="0" fontId="48" fillId="24" borderId="67" xfId="0" applyFont="1" applyFill="1" applyBorder="1" applyAlignment="1">
      <alignment horizontal="center"/>
    </xf>
    <xf numFmtId="0" fontId="48" fillId="24" borderId="66" xfId="0" applyFont="1" applyFill="1" applyBorder="1" applyAlignment="1">
      <alignment horizontal="center"/>
    </xf>
    <xf numFmtId="0" fontId="48" fillId="24" borderId="17" xfId="0" applyFont="1" applyFill="1" applyBorder="1" applyAlignment="1">
      <alignment horizontal="center"/>
    </xf>
    <xf numFmtId="0" fontId="34" fillId="0" borderId="27" xfId="0" applyFont="1" applyBorder="1" applyAlignment="1"/>
    <xf numFmtId="0" fontId="34" fillId="0" borderId="31" xfId="0" applyFont="1" applyBorder="1" applyAlignment="1"/>
    <xf numFmtId="0" fontId="34" fillId="0" borderId="28" xfId="0" applyFont="1" applyBorder="1" applyAlignment="1"/>
    <xf numFmtId="0" fontId="34" fillId="0" borderId="61" xfId="0" applyFont="1" applyBorder="1" applyAlignment="1">
      <alignment horizontal="center"/>
    </xf>
    <xf numFmtId="0" fontId="34" fillId="0" borderId="28" xfId="0" applyFont="1" applyBorder="1" applyAlignment="1">
      <alignment horizontal="center"/>
    </xf>
    <xf numFmtId="0" fontId="34" fillId="0" borderId="61" xfId="0" applyFont="1" applyBorder="1" applyAlignment="1"/>
    <xf numFmtId="2" fontId="34" fillId="0" borderId="61" xfId="0" applyNumberFormat="1" applyFont="1" applyBorder="1" applyAlignment="1">
      <alignment horizontal="center"/>
    </xf>
    <xf numFmtId="2" fontId="34" fillId="0" borderId="28" xfId="0" applyNumberFormat="1" applyFont="1" applyBorder="1" applyAlignment="1">
      <alignment horizontal="center"/>
    </xf>
    <xf numFmtId="0" fontId="48" fillId="0" borderId="40" xfId="0" applyFont="1" applyBorder="1" applyAlignment="1">
      <alignment horizontal="right"/>
    </xf>
    <xf numFmtId="0" fontId="48" fillId="0" borderId="42" xfId="0" applyFont="1" applyBorder="1" applyAlignment="1">
      <alignment horizontal="right"/>
    </xf>
    <xf numFmtId="0" fontId="48" fillId="0" borderId="43" xfId="0" applyFont="1" applyBorder="1" applyAlignment="1">
      <alignment horizontal="right"/>
    </xf>
    <xf numFmtId="0" fontId="48" fillId="24" borderId="16" xfId="0" applyFont="1" applyFill="1" applyBorder="1" applyAlignment="1">
      <alignment horizontal="center"/>
    </xf>
    <xf numFmtId="173" fontId="34" fillId="0" borderId="19" xfId="34" applyFont="1" applyBorder="1" applyAlignment="1">
      <alignment horizontal="center"/>
    </xf>
    <xf numFmtId="173" fontId="34" fillId="0" borderId="23" xfId="34" applyFont="1" applyBorder="1" applyAlignment="1">
      <alignment horizontal="center"/>
    </xf>
    <xf numFmtId="2" fontId="34" fillId="0" borderId="19" xfId="0" applyNumberFormat="1" applyFont="1" applyBorder="1" applyAlignment="1">
      <alignment horizontal="center"/>
    </xf>
    <xf numFmtId="2" fontId="34" fillId="0" borderId="23" xfId="0" applyNumberFormat="1" applyFont="1" applyBorder="1" applyAlignment="1">
      <alignment horizontal="center"/>
    </xf>
    <xf numFmtId="0" fontId="48" fillId="24" borderId="45" xfId="0" applyFont="1" applyFill="1" applyBorder="1" applyAlignment="1">
      <alignment horizontal="center" wrapText="1"/>
    </xf>
    <xf numFmtId="0" fontId="48" fillId="24" borderId="17" xfId="0" applyFont="1" applyFill="1" applyBorder="1" applyAlignment="1">
      <alignment horizontal="center" wrapText="1"/>
    </xf>
    <xf numFmtId="2" fontId="34" fillId="0" borderId="19" xfId="0" applyNumberFormat="1" applyFont="1" applyBorder="1" applyAlignment="1">
      <alignment horizontal="center" wrapText="1"/>
    </xf>
    <xf numFmtId="2" fontId="34" fillId="0" borderId="23" xfId="0" applyNumberFormat="1" applyFont="1" applyBorder="1" applyAlignment="1">
      <alignment horizontal="center" wrapText="1"/>
    </xf>
    <xf numFmtId="0" fontId="49" fillId="24" borderId="40" xfId="0" applyFont="1" applyFill="1" applyBorder="1" applyAlignment="1">
      <alignment horizontal="right"/>
    </xf>
    <xf numFmtId="0" fontId="49" fillId="24" borderId="42" xfId="0" applyFont="1" applyFill="1" applyBorder="1" applyAlignment="1">
      <alignment horizontal="right"/>
    </xf>
    <xf numFmtId="0" fontId="49" fillId="24" borderId="43" xfId="0" applyFont="1" applyFill="1" applyBorder="1" applyAlignment="1">
      <alignment horizontal="right"/>
    </xf>
    <xf numFmtId="43" fontId="34" fillId="0" borderId="19" xfId="34" applyNumberFormat="1" applyFont="1" applyBorder="1" applyAlignment="1">
      <alignment horizontal="center"/>
    </xf>
    <xf numFmtId="43" fontId="34" fillId="0" borderId="23" xfId="34" applyNumberFormat="1" applyFont="1" applyBorder="1" applyAlignment="1">
      <alignment horizontal="center"/>
    </xf>
    <xf numFmtId="0" fontId="47" fillId="0" borderId="11" xfId="0" applyFont="1" applyBorder="1" applyAlignment="1">
      <alignment wrapText="1"/>
    </xf>
    <xf numFmtId="0" fontId="47" fillId="0" borderId="0" xfId="0" applyFont="1" applyBorder="1" applyAlignment="1">
      <alignment wrapText="1"/>
    </xf>
    <xf numFmtId="0" fontId="47" fillId="0" borderId="12" xfId="0" applyFont="1" applyBorder="1" applyAlignment="1">
      <alignment wrapText="1"/>
    </xf>
    <xf numFmtId="0" fontId="36" fillId="0" borderId="0" xfId="0" applyFont="1" applyBorder="1" applyAlignment="1">
      <alignment horizontal="right"/>
    </xf>
    <xf numFmtId="0" fontId="36" fillId="0" borderId="12" xfId="0" applyFont="1" applyBorder="1" applyAlignment="1">
      <alignment horizontal="right"/>
    </xf>
    <xf numFmtId="0" fontId="36" fillId="0" borderId="14" xfId="0" applyFont="1" applyBorder="1" applyAlignment="1">
      <alignment horizontal="right"/>
    </xf>
    <xf numFmtId="0" fontId="36" fillId="0" borderId="15" xfId="0" applyFont="1" applyBorder="1" applyAlignment="1">
      <alignment horizontal="right"/>
    </xf>
    <xf numFmtId="0" fontId="46" fillId="0" borderId="13" xfId="0" applyFont="1" applyBorder="1" applyAlignment="1">
      <alignment horizontal="left"/>
    </xf>
    <xf numFmtId="0" fontId="46" fillId="0" borderId="14" xfId="0" applyFont="1" applyBorder="1" applyAlignment="1">
      <alignment horizontal="left"/>
    </xf>
    <xf numFmtId="43" fontId="34" fillId="0" borderId="61" xfId="34" applyNumberFormat="1" applyFont="1" applyBorder="1" applyAlignment="1">
      <alignment horizontal="center"/>
    </xf>
    <xf numFmtId="43" fontId="34" fillId="0" borderId="28" xfId="34" applyNumberFormat="1" applyFont="1" applyBorder="1" applyAlignment="1">
      <alignment horizontal="center"/>
    </xf>
    <xf numFmtId="0" fontId="34" fillId="0" borderId="21" xfId="0" applyFont="1" applyBorder="1" applyAlignment="1">
      <alignment horizontal="center"/>
    </xf>
    <xf numFmtId="0" fontId="34" fillId="0" borderId="22" xfId="0" applyFont="1" applyBorder="1" applyAlignment="1">
      <alignment horizontal="center"/>
    </xf>
    <xf numFmtId="0" fontId="34" fillId="0" borderId="56" xfId="0" applyFont="1" applyBorder="1" applyAlignment="1">
      <alignment horizontal="center"/>
    </xf>
  </cellXfs>
  <cellStyles count="26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0] 2" xfId="256" xr:uid="{00000000-0005-0000-0000-000065000000}"/>
    <cellStyle name="Millares [2]" xfId="35" xr:uid="{00000000-0005-0000-0000-000066000000}"/>
    <cellStyle name="Millares [2] 2" xfId="201" xr:uid="{00000000-0005-0000-0000-000067000000}"/>
    <cellStyle name="Millares 10" xfId="36" xr:uid="{00000000-0005-0000-0000-000068000000}"/>
    <cellStyle name="Millares 10 2" xfId="37" xr:uid="{00000000-0005-0000-0000-000069000000}"/>
    <cellStyle name="Millares 11" xfId="38" xr:uid="{00000000-0005-0000-0000-00006A000000}"/>
    <cellStyle name="Millares 11 2" xfId="202" xr:uid="{00000000-0005-0000-0000-00006B000000}"/>
    <cellStyle name="Millares 12" xfId="124" xr:uid="{00000000-0005-0000-0000-00006C000000}"/>
    <cellStyle name="Millares 13" xfId="133" xr:uid="{00000000-0005-0000-0000-00006D000000}"/>
    <cellStyle name="Millares 2" xfId="39" xr:uid="{00000000-0005-0000-0000-00006E000000}"/>
    <cellStyle name="Millares 2 2" xfId="40" xr:uid="{00000000-0005-0000-0000-00006F000000}"/>
    <cellStyle name="Millares 2 3" xfId="41" xr:uid="{00000000-0005-0000-0000-000070000000}"/>
    <cellStyle name="Millares 2 4" xfId="203" xr:uid="{00000000-0005-0000-0000-000071000000}"/>
    <cellStyle name="Millares 2 5" xfId="42" xr:uid="{00000000-0005-0000-0000-000072000000}"/>
    <cellStyle name="Millares 2 6" xfId="259" xr:uid="{00000000-0005-0000-0000-000073000000}"/>
    <cellStyle name="Millares 2_APU´S_NO_PREVISTOS (1)" xfId="204" xr:uid="{00000000-0005-0000-0000-000074000000}"/>
    <cellStyle name="Millares 3" xfId="43" xr:uid="{00000000-0005-0000-0000-000075000000}"/>
    <cellStyle name="Millares 3 2" xfId="44" xr:uid="{00000000-0005-0000-0000-000076000000}"/>
    <cellStyle name="Millares 3 3" xfId="45" xr:uid="{00000000-0005-0000-0000-000077000000}"/>
    <cellStyle name="Millares 3 4" xfId="46" xr:uid="{00000000-0005-0000-0000-000078000000}"/>
    <cellStyle name="Millares 3 5" xfId="47" xr:uid="{00000000-0005-0000-0000-000079000000}"/>
    <cellStyle name="Millares 4" xfId="48" xr:uid="{00000000-0005-0000-0000-00007A000000}"/>
    <cellStyle name="Millares 4 2" xfId="49" xr:uid="{00000000-0005-0000-0000-00007B000000}"/>
    <cellStyle name="Millares 4 3" xfId="205" xr:uid="{00000000-0005-0000-0000-00007C000000}"/>
    <cellStyle name="Millares 4_APU´S_NO_PREVISTOS (1)" xfId="206" xr:uid="{00000000-0005-0000-0000-00007D000000}"/>
    <cellStyle name="Millares 5" xfId="50" xr:uid="{00000000-0005-0000-0000-00007E000000}"/>
    <cellStyle name="Millares 5 2" xfId="207" xr:uid="{00000000-0005-0000-0000-00007F000000}"/>
    <cellStyle name="Millares 6" xfId="51" xr:uid="{00000000-0005-0000-0000-000080000000}"/>
    <cellStyle name="Millares 6 2" xfId="52" xr:uid="{00000000-0005-0000-0000-000081000000}"/>
    <cellStyle name="Millares 7" xfId="53" xr:uid="{00000000-0005-0000-0000-000082000000}"/>
    <cellStyle name="Millares 7 2" xfId="54" xr:uid="{00000000-0005-0000-0000-000083000000}"/>
    <cellStyle name="Millares 7 2 2" xfId="55" xr:uid="{00000000-0005-0000-0000-000084000000}"/>
    <cellStyle name="Millares 8" xfId="56" xr:uid="{00000000-0005-0000-0000-000085000000}"/>
    <cellStyle name="Millares 8 2" xfId="57" xr:uid="{00000000-0005-0000-0000-000086000000}"/>
    <cellStyle name="Millares 9" xfId="58" xr:uid="{00000000-0005-0000-0000-000087000000}"/>
    <cellStyle name="Millares 9 2" xfId="59" xr:uid="{00000000-0005-0000-0000-000088000000}"/>
    <cellStyle name="Millares_FORMULARIO 4 - M-OFERENTE PPTA ECONOMICA 2" xfId="261" xr:uid="{00000000-0005-0000-0000-000089000000}"/>
    <cellStyle name="MILLONES" xfId="208" xr:uid="{00000000-0005-0000-0000-00008A000000}"/>
    <cellStyle name="MILLONES 2" xfId="209" xr:uid="{00000000-0005-0000-0000-00008B000000}"/>
    <cellStyle name="MILLONES_PRESUPUESTO FASE III ABR-2015 Rev3" xfId="210" xr:uid="{00000000-0005-0000-0000-00008C000000}"/>
    <cellStyle name="Moneda [0]" xfId="262" builtinId="7"/>
    <cellStyle name="Moneda 10 2" xfId="60" xr:uid="{00000000-0005-0000-0000-00008E000000}"/>
    <cellStyle name="Moneda 2" xfId="61" xr:uid="{00000000-0005-0000-0000-00008F000000}"/>
    <cellStyle name="Moneda 2 10" xfId="211" xr:uid="{00000000-0005-0000-0000-000090000000}"/>
    <cellStyle name="Moneda 2 11" xfId="212" xr:uid="{00000000-0005-0000-0000-000091000000}"/>
    <cellStyle name="Moneda 2 12" xfId="213" xr:uid="{00000000-0005-0000-0000-000092000000}"/>
    <cellStyle name="Moneda 2 13" xfId="260" xr:uid="{00000000-0005-0000-0000-000093000000}"/>
    <cellStyle name="Moneda 2 2" xfId="62" xr:uid="{00000000-0005-0000-0000-000094000000}"/>
    <cellStyle name="Moneda 2 2 2" xfId="63" xr:uid="{00000000-0005-0000-0000-000095000000}"/>
    <cellStyle name="Moneda 2 2 2 2" xfId="64" xr:uid="{00000000-0005-0000-0000-000096000000}"/>
    <cellStyle name="Moneda 2 2 2 2 2" xfId="128" xr:uid="{00000000-0005-0000-0000-000097000000}"/>
    <cellStyle name="Moneda 2 2 3" xfId="65" xr:uid="{00000000-0005-0000-0000-000098000000}"/>
    <cellStyle name="Moneda 2 2 4" xfId="66" xr:uid="{00000000-0005-0000-0000-000099000000}"/>
    <cellStyle name="Moneda 2 2 5" xfId="67" xr:uid="{00000000-0005-0000-0000-00009A000000}"/>
    <cellStyle name="Moneda 2 2_APU´S_NO_PREVISTOS (1)" xfId="214" xr:uid="{00000000-0005-0000-0000-00009B000000}"/>
    <cellStyle name="Moneda 2 3" xfId="68" xr:uid="{00000000-0005-0000-0000-00009C000000}"/>
    <cellStyle name="Moneda 2 4" xfId="215" xr:uid="{00000000-0005-0000-0000-00009D000000}"/>
    <cellStyle name="Moneda 2 5" xfId="216" xr:uid="{00000000-0005-0000-0000-00009E000000}"/>
    <cellStyle name="Moneda 2 6" xfId="217" xr:uid="{00000000-0005-0000-0000-00009F000000}"/>
    <cellStyle name="Moneda 2 7" xfId="218" xr:uid="{00000000-0005-0000-0000-0000A0000000}"/>
    <cellStyle name="Moneda 2 8" xfId="219" xr:uid="{00000000-0005-0000-0000-0000A1000000}"/>
    <cellStyle name="Moneda 2 9" xfId="220" xr:uid="{00000000-0005-0000-0000-0000A2000000}"/>
    <cellStyle name="Moneda 2_APU´S_NO_PREVISTOS (1)" xfId="221" xr:uid="{00000000-0005-0000-0000-0000A3000000}"/>
    <cellStyle name="Moneda 3" xfId="69" xr:uid="{00000000-0005-0000-0000-0000A4000000}"/>
    <cellStyle name="Moneda 4" xfId="222" xr:uid="{00000000-0005-0000-0000-0000A5000000}"/>
    <cellStyle name="Monetario0" xfId="223" xr:uid="{00000000-0005-0000-0000-0000A6000000}"/>
    <cellStyle name="Neutral" xfId="70" builtinId="28" customBuiltin="1"/>
    <cellStyle name="Neutral 2" xfId="71" xr:uid="{00000000-0005-0000-0000-0000A8000000}"/>
    <cellStyle name="Neutral 3" xfId="224" xr:uid="{00000000-0005-0000-0000-0000A9000000}"/>
    <cellStyle name="No. punto" xfId="225" xr:uid="{00000000-0005-0000-0000-0000AA000000}"/>
    <cellStyle name="No. punto 2" xfId="226" xr:uid="{00000000-0005-0000-0000-0000AB000000}"/>
    <cellStyle name="Normal" xfId="0" builtinId="0"/>
    <cellStyle name="Normal 2" xfId="72" xr:uid="{00000000-0005-0000-0000-0000AD000000}"/>
    <cellStyle name="Normal 2 10" xfId="73" xr:uid="{00000000-0005-0000-0000-0000AE000000}"/>
    <cellStyle name="Normal 2 10 2" xfId="74" xr:uid="{00000000-0005-0000-0000-0000AF000000}"/>
    <cellStyle name="Normal 2 10 2 2" xfId="134" xr:uid="{00000000-0005-0000-0000-0000B0000000}"/>
    <cellStyle name="Normal 2 10 3" xfId="125" xr:uid="{00000000-0005-0000-0000-0000B1000000}"/>
    <cellStyle name="Normal 2 11" xfId="75" xr:uid="{00000000-0005-0000-0000-0000B2000000}"/>
    <cellStyle name="Normal 2 12" xfId="76" xr:uid="{00000000-0005-0000-0000-0000B3000000}"/>
    <cellStyle name="Normal 2 13" xfId="77" xr:uid="{00000000-0005-0000-0000-0000B4000000}"/>
    <cellStyle name="Normal 2 2" xfId="78" xr:uid="{00000000-0005-0000-0000-0000B5000000}"/>
    <cellStyle name="Normal 2 2 2" xfId="227" xr:uid="{00000000-0005-0000-0000-0000B6000000}"/>
    <cellStyle name="Normal 2 2 3" xfId="228" xr:uid="{00000000-0005-0000-0000-0000B7000000}"/>
    <cellStyle name="Normal 2 3" xfId="79" xr:uid="{00000000-0005-0000-0000-0000B8000000}"/>
    <cellStyle name="Normal 2 3 2" xfId="229" xr:uid="{00000000-0005-0000-0000-0000B9000000}"/>
    <cellStyle name="Normal 2 4" xfId="80" xr:uid="{00000000-0005-0000-0000-0000BA000000}"/>
    <cellStyle name="Normal 2 5" xfId="81" xr:uid="{00000000-0005-0000-0000-0000BB000000}"/>
    <cellStyle name="Normal 2 6" xfId="82" xr:uid="{00000000-0005-0000-0000-0000BC000000}"/>
    <cellStyle name="Normal 2 7" xfId="83" xr:uid="{00000000-0005-0000-0000-0000BD000000}"/>
    <cellStyle name="Normal 2 8" xfId="84" xr:uid="{00000000-0005-0000-0000-0000BE000000}"/>
    <cellStyle name="Normal 2 9" xfId="85" xr:uid="{00000000-0005-0000-0000-0000BF000000}"/>
    <cellStyle name="Normal 2_APU NO PREVISTOS MTTO" xfId="86" xr:uid="{00000000-0005-0000-0000-0000C0000000}"/>
    <cellStyle name="Normal 29" xfId="87" xr:uid="{00000000-0005-0000-0000-0000C1000000}"/>
    <cellStyle name="Normal 3" xfId="88" xr:uid="{00000000-0005-0000-0000-0000C2000000}"/>
    <cellStyle name="Normal 3 11" xfId="129" xr:uid="{00000000-0005-0000-0000-0000C3000000}"/>
    <cellStyle name="Normal 3 11 2" xfId="258" xr:uid="{00000000-0005-0000-0000-0000C4000000}"/>
    <cellStyle name="Normal 3 2" xfId="89" xr:uid="{00000000-0005-0000-0000-0000C5000000}"/>
    <cellStyle name="Normal 3 2 2" xfId="127" xr:uid="{00000000-0005-0000-0000-0000C6000000}"/>
    <cellStyle name="Normal 3 3" xfId="230" xr:uid="{00000000-0005-0000-0000-0000C7000000}"/>
    <cellStyle name="Normal 3 4" xfId="257" xr:uid="{00000000-0005-0000-0000-0000C8000000}"/>
    <cellStyle name="Normal 3_APU´S_NO_PREVISTOS (1)" xfId="231" xr:uid="{00000000-0005-0000-0000-0000C9000000}"/>
    <cellStyle name="Normal 4" xfId="90" xr:uid="{00000000-0005-0000-0000-0000CA000000}"/>
    <cellStyle name="Normal 4 2" xfId="91" xr:uid="{00000000-0005-0000-0000-0000CB000000}"/>
    <cellStyle name="Normal 4 2 2" xfId="232" xr:uid="{00000000-0005-0000-0000-0000CC000000}"/>
    <cellStyle name="Normal 5" xfId="132" xr:uid="{00000000-0005-0000-0000-0000CD000000}"/>
    <cellStyle name="Normal 6" xfId="233" xr:uid="{00000000-0005-0000-0000-0000CE000000}"/>
    <cellStyle name="Normal 6 2" xfId="234" xr:uid="{00000000-0005-0000-0000-0000CF000000}"/>
    <cellStyle name="Normal 6 7" xfId="263" xr:uid="{00000000-0005-0000-0000-0000D0000000}"/>
    <cellStyle name="Normal 7" xfId="235" xr:uid="{00000000-0005-0000-0000-0000D1000000}"/>
    <cellStyle name="Normal 8" xfId="236" xr:uid="{00000000-0005-0000-0000-0000D2000000}"/>
    <cellStyle name="Normal 9" xfId="237" xr:uid="{00000000-0005-0000-0000-0000D3000000}"/>
    <cellStyle name="Normal 9 2" xfId="131" xr:uid="{00000000-0005-0000-0000-0000D4000000}"/>
    <cellStyle name="Normal_modelo ACTA OBRA y MODIFICACION" xfId="254" xr:uid="{00000000-0005-0000-0000-0000D5000000}"/>
    <cellStyle name="Normal_PTO OFICIAL PREPLIEGO (CORREGIDO) 2" xfId="130" xr:uid="{00000000-0005-0000-0000-0000D6000000}"/>
    <cellStyle name="Notas 2" xfId="92" xr:uid="{00000000-0005-0000-0000-0000D7000000}"/>
    <cellStyle name="Notas 3" xfId="238" xr:uid="{00000000-0005-0000-0000-0000D8000000}"/>
    <cellStyle name="Percent" xfId="239" xr:uid="{00000000-0005-0000-0000-0000D9000000}"/>
    <cellStyle name="Porcentaje" xfId="94" builtinId="5"/>
    <cellStyle name="Porcentaje 2" xfId="240" xr:uid="{00000000-0005-0000-0000-0000DB000000}"/>
    <cellStyle name="Porcentaje 3" xfId="93" xr:uid="{00000000-0005-0000-0000-0000DC000000}"/>
    <cellStyle name="Porcentaje 4" xfId="241" xr:uid="{00000000-0005-0000-0000-0000DD000000}"/>
    <cellStyle name="Porcentaje 5" xfId="242" xr:uid="{00000000-0005-0000-0000-0000DE000000}"/>
    <cellStyle name="Porcentaje 5 2" xfId="243" xr:uid="{00000000-0005-0000-0000-0000DF000000}"/>
    <cellStyle name="Porcentual 2" xfId="95" xr:uid="{00000000-0005-0000-0000-0000E0000000}"/>
    <cellStyle name="Porcentual 2 10" xfId="96" xr:uid="{00000000-0005-0000-0000-0000E1000000}"/>
    <cellStyle name="Porcentual 2 10 2" xfId="97" xr:uid="{00000000-0005-0000-0000-0000E2000000}"/>
    <cellStyle name="Porcentual 2 11" xfId="98" xr:uid="{00000000-0005-0000-0000-0000E3000000}"/>
    <cellStyle name="Porcentual 2 12" xfId="99" xr:uid="{00000000-0005-0000-0000-0000E4000000}"/>
    <cellStyle name="Porcentual 2 2" xfId="100" xr:uid="{00000000-0005-0000-0000-0000E5000000}"/>
    <cellStyle name="Porcentual 2 3" xfId="101" xr:uid="{00000000-0005-0000-0000-0000E6000000}"/>
    <cellStyle name="Porcentual 2 4" xfId="102" xr:uid="{00000000-0005-0000-0000-0000E7000000}"/>
    <cellStyle name="Porcentual 2 5" xfId="103" xr:uid="{00000000-0005-0000-0000-0000E8000000}"/>
    <cellStyle name="Porcentual 2 6" xfId="104" xr:uid="{00000000-0005-0000-0000-0000E9000000}"/>
    <cellStyle name="Porcentual 2 7" xfId="105" xr:uid="{00000000-0005-0000-0000-0000EA000000}"/>
    <cellStyle name="Porcentual 2 8" xfId="106" xr:uid="{00000000-0005-0000-0000-0000EB000000}"/>
    <cellStyle name="Porcentual 2 9" xfId="107" xr:uid="{00000000-0005-0000-0000-0000EC000000}"/>
    <cellStyle name="Porcentual 3" xfId="108" xr:uid="{00000000-0005-0000-0000-0000ED000000}"/>
    <cellStyle name="Porcentual 4" xfId="109" xr:uid="{00000000-0005-0000-0000-0000EE000000}"/>
    <cellStyle name="Porcentual 4 2" xfId="110" xr:uid="{00000000-0005-0000-0000-0000EF000000}"/>
    <cellStyle name="Porcentual 5" xfId="111" xr:uid="{00000000-0005-0000-0000-0000F0000000}"/>
    <cellStyle name="Porcentual 5 2" xfId="244" xr:uid="{00000000-0005-0000-0000-0000F1000000}"/>
    <cellStyle name="Porcentual 6" xfId="112" xr:uid="{00000000-0005-0000-0000-0000F2000000}"/>
    <cellStyle name="Porcentual 6 2" xfId="113" xr:uid="{00000000-0005-0000-0000-0000F3000000}"/>
    <cellStyle name="Porcentual 7" xfId="114" xr:uid="{00000000-0005-0000-0000-0000F4000000}"/>
    <cellStyle name="Porcentual 8" xfId="126" xr:uid="{00000000-0005-0000-0000-0000F5000000}"/>
    <cellStyle name="resaltado" xfId="245" xr:uid="{00000000-0005-0000-0000-0000F6000000}"/>
    <cellStyle name="Salida 2" xfId="115" xr:uid="{00000000-0005-0000-0000-0000F7000000}"/>
    <cellStyle name="Salida 3" xfId="246" xr:uid="{00000000-0005-0000-0000-0000F8000000}"/>
    <cellStyle name="Texto de advertencia 2" xfId="116" xr:uid="{00000000-0005-0000-0000-0000F9000000}"/>
    <cellStyle name="Texto de advertencia 3" xfId="247" xr:uid="{00000000-0005-0000-0000-0000FA000000}"/>
    <cellStyle name="Texto explicativo 2" xfId="117" xr:uid="{00000000-0005-0000-0000-0000FB000000}"/>
    <cellStyle name="Texto explicativo 3" xfId="248" xr:uid="{00000000-0005-0000-0000-0000FC000000}"/>
    <cellStyle name="Título 1 2" xfId="118" xr:uid="{00000000-0005-0000-0000-0000FD000000}"/>
    <cellStyle name="Título 1 3" xfId="249" xr:uid="{00000000-0005-0000-0000-0000FE000000}"/>
    <cellStyle name="Título 2 2" xfId="119" xr:uid="{00000000-0005-0000-0000-0000FF000000}"/>
    <cellStyle name="Título 2 3" xfId="250" xr:uid="{00000000-0005-0000-0000-000000010000}"/>
    <cellStyle name="Título 3 2" xfId="120" xr:uid="{00000000-0005-0000-0000-000001010000}"/>
    <cellStyle name="Título 3 3" xfId="251" xr:uid="{00000000-0005-0000-0000-000002010000}"/>
    <cellStyle name="Título 4" xfId="121" xr:uid="{00000000-0005-0000-0000-000003010000}"/>
    <cellStyle name="Título 5" xfId="252" xr:uid="{00000000-0005-0000-0000-000004010000}"/>
    <cellStyle name="Total" xfId="122" builtinId="25" customBuiltin="1"/>
    <cellStyle name="Total 2" xfId="123" xr:uid="{00000000-0005-0000-0000-000006010000}"/>
    <cellStyle name="Total 3" xfId="253" xr:uid="{00000000-0005-0000-0000-000007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1.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customXml" Target="../customXml/item2.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theme" Target="theme/theme1.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sharedStrings" Target="sharedStrings.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2503714</xdr:colOff>
      <xdr:row>377</xdr:row>
      <xdr:rowOff>54428</xdr:rowOff>
    </xdr:from>
    <xdr:to>
      <xdr:col>8</xdr:col>
      <xdr:colOff>843643</xdr:colOff>
      <xdr:row>381</xdr:row>
      <xdr:rowOff>87086</xdr:rowOff>
    </xdr:to>
    <xdr:pic>
      <xdr:nvPicPr>
        <xdr:cNvPr id="3" name="Imagen 2">
          <a:extLst>
            <a:ext uri="{FF2B5EF4-FFF2-40B4-BE49-F238E27FC236}">
              <a16:creationId xmlns:a16="http://schemas.microsoft.com/office/drawing/2014/main" id="{48CB903B-D963-4209-873C-D9A3B1C10F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75714" y="115361357"/>
          <a:ext cx="3810000" cy="1066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Q382"/>
  <sheetViews>
    <sheetView showGridLines="0" tabSelected="1" view="pageBreakPreview" topLeftCell="E365" zoomScale="70" zoomScaleNormal="55" zoomScaleSheetLayoutView="70" zoomScalePageLayoutView="50" workbookViewId="0">
      <selection activeCell="F378" sqref="F378"/>
    </sheetView>
  </sheetViews>
  <sheetFormatPr baseColWidth="10" defaultColWidth="11.42578125" defaultRowHeight="20.25"/>
  <cols>
    <col min="1" max="2" width="4.42578125" style="135" customWidth="1"/>
    <col min="3" max="3" width="14.7109375" style="135" customWidth="1"/>
    <col min="4" max="4" width="11.28515625" style="135" customWidth="1"/>
    <col min="5" max="5" width="16.140625" style="168" customWidth="1"/>
    <col min="6" max="6" width="17.5703125" style="135" customWidth="1"/>
    <col min="7" max="7" width="73.28515625" style="135" customWidth="1"/>
    <col min="8" max="8" width="8.7109375" style="135" customWidth="1"/>
    <col min="9" max="9" width="18.85546875" style="135" customWidth="1"/>
    <col min="10" max="10" width="23.85546875" style="135" customWidth="1"/>
    <col min="11" max="11" width="30" style="135" customWidth="1"/>
    <col min="12" max="13" width="4.42578125" style="135" customWidth="1"/>
    <col min="14" max="14" width="22.5703125" style="135" customWidth="1"/>
    <col min="15" max="15" width="12.7109375" style="193" bestFit="1" customWidth="1"/>
    <col min="16" max="16" width="18.28515625" style="191" bestFit="1" customWidth="1"/>
    <col min="17" max="17" width="29.28515625" style="135" bestFit="1" customWidth="1"/>
    <col min="18" max="16384" width="11.42578125" style="135"/>
  </cols>
  <sheetData>
    <row r="1" spans="1:17" ht="21" thickBot="1">
      <c r="A1" s="134"/>
      <c r="B1" s="107"/>
      <c r="C1" s="184"/>
      <c r="D1" s="184"/>
      <c r="E1" s="184"/>
      <c r="F1" s="184"/>
      <c r="G1" s="134"/>
      <c r="H1" s="134"/>
      <c r="I1" s="134"/>
      <c r="J1" s="134"/>
      <c r="K1" s="134"/>
      <c r="L1" s="134"/>
      <c r="M1" s="134"/>
    </row>
    <row r="2" spans="1:17" ht="27" customHeight="1" thickTop="1">
      <c r="A2" s="134"/>
      <c r="B2" s="136"/>
      <c r="C2" s="221" t="s">
        <v>196</v>
      </c>
      <c r="D2" s="222"/>
      <c r="E2" s="222"/>
      <c r="F2" s="223"/>
      <c r="G2" s="137"/>
      <c r="H2" s="137"/>
      <c r="I2" s="137"/>
      <c r="J2" s="137"/>
      <c r="K2" s="137"/>
      <c r="L2" s="138"/>
      <c r="M2" s="134"/>
    </row>
    <row r="3" spans="1:17" ht="31.5" customHeight="1">
      <c r="A3" s="134"/>
      <c r="B3" s="139"/>
      <c r="C3" s="182" t="s">
        <v>0</v>
      </c>
      <c r="D3" s="183" t="s">
        <v>1</v>
      </c>
      <c r="E3" s="182" t="s">
        <v>2</v>
      </c>
      <c r="F3" s="183">
        <v>2</v>
      </c>
      <c r="G3" s="220" t="s">
        <v>3</v>
      </c>
      <c r="H3" s="220"/>
      <c r="I3" s="220"/>
      <c r="J3" s="180"/>
      <c r="K3" s="181"/>
      <c r="L3" s="140"/>
      <c r="M3" s="134"/>
    </row>
    <row r="4" spans="1:17">
      <c r="A4" s="134"/>
      <c r="B4" s="139"/>
      <c r="C4" s="245" t="s">
        <v>4</v>
      </c>
      <c r="D4" s="220"/>
      <c r="E4" s="220"/>
      <c r="F4" s="220"/>
      <c r="G4" s="220"/>
      <c r="H4" s="220"/>
      <c r="I4" s="220"/>
      <c r="J4" s="220"/>
      <c r="K4" s="246"/>
      <c r="L4" s="140"/>
      <c r="M4" s="134"/>
    </row>
    <row r="5" spans="1:17" s="144" customFormat="1">
      <c r="A5" s="141"/>
      <c r="B5" s="142"/>
      <c r="C5" s="247" t="s">
        <v>5</v>
      </c>
      <c r="D5" s="247"/>
      <c r="E5" s="247"/>
      <c r="F5" s="247"/>
      <c r="G5" s="247"/>
      <c r="H5" s="247"/>
      <c r="I5" s="247"/>
      <c r="J5" s="247"/>
      <c r="K5" s="247"/>
      <c r="L5" s="143"/>
      <c r="M5" s="141"/>
      <c r="O5" s="194"/>
      <c r="P5" s="192"/>
    </row>
    <row r="6" spans="1:17">
      <c r="A6" s="134"/>
      <c r="B6" s="139"/>
      <c r="C6" s="247"/>
      <c r="D6" s="247"/>
      <c r="E6" s="247"/>
      <c r="F6" s="247"/>
      <c r="G6" s="247"/>
      <c r="H6" s="247"/>
      <c r="I6" s="247"/>
      <c r="J6" s="247"/>
      <c r="K6" s="247"/>
      <c r="L6" s="140"/>
      <c r="M6" s="134"/>
    </row>
    <row r="7" spans="1:17" ht="34.5" customHeight="1">
      <c r="A7" s="134"/>
      <c r="B7" s="139"/>
      <c r="C7" s="248" t="s">
        <v>6</v>
      </c>
      <c r="D7" s="249"/>
      <c r="E7" s="249"/>
      <c r="F7" s="249"/>
      <c r="G7" s="249"/>
      <c r="H7" s="249"/>
      <c r="I7" s="249"/>
      <c r="J7" s="249"/>
      <c r="K7" s="250"/>
      <c r="L7" s="140"/>
      <c r="M7" s="134"/>
    </row>
    <row r="8" spans="1:17" ht="39.75" customHeight="1" thickBot="1">
      <c r="A8" s="134"/>
      <c r="B8" s="139"/>
      <c r="C8" s="251" t="s">
        <v>198</v>
      </c>
      <c r="D8" s="252"/>
      <c r="E8" s="252"/>
      <c r="F8" s="252"/>
      <c r="G8" s="252"/>
      <c r="H8" s="252"/>
      <c r="I8" s="252"/>
      <c r="J8" s="252"/>
      <c r="K8" s="253"/>
      <c r="L8" s="140"/>
      <c r="M8" s="134"/>
    </row>
    <row r="9" spans="1:17" ht="30" customHeight="1">
      <c r="A9" s="134"/>
      <c r="B9" s="139"/>
      <c r="C9" s="254" t="s">
        <v>7</v>
      </c>
      <c r="D9" s="256" t="s">
        <v>8</v>
      </c>
      <c r="E9" s="258" t="s">
        <v>9</v>
      </c>
      <c r="F9" s="258"/>
      <c r="G9" s="254" t="s">
        <v>10</v>
      </c>
      <c r="H9" s="256" t="s">
        <v>11</v>
      </c>
      <c r="I9" s="256" t="s">
        <v>12</v>
      </c>
      <c r="J9" s="259" t="s">
        <v>13</v>
      </c>
      <c r="K9" s="261" t="s">
        <v>14</v>
      </c>
      <c r="L9" s="140"/>
      <c r="M9" s="134"/>
    </row>
    <row r="10" spans="1:17" ht="30" customHeight="1" thickBot="1">
      <c r="A10" s="134"/>
      <c r="B10" s="139"/>
      <c r="C10" s="255"/>
      <c r="D10" s="257"/>
      <c r="E10" s="1" t="s">
        <v>15</v>
      </c>
      <c r="F10" s="1" t="s">
        <v>16</v>
      </c>
      <c r="G10" s="255"/>
      <c r="H10" s="257"/>
      <c r="I10" s="257"/>
      <c r="J10" s="260"/>
      <c r="K10" s="262"/>
      <c r="L10" s="140"/>
      <c r="M10" s="134"/>
    </row>
    <row r="11" spans="1:17" ht="30" customHeight="1" thickBot="1">
      <c r="A11" s="134"/>
      <c r="B11" s="139"/>
      <c r="C11" s="111">
        <v>2</v>
      </c>
      <c r="D11" s="112"/>
      <c r="E11" s="112"/>
      <c r="F11" s="112"/>
      <c r="G11" s="112" t="s">
        <v>87</v>
      </c>
      <c r="H11" s="112"/>
      <c r="I11" s="112"/>
      <c r="J11" s="112"/>
      <c r="K11" s="113"/>
      <c r="L11" s="140"/>
      <c r="M11" s="134"/>
    </row>
    <row r="12" spans="1:17" ht="30" customHeight="1">
      <c r="A12" s="134"/>
      <c r="B12" s="139"/>
      <c r="C12" s="20"/>
      <c r="D12" s="2">
        <v>2.1</v>
      </c>
      <c r="E12" s="114" t="s">
        <v>88</v>
      </c>
      <c r="F12" s="114" t="s">
        <v>89</v>
      </c>
      <c r="G12" s="3" t="s">
        <v>90</v>
      </c>
      <c r="H12" s="2" t="s">
        <v>91</v>
      </c>
      <c r="I12" s="145">
        <v>257</v>
      </c>
      <c r="J12" s="146">
        <v>2318</v>
      </c>
      <c r="K12" s="147">
        <v>595726</v>
      </c>
      <c r="L12" s="140"/>
      <c r="M12" s="134"/>
      <c r="N12" s="135">
        <f>+ROUND(I12*J12,0)</f>
        <v>595726</v>
      </c>
      <c r="O12" s="193" t="str">
        <f>+IF(N12=K12,"si","no")</f>
        <v>si</v>
      </c>
      <c r="P12" s="195"/>
      <c r="Q12" s="191"/>
    </row>
    <row r="13" spans="1:17" ht="30" customHeight="1">
      <c r="A13" s="134"/>
      <c r="B13" s="139"/>
      <c r="C13" s="20"/>
      <c r="D13" s="2">
        <v>2.2000000000000002</v>
      </c>
      <c r="E13" s="114" t="s">
        <v>92</v>
      </c>
      <c r="F13" s="114" t="s">
        <v>93</v>
      </c>
      <c r="G13" s="3" t="s">
        <v>94</v>
      </c>
      <c r="H13" s="2" t="s">
        <v>91</v>
      </c>
      <c r="I13" s="145">
        <v>49</v>
      </c>
      <c r="J13" s="146">
        <v>19482</v>
      </c>
      <c r="K13" s="147">
        <v>954618</v>
      </c>
      <c r="L13" s="140"/>
      <c r="M13" s="134"/>
      <c r="N13" s="135">
        <f t="shared" ref="N13:N75" si="0">+ROUND(I13*J13,0)</f>
        <v>954618</v>
      </c>
      <c r="O13" s="193" t="str">
        <f t="shared" ref="O13:O76" si="1">+IF(N13=K13,"si","no")</f>
        <v>si</v>
      </c>
      <c r="P13" s="195"/>
      <c r="Q13" s="191"/>
    </row>
    <row r="14" spans="1:17" ht="30" customHeight="1">
      <c r="A14" s="134"/>
      <c r="B14" s="139"/>
      <c r="C14" s="20"/>
      <c r="D14" s="2">
        <v>2.2999999999999998</v>
      </c>
      <c r="E14" s="114" t="s">
        <v>95</v>
      </c>
      <c r="F14" s="114" t="s">
        <v>93</v>
      </c>
      <c r="G14" s="3" t="s">
        <v>96</v>
      </c>
      <c r="H14" s="2" t="s">
        <v>97</v>
      </c>
      <c r="I14" s="145">
        <v>41</v>
      </c>
      <c r="J14" s="146">
        <v>7601</v>
      </c>
      <c r="K14" s="147">
        <v>311641</v>
      </c>
      <c r="L14" s="140"/>
      <c r="M14" s="134"/>
      <c r="N14" s="135">
        <f t="shared" si="0"/>
        <v>311641</v>
      </c>
      <c r="O14" s="193" t="str">
        <f t="shared" si="1"/>
        <v>si</v>
      </c>
      <c r="P14" s="195"/>
      <c r="Q14" s="191"/>
    </row>
    <row r="15" spans="1:17" ht="30" customHeight="1">
      <c r="A15" s="134"/>
      <c r="B15" s="139"/>
      <c r="C15" s="20"/>
      <c r="D15" s="2">
        <v>2.4</v>
      </c>
      <c r="E15" s="114" t="s">
        <v>98</v>
      </c>
      <c r="F15" s="114" t="s">
        <v>99</v>
      </c>
      <c r="G15" s="3" t="s">
        <v>100</v>
      </c>
      <c r="H15" s="2" t="s">
        <v>101</v>
      </c>
      <c r="I15" s="145">
        <v>74</v>
      </c>
      <c r="J15" s="146">
        <v>15052</v>
      </c>
      <c r="K15" s="147">
        <v>1113848</v>
      </c>
      <c r="L15" s="140"/>
      <c r="M15" s="134"/>
      <c r="N15" s="135">
        <f t="shared" si="0"/>
        <v>1113848</v>
      </c>
      <c r="O15" s="193" t="str">
        <f t="shared" si="1"/>
        <v>si</v>
      </c>
      <c r="P15" s="195"/>
      <c r="Q15" s="191"/>
    </row>
    <row r="16" spans="1:17" ht="30" customHeight="1">
      <c r="A16" s="134"/>
      <c r="B16" s="139"/>
      <c r="C16" s="20"/>
      <c r="D16" s="2">
        <v>2.5</v>
      </c>
      <c r="E16" s="114" t="s">
        <v>102</v>
      </c>
      <c r="F16" s="114" t="s">
        <v>103</v>
      </c>
      <c r="G16" s="3" t="s">
        <v>104</v>
      </c>
      <c r="H16" s="2" t="s">
        <v>101</v>
      </c>
      <c r="I16" s="145">
        <v>107</v>
      </c>
      <c r="J16" s="146">
        <v>6294</v>
      </c>
      <c r="K16" s="147">
        <v>673458</v>
      </c>
      <c r="L16" s="140"/>
      <c r="M16" s="134"/>
      <c r="N16" s="135">
        <f t="shared" si="0"/>
        <v>673458</v>
      </c>
      <c r="O16" s="193" t="str">
        <f t="shared" si="1"/>
        <v>si</v>
      </c>
      <c r="P16" s="195"/>
      <c r="Q16" s="191"/>
    </row>
    <row r="17" spans="1:17" ht="30" customHeight="1" thickBot="1">
      <c r="B17" s="148"/>
      <c r="C17" s="115" t="s">
        <v>17</v>
      </c>
      <c r="D17" s="116"/>
      <c r="E17" s="116"/>
      <c r="F17" s="116"/>
      <c r="G17" s="117"/>
      <c r="H17" s="116"/>
      <c r="I17" s="145"/>
      <c r="J17" s="149"/>
      <c r="K17" s="150">
        <v>3649291</v>
      </c>
      <c r="L17" s="151"/>
      <c r="N17" s="135">
        <f>SUM(N12:N16)</f>
        <v>3649291</v>
      </c>
      <c r="O17" s="193" t="str">
        <f t="shared" si="1"/>
        <v>si</v>
      </c>
      <c r="P17" s="195"/>
      <c r="Q17" s="191"/>
    </row>
    <row r="18" spans="1:17" ht="30" customHeight="1" thickBot="1">
      <c r="A18" s="134"/>
      <c r="B18" s="139"/>
      <c r="C18" s="111">
        <v>3</v>
      </c>
      <c r="D18" s="112"/>
      <c r="E18" s="112"/>
      <c r="F18" s="112"/>
      <c r="G18" s="112" t="s">
        <v>105</v>
      </c>
      <c r="H18" s="112"/>
      <c r="I18" s="112"/>
      <c r="J18" s="112"/>
      <c r="K18" s="113"/>
      <c r="L18" s="140"/>
      <c r="M18" s="134"/>
      <c r="P18" s="195"/>
      <c r="Q18" s="191"/>
    </row>
    <row r="19" spans="1:17" ht="30" customHeight="1">
      <c r="A19" s="134"/>
      <c r="B19" s="139"/>
      <c r="C19" s="20"/>
      <c r="D19" s="2">
        <v>3.1</v>
      </c>
      <c r="E19" s="114" t="s">
        <v>106</v>
      </c>
      <c r="F19" s="114" t="s">
        <v>107</v>
      </c>
      <c r="G19" s="3" t="s">
        <v>108</v>
      </c>
      <c r="H19" s="2" t="s">
        <v>91</v>
      </c>
      <c r="I19" s="145">
        <v>265</v>
      </c>
      <c r="J19" s="146">
        <v>1675</v>
      </c>
      <c r="K19" s="147">
        <v>443875</v>
      </c>
      <c r="L19" s="140"/>
      <c r="M19" s="134"/>
      <c r="N19" s="135">
        <f t="shared" si="0"/>
        <v>443875</v>
      </c>
      <c r="O19" s="193" t="str">
        <f t="shared" si="1"/>
        <v>si</v>
      </c>
      <c r="P19" s="195"/>
      <c r="Q19" s="191"/>
    </row>
    <row r="20" spans="1:17" ht="30" customHeight="1">
      <c r="A20" s="134"/>
      <c r="B20" s="139"/>
      <c r="C20" s="20"/>
      <c r="D20" s="2">
        <v>3.2</v>
      </c>
      <c r="E20" s="114" t="s">
        <v>109</v>
      </c>
      <c r="F20" s="114" t="s">
        <v>110</v>
      </c>
      <c r="G20" s="3" t="s">
        <v>111</v>
      </c>
      <c r="H20" s="2" t="s">
        <v>101</v>
      </c>
      <c r="I20" s="145">
        <v>40</v>
      </c>
      <c r="J20" s="146">
        <v>107375</v>
      </c>
      <c r="K20" s="147">
        <v>4295000</v>
      </c>
      <c r="L20" s="140"/>
      <c r="M20" s="134"/>
      <c r="N20" s="135">
        <f t="shared" si="0"/>
        <v>4295000</v>
      </c>
      <c r="O20" s="193" t="str">
        <f t="shared" si="1"/>
        <v>si</v>
      </c>
      <c r="P20" s="195"/>
      <c r="Q20" s="191"/>
    </row>
    <row r="21" spans="1:17" ht="30" customHeight="1" thickBot="1">
      <c r="A21" s="134"/>
      <c r="B21" s="139"/>
      <c r="C21" s="115" t="s">
        <v>17</v>
      </c>
      <c r="D21" s="152"/>
      <c r="E21" s="153"/>
      <c r="F21" s="152"/>
      <c r="G21" s="152"/>
      <c r="H21" s="152"/>
      <c r="I21" s="145"/>
      <c r="J21" s="152"/>
      <c r="K21" s="150">
        <v>4738875</v>
      </c>
      <c r="L21" s="140"/>
      <c r="M21" s="134"/>
      <c r="N21" s="135">
        <f>SUM(N19:N20)</f>
        <v>4738875</v>
      </c>
      <c r="O21" s="193" t="str">
        <f t="shared" si="1"/>
        <v>si</v>
      </c>
      <c r="P21" s="195"/>
      <c r="Q21" s="191"/>
    </row>
    <row r="22" spans="1:17" ht="30" customHeight="1" thickBot="1">
      <c r="A22" s="134"/>
      <c r="B22" s="139"/>
      <c r="C22" s="111">
        <v>5</v>
      </c>
      <c r="D22" s="112"/>
      <c r="E22" s="112"/>
      <c r="F22" s="112"/>
      <c r="G22" s="112" t="s">
        <v>112</v>
      </c>
      <c r="H22" s="112"/>
      <c r="I22" s="112"/>
      <c r="J22" s="112"/>
      <c r="K22" s="113"/>
      <c r="L22" s="140"/>
      <c r="M22" s="134"/>
      <c r="P22" s="195"/>
      <c r="Q22" s="191"/>
    </row>
    <row r="23" spans="1:17" ht="30" customHeight="1">
      <c r="A23" s="134"/>
      <c r="B23" s="139"/>
      <c r="C23" s="20"/>
      <c r="D23" s="2">
        <v>5.0999999999999996</v>
      </c>
      <c r="E23" s="114" t="s">
        <v>137</v>
      </c>
      <c r="F23" s="114" t="s">
        <v>113</v>
      </c>
      <c r="G23" s="3" t="s">
        <v>138</v>
      </c>
      <c r="H23" s="2" t="s">
        <v>101</v>
      </c>
      <c r="I23" s="145">
        <v>32</v>
      </c>
      <c r="J23" s="146">
        <v>1011537</v>
      </c>
      <c r="K23" s="147">
        <v>32369184</v>
      </c>
      <c r="L23" s="140"/>
      <c r="M23" s="134"/>
      <c r="N23" s="135">
        <f t="shared" si="0"/>
        <v>32369184</v>
      </c>
      <c r="O23" s="193" t="str">
        <f t="shared" si="1"/>
        <v>si</v>
      </c>
      <c r="P23" s="195"/>
      <c r="Q23" s="191"/>
    </row>
    <row r="24" spans="1:17" ht="30" customHeight="1" thickBot="1">
      <c r="A24" s="134"/>
      <c r="B24" s="139"/>
      <c r="C24" s="118" t="s">
        <v>17</v>
      </c>
      <c r="D24" s="119"/>
      <c r="E24" s="119"/>
      <c r="F24" s="119"/>
      <c r="G24" s="120"/>
      <c r="H24" s="119"/>
      <c r="I24" s="145"/>
      <c r="J24" s="154"/>
      <c r="K24" s="155">
        <v>32369184</v>
      </c>
      <c r="L24" s="140"/>
      <c r="M24" s="134"/>
      <c r="N24" s="135">
        <f>SUM(N23)</f>
        <v>32369184</v>
      </c>
      <c r="O24" s="193" t="str">
        <f t="shared" si="1"/>
        <v>si</v>
      </c>
      <c r="P24" s="195"/>
      <c r="Q24" s="191"/>
    </row>
    <row r="25" spans="1:17" ht="30" customHeight="1" thickBot="1">
      <c r="A25" s="134"/>
      <c r="B25" s="139"/>
      <c r="C25" s="111">
        <v>6</v>
      </c>
      <c r="D25" s="112"/>
      <c r="E25" s="112"/>
      <c r="F25" s="112"/>
      <c r="G25" s="112" t="s">
        <v>114</v>
      </c>
      <c r="H25" s="112"/>
      <c r="I25" s="112"/>
      <c r="J25" s="112"/>
      <c r="K25" s="113"/>
      <c r="L25" s="140"/>
      <c r="M25" s="134"/>
      <c r="P25" s="195"/>
      <c r="Q25" s="191"/>
    </row>
    <row r="26" spans="1:17" ht="30" customHeight="1">
      <c r="A26" s="134"/>
      <c r="B26" s="139"/>
      <c r="C26" s="20"/>
      <c r="D26" s="2">
        <v>6.1</v>
      </c>
      <c r="E26" s="114" t="s">
        <v>157</v>
      </c>
      <c r="F26" s="114" t="s">
        <v>140</v>
      </c>
      <c r="G26" s="3" t="s">
        <v>116</v>
      </c>
      <c r="H26" s="2" t="s">
        <v>101</v>
      </c>
      <c r="I26" s="145">
        <v>23</v>
      </c>
      <c r="J26" s="146">
        <v>24299</v>
      </c>
      <c r="K26" s="147">
        <v>558877</v>
      </c>
      <c r="L26" s="140"/>
      <c r="M26" s="134"/>
      <c r="N26" s="135">
        <f t="shared" si="0"/>
        <v>558877</v>
      </c>
      <c r="O26" s="193" t="str">
        <f t="shared" si="1"/>
        <v>si</v>
      </c>
      <c r="P26" s="195"/>
      <c r="Q26" s="191"/>
    </row>
    <row r="27" spans="1:17" ht="30" customHeight="1">
      <c r="A27" s="134"/>
      <c r="B27" s="139"/>
      <c r="C27" s="20"/>
      <c r="D27" s="2">
        <v>6.2</v>
      </c>
      <c r="E27" s="114">
        <v>610.20000000000005</v>
      </c>
      <c r="F27" s="114" t="s">
        <v>117</v>
      </c>
      <c r="G27" s="3" t="s">
        <v>118</v>
      </c>
      <c r="H27" s="2" t="s">
        <v>101</v>
      </c>
      <c r="I27" s="145">
        <v>4</v>
      </c>
      <c r="J27" s="146">
        <v>58527</v>
      </c>
      <c r="K27" s="147">
        <v>234108</v>
      </c>
      <c r="L27" s="140"/>
      <c r="M27" s="134"/>
      <c r="N27" s="135">
        <f t="shared" si="0"/>
        <v>234108</v>
      </c>
      <c r="O27" s="193" t="str">
        <f t="shared" si="1"/>
        <v>si</v>
      </c>
      <c r="P27" s="195"/>
      <c r="Q27" s="191"/>
    </row>
    <row r="28" spans="1:17" ht="30" customHeight="1">
      <c r="A28" s="134"/>
      <c r="B28" s="139"/>
      <c r="C28" s="20"/>
      <c r="D28" s="2">
        <v>6.3</v>
      </c>
      <c r="E28" s="114" t="s">
        <v>120</v>
      </c>
      <c r="F28" s="114" t="s">
        <v>119</v>
      </c>
      <c r="G28" s="3" t="s">
        <v>121</v>
      </c>
      <c r="H28" s="2" t="s">
        <v>101</v>
      </c>
      <c r="I28" s="145">
        <v>4</v>
      </c>
      <c r="J28" s="146">
        <v>774437</v>
      </c>
      <c r="K28" s="147">
        <v>3097748</v>
      </c>
      <c r="L28" s="140"/>
      <c r="M28" s="134"/>
      <c r="N28" s="135">
        <f t="shared" si="0"/>
        <v>3097748</v>
      </c>
      <c r="O28" s="193" t="str">
        <f t="shared" si="1"/>
        <v>si</v>
      </c>
      <c r="P28" s="195"/>
      <c r="Q28" s="191"/>
    </row>
    <row r="29" spans="1:17" ht="30" customHeight="1">
      <c r="A29" s="134"/>
      <c r="B29" s="139"/>
      <c r="C29" s="20"/>
      <c r="D29" s="2">
        <v>6.4</v>
      </c>
      <c r="E29" s="114" t="s">
        <v>142</v>
      </c>
      <c r="F29" s="114" t="s">
        <v>119</v>
      </c>
      <c r="G29" s="3" t="s">
        <v>143</v>
      </c>
      <c r="H29" s="2" t="s">
        <v>144</v>
      </c>
      <c r="I29" s="145">
        <v>2</v>
      </c>
      <c r="J29" s="146">
        <v>842193</v>
      </c>
      <c r="K29" s="147">
        <v>1684386</v>
      </c>
      <c r="L29" s="140"/>
      <c r="M29" s="134"/>
      <c r="N29" s="135">
        <f t="shared" si="0"/>
        <v>1684386</v>
      </c>
      <c r="O29" s="193" t="str">
        <f t="shared" si="1"/>
        <v>si</v>
      </c>
      <c r="P29" s="195"/>
      <c r="Q29" s="191"/>
    </row>
    <row r="30" spans="1:17" ht="30" customHeight="1">
      <c r="A30" s="134"/>
      <c r="B30" s="139"/>
      <c r="C30" s="20"/>
      <c r="D30" s="2">
        <v>6.5</v>
      </c>
      <c r="E30" s="114" t="s">
        <v>122</v>
      </c>
      <c r="F30" s="114" t="s">
        <v>123</v>
      </c>
      <c r="G30" s="3" t="s">
        <v>124</v>
      </c>
      <c r="H30" s="2" t="s">
        <v>125</v>
      </c>
      <c r="I30" s="145">
        <v>1580</v>
      </c>
      <c r="J30" s="146">
        <v>9117</v>
      </c>
      <c r="K30" s="147">
        <v>14404860</v>
      </c>
      <c r="L30" s="140"/>
      <c r="M30" s="134"/>
      <c r="N30" s="135">
        <f t="shared" si="0"/>
        <v>14404860</v>
      </c>
      <c r="O30" s="193" t="str">
        <f t="shared" si="1"/>
        <v>si</v>
      </c>
      <c r="P30" s="195"/>
      <c r="Q30" s="191"/>
    </row>
    <row r="31" spans="1:17" ht="30" customHeight="1">
      <c r="A31" s="134"/>
      <c r="B31" s="139"/>
      <c r="C31" s="20"/>
      <c r="D31" s="2">
        <v>6.6</v>
      </c>
      <c r="E31" s="114" t="s">
        <v>158</v>
      </c>
      <c r="F31" s="114" t="s">
        <v>127</v>
      </c>
      <c r="G31" s="3" t="s">
        <v>159</v>
      </c>
      <c r="H31" s="2" t="s">
        <v>97</v>
      </c>
      <c r="I31" s="145">
        <v>82</v>
      </c>
      <c r="J31" s="146">
        <v>86724</v>
      </c>
      <c r="K31" s="147">
        <v>7111368</v>
      </c>
      <c r="L31" s="140"/>
      <c r="M31" s="134"/>
      <c r="N31" s="135">
        <f t="shared" si="0"/>
        <v>7111368</v>
      </c>
      <c r="O31" s="193" t="str">
        <f t="shared" si="1"/>
        <v>si</v>
      </c>
      <c r="P31" s="195"/>
      <c r="Q31" s="191"/>
    </row>
    <row r="32" spans="1:17" s="134" customFormat="1" ht="30" customHeight="1">
      <c r="B32" s="139"/>
      <c r="C32" s="20"/>
      <c r="D32" s="2">
        <v>6.7</v>
      </c>
      <c r="E32" s="114" t="s">
        <v>145</v>
      </c>
      <c r="F32" s="114" t="s">
        <v>146</v>
      </c>
      <c r="G32" s="3" t="s">
        <v>147</v>
      </c>
      <c r="H32" s="2" t="s">
        <v>97</v>
      </c>
      <c r="I32" s="145">
        <v>12</v>
      </c>
      <c r="J32" s="146">
        <v>85713</v>
      </c>
      <c r="K32" s="147">
        <v>1028556</v>
      </c>
      <c r="L32" s="140"/>
      <c r="N32" s="135">
        <f t="shared" si="0"/>
        <v>1028556</v>
      </c>
      <c r="O32" s="193" t="str">
        <f t="shared" si="1"/>
        <v>si</v>
      </c>
      <c r="P32" s="195"/>
      <c r="Q32" s="191"/>
    </row>
    <row r="33" spans="1:17" ht="30" customHeight="1" thickBot="1">
      <c r="A33" s="134"/>
      <c r="B33" s="139"/>
      <c r="C33" s="115" t="s">
        <v>17</v>
      </c>
      <c r="D33" s="122"/>
      <c r="E33" s="122"/>
      <c r="F33" s="122"/>
      <c r="G33" s="123"/>
      <c r="H33" s="116"/>
      <c r="I33" s="145"/>
      <c r="J33" s="149"/>
      <c r="K33" s="150">
        <v>28119903</v>
      </c>
      <c r="L33" s="140"/>
      <c r="M33" s="134"/>
      <c r="N33" s="135">
        <f>SUM(N26:N32)</f>
        <v>28119903</v>
      </c>
      <c r="O33" s="193" t="str">
        <f t="shared" si="1"/>
        <v>si</v>
      </c>
      <c r="P33" s="195"/>
      <c r="Q33" s="191"/>
    </row>
    <row r="34" spans="1:17" ht="30" customHeight="1" thickBot="1">
      <c r="A34" s="134"/>
      <c r="B34" s="139"/>
      <c r="C34" s="111">
        <v>9</v>
      </c>
      <c r="D34" s="112"/>
      <c r="E34" s="112"/>
      <c r="F34" s="112"/>
      <c r="G34" s="112" t="s">
        <v>129</v>
      </c>
      <c r="H34" s="112"/>
      <c r="I34" s="112"/>
      <c r="J34" s="112"/>
      <c r="K34" s="113"/>
      <c r="L34" s="140"/>
      <c r="M34" s="134"/>
      <c r="P34" s="195"/>
      <c r="Q34" s="191"/>
    </row>
    <row r="35" spans="1:17" ht="30" customHeight="1">
      <c r="A35" s="134"/>
      <c r="B35" s="139"/>
      <c r="C35" s="20"/>
      <c r="D35" s="2">
        <v>9.1</v>
      </c>
      <c r="E35" s="114">
        <v>900.2</v>
      </c>
      <c r="F35" s="114" t="s">
        <v>130</v>
      </c>
      <c r="G35" s="3" t="s">
        <v>131</v>
      </c>
      <c r="H35" s="2" t="s">
        <v>132</v>
      </c>
      <c r="I35" s="145">
        <v>1076</v>
      </c>
      <c r="J35" s="146">
        <v>1513</v>
      </c>
      <c r="K35" s="147">
        <v>1627988</v>
      </c>
      <c r="L35" s="140"/>
      <c r="M35" s="134"/>
      <c r="N35" s="135">
        <f t="shared" si="0"/>
        <v>1627988</v>
      </c>
      <c r="O35" s="193" t="str">
        <f t="shared" si="1"/>
        <v>si</v>
      </c>
      <c r="P35" s="195"/>
      <c r="Q35" s="191"/>
    </row>
    <row r="36" spans="1:17" ht="30" customHeight="1">
      <c r="A36" s="134"/>
      <c r="B36" s="139"/>
      <c r="C36" s="20"/>
      <c r="D36" s="2">
        <v>9.1999999999999993</v>
      </c>
      <c r="E36" s="114" t="s">
        <v>133</v>
      </c>
      <c r="F36" s="114" t="s">
        <v>134</v>
      </c>
      <c r="G36" s="3" t="s">
        <v>135</v>
      </c>
      <c r="H36" s="2" t="s">
        <v>136</v>
      </c>
      <c r="I36" s="145">
        <v>1335.1</v>
      </c>
      <c r="J36" s="146">
        <v>1514</v>
      </c>
      <c r="K36" s="147">
        <v>2021341</v>
      </c>
      <c r="L36" s="140"/>
      <c r="M36" s="134"/>
      <c r="N36" s="135">
        <f t="shared" si="0"/>
        <v>2021341</v>
      </c>
      <c r="O36" s="193" t="str">
        <f t="shared" si="1"/>
        <v>si</v>
      </c>
      <c r="P36" s="195"/>
      <c r="Q36" s="191"/>
    </row>
    <row r="37" spans="1:17" ht="30" customHeight="1" thickBot="1">
      <c r="A37" s="134"/>
      <c r="B37" s="139"/>
      <c r="C37" s="115" t="s">
        <v>17</v>
      </c>
      <c r="D37" s="122"/>
      <c r="E37" s="122"/>
      <c r="F37" s="122"/>
      <c r="G37" s="117"/>
      <c r="H37" s="116"/>
      <c r="I37" s="145"/>
      <c r="J37" s="149"/>
      <c r="K37" s="150">
        <f>+K36+K35</f>
        <v>3649329</v>
      </c>
      <c r="L37" s="140"/>
      <c r="M37" s="134"/>
      <c r="N37" s="135">
        <f>+N36+N35</f>
        <v>3649329</v>
      </c>
      <c r="O37" s="193" t="str">
        <f t="shared" si="1"/>
        <v>si</v>
      </c>
      <c r="P37" s="195"/>
      <c r="Q37" s="191"/>
    </row>
    <row r="38" spans="1:17" ht="30" customHeight="1" thickBot="1">
      <c r="A38" s="134"/>
      <c r="B38" s="139"/>
      <c r="C38" s="237" t="s">
        <v>18</v>
      </c>
      <c r="D38" s="238"/>
      <c r="E38" s="238"/>
      <c r="F38" s="238"/>
      <c r="G38" s="238"/>
      <c r="H38" s="238"/>
      <c r="I38" s="238"/>
      <c r="J38" s="239"/>
      <c r="K38" s="124">
        <f>+K37+K33+K24+K21+K17</f>
        <v>72526582</v>
      </c>
      <c r="L38" s="140"/>
      <c r="M38" s="134"/>
      <c r="N38" s="135">
        <f>+N37+N33+N24+N21+N17</f>
        <v>72526582</v>
      </c>
      <c r="O38" s="193" t="str">
        <f t="shared" si="1"/>
        <v>si</v>
      </c>
      <c r="P38" s="195"/>
      <c r="Q38" s="191"/>
    </row>
    <row r="39" spans="1:17" s="158" customFormat="1" ht="30" customHeight="1" thickBot="1">
      <c r="A39" s="127"/>
      <c r="B39" s="156"/>
      <c r="C39" s="125"/>
      <c r="D39" s="125"/>
      <c r="E39" s="125"/>
      <c r="F39" s="125"/>
      <c r="G39" s="125"/>
      <c r="H39" s="125"/>
      <c r="I39" s="125"/>
      <c r="J39" s="125"/>
      <c r="K39" s="126"/>
      <c r="L39" s="157"/>
      <c r="M39" s="127"/>
      <c r="N39" s="135"/>
      <c r="O39" s="193"/>
      <c r="P39" s="195"/>
      <c r="Q39" s="191"/>
    </row>
    <row r="40" spans="1:17" s="158" customFormat="1">
      <c r="A40" s="127"/>
      <c r="B40" s="156"/>
      <c r="C40" s="127"/>
      <c r="D40" s="128"/>
      <c r="E40" s="127"/>
      <c r="F40" s="127"/>
      <c r="G40" s="240" t="s">
        <v>148</v>
      </c>
      <c r="H40" s="241"/>
      <c r="I40" s="241"/>
      <c r="J40" s="5"/>
      <c r="K40" s="6">
        <v>2197700</v>
      </c>
      <c r="L40" s="157"/>
      <c r="M40" s="127"/>
      <c r="N40" s="6">
        <v>2197700</v>
      </c>
      <c r="O40" s="193" t="str">
        <f t="shared" si="1"/>
        <v>si</v>
      </c>
      <c r="P40" s="195"/>
      <c r="Q40" s="191"/>
    </row>
    <row r="41" spans="1:17" s="158" customFormat="1" ht="30" customHeight="1">
      <c r="A41" s="127"/>
      <c r="B41" s="156"/>
      <c r="C41" s="127"/>
      <c r="D41" s="129"/>
      <c r="E41" s="129"/>
      <c r="F41" s="129"/>
      <c r="G41" s="4" t="s">
        <v>149</v>
      </c>
      <c r="H41" s="11"/>
      <c r="I41" s="12"/>
      <c r="J41" s="13"/>
      <c r="K41" s="10">
        <v>274722</v>
      </c>
      <c r="L41" s="157"/>
      <c r="M41" s="127"/>
      <c r="N41" s="10">
        <v>274722</v>
      </c>
      <c r="O41" s="193" t="str">
        <f t="shared" si="1"/>
        <v>si</v>
      </c>
      <c r="P41" s="195"/>
      <c r="Q41" s="196"/>
    </row>
    <row r="42" spans="1:17" s="158" customFormat="1" ht="30" customHeight="1" thickBot="1">
      <c r="A42" s="127"/>
      <c r="B42" s="156"/>
      <c r="C42" s="127"/>
      <c r="D42" s="129"/>
      <c r="E42" s="129"/>
      <c r="F42" s="129"/>
      <c r="G42" s="14" t="s">
        <v>18</v>
      </c>
      <c r="H42" s="11"/>
      <c r="I42" s="12"/>
      <c r="J42" s="13"/>
      <c r="K42" s="15">
        <f>+K41+K40+K38</f>
        <v>74999004</v>
      </c>
      <c r="L42" s="157"/>
      <c r="M42" s="127"/>
      <c r="N42" s="212">
        <f>+N41+N40+N38</f>
        <v>74999004</v>
      </c>
      <c r="O42" s="193" t="str">
        <f t="shared" si="1"/>
        <v>si</v>
      </c>
      <c r="P42" s="195"/>
      <c r="Q42" s="191"/>
    </row>
    <row r="43" spans="1:17" s="158" customFormat="1" ht="30" customHeight="1" thickBot="1">
      <c r="A43" s="127"/>
      <c r="B43" s="156"/>
      <c r="C43" s="127"/>
      <c r="D43" s="128"/>
      <c r="E43" s="127"/>
      <c r="F43" s="127"/>
      <c r="G43" s="16" t="s">
        <v>19</v>
      </c>
      <c r="H43" s="17"/>
      <c r="I43" s="18"/>
      <c r="J43" s="19"/>
      <c r="K43" s="124">
        <f>+K42</f>
        <v>74999004</v>
      </c>
      <c r="L43" s="157"/>
      <c r="M43" s="127"/>
      <c r="N43" s="212">
        <f>+N42</f>
        <v>74999004</v>
      </c>
      <c r="O43" s="193" t="str">
        <f t="shared" si="1"/>
        <v>si</v>
      </c>
      <c r="P43" s="219">
        <v>74999095.859999999</v>
      </c>
      <c r="Q43" s="191"/>
    </row>
    <row r="44" spans="1:17" s="158" customFormat="1" ht="30" customHeight="1" thickBot="1">
      <c r="A44" s="127"/>
      <c r="B44" s="156"/>
      <c r="C44" s="127"/>
      <c r="D44" s="128"/>
      <c r="E44" s="128"/>
      <c r="F44" s="128"/>
      <c r="G44" s="127"/>
      <c r="H44" s="127"/>
      <c r="I44" s="130"/>
      <c r="J44" s="131"/>
      <c r="K44" s="132"/>
      <c r="L44" s="157"/>
      <c r="M44" s="127"/>
      <c r="N44" s="135"/>
      <c r="O44" s="193"/>
      <c r="P44" s="195"/>
      <c r="Q44" s="191"/>
    </row>
    <row r="45" spans="1:17" s="158" customFormat="1">
      <c r="A45" s="127"/>
      <c r="B45" s="156"/>
      <c r="C45" s="133"/>
      <c r="D45" s="242"/>
      <c r="E45" s="242"/>
      <c r="F45" s="242"/>
      <c r="G45" s="242"/>
      <c r="H45" s="242"/>
      <c r="I45" s="242"/>
      <c r="J45" s="242"/>
      <c r="K45" s="243"/>
      <c r="L45" s="157"/>
      <c r="M45" s="127"/>
      <c r="N45" s="135"/>
      <c r="O45" s="193"/>
      <c r="P45" s="195"/>
      <c r="Q45" s="191"/>
    </row>
    <row r="46" spans="1:17" s="158" customFormat="1">
      <c r="A46" s="127"/>
      <c r="B46" s="156"/>
      <c r="C46" s="230" t="s">
        <v>20</v>
      </c>
      <c r="D46" s="231"/>
      <c r="E46" s="231"/>
      <c r="F46" s="231"/>
      <c r="G46" s="231"/>
      <c r="H46" s="244" t="s">
        <v>10</v>
      </c>
      <c r="I46" s="244"/>
      <c r="J46" s="244"/>
      <c r="K46" s="159" t="s">
        <v>21</v>
      </c>
      <c r="L46" s="160"/>
      <c r="M46" s="127"/>
      <c r="N46" s="135"/>
      <c r="O46" s="193"/>
      <c r="P46" s="195"/>
      <c r="Q46" s="191"/>
    </row>
    <row r="47" spans="1:17" s="158" customFormat="1" ht="46.5" customHeight="1">
      <c r="A47" s="127"/>
      <c r="B47" s="156"/>
      <c r="C47" s="230" t="s">
        <v>22</v>
      </c>
      <c r="D47" s="231"/>
      <c r="E47" s="231"/>
      <c r="F47" s="231"/>
      <c r="G47" s="231"/>
      <c r="H47" s="226" t="s">
        <v>23</v>
      </c>
      <c r="I47" s="226"/>
      <c r="J47" s="161" t="s">
        <v>24</v>
      </c>
      <c r="K47" s="93">
        <v>0.25</v>
      </c>
      <c r="L47" s="162"/>
      <c r="M47" s="127"/>
      <c r="N47" s="135"/>
      <c r="O47" s="193"/>
      <c r="P47" s="195"/>
      <c r="Q47" s="191"/>
    </row>
    <row r="48" spans="1:17" s="158" customFormat="1" ht="32.25" customHeight="1">
      <c r="A48" s="127"/>
      <c r="B48" s="156"/>
      <c r="C48" s="230" t="s">
        <v>25</v>
      </c>
      <c r="D48" s="231"/>
      <c r="E48" s="231"/>
      <c r="F48" s="231"/>
      <c r="G48" s="231"/>
      <c r="H48" s="232" t="s">
        <v>162</v>
      </c>
      <c r="I48" s="233"/>
      <c r="J48" s="161" t="s">
        <v>26</v>
      </c>
      <c r="K48" s="93">
        <v>0.02</v>
      </c>
      <c r="L48" s="162"/>
      <c r="M48" s="127"/>
      <c r="N48" s="135"/>
      <c r="O48" s="193"/>
      <c r="P48" s="195"/>
      <c r="Q48" s="191"/>
    </row>
    <row r="49" spans="1:17" s="158" customFormat="1" ht="30" customHeight="1">
      <c r="A49" s="127"/>
      <c r="B49" s="156"/>
      <c r="C49" s="234" t="s">
        <v>197</v>
      </c>
      <c r="D49" s="235"/>
      <c r="E49" s="235"/>
      <c r="F49" s="235"/>
      <c r="G49" s="235"/>
      <c r="H49" s="236" t="s">
        <v>75</v>
      </c>
      <c r="I49" s="226"/>
      <c r="J49" s="161" t="s">
        <v>27</v>
      </c>
      <c r="K49" s="93">
        <v>0.05</v>
      </c>
      <c r="L49" s="162"/>
      <c r="M49" s="127"/>
      <c r="N49" s="135"/>
      <c r="O49" s="193"/>
      <c r="P49" s="195"/>
      <c r="Q49" s="191"/>
    </row>
    <row r="50" spans="1:17" s="163" customFormat="1" ht="58.5" customHeight="1">
      <c r="A50" s="127"/>
      <c r="B50" s="156"/>
      <c r="C50" s="224" t="s">
        <v>28</v>
      </c>
      <c r="D50" s="225"/>
      <c r="E50" s="225"/>
      <c r="F50" s="225"/>
      <c r="G50" s="225"/>
      <c r="H50" s="226" t="s">
        <v>29</v>
      </c>
      <c r="I50" s="226"/>
      <c r="J50" s="161" t="s">
        <v>30</v>
      </c>
      <c r="K50" s="93">
        <v>0.32</v>
      </c>
      <c r="L50" s="157"/>
      <c r="M50" s="127"/>
      <c r="N50" s="135"/>
      <c r="O50" s="193"/>
      <c r="P50" s="195"/>
      <c r="Q50" s="191"/>
    </row>
    <row r="51" spans="1:17" ht="47.25" customHeight="1">
      <c r="A51" s="134"/>
      <c r="B51" s="139"/>
      <c r="C51" s="227" t="s">
        <v>31</v>
      </c>
      <c r="D51" s="225"/>
      <c r="E51" s="225"/>
      <c r="F51" s="225"/>
      <c r="G51" s="225"/>
      <c r="H51" s="228"/>
      <c r="I51" s="228"/>
      <c r="J51" s="228"/>
      <c r="K51" s="229"/>
      <c r="L51" s="140"/>
      <c r="M51" s="134"/>
      <c r="P51" s="195"/>
      <c r="Q51" s="191"/>
    </row>
    <row r="52" spans="1:17" ht="21" thickBot="1">
      <c r="A52" s="134"/>
      <c r="B52" s="164"/>
      <c r="C52" s="165"/>
      <c r="D52" s="165"/>
      <c r="E52" s="166"/>
      <c r="F52" s="165"/>
      <c r="G52" s="109"/>
      <c r="H52" s="165"/>
      <c r="I52" s="165"/>
      <c r="J52" s="165"/>
      <c r="K52" s="165"/>
      <c r="L52" s="167"/>
      <c r="M52" s="134"/>
      <c r="P52" s="195"/>
      <c r="Q52" s="191"/>
    </row>
    <row r="53" spans="1:17" ht="21.75" thickTop="1" thickBot="1">
      <c r="A53" s="134"/>
      <c r="B53" s="134"/>
      <c r="C53" s="185"/>
      <c r="D53" s="185"/>
      <c r="E53" s="186"/>
      <c r="F53" s="185"/>
      <c r="G53" s="134"/>
      <c r="H53" s="134"/>
      <c r="I53" s="134"/>
      <c r="J53" s="134"/>
      <c r="K53" s="134"/>
      <c r="L53" s="134"/>
      <c r="M53" s="134"/>
      <c r="P53" s="195"/>
      <c r="Q53" s="191"/>
    </row>
    <row r="54" spans="1:17" ht="29.25" customHeight="1" thickTop="1">
      <c r="B54" s="136"/>
      <c r="C54" s="221" t="s">
        <v>196</v>
      </c>
      <c r="D54" s="222"/>
      <c r="E54" s="222"/>
      <c r="F54" s="223"/>
      <c r="G54" s="137"/>
      <c r="H54" s="137"/>
      <c r="I54" s="137"/>
      <c r="J54" s="137"/>
      <c r="K54" s="137"/>
      <c r="L54" s="138"/>
      <c r="P54" s="195"/>
      <c r="Q54" s="191"/>
    </row>
    <row r="55" spans="1:17">
      <c r="B55" s="139"/>
      <c r="C55" s="182" t="s">
        <v>0</v>
      </c>
      <c r="D55" s="183" t="s">
        <v>1</v>
      </c>
      <c r="E55" s="182" t="s">
        <v>2</v>
      </c>
      <c r="F55" s="183">
        <v>2</v>
      </c>
      <c r="G55" s="220" t="s">
        <v>3</v>
      </c>
      <c r="H55" s="220"/>
      <c r="I55" s="220"/>
      <c r="J55" s="180"/>
      <c r="K55" s="181"/>
      <c r="L55" s="140"/>
      <c r="P55" s="195"/>
      <c r="Q55" s="191"/>
    </row>
    <row r="56" spans="1:17">
      <c r="B56" s="139"/>
      <c r="C56" s="245" t="s">
        <v>4</v>
      </c>
      <c r="D56" s="220"/>
      <c r="E56" s="220"/>
      <c r="F56" s="220"/>
      <c r="G56" s="220"/>
      <c r="H56" s="220"/>
      <c r="I56" s="220"/>
      <c r="J56" s="220"/>
      <c r="K56" s="246"/>
      <c r="L56" s="140"/>
      <c r="P56" s="195"/>
      <c r="Q56" s="191"/>
    </row>
    <row r="57" spans="1:17">
      <c r="B57" s="142"/>
      <c r="C57" s="247" t="s">
        <v>5</v>
      </c>
      <c r="D57" s="247"/>
      <c r="E57" s="247"/>
      <c r="F57" s="247"/>
      <c r="G57" s="247"/>
      <c r="H57" s="247"/>
      <c r="I57" s="247"/>
      <c r="J57" s="247"/>
      <c r="K57" s="247"/>
      <c r="L57" s="143"/>
      <c r="P57" s="195"/>
      <c r="Q57" s="191"/>
    </row>
    <row r="58" spans="1:17">
      <c r="B58" s="139"/>
      <c r="C58" s="247"/>
      <c r="D58" s="247"/>
      <c r="E58" s="247"/>
      <c r="F58" s="247"/>
      <c r="G58" s="247"/>
      <c r="H58" s="247"/>
      <c r="I58" s="247"/>
      <c r="J58" s="247"/>
      <c r="K58" s="247"/>
      <c r="L58" s="140"/>
      <c r="P58" s="195"/>
      <c r="Q58" s="191"/>
    </row>
    <row r="59" spans="1:17" ht="42" customHeight="1">
      <c r="B59" s="139"/>
      <c r="C59" s="248" t="s">
        <v>6</v>
      </c>
      <c r="D59" s="249"/>
      <c r="E59" s="249"/>
      <c r="F59" s="249"/>
      <c r="G59" s="249"/>
      <c r="H59" s="249"/>
      <c r="I59" s="249"/>
      <c r="J59" s="249"/>
      <c r="K59" s="250"/>
      <c r="L59" s="140"/>
      <c r="P59" s="195"/>
      <c r="Q59" s="191"/>
    </row>
    <row r="60" spans="1:17" ht="48.75" customHeight="1" thickBot="1">
      <c r="B60" s="139"/>
      <c r="C60" s="251" t="s">
        <v>199</v>
      </c>
      <c r="D60" s="252"/>
      <c r="E60" s="252"/>
      <c r="F60" s="252"/>
      <c r="G60" s="252"/>
      <c r="H60" s="252"/>
      <c r="I60" s="252"/>
      <c r="J60" s="252"/>
      <c r="K60" s="253"/>
      <c r="L60" s="140"/>
      <c r="P60" s="195"/>
      <c r="Q60" s="191"/>
    </row>
    <row r="61" spans="1:17">
      <c r="B61" s="139"/>
      <c r="C61" s="254" t="s">
        <v>7</v>
      </c>
      <c r="D61" s="256" t="s">
        <v>8</v>
      </c>
      <c r="E61" s="258" t="s">
        <v>9</v>
      </c>
      <c r="F61" s="258"/>
      <c r="G61" s="254" t="s">
        <v>10</v>
      </c>
      <c r="H61" s="256" t="s">
        <v>11</v>
      </c>
      <c r="I61" s="256" t="s">
        <v>12</v>
      </c>
      <c r="J61" s="259" t="s">
        <v>13</v>
      </c>
      <c r="K61" s="261" t="s">
        <v>14</v>
      </c>
      <c r="L61" s="140"/>
      <c r="P61" s="195"/>
      <c r="Q61" s="191"/>
    </row>
    <row r="62" spans="1:17" ht="21" thickBot="1">
      <c r="B62" s="139"/>
      <c r="C62" s="255"/>
      <c r="D62" s="257"/>
      <c r="E62" s="1" t="s">
        <v>15</v>
      </c>
      <c r="F62" s="1" t="s">
        <v>16</v>
      </c>
      <c r="G62" s="255"/>
      <c r="H62" s="257"/>
      <c r="I62" s="257"/>
      <c r="J62" s="260"/>
      <c r="K62" s="262"/>
      <c r="L62" s="140"/>
      <c r="P62" s="195"/>
      <c r="Q62" s="191"/>
    </row>
    <row r="63" spans="1:17" ht="21" thickBot="1">
      <c r="B63" s="139"/>
      <c r="C63" s="111">
        <v>2</v>
      </c>
      <c r="D63" s="112"/>
      <c r="E63" s="112"/>
      <c r="F63" s="112"/>
      <c r="G63" s="112" t="s">
        <v>87</v>
      </c>
      <c r="H63" s="112"/>
      <c r="I63" s="112"/>
      <c r="J63" s="112"/>
      <c r="K63" s="113"/>
      <c r="L63" s="140"/>
      <c r="P63" s="195"/>
      <c r="Q63" s="191"/>
    </row>
    <row r="64" spans="1:17">
      <c r="B64" s="139"/>
      <c r="C64" s="20"/>
      <c r="D64" s="2">
        <v>2.1</v>
      </c>
      <c r="E64" s="114" t="s">
        <v>88</v>
      </c>
      <c r="F64" s="114" t="s">
        <v>89</v>
      </c>
      <c r="G64" s="3" t="s">
        <v>90</v>
      </c>
      <c r="H64" s="2" t="s">
        <v>91</v>
      </c>
      <c r="I64" s="145">
        <v>206.45</v>
      </c>
      <c r="J64" s="146">
        <v>2318</v>
      </c>
      <c r="K64" s="147">
        <f>+ROUND(I64*J64,0)</f>
        <v>478551</v>
      </c>
      <c r="L64" s="140"/>
      <c r="N64" s="135">
        <f t="shared" si="0"/>
        <v>478551</v>
      </c>
      <c r="O64" s="193" t="str">
        <f t="shared" si="1"/>
        <v>si</v>
      </c>
      <c r="P64" s="195"/>
      <c r="Q64" s="191"/>
    </row>
    <row r="65" spans="2:17">
      <c r="B65" s="139"/>
      <c r="C65" s="20"/>
      <c r="D65" s="2">
        <v>2.2000000000000002</v>
      </c>
      <c r="E65" s="114" t="s">
        <v>98</v>
      </c>
      <c r="F65" s="114" t="s">
        <v>99</v>
      </c>
      <c r="G65" s="3" t="s">
        <v>100</v>
      </c>
      <c r="H65" s="2" t="s">
        <v>101</v>
      </c>
      <c r="I65" s="145">
        <v>91.59</v>
      </c>
      <c r="J65" s="146">
        <v>17633</v>
      </c>
      <c r="K65" s="147">
        <f t="shared" ref="K65:K66" si="2">+ROUND(I65*J65,0)</f>
        <v>1615006</v>
      </c>
      <c r="L65" s="140"/>
      <c r="N65" s="135">
        <f t="shared" si="0"/>
        <v>1615006</v>
      </c>
      <c r="O65" s="193" t="str">
        <f t="shared" si="1"/>
        <v>si</v>
      </c>
      <c r="P65" s="195"/>
      <c r="Q65" s="191"/>
    </row>
    <row r="66" spans="2:17" ht="31.5">
      <c r="B66" s="139"/>
      <c r="C66" s="20"/>
      <c r="D66" s="2">
        <v>2.2999999999999998</v>
      </c>
      <c r="E66" s="114" t="s">
        <v>102</v>
      </c>
      <c r="F66" s="114" t="s">
        <v>103</v>
      </c>
      <c r="G66" s="3" t="s">
        <v>104</v>
      </c>
      <c r="H66" s="2" t="s">
        <v>101</v>
      </c>
      <c r="I66" s="145">
        <v>117.15</v>
      </c>
      <c r="J66" s="146">
        <v>6294</v>
      </c>
      <c r="K66" s="147">
        <f t="shared" si="2"/>
        <v>737342</v>
      </c>
      <c r="L66" s="140"/>
      <c r="N66" s="135">
        <f t="shared" si="0"/>
        <v>737342</v>
      </c>
      <c r="O66" s="193" t="str">
        <f t="shared" si="1"/>
        <v>si</v>
      </c>
      <c r="P66" s="195"/>
      <c r="Q66" s="191"/>
    </row>
    <row r="67" spans="2:17" ht="21" thickBot="1">
      <c r="B67" s="148"/>
      <c r="C67" s="115" t="s">
        <v>17</v>
      </c>
      <c r="D67" s="116"/>
      <c r="E67" s="116"/>
      <c r="F67" s="116"/>
      <c r="G67" s="117"/>
      <c r="H67" s="116"/>
      <c r="I67" s="145"/>
      <c r="J67" s="149"/>
      <c r="K67" s="150">
        <f>SUM(K64:K66)</f>
        <v>2830899</v>
      </c>
      <c r="L67" s="151"/>
      <c r="N67" s="135">
        <f>SUM(N64:N66)</f>
        <v>2830899</v>
      </c>
      <c r="O67" s="193" t="str">
        <f t="shared" si="1"/>
        <v>si</v>
      </c>
      <c r="P67" s="195"/>
      <c r="Q67" s="191"/>
    </row>
    <row r="68" spans="2:17" ht="21" thickBot="1">
      <c r="B68" s="139"/>
      <c r="C68" s="111">
        <v>3</v>
      </c>
      <c r="D68" s="112"/>
      <c r="E68" s="112"/>
      <c r="F68" s="112"/>
      <c r="G68" s="112" t="s">
        <v>105</v>
      </c>
      <c r="H68" s="112"/>
      <c r="I68" s="112"/>
      <c r="J68" s="112"/>
      <c r="K68" s="113"/>
      <c r="L68" s="140"/>
      <c r="O68" s="193" t="str">
        <f t="shared" si="1"/>
        <v>si</v>
      </c>
      <c r="P68" s="195"/>
      <c r="Q68" s="191"/>
    </row>
    <row r="69" spans="2:17">
      <c r="B69" s="139"/>
      <c r="C69" s="20"/>
      <c r="D69" s="2">
        <v>3.1</v>
      </c>
      <c r="E69" s="114" t="s">
        <v>106</v>
      </c>
      <c r="F69" s="114" t="s">
        <v>107</v>
      </c>
      <c r="G69" s="3" t="s">
        <v>108</v>
      </c>
      <c r="H69" s="2" t="s">
        <v>91</v>
      </c>
      <c r="I69" s="145">
        <v>213.01</v>
      </c>
      <c r="J69" s="146">
        <v>1675</v>
      </c>
      <c r="K69" s="147">
        <f t="shared" ref="K69:K71" si="3">+ROUND(I69*J69,0)</f>
        <v>356792</v>
      </c>
      <c r="L69" s="140"/>
      <c r="N69" s="135">
        <f t="shared" si="0"/>
        <v>356792</v>
      </c>
      <c r="O69" s="193" t="str">
        <f t="shared" si="1"/>
        <v>si</v>
      </c>
      <c r="P69" s="195"/>
      <c r="Q69" s="191"/>
    </row>
    <row r="70" spans="2:17">
      <c r="B70" s="139"/>
      <c r="C70" s="20"/>
      <c r="D70" s="2">
        <v>3.2</v>
      </c>
      <c r="E70" s="114" t="s">
        <v>109</v>
      </c>
      <c r="F70" s="114" t="s">
        <v>110</v>
      </c>
      <c r="G70" s="3" t="s">
        <v>111</v>
      </c>
      <c r="H70" s="2" t="s">
        <v>101</v>
      </c>
      <c r="I70" s="145">
        <v>42.6</v>
      </c>
      <c r="J70" s="146">
        <v>109598</v>
      </c>
      <c r="K70" s="147">
        <f t="shared" si="3"/>
        <v>4668875</v>
      </c>
      <c r="L70" s="140"/>
      <c r="N70" s="135">
        <f t="shared" si="0"/>
        <v>4668875</v>
      </c>
      <c r="O70" s="193" t="str">
        <f t="shared" si="1"/>
        <v>si</v>
      </c>
      <c r="P70" s="195"/>
      <c r="Q70" s="191"/>
    </row>
    <row r="71" spans="2:17">
      <c r="B71" s="139"/>
      <c r="C71" s="20"/>
      <c r="D71" s="2">
        <v>3.3</v>
      </c>
      <c r="E71" s="114" t="s">
        <v>163</v>
      </c>
      <c r="F71" s="114" t="s">
        <v>151</v>
      </c>
      <c r="G71" s="3" t="s">
        <v>164</v>
      </c>
      <c r="H71" s="2" t="s">
        <v>101</v>
      </c>
      <c r="I71" s="145">
        <v>29.49</v>
      </c>
      <c r="J71" s="146">
        <v>120117</v>
      </c>
      <c r="K71" s="147">
        <f t="shared" si="3"/>
        <v>3542250</v>
      </c>
      <c r="L71" s="140"/>
      <c r="N71" s="135">
        <f t="shared" si="0"/>
        <v>3542250</v>
      </c>
      <c r="O71" s="193" t="str">
        <f t="shared" si="1"/>
        <v>si</v>
      </c>
      <c r="P71" s="195"/>
      <c r="Q71" s="191"/>
    </row>
    <row r="72" spans="2:17" ht="21" thickBot="1">
      <c r="B72" s="139"/>
      <c r="C72" s="115" t="s">
        <v>17</v>
      </c>
      <c r="D72" s="152"/>
      <c r="E72" s="153"/>
      <c r="F72" s="152"/>
      <c r="G72" s="152"/>
      <c r="H72" s="152"/>
      <c r="I72" s="145"/>
      <c r="J72" s="152"/>
      <c r="K72" s="150">
        <f>SUM(K69:K71)</f>
        <v>8567917</v>
      </c>
      <c r="L72" s="140"/>
      <c r="N72" s="135">
        <f>SUM(N69:N71)</f>
        <v>8567917</v>
      </c>
      <c r="O72" s="193" t="str">
        <f t="shared" si="1"/>
        <v>si</v>
      </c>
      <c r="P72" s="195"/>
      <c r="Q72" s="191"/>
    </row>
    <row r="73" spans="2:17">
      <c r="B73" s="139"/>
      <c r="C73" s="169">
        <v>4</v>
      </c>
      <c r="D73" s="170"/>
      <c r="E73" s="170"/>
      <c r="F73" s="170"/>
      <c r="G73" s="170" t="s">
        <v>152</v>
      </c>
      <c r="H73" s="170"/>
      <c r="I73" s="170"/>
      <c r="J73" s="170"/>
      <c r="K73" s="171"/>
      <c r="L73" s="140"/>
      <c r="O73" s="193" t="str">
        <f t="shared" si="1"/>
        <v>si</v>
      </c>
      <c r="P73" s="195"/>
      <c r="Q73" s="191"/>
    </row>
    <row r="74" spans="2:17">
      <c r="B74" s="139"/>
      <c r="C74" s="2"/>
      <c r="D74" s="2">
        <v>4.0999999999999996</v>
      </c>
      <c r="E74" s="114" t="s">
        <v>165</v>
      </c>
      <c r="F74" s="114" t="s">
        <v>153</v>
      </c>
      <c r="G74" s="3" t="s">
        <v>166</v>
      </c>
      <c r="H74" s="2" t="s">
        <v>91</v>
      </c>
      <c r="I74" s="145">
        <v>196.62</v>
      </c>
      <c r="J74" s="146">
        <v>3940</v>
      </c>
      <c r="K74" s="147">
        <f t="shared" ref="K74:K75" si="4">+ROUND(I74*J74,0)</f>
        <v>774683</v>
      </c>
      <c r="L74" s="140"/>
      <c r="N74" s="135">
        <f t="shared" si="0"/>
        <v>774683</v>
      </c>
      <c r="O74" s="193" t="str">
        <f t="shared" si="1"/>
        <v>si</v>
      </c>
      <c r="P74" s="195"/>
      <c r="Q74" s="191"/>
    </row>
    <row r="75" spans="2:17">
      <c r="B75" s="139"/>
      <c r="C75" s="2"/>
      <c r="D75" s="2">
        <v>4.2</v>
      </c>
      <c r="E75" s="114" t="s">
        <v>154</v>
      </c>
      <c r="F75" s="114" t="s">
        <v>155</v>
      </c>
      <c r="G75" s="3" t="s">
        <v>156</v>
      </c>
      <c r="H75" s="2" t="s">
        <v>101</v>
      </c>
      <c r="I75" s="145">
        <v>15.73</v>
      </c>
      <c r="J75" s="146">
        <v>809844</v>
      </c>
      <c r="K75" s="147">
        <f t="shared" si="4"/>
        <v>12738846</v>
      </c>
      <c r="L75" s="140"/>
      <c r="N75" s="135">
        <f t="shared" si="0"/>
        <v>12738846</v>
      </c>
      <c r="O75" s="193" t="str">
        <f t="shared" si="1"/>
        <v>si</v>
      </c>
      <c r="P75" s="195"/>
      <c r="Q75" s="191"/>
    </row>
    <row r="76" spans="2:17" ht="21" thickBot="1">
      <c r="B76" s="139"/>
      <c r="C76" s="118" t="s">
        <v>17</v>
      </c>
      <c r="D76" s="119"/>
      <c r="E76" s="119"/>
      <c r="F76" s="119"/>
      <c r="G76" s="120"/>
      <c r="H76" s="119"/>
      <c r="I76" s="172"/>
      <c r="J76" s="154"/>
      <c r="K76" s="155">
        <f>SUM(K74:K75)</f>
        <v>13513529</v>
      </c>
      <c r="L76" s="140"/>
      <c r="N76" s="135">
        <f>SUM(N74:N75)</f>
        <v>13513529</v>
      </c>
      <c r="O76" s="193" t="str">
        <f t="shared" si="1"/>
        <v>si</v>
      </c>
      <c r="P76" s="195"/>
      <c r="Q76" s="191"/>
    </row>
    <row r="77" spans="2:17" ht="21" thickBot="1">
      <c r="B77" s="139"/>
      <c r="C77" s="111">
        <v>6</v>
      </c>
      <c r="D77" s="112"/>
      <c r="E77" s="112"/>
      <c r="F77" s="112"/>
      <c r="G77" s="112" t="s">
        <v>114</v>
      </c>
      <c r="H77" s="112"/>
      <c r="I77" s="112"/>
      <c r="J77" s="112"/>
      <c r="K77" s="113"/>
      <c r="L77" s="140"/>
      <c r="O77" s="193" t="str">
        <f t="shared" ref="O77:O136" si="5">+IF(N77=K77,"si","no")</f>
        <v>si</v>
      </c>
      <c r="P77" s="195"/>
      <c r="Q77" s="191"/>
    </row>
    <row r="78" spans="2:17">
      <c r="B78" s="139"/>
      <c r="C78" s="20"/>
      <c r="D78" s="2">
        <v>6.1</v>
      </c>
      <c r="E78" s="114" t="s">
        <v>139</v>
      </c>
      <c r="F78" s="114" t="s">
        <v>140</v>
      </c>
      <c r="G78" s="3" t="s">
        <v>116</v>
      </c>
      <c r="H78" s="2" t="s">
        <v>101</v>
      </c>
      <c r="I78" s="145">
        <v>23.92</v>
      </c>
      <c r="J78" s="146">
        <v>24299</v>
      </c>
      <c r="K78" s="147">
        <f t="shared" ref="K78:K81" si="6">+ROUND(I78*J78,0)</f>
        <v>581232</v>
      </c>
      <c r="L78" s="140"/>
      <c r="N78" s="135">
        <f t="shared" ref="N78:N131" si="7">+ROUND(I78*J78,0)</f>
        <v>581232</v>
      </c>
      <c r="O78" s="193" t="str">
        <f t="shared" si="5"/>
        <v>si</v>
      </c>
      <c r="P78" s="195"/>
      <c r="Q78" s="191"/>
    </row>
    <row r="79" spans="2:17">
      <c r="B79" s="139"/>
      <c r="C79" s="20"/>
      <c r="D79" s="2">
        <v>6.2</v>
      </c>
      <c r="E79" s="114">
        <v>610.20000000000005</v>
      </c>
      <c r="F79" s="114" t="s">
        <v>117</v>
      </c>
      <c r="G79" s="3" t="s">
        <v>118</v>
      </c>
      <c r="H79" s="2" t="s">
        <v>101</v>
      </c>
      <c r="I79" s="145">
        <v>6.88</v>
      </c>
      <c r="J79" s="146">
        <v>58527</v>
      </c>
      <c r="K79" s="147">
        <f t="shared" si="6"/>
        <v>402666</v>
      </c>
      <c r="L79" s="140"/>
      <c r="N79" s="135">
        <f t="shared" si="7"/>
        <v>402666</v>
      </c>
      <c r="O79" s="193" t="str">
        <f t="shared" si="5"/>
        <v>si</v>
      </c>
      <c r="P79" s="195"/>
      <c r="Q79" s="191"/>
    </row>
    <row r="80" spans="2:17">
      <c r="B80" s="139"/>
      <c r="C80" s="20"/>
      <c r="D80" s="2">
        <v>6.3</v>
      </c>
      <c r="E80" s="114" t="s">
        <v>120</v>
      </c>
      <c r="F80" s="114" t="s">
        <v>119</v>
      </c>
      <c r="G80" s="3" t="s">
        <v>121</v>
      </c>
      <c r="H80" s="2" t="s">
        <v>101</v>
      </c>
      <c r="I80" s="145">
        <v>6.88</v>
      </c>
      <c r="J80" s="146">
        <v>774437</v>
      </c>
      <c r="K80" s="147">
        <f t="shared" si="6"/>
        <v>5328127</v>
      </c>
      <c r="L80" s="140"/>
      <c r="N80" s="135">
        <f t="shared" si="7"/>
        <v>5328127</v>
      </c>
      <c r="O80" s="193" t="str">
        <f t="shared" si="5"/>
        <v>si</v>
      </c>
      <c r="P80" s="195"/>
      <c r="Q80" s="191"/>
    </row>
    <row r="81" spans="2:17" ht="63">
      <c r="B81" s="139"/>
      <c r="C81" s="20"/>
      <c r="D81" s="2">
        <v>6.4</v>
      </c>
      <c r="E81" s="114" t="s">
        <v>158</v>
      </c>
      <c r="F81" s="114" t="s">
        <v>127</v>
      </c>
      <c r="G81" s="3" t="s">
        <v>167</v>
      </c>
      <c r="H81" s="2" t="s">
        <v>97</v>
      </c>
      <c r="I81" s="145">
        <v>65.540000000000006</v>
      </c>
      <c r="J81" s="146">
        <v>86724</v>
      </c>
      <c r="K81" s="147">
        <f t="shared" si="6"/>
        <v>5683891</v>
      </c>
      <c r="L81" s="140"/>
      <c r="N81" s="135">
        <f t="shared" si="7"/>
        <v>5683891</v>
      </c>
      <c r="O81" s="193" t="str">
        <f t="shared" si="5"/>
        <v>si</v>
      </c>
      <c r="P81" s="195"/>
      <c r="Q81" s="191"/>
    </row>
    <row r="82" spans="2:17" ht="21" thickBot="1">
      <c r="B82" s="139"/>
      <c r="C82" s="115" t="s">
        <v>17</v>
      </c>
      <c r="D82" s="122"/>
      <c r="E82" s="122"/>
      <c r="F82" s="122"/>
      <c r="G82" s="123"/>
      <c r="H82" s="116"/>
      <c r="I82" s="145"/>
      <c r="J82" s="149"/>
      <c r="K82" s="150">
        <f>SUM(K78:K81)</f>
        <v>11995916</v>
      </c>
      <c r="L82" s="140"/>
      <c r="N82" s="135">
        <f>SUM(N78:N81)</f>
        <v>11995916</v>
      </c>
      <c r="O82" s="193" t="str">
        <f t="shared" si="5"/>
        <v>si</v>
      </c>
      <c r="P82" s="195"/>
      <c r="Q82" s="191"/>
    </row>
    <row r="83" spans="2:17" ht="21" thickBot="1">
      <c r="B83" s="139"/>
      <c r="C83" s="111">
        <v>9</v>
      </c>
      <c r="D83" s="112"/>
      <c r="E83" s="112"/>
      <c r="F83" s="112"/>
      <c r="G83" s="112" t="s">
        <v>129</v>
      </c>
      <c r="H83" s="112"/>
      <c r="I83" s="112"/>
      <c r="J83" s="112"/>
      <c r="K83" s="113"/>
      <c r="L83" s="140"/>
      <c r="O83" s="193" t="str">
        <f t="shared" si="5"/>
        <v>si</v>
      </c>
      <c r="P83" s="195"/>
      <c r="Q83" s="191"/>
    </row>
    <row r="84" spans="2:17" ht="47.25">
      <c r="B84" s="139"/>
      <c r="C84" s="20"/>
      <c r="D84" s="2">
        <v>9.1</v>
      </c>
      <c r="E84" s="114">
        <v>900.2</v>
      </c>
      <c r="F84" s="114" t="s">
        <v>130</v>
      </c>
      <c r="G84" s="3" t="s">
        <v>131</v>
      </c>
      <c r="H84" s="2" t="s">
        <v>132</v>
      </c>
      <c r="I84" s="145">
        <v>1167.98</v>
      </c>
      <c r="J84" s="146">
        <v>1513</v>
      </c>
      <c r="K84" s="147">
        <f t="shared" ref="K84:K86" si="8">+ROUND(I84*J84,0)</f>
        <v>1767154</v>
      </c>
      <c r="L84" s="140"/>
      <c r="N84" s="135">
        <f t="shared" si="7"/>
        <v>1767154</v>
      </c>
      <c r="O84" s="193" t="str">
        <f t="shared" si="5"/>
        <v>si</v>
      </c>
      <c r="P84" s="195"/>
      <c r="Q84" s="191"/>
    </row>
    <row r="85" spans="2:17">
      <c r="B85" s="139"/>
      <c r="C85" s="20"/>
      <c r="D85" s="2">
        <v>9.1999999999999993</v>
      </c>
      <c r="E85" s="114" t="s">
        <v>133</v>
      </c>
      <c r="F85" s="114" t="s">
        <v>134</v>
      </c>
      <c r="G85" s="3" t="s">
        <v>135</v>
      </c>
      <c r="H85" s="2" t="s">
        <v>136</v>
      </c>
      <c r="I85" s="145">
        <v>2389.92</v>
      </c>
      <c r="J85" s="146">
        <v>1514</v>
      </c>
      <c r="K85" s="147">
        <f t="shared" si="8"/>
        <v>3618339</v>
      </c>
      <c r="L85" s="140"/>
      <c r="N85" s="135">
        <f t="shared" si="7"/>
        <v>3618339</v>
      </c>
      <c r="O85" s="193" t="str">
        <f t="shared" si="5"/>
        <v>si</v>
      </c>
      <c r="P85" s="195"/>
      <c r="Q85" s="191"/>
    </row>
    <row r="86" spans="2:17">
      <c r="B86" s="139"/>
      <c r="C86" s="20"/>
      <c r="D86" s="2">
        <v>9.3000000000000007</v>
      </c>
      <c r="E86" s="114" t="s">
        <v>160</v>
      </c>
      <c r="F86" s="114" t="s">
        <v>134</v>
      </c>
      <c r="G86" s="3" t="s">
        <v>161</v>
      </c>
      <c r="H86" s="2" t="s">
        <v>136</v>
      </c>
      <c r="I86" s="145">
        <v>2752.68</v>
      </c>
      <c r="J86" s="146">
        <v>1498</v>
      </c>
      <c r="K86" s="147">
        <f t="shared" si="8"/>
        <v>4123515</v>
      </c>
      <c r="L86" s="140"/>
      <c r="N86" s="135">
        <f t="shared" si="7"/>
        <v>4123515</v>
      </c>
      <c r="O86" s="193" t="str">
        <f t="shared" si="5"/>
        <v>si</v>
      </c>
      <c r="P86" s="195"/>
      <c r="Q86" s="191"/>
    </row>
    <row r="87" spans="2:17" ht="21" thickBot="1">
      <c r="B87" s="139"/>
      <c r="C87" s="115" t="s">
        <v>17</v>
      </c>
      <c r="D87" s="122"/>
      <c r="E87" s="122"/>
      <c r="F87" s="122"/>
      <c r="G87" s="117"/>
      <c r="H87" s="116"/>
      <c r="I87" s="145"/>
      <c r="J87" s="149"/>
      <c r="K87" s="150">
        <f>SUM(K84:K86)</f>
        <v>9509008</v>
      </c>
      <c r="L87" s="140"/>
      <c r="N87" s="135">
        <f>SUM(N84:N86)</f>
        <v>9509008</v>
      </c>
      <c r="O87" s="193" t="str">
        <f t="shared" si="5"/>
        <v>si</v>
      </c>
      <c r="P87" s="195"/>
      <c r="Q87" s="191"/>
    </row>
    <row r="88" spans="2:17" ht="21" thickBot="1">
      <c r="B88" s="139"/>
      <c r="C88" s="237" t="s">
        <v>18</v>
      </c>
      <c r="D88" s="238"/>
      <c r="E88" s="238"/>
      <c r="F88" s="238"/>
      <c r="G88" s="238"/>
      <c r="H88" s="238"/>
      <c r="I88" s="238"/>
      <c r="J88" s="239"/>
      <c r="K88" s="124">
        <f>+K87+K82+K76+K72+K67</f>
        <v>46417269</v>
      </c>
      <c r="L88" s="140"/>
      <c r="N88" s="135">
        <f>+N87+N82+N76+N72+N67</f>
        <v>46417269</v>
      </c>
      <c r="O88" s="193" t="str">
        <f t="shared" si="5"/>
        <v>si</v>
      </c>
      <c r="P88" s="195"/>
      <c r="Q88" s="191"/>
    </row>
    <row r="89" spans="2:17" ht="21" thickBot="1">
      <c r="B89" s="156"/>
      <c r="C89" s="125"/>
      <c r="D89" s="125"/>
      <c r="E89" s="125"/>
      <c r="F89" s="125"/>
      <c r="G89" s="125"/>
      <c r="H89" s="125"/>
      <c r="I89" s="125"/>
      <c r="J89" s="125"/>
      <c r="K89" s="126"/>
      <c r="L89" s="157"/>
      <c r="N89" s="135">
        <f t="shared" si="7"/>
        <v>0</v>
      </c>
      <c r="O89" s="193" t="str">
        <f t="shared" si="5"/>
        <v>si</v>
      </c>
      <c r="P89" s="195"/>
      <c r="Q89" s="197"/>
    </row>
    <row r="90" spans="2:17">
      <c r="B90" s="156"/>
      <c r="C90" s="127"/>
      <c r="D90" s="128"/>
      <c r="E90" s="127"/>
      <c r="F90" s="127"/>
      <c r="G90" s="240" t="s">
        <v>200</v>
      </c>
      <c r="H90" s="241"/>
      <c r="I90" s="241"/>
      <c r="J90" s="5"/>
      <c r="K90" s="6">
        <v>1406479</v>
      </c>
      <c r="L90" s="157"/>
      <c r="N90" s="135">
        <v>1406479</v>
      </c>
      <c r="O90" s="193" t="str">
        <f t="shared" si="5"/>
        <v>si</v>
      </c>
      <c r="P90" s="195"/>
      <c r="Q90" s="191"/>
    </row>
    <row r="91" spans="2:17">
      <c r="B91" s="156"/>
      <c r="C91" s="127"/>
      <c r="D91" s="128"/>
      <c r="E91" s="127"/>
      <c r="F91" s="127"/>
      <c r="G91" s="198" t="s">
        <v>149</v>
      </c>
      <c r="H91" s="199"/>
      <c r="I91" s="199"/>
      <c r="J91" s="200"/>
      <c r="K91" s="201">
        <v>175824</v>
      </c>
      <c r="L91" s="157"/>
      <c r="N91" s="135">
        <v>175824</v>
      </c>
      <c r="O91" s="193" t="str">
        <f t="shared" si="5"/>
        <v>si</v>
      </c>
      <c r="P91" s="195"/>
      <c r="Q91" s="191"/>
    </row>
    <row r="92" spans="2:17" ht="21" thickBot="1">
      <c r="B92" s="156"/>
      <c r="C92" s="127"/>
      <c r="D92" s="129"/>
      <c r="E92" s="129"/>
      <c r="F92" s="129"/>
      <c r="G92" s="14" t="s">
        <v>18</v>
      </c>
      <c r="H92" s="11"/>
      <c r="I92" s="12"/>
      <c r="J92" s="13"/>
      <c r="K92" s="15">
        <f>+K91+K90+K88</f>
        <v>47999572</v>
      </c>
      <c r="L92" s="157"/>
      <c r="N92" s="135">
        <f>+N91+N90+N88</f>
        <v>47999572</v>
      </c>
      <c r="O92" s="193" t="str">
        <f t="shared" si="5"/>
        <v>si</v>
      </c>
      <c r="P92" s="195"/>
      <c r="Q92" s="191"/>
    </row>
    <row r="93" spans="2:17" ht="21" thickBot="1">
      <c r="B93" s="156"/>
      <c r="C93" s="127"/>
      <c r="D93" s="128"/>
      <c r="E93" s="127"/>
      <c r="F93" s="127"/>
      <c r="G93" s="16" t="s">
        <v>19</v>
      </c>
      <c r="H93" s="17"/>
      <c r="I93" s="18"/>
      <c r="J93" s="19"/>
      <c r="K93" s="124">
        <f>+K92</f>
        <v>47999572</v>
      </c>
      <c r="L93" s="157"/>
      <c r="N93" s="135">
        <f>+N92</f>
        <v>47999572</v>
      </c>
      <c r="O93" s="193" t="str">
        <f t="shared" si="5"/>
        <v>si</v>
      </c>
      <c r="P93" s="219">
        <v>47999876.060000002</v>
      </c>
      <c r="Q93" s="191"/>
    </row>
    <row r="94" spans="2:17" ht="21" thickBot="1">
      <c r="B94" s="156"/>
      <c r="C94" s="127"/>
      <c r="D94" s="128"/>
      <c r="E94" s="128"/>
      <c r="F94" s="128"/>
      <c r="G94" s="127"/>
      <c r="H94" s="127"/>
      <c r="I94" s="130"/>
      <c r="J94" s="131"/>
      <c r="K94" s="132"/>
      <c r="L94" s="157"/>
      <c r="P94" s="195"/>
      <c r="Q94" s="191"/>
    </row>
    <row r="95" spans="2:17">
      <c r="B95" s="156"/>
      <c r="C95" s="133"/>
      <c r="D95" s="242"/>
      <c r="E95" s="242"/>
      <c r="F95" s="242"/>
      <c r="G95" s="242"/>
      <c r="H95" s="242"/>
      <c r="I95" s="242"/>
      <c r="J95" s="242"/>
      <c r="K95" s="243"/>
      <c r="L95" s="157"/>
      <c r="P95" s="195"/>
      <c r="Q95" s="191"/>
    </row>
    <row r="96" spans="2:17">
      <c r="B96" s="156"/>
      <c r="C96" s="230" t="s">
        <v>20</v>
      </c>
      <c r="D96" s="231"/>
      <c r="E96" s="231"/>
      <c r="F96" s="231"/>
      <c r="G96" s="231"/>
      <c r="H96" s="244" t="s">
        <v>10</v>
      </c>
      <c r="I96" s="244"/>
      <c r="J96" s="244"/>
      <c r="K96" s="159" t="s">
        <v>21</v>
      </c>
      <c r="L96" s="160"/>
      <c r="P96" s="195"/>
      <c r="Q96" s="191"/>
    </row>
    <row r="97" spans="2:17" ht="36.950000000000003" customHeight="1">
      <c r="B97" s="156"/>
      <c r="C97" s="230" t="s">
        <v>22</v>
      </c>
      <c r="D97" s="231"/>
      <c r="E97" s="231"/>
      <c r="F97" s="231"/>
      <c r="G97" s="231"/>
      <c r="H97" s="226" t="s">
        <v>23</v>
      </c>
      <c r="I97" s="226"/>
      <c r="J97" s="161" t="s">
        <v>24</v>
      </c>
      <c r="K97" s="93">
        <v>0.25</v>
      </c>
      <c r="L97" s="162"/>
      <c r="P97" s="195"/>
      <c r="Q97" s="191"/>
    </row>
    <row r="98" spans="2:17">
      <c r="B98" s="156"/>
      <c r="C98" s="230" t="s">
        <v>25</v>
      </c>
      <c r="D98" s="231"/>
      <c r="E98" s="231"/>
      <c r="F98" s="231"/>
      <c r="G98" s="231"/>
      <c r="H98" s="232" t="s">
        <v>162</v>
      </c>
      <c r="I98" s="233"/>
      <c r="J98" s="161" t="s">
        <v>26</v>
      </c>
      <c r="K98" s="93">
        <v>0.02</v>
      </c>
      <c r="L98" s="162"/>
      <c r="P98" s="195"/>
      <c r="Q98" s="191"/>
    </row>
    <row r="99" spans="2:17">
      <c r="B99" s="156"/>
      <c r="C99" s="234" t="s">
        <v>197</v>
      </c>
      <c r="D99" s="235"/>
      <c r="E99" s="235"/>
      <c r="F99" s="235"/>
      <c r="G99" s="235"/>
      <c r="H99" s="236" t="s">
        <v>75</v>
      </c>
      <c r="I99" s="226"/>
      <c r="J99" s="161" t="s">
        <v>27</v>
      </c>
      <c r="K99" s="93">
        <v>0.05</v>
      </c>
      <c r="L99" s="162"/>
      <c r="P99" s="195"/>
      <c r="Q99" s="191"/>
    </row>
    <row r="100" spans="2:17">
      <c r="B100" s="156"/>
      <c r="C100" s="224" t="s">
        <v>28</v>
      </c>
      <c r="D100" s="225"/>
      <c r="E100" s="225"/>
      <c r="F100" s="225"/>
      <c r="G100" s="225"/>
      <c r="H100" s="226" t="s">
        <v>29</v>
      </c>
      <c r="I100" s="226"/>
      <c r="J100" s="161" t="s">
        <v>30</v>
      </c>
      <c r="K100" s="93">
        <v>0.32</v>
      </c>
      <c r="L100" s="157"/>
      <c r="P100" s="195"/>
      <c r="Q100" s="191"/>
    </row>
    <row r="101" spans="2:17">
      <c r="B101" s="139"/>
      <c r="C101" s="227" t="s">
        <v>31</v>
      </c>
      <c r="D101" s="225"/>
      <c r="E101" s="225"/>
      <c r="F101" s="225"/>
      <c r="G101" s="225"/>
      <c r="H101" s="228"/>
      <c r="I101" s="228"/>
      <c r="J101" s="228"/>
      <c r="K101" s="229"/>
      <c r="L101" s="140"/>
      <c r="P101" s="195"/>
      <c r="Q101" s="191"/>
    </row>
    <row r="102" spans="2:17" ht="21" thickBot="1">
      <c r="B102" s="164"/>
      <c r="C102" s="165"/>
      <c r="D102" s="165"/>
      <c r="E102" s="166"/>
      <c r="F102" s="165"/>
      <c r="G102" s="109"/>
      <c r="H102" s="165"/>
      <c r="I102" s="165"/>
      <c r="J102" s="165"/>
      <c r="K102" s="165"/>
      <c r="L102" s="167"/>
      <c r="P102" s="195"/>
      <c r="Q102" s="191"/>
    </row>
    <row r="103" spans="2:17" ht="27.75" customHeight="1" thickTop="1">
      <c r="B103" s="136"/>
      <c r="C103" s="221" t="s">
        <v>196</v>
      </c>
      <c r="D103" s="222"/>
      <c r="E103" s="222"/>
      <c r="F103" s="223"/>
      <c r="G103" s="137"/>
      <c r="H103" s="137"/>
      <c r="I103" s="137"/>
      <c r="J103" s="137"/>
      <c r="K103" s="137"/>
      <c r="L103" s="138"/>
      <c r="P103" s="195"/>
      <c r="Q103" s="191"/>
    </row>
    <row r="104" spans="2:17">
      <c r="B104" s="139"/>
      <c r="C104" s="182" t="s">
        <v>0</v>
      </c>
      <c r="D104" s="183" t="s">
        <v>1</v>
      </c>
      <c r="E104" s="182" t="s">
        <v>2</v>
      </c>
      <c r="F104" s="183">
        <v>2</v>
      </c>
      <c r="G104" s="220" t="s">
        <v>3</v>
      </c>
      <c r="H104" s="220"/>
      <c r="I104" s="220"/>
      <c r="J104" s="180"/>
      <c r="K104" s="181"/>
      <c r="L104" s="140"/>
      <c r="P104" s="195"/>
      <c r="Q104" s="191"/>
    </row>
    <row r="105" spans="2:17">
      <c r="B105" s="139"/>
      <c r="C105" s="245" t="s">
        <v>4</v>
      </c>
      <c r="D105" s="220"/>
      <c r="E105" s="220"/>
      <c r="F105" s="220"/>
      <c r="G105" s="220"/>
      <c r="H105" s="220"/>
      <c r="I105" s="220"/>
      <c r="J105" s="220"/>
      <c r="K105" s="246"/>
      <c r="L105" s="140"/>
      <c r="P105" s="195"/>
      <c r="Q105" s="191"/>
    </row>
    <row r="106" spans="2:17">
      <c r="B106" s="142"/>
      <c r="C106" s="247" t="s">
        <v>5</v>
      </c>
      <c r="D106" s="247"/>
      <c r="E106" s="247"/>
      <c r="F106" s="247"/>
      <c r="G106" s="247"/>
      <c r="H106" s="247"/>
      <c r="I106" s="247"/>
      <c r="J106" s="247"/>
      <c r="K106" s="247"/>
      <c r="L106" s="143"/>
      <c r="P106" s="195"/>
      <c r="Q106" s="191"/>
    </row>
    <row r="107" spans="2:17">
      <c r="B107" s="139"/>
      <c r="C107" s="247"/>
      <c r="D107" s="247"/>
      <c r="E107" s="247"/>
      <c r="F107" s="247"/>
      <c r="G107" s="247"/>
      <c r="H107" s="247"/>
      <c r="I107" s="247"/>
      <c r="J107" s="247"/>
      <c r="K107" s="247"/>
      <c r="L107" s="140"/>
      <c r="P107" s="195"/>
      <c r="Q107" s="191"/>
    </row>
    <row r="108" spans="2:17" ht="41.45" customHeight="1">
      <c r="B108" s="139"/>
      <c r="C108" s="248" t="s">
        <v>6</v>
      </c>
      <c r="D108" s="249"/>
      <c r="E108" s="249"/>
      <c r="F108" s="249"/>
      <c r="G108" s="249"/>
      <c r="H108" s="249"/>
      <c r="I108" s="249"/>
      <c r="J108" s="249"/>
      <c r="K108" s="250"/>
      <c r="L108" s="140"/>
      <c r="P108" s="195"/>
      <c r="Q108" s="191"/>
    </row>
    <row r="109" spans="2:17" ht="32.25" customHeight="1" thickBot="1">
      <c r="B109" s="139"/>
      <c r="C109" s="251" t="s">
        <v>201</v>
      </c>
      <c r="D109" s="252"/>
      <c r="E109" s="252"/>
      <c r="F109" s="252"/>
      <c r="G109" s="252"/>
      <c r="H109" s="252"/>
      <c r="I109" s="252"/>
      <c r="J109" s="252"/>
      <c r="K109" s="253"/>
      <c r="L109" s="140"/>
      <c r="P109" s="195"/>
      <c r="Q109" s="191"/>
    </row>
    <row r="110" spans="2:17">
      <c r="B110" s="139"/>
      <c r="C110" s="254" t="s">
        <v>7</v>
      </c>
      <c r="D110" s="256" t="s">
        <v>8</v>
      </c>
      <c r="E110" s="258" t="s">
        <v>9</v>
      </c>
      <c r="F110" s="258"/>
      <c r="G110" s="254" t="s">
        <v>10</v>
      </c>
      <c r="H110" s="256" t="s">
        <v>11</v>
      </c>
      <c r="I110" s="256" t="s">
        <v>12</v>
      </c>
      <c r="J110" s="259" t="s">
        <v>13</v>
      </c>
      <c r="K110" s="261" t="s">
        <v>14</v>
      </c>
      <c r="L110" s="140"/>
      <c r="P110" s="195"/>
      <c r="Q110" s="191"/>
    </row>
    <row r="111" spans="2:17" ht="21" thickBot="1">
      <c r="B111" s="139"/>
      <c r="C111" s="255"/>
      <c r="D111" s="257"/>
      <c r="E111" s="1" t="s">
        <v>15</v>
      </c>
      <c r="F111" s="1" t="s">
        <v>16</v>
      </c>
      <c r="G111" s="255"/>
      <c r="H111" s="257"/>
      <c r="I111" s="257"/>
      <c r="J111" s="260"/>
      <c r="K111" s="262"/>
      <c r="L111" s="140"/>
      <c r="P111" s="195"/>
      <c r="Q111" s="191"/>
    </row>
    <row r="112" spans="2:17" ht="21" thickBot="1">
      <c r="B112" s="139"/>
      <c r="C112" s="111">
        <v>1</v>
      </c>
      <c r="D112" s="112"/>
      <c r="E112" s="112"/>
      <c r="F112" s="112"/>
      <c r="G112" s="112" t="s">
        <v>168</v>
      </c>
      <c r="H112" s="112"/>
      <c r="I112" s="112"/>
      <c r="J112" s="112"/>
      <c r="K112" s="113"/>
      <c r="L112" s="140"/>
      <c r="P112" s="195"/>
      <c r="Q112" s="191"/>
    </row>
    <row r="113" spans="2:17">
      <c r="B113" s="139"/>
      <c r="C113" s="20"/>
      <c r="D113" s="2">
        <v>1.1000000000000001</v>
      </c>
      <c r="E113" s="114" t="s">
        <v>169</v>
      </c>
      <c r="F113" s="114" t="s">
        <v>150</v>
      </c>
      <c r="G113" s="3" t="s">
        <v>90</v>
      </c>
      <c r="H113" s="2" t="s">
        <v>170</v>
      </c>
      <c r="I113" s="145">
        <v>11.5</v>
      </c>
      <c r="J113" s="146">
        <v>2260</v>
      </c>
      <c r="K113" s="147">
        <f>+ROUND(I113*J113,0)</f>
        <v>25990</v>
      </c>
      <c r="L113" s="140"/>
      <c r="N113" s="135">
        <f t="shared" si="7"/>
        <v>25990</v>
      </c>
      <c r="O113" s="193" t="str">
        <f t="shared" si="5"/>
        <v>si</v>
      </c>
      <c r="P113" s="195"/>
      <c r="Q113" s="191"/>
    </row>
    <row r="114" spans="2:17">
      <c r="B114" s="139"/>
      <c r="C114" s="20"/>
      <c r="D114" s="2">
        <v>1.2</v>
      </c>
      <c r="E114" s="114" t="s">
        <v>115</v>
      </c>
      <c r="F114" s="114" t="s">
        <v>171</v>
      </c>
      <c r="G114" s="3" t="s">
        <v>172</v>
      </c>
      <c r="H114" s="2" t="s">
        <v>173</v>
      </c>
      <c r="I114" s="145">
        <v>40.200000000000003</v>
      </c>
      <c r="J114" s="146">
        <v>22272</v>
      </c>
      <c r="K114" s="147">
        <f t="shared" ref="K114:K116" si="9">+ROUND(I114*J114,0)</f>
        <v>895334</v>
      </c>
      <c r="L114" s="140"/>
      <c r="N114" s="135">
        <f t="shared" si="7"/>
        <v>895334</v>
      </c>
      <c r="O114" s="193" t="str">
        <f t="shared" si="5"/>
        <v>si</v>
      </c>
      <c r="P114" s="195"/>
      <c r="Q114" s="191"/>
    </row>
    <row r="115" spans="2:17">
      <c r="B115" s="139"/>
      <c r="C115" s="20"/>
      <c r="D115" s="2">
        <v>1.3</v>
      </c>
      <c r="E115" s="114" t="s">
        <v>174</v>
      </c>
      <c r="F115" s="114">
        <v>630</v>
      </c>
      <c r="G115" s="3" t="s">
        <v>175</v>
      </c>
      <c r="H115" s="2" t="s">
        <v>173</v>
      </c>
      <c r="I115" s="145">
        <v>1.72</v>
      </c>
      <c r="J115" s="146">
        <v>631784</v>
      </c>
      <c r="K115" s="147">
        <f t="shared" si="9"/>
        <v>1086668</v>
      </c>
      <c r="L115" s="140"/>
      <c r="N115" s="135">
        <f t="shared" si="7"/>
        <v>1086668</v>
      </c>
      <c r="O115" s="193" t="str">
        <f t="shared" si="5"/>
        <v>si</v>
      </c>
      <c r="P115" s="195"/>
      <c r="Q115" s="191"/>
    </row>
    <row r="116" spans="2:17">
      <c r="B116" s="139"/>
      <c r="C116" s="20"/>
      <c r="D116" s="2">
        <v>1.4</v>
      </c>
      <c r="E116" s="114" t="s">
        <v>176</v>
      </c>
      <c r="F116" s="114">
        <v>610</v>
      </c>
      <c r="G116" s="3" t="s">
        <v>177</v>
      </c>
      <c r="H116" s="2" t="s">
        <v>173</v>
      </c>
      <c r="I116" s="145">
        <v>42.3</v>
      </c>
      <c r="J116" s="146">
        <v>58527</v>
      </c>
      <c r="K116" s="147">
        <f t="shared" si="9"/>
        <v>2475692</v>
      </c>
      <c r="L116" s="140"/>
      <c r="N116" s="135">
        <f t="shared" si="7"/>
        <v>2475692</v>
      </c>
      <c r="O116" s="193" t="str">
        <f t="shared" si="5"/>
        <v>si</v>
      </c>
      <c r="P116" s="195"/>
      <c r="Q116" s="191"/>
    </row>
    <row r="117" spans="2:17" ht="21" thickBot="1">
      <c r="B117" s="148"/>
      <c r="C117" s="115" t="s">
        <v>17</v>
      </c>
      <c r="D117" s="116"/>
      <c r="E117" s="116"/>
      <c r="F117" s="116"/>
      <c r="G117" s="117"/>
      <c r="H117" s="116"/>
      <c r="I117" s="145"/>
      <c r="J117" s="149"/>
      <c r="K117" s="150">
        <f>SUM(K113:K116)</f>
        <v>4483684</v>
      </c>
      <c r="L117" s="151"/>
      <c r="N117" s="135">
        <f>SUM(N113:N116)</f>
        <v>4483684</v>
      </c>
      <c r="O117" s="193" t="str">
        <f t="shared" si="5"/>
        <v>si</v>
      </c>
      <c r="P117" s="195"/>
      <c r="Q117" s="191"/>
    </row>
    <row r="118" spans="2:17" ht="21" thickBot="1">
      <c r="B118" s="139"/>
      <c r="C118" s="111">
        <v>2</v>
      </c>
      <c r="D118" s="112"/>
      <c r="E118" s="112"/>
      <c r="F118" s="112"/>
      <c r="G118" s="112" t="s">
        <v>178</v>
      </c>
      <c r="H118" s="112"/>
      <c r="I118" s="112"/>
      <c r="J118" s="112"/>
      <c r="K118" s="113"/>
      <c r="L118" s="140"/>
      <c r="P118" s="195"/>
      <c r="Q118" s="191"/>
    </row>
    <row r="119" spans="2:17">
      <c r="B119" s="139"/>
      <c r="C119" s="20"/>
      <c r="D119" s="2">
        <v>2.1</v>
      </c>
      <c r="E119" s="114" t="s">
        <v>179</v>
      </c>
      <c r="F119" s="114">
        <v>630</v>
      </c>
      <c r="G119" s="3" t="s">
        <v>180</v>
      </c>
      <c r="H119" s="2" t="s">
        <v>173</v>
      </c>
      <c r="I119" s="145">
        <v>19.54</v>
      </c>
      <c r="J119" s="146">
        <v>911418</v>
      </c>
      <c r="K119" s="147">
        <f t="shared" ref="K119:K120" si="10">+ROUND(I119*J119,0)</f>
        <v>17809108</v>
      </c>
      <c r="L119" s="140"/>
      <c r="N119" s="135">
        <f t="shared" si="7"/>
        <v>17809108</v>
      </c>
      <c r="O119" s="193" t="str">
        <f t="shared" si="5"/>
        <v>si</v>
      </c>
      <c r="P119" s="195"/>
      <c r="Q119" s="191"/>
    </row>
    <row r="120" spans="2:17">
      <c r="B120" s="139"/>
      <c r="C120" s="20"/>
      <c r="D120" s="2">
        <v>2.2000000000000002</v>
      </c>
      <c r="E120" s="114" t="s">
        <v>122</v>
      </c>
      <c r="F120" s="114">
        <v>640</v>
      </c>
      <c r="G120" s="3" t="s">
        <v>202</v>
      </c>
      <c r="H120" s="2" t="s">
        <v>181</v>
      </c>
      <c r="I120" s="145">
        <v>1265</v>
      </c>
      <c r="J120" s="146">
        <v>9117</v>
      </c>
      <c r="K120" s="147">
        <f t="shared" si="10"/>
        <v>11533005</v>
      </c>
      <c r="L120" s="140"/>
      <c r="N120" s="135">
        <f t="shared" si="7"/>
        <v>11533005</v>
      </c>
      <c r="O120" s="193" t="str">
        <f t="shared" si="5"/>
        <v>si</v>
      </c>
      <c r="P120" s="195"/>
      <c r="Q120" s="191"/>
    </row>
    <row r="121" spans="2:17" ht="21" thickBot="1">
      <c r="B121" s="139"/>
      <c r="C121" s="115" t="s">
        <v>17</v>
      </c>
      <c r="D121" s="122"/>
      <c r="E121" s="122"/>
      <c r="F121" s="122"/>
      <c r="G121" s="123"/>
      <c r="H121" s="116"/>
      <c r="I121" s="145"/>
      <c r="J121" s="149"/>
      <c r="K121" s="150">
        <f>SUM(K119:K120)</f>
        <v>29342113</v>
      </c>
      <c r="L121" s="140"/>
      <c r="N121" s="135">
        <f>SUM(N119:N120)</f>
        <v>29342113</v>
      </c>
      <c r="O121" s="193" t="str">
        <f t="shared" si="5"/>
        <v>si</v>
      </c>
      <c r="P121" s="195"/>
      <c r="Q121" s="191"/>
    </row>
    <row r="122" spans="2:17" ht="21" thickBot="1">
      <c r="B122" s="139"/>
      <c r="C122" s="111">
        <v>3</v>
      </c>
      <c r="D122" s="112"/>
      <c r="E122" s="112"/>
      <c r="F122" s="112"/>
      <c r="G122" s="112" t="s">
        <v>182</v>
      </c>
      <c r="H122" s="112"/>
      <c r="I122" s="112"/>
      <c r="J122" s="112"/>
      <c r="K122" s="113"/>
      <c r="L122" s="140"/>
      <c r="N122" s="135">
        <f t="shared" si="7"/>
        <v>0</v>
      </c>
      <c r="O122" s="193" t="str">
        <f t="shared" si="5"/>
        <v>si</v>
      </c>
      <c r="P122" s="195"/>
      <c r="Q122" s="191"/>
    </row>
    <row r="123" spans="2:17">
      <c r="B123" s="139"/>
      <c r="C123" s="20"/>
      <c r="D123" s="2">
        <v>3.1</v>
      </c>
      <c r="E123" s="114" t="s">
        <v>183</v>
      </c>
      <c r="F123" s="114" t="s">
        <v>184</v>
      </c>
      <c r="G123" s="3" t="s">
        <v>185</v>
      </c>
      <c r="H123" s="2" t="s">
        <v>170</v>
      </c>
      <c r="I123" s="145">
        <v>4.62</v>
      </c>
      <c r="J123" s="146">
        <v>12254</v>
      </c>
      <c r="K123" s="147">
        <f t="shared" ref="K123:K125" si="11">+ROUND(I123*J123,0)</f>
        <v>56613</v>
      </c>
      <c r="L123" s="140"/>
      <c r="N123" s="135">
        <f t="shared" si="7"/>
        <v>56613</v>
      </c>
      <c r="O123" s="193" t="str">
        <f t="shared" si="5"/>
        <v>si</v>
      </c>
      <c r="P123" s="195"/>
      <c r="Q123" s="191"/>
    </row>
    <row r="124" spans="2:17">
      <c r="B124" s="139"/>
      <c r="C124" s="20"/>
      <c r="D124" s="2">
        <v>3.2</v>
      </c>
      <c r="E124" s="114" t="s">
        <v>186</v>
      </c>
      <c r="F124" s="114">
        <v>673</v>
      </c>
      <c r="G124" s="3" t="s">
        <v>187</v>
      </c>
      <c r="H124" s="2" t="s">
        <v>173</v>
      </c>
      <c r="I124" s="145">
        <v>8.15</v>
      </c>
      <c r="J124" s="146">
        <v>135821</v>
      </c>
      <c r="K124" s="147">
        <f t="shared" si="11"/>
        <v>1106941</v>
      </c>
      <c r="L124" s="140"/>
      <c r="N124" s="135">
        <f t="shared" si="7"/>
        <v>1106941</v>
      </c>
      <c r="O124" s="193" t="str">
        <f t="shared" si="5"/>
        <v>si</v>
      </c>
      <c r="P124" s="195"/>
      <c r="Q124" s="191"/>
    </row>
    <row r="125" spans="2:17">
      <c r="B125" s="139"/>
      <c r="C125" s="20"/>
      <c r="D125" s="2">
        <v>3.3</v>
      </c>
      <c r="E125" s="114" t="s">
        <v>188</v>
      </c>
      <c r="F125" s="114">
        <v>673</v>
      </c>
      <c r="G125" s="3" t="s">
        <v>189</v>
      </c>
      <c r="H125" s="2" t="s">
        <v>190</v>
      </c>
      <c r="I125" s="145">
        <v>67.319999999999993</v>
      </c>
      <c r="J125" s="146">
        <v>11355</v>
      </c>
      <c r="K125" s="147">
        <f t="shared" si="11"/>
        <v>764419</v>
      </c>
      <c r="L125" s="140"/>
      <c r="N125" s="135">
        <f t="shared" si="7"/>
        <v>764419</v>
      </c>
      <c r="O125" s="193" t="str">
        <f t="shared" si="5"/>
        <v>si</v>
      </c>
      <c r="P125" s="195"/>
      <c r="Q125" s="191"/>
    </row>
    <row r="126" spans="2:17" ht="21" thickBot="1">
      <c r="B126" s="139"/>
      <c r="C126" s="204" t="s">
        <v>17</v>
      </c>
      <c r="D126" s="205"/>
      <c r="E126" s="205"/>
      <c r="F126" s="205"/>
      <c r="G126" s="206"/>
      <c r="H126" s="207"/>
      <c r="I126" s="145"/>
      <c r="J126" s="208"/>
      <c r="K126" s="209">
        <f>SUM(K123:K125)</f>
        <v>1927973</v>
      </c>
      <c r="L126" s="140"/>
      <c r="N126" s="135">
        <f>SUM(N122:N125)</f>
        <v>1927973</v>
      </c>
      <c r="O126" s="193" t="str">
        <f t="shared" si="5"/>
        <v>si</v>
      </c>
      <c r="P126" s="195"/>
      <c r="Q126" s="191"/>
    </row>
    <row r="127" spans="2:17" ht="21" thickBot="1">
      <c r="B127" s="139"/>
      <c r="C127" s="111">
        <v>4</v>
      </c>
      <c r="D127" s="112"/>
      <c r="E127" s="112"/>
      <c r="F127" s="112"/>
      <c r="G127" s="112" t="s">
        <v>191</v>
      </c>
      <c r="H127" s="112"/>
      <c r="I127" s="112"/>
      <c r="J127" s="112"/>
      <c r="K127" s="113"/>
      <c r="L127" s="140"/>
      <c r="N127" s="135">
        <f t="shared" si="7"/>
        <v>0</v>
      </c>
      <c r="O127" s="193" t="str">
        <f t="shared" si="5"/>
        <v>si</v>
      </c>
      <c r="P127" s="195"/>
      <c r="Q127" s="191"/>
    </row>
    <row r="128" spans="2:17" ht="47.25">
      <c r="B128" s="139"/>
      <c r="C128" s="20"/>
      <c r="D128" s="2">
        <v>4.0999999999999996</v>
      </c>
      <c r="E128" s="114" t="s">
        <v>192</v>
      </c>
      <c r="F128" s="114">
        <v>900</v>
      </c>
      <c r="G128" s="3" t="s">
        <v>193</v>
      </c>
      <c r="H128" s="2" t="s">
        <v>132</v>
      </c>
      <c r="I128" s="145">
        <v>40.200000000000003</v>
      </c>
      <c r="J128" s="146">
        <v>1513</v>
      </c>
      <c r="K128" s="147">
        <f t="shared" ref="K128" si="12">+ROUND(I128*J128,0)</f>
        <v>60823</v>
      </c>
      <c r="L128" s="140"/>
      <c r="N128" s="135">
        <f t="shared" si="7"/>
        <v>60823</v>
      </c>
      <c r="O128" s="193" t="str">
        <f t="shared" si="5"/>
        <v>si</v>
      </c>
      <c r="P128" s="195"/>
      <c r="Q128" s="191"/>
    </row>
    <row r="129" spans="2:17" ht="21" thickBot="1">
      <c r="B129" s="139"/>
      <c r="C129" s="204" t="s">
        <v>17</v>
      </c>
      <c r="D129" s="122"/>
      <c r="E129" s="122"/>
      <c r="F129" s="122"/>
      <c r="G129" s="117"/>
      <c r="H129" s="116"/>
      <c r="I129" s="202"/>
      <c r="J129" s="149"/>
      <c r="K129" s="203">
        <f>SUM(K128)</f>
        <v>60823</v>
      </c>
      <c r="L129" s="140"/>
      <c r="N129" s="135">
        <f>SUM(N127:N128)</f>
        <v>60823</v>
      </c>
      <c r="O129" s="193" t="str">
        <f t="shared" si="5"/>
        <v>si</v>
      </c>
      <c r="P129" s="195"/>
      <c r="Q129" s="191"/>
    </row>
    <row r="130" spans="2:17" ht="21" thickBot="1">
      <c r="B130" s="139"/>
      <c r="C130" s="237" t="s">
        <v>18</v>
      </c>
      <c r="D130" s="238"/>
      <c r="E130" s="238"/>
      <c r="F130" s="238"/>
      <c r="G130" s="238"/>
      <c r="H130" s="238"/>
      <c r="I130" s="238"/>
      <c r="J130" s="239"/>
      <c r="K130" s="124">
        <f>+K129+K126+K121+K117</f>
        <v>35814593</v>
      </c>
      <c r="L130" s="140"/>
      <c r="N130" s="135">
        <f>+N129+N126+N121+N117</f>
        <v>35814593</v>
      </c>
      <c r="O130" s="193" t="str">
        <f t="shared" si="5"/>
        <v>si</v>
      </c>
      <c r="P130" s="195"/>
      <c r="Q130" s="191"/>
    </row>
    <row r="131" spans="2:17" ht="21" thickBot="1">
      <c r="B131" s="156"/>
      <c r="C131" s="125"/>
      <c r="D131" s="125"/>
      <c r="E131" s="125"/>
      <c r="F131" s="125"/>
      <c r="G131" s="125"/>
      <c r="H131" s="125"/>
      <c r="I131" s="125"/>
      <c r="J131" s="125"/>
      <c r="K131" s="126"/>
      <c r="L131" s="157"/>
      <c r="N131" s="135">
        <f t="shared" si="7"/>
        <v>0</v>
      </c>
      <c r="O131" s="193" t="str">
        <f t="shared" si="5"/>
        <v>si</v>
      </c>
      <c r="P131" s="195"/>
      <c r="Q131" s="197"/>
    </row>
    <row r="132" spans="2:17">
      <c r="B132" s="156"/>
      <c r="C132" s="127"/>
      <c r="D132" s="128"/>
      <c r="E132" s="127"/>
      <c r="F132" s="127"/>
      <c r="G132" s="240" t="s">
        <v>148</v>
      </c>
      <c r="H132" s="241"/>
      <c r="I132" s="241"/>
      <c r="J132" s="5"/>
      <c r="K132" s="6">
        <v>1085340</v>
      </c>
      <c r="L132" s="157"/>
      <c r="N132" s="135">
        <v>1085340</v>
      </c>
      <c r="O132" s="193" t="str">
        <f t="shared" si="5"/>
        <v>si</v>
      </c>
      <c r="P132" s="195"/>
      <c r="Q132" s="191"/>
    </row>
    <row r="133" spans="2:17">
      <c r="B133" s="156"/>
      <c r="C133" s="127"/>
      <c r="D133" s="128"/>
      <c r="E133" s="127"/>
      <c r="F133" s="127"/>
      <c r="G133" s="198" t="s">
        <v>195</v>
      </c>
      <c r="H133" s="199"/>
      <c r="I133" s="199"/>
      <c r="J133" s="200"/>
      <c r="K133" s="201">
        <v>135662</v>
      </c>
      <c r="L133" s="157"/>
      <c r="N133" s="135">
        <v>135662</v>
      </c>
      <c r="O133" s="193" t="str">
        <f t="shared" si="5"/>
        <v>si</v>
      </c>
      <c r="P133" s="195"/>
      <c r="Q133" s="191"/>
    </row>
    <row r="134" spans="2:17" ht="21" thickBot="1">
      <c r="B134" s="156"/>
      <c r="C134" s="127"/>
      <c r="D134" s="129"/>
      <c r="E134" s="129"/>
      <c r="F134" s="129"/>
      <c r="G134" s="14" t="s">
        <v>18</v>
      </c>
      <c r="H134" s="11"/>
      <c r="I134" s="12"/>
      <c r="J134" s="13"/>
      <c r="K134" s="15">
        <f>+K133+K132+K130</f>
        <v>37035595</v>
      </c>
      <c r="L134" s="157"/>
      <c r="N134" s="135">
        <f>+N133+N132+N130</f>
        <v>37035595</v>
      </c>
      <c r="O134" s="193" t="str">
        <f t="shared" si="5"/>
        <v>si</v>
      </c>
      <c r="P134" s="195"/>
      <c r="Q134" s="191"/>
    </row>
    <row r="135" spans="2:17" ht="21" thickBot="1">
      <c r="B135" s="156"/>
      <c r="C135" s="127"/>
      <c r="D135" s="128"/>
      <c r="E135" s="127"/>
      <c r="F135" s="127"/>
      <c r="G135" s="16" t="s">
        <v>19</v>
      </c>
      <c r="H135" s="17"/>
      <c r="I135" s="18"/>
      <c r="J135" s="19"/>
      <c r="K135" s="124">
        <f>+K134</f>
        <v>37035595</v>
      </c>
      <c r="L135" s="157"/>
      <c r="N135" s="135">
        <f>+N134</f>
        <v>37035595</v>
      </c>
      <c r="O135" s="193" t="str">
        <f t="shared" si="5"/>
        <v>si</v>
      </c>
      <c r="P135" s="219">
        <v>37035893.020000003</v>
      </c>
      <c r="Q135" s="191"/>
    </row>
    <row r="136" spans="2:17" ht="21" thickBot="1">
      <c r="B136" s="156"/>
      <c r="C136" s="127"/>
      <c r="D136" s="128"/>
      <c r="E136" s="128"/>
      <c r="F136" s="128"/>
      <c r="G136" s="127"/>
      <c r="H136" s="127"/>
      <c r="I136" s="130"/>
      <c r="J136" s="131"/>
      <c r="K136" s="132"/>
      <c r="L136" s="157"/>
      <c r="O136" s="193" t="str">
        <f t="shared" si="5"/>
        <v>si</v>
      </c>
      <c r="P136" s="195"/>
      <c r="Q136" s="191"/>
    </row>
    <row r="137" spans="2:17">
      <c r="B137" s="156"/>
      <c r="C137" s="133"/>
      <c r="D137" s="242"/>
      <c r="E137" s="242"/>
      <c r="F137" s="242"/>
      <c r="G137" s="242"/>
      <c r="H137" s="242"/>
      <c r="I137" s="242"/>
      <c r="J137" s="242"/>
      <c r="K137" s="243"/>
      <c r="L137" s="157"/>
      <c r="P137" s="195"/>
      <c r="Q137" s="191"/>
    </row>
    <row r="138" spans="2:17" ht="29.45" customHeight="1">
      <c r="B138" s="156"/>
      <c r="C138" s="230" t="s">
        <v>20</v>
      </c>
      <c r="D138" s="231"/>
      <c r="E138" s="231"/>
      <c r="F138" s="231"/>
      <c r="G138" s="231"/>
      <c r="H138" s="244" t="s">
        <v>10</v>
      </c>
      <c r="I138" s="244"/>
      <c r="J138" s="244"/>
      <c r="K138" s="159" t="s">
        <v>21</v>
      </c>
      <c r="L138" s="160"/>
      <c r="P138" s="195"/>
      <c r="Q138" s="191"/>
    </row>
    <row r="139" spans="2:17" ht="27.6" customHeight="1">
      <c r="B139" s="156"/>
      <c r="C139" s="230" t="s">
        <v>22</v>
      </c>
      <c r="D139" s="231"/>
      <c r="E139" s="231"/>
      <c r="F139" s="231"/>
      <c r="G139" s="231"/>
      <c r="H139" s="226" t="s">
        <v>23</v>
      </c>
      <c r="I139" s="226"/>
      <c r="J139" s="161" t="s">
        <v>24</v>
      </c>
      <c r="K139" s="93">
        <v>0.25</v>
      </c>
      <c r="L139" s="162"/>
      <c r="P139" s="195"/>
      <c r="Q139" s="191"/>
    </row>
    <row r="140" spans="2:17">
      <c r="B140" s="156"/>
      <c r="C140" s="230" t="s">
        <v>25</v>
      </c>
      <c r="D140" s="231"/>
      <c r="E140" s="231"/>
      <c r="F140" s="231"/>
      <c r="G140" s="231"/>
      <c r="H140" s="232" t="s">
        <v>162</v>
      </c>
      <c r="I140" s="233"/>
      <c r="J140" s="161" t="s">
        <v>26</v>
      </c>
      <c r="K140" s="93">
        <v>0.02</v>
      </c>
      <c r="L140" s="162"/>
      <c r="P140" s="195"/>
      <c r="Q140" s="191"/>
    </row>
    <row r="141" spans="2:17">
      <c r="B141" s="156"/>
      <c r="C141" s="234" t="s">
        <v>197</v>
      </c>
      <c r="D141" s="235"/>
      <c r="E141" s="235"/>
      <c r="F141" s="235"/>
      <c r="G141" s="235"/>
      <c r="H141" s="236" t="s">
        <v>75</v>
      </c>
      <c r="I141" s="226"/>
      <c r="J141" s="161" t="s">
        <v>27</v>
      </c>
      <c r="K141" s="93">
        <v>0.05</v>
      </c>
      <c r="L141" s="162"/>
      <c r="P141" s="195"/>
      <c r="Q141" s="191"/>
    </row>
    <row r="142" spans="2:17">
      <c r="B142" s="156"/>
      <c r="C142" s="224" t="s">
        <v>28</v>
      </c>
      <c r="D142" s="225"/>
      <c r="E142" s="225"/>
      <c r="F142" s="225"/>
      <c r="G142" s="225"/>
      <c r="H142" s="226" t="s">
        <v>29</v>
      </c>
      <c r="I142" s="226"/>
      <c r="J142" s="161" t="s">
        <v>30</v>
      </c>
      <c r="K142" s="93">
        <v>0.32</v>
      </c>
      <c r="L142" s="157"/>
      <c r="P142" s="195"/>
      <c r="Q142" s="191"/>
    </row>
    <row r="143" spans="2:17">
      <c r="B143" s="139"/>
      <c r="C143" s="227" t="s">
        <v>31</v>
      </c>
      <c r="D143" s="225"/>
      <c r="E143" s="225"/>
      <c r="F143" s="225"/>
      <c r="G143" s="225"/>
      <c r="H143" s="228"/>
      <c r="I143" s="228"/>
      <c r="J143" s="228"/>
      <c r="K143" s="229"/>
      <c r="L143" s="140"/>
      <c r="P143" s="195"/>
      <c r="Q143" s="191"/>
    </row>
    <row r="144" spans="2:17" ht="21" thickBot="1">
      <c r="B144" s="164"/>
      <c r="C144" s="165"/>
      <c r="D144" s="165"/>
      <c r="E144" s="166"/>
      <c r="F144" s="165"/>
      <c r="G144" s="109"/>
      <c r="H144" s="165"/>
      <c r="I144" s="165"/>
      <c r="J144" s="165"/>
      <c r="K144" s="165"/>
      <c r="L144" s="167"/>
      <c r="P144" s="195"/>
      <c r="Q144" s="191"/>
    </row>
    <row r="145" spans="2:17" ht="27.75" customHeight="1" thickTop="1">
      <c r="B145" s="136"/>
      <c r="C145" s="221" t="s">
        <v>196</v>
      </c>
      <c r="D145" s="222"/>
      <c r="E145" s="222"/>
      <c r="F145" s="223"/>
      <c r="G145" s="137"/>
      <c r="H145" s="137"/>
      <c r="I145" s="137"/>
      <c r="J145" s="137"/>
      <c r="K145" s="137"/>
      <c r="L145" s="138"/>
      <c r="P145" s="195"/>
      <c r="Q145" s="191"/>
    </row>
    <row r="146" spans="2:17">
      <c r="B146" s="139"/>
      <c r="C146" s="182" t="s">
        <v>0</v>
      </c>
      <c r="D146" s="183" t="s">
        <v>1</v>
      </c>
      <c r="E146" s="182" t="s">
        <v>2</v>
      </c>
      <c r="F146" s="183">
        <v>2</v>
      </c>
      <c r="G146" s="220" t="s">
        <v>3</v>
      </c>
      <c r="H146" s="220"/>
      <c r="I146" s="220"/>
      <c r="J146" s="180"/>
      <c r="K146" s="181"/>
      <c r="L146" s="140"/>
      <c r="P146" s="195"/>
      <c r="Q146" s="191"/>
    </row>
    <row r="147" spans="2:17">
      <c r="B147" s="139"/>
      <c r="C147" s="245" t="s">
        <v>4</v>
      </c>
      <c r="D147" s="220"/>
      <c r="E147" s="220"/>
      <c r="F147" s="220"/>
      <c r="G147" s="220"/>
      <c r="H147" s="220"/>
      <c r="I147" s="220"/>
      <c r="J147" s="220"/>
      <c r="K147" s="246"/>
      <c r="L147" s="140"/>
      <c r="P147" s="195"/>
      <c r="Q147" s="191"/>
    </row>
    <row r="148" spans="2:17">
      <c r="B148" s="142"/>
      <c r="C148" s="247" t="s">
        <v>5</v>
      </c>
      <c r="D148" s="247"/>
      <c r="E148" s="247"/>
      <c r="F148" s="247"/>
      <c r="G148" s="247"/>
      <c r="H148" s="247"/>
      <c r="I148" s="247"/>
      <c r="J148" s="247"/>
      <c r="K148" s="247"/>
      <c r="L148" s="143"/>
      <c r="P148" s="195"/>
      <c r="Q148" s="191"/>
    </row>
    <row r="149" spans="2:17">
      <c r="B149" s="139"/>
      <c r="C149" s="247"/>
      <c r="D149" s="247"/>
      <c r="E149" s="247"/>
      <c r="F149" s="247"/>
      <c r="G149" s="247"/>
      <c r="H149" s="247"/>
      <c r="I149" s="247"/>
      <c r="J149" s="247"/>
      <c r="K149" s="247"/>
      <c r="L149" s="140"/>
      <c r="P149" s="195"/>
      <c r="Q149" s="191"/>
    </row>
    <row r="150" spans="2:17" ht="36.950000000000003" customHeight="1">
      <c r="B150" s="139"/>
      <c r="C150" s="248" t="s">
        <v>6</v>
      </c>
      <c r="D150" s="249"/>
      <c r="E150" s="249"/>
      <c r="F150" s="249"/>
      <c r="G150" s="249"/>
      <c r="H150" s="249"/>
      <c r="I150" s="249"/>
      <c r="J150" s="249"/>
      <c r="K150" s="250"/>
      <c r="L150" s="140"/>
      <c r="P150" s="195"/>
      <c r="Q150" s="191"/>
    </row>
    <row r="151" spans="2:17" ht="36" customHeight="1" thickBot="1">
      <c r="B151" s="139"/>
      <c r="C151" s="251" t="s">
        <v>203</v>
      </c>
      <c r="D151" s="252"/>
      <c r="E151" s="252"/>
      <c r="F151" s="252"/>
      <c r="G151" s="252"/>
      <c r="H151" s="252"/>
      <c r="I151" s="252"/>
      <c r="J151" s="252"/>
      <c r="K151" s="253"/>
      <c r="L151" s="140"/>
      <c r="P151" s="195"/>
      <c r="Q151" s="191"/>
    </row>
    <row r="152" spans="2:17" ht="20.25" customHeight="1">
      <c r="B152" s="139"/>
      <c r="C152" s="254" t="s">
        <v>7</v>
      </c>
      <c r="D152" s="256" t="s">
        <v>8</v>
      </c>
      <c r="E152" s="258" t="s">
        <v>9</v>
      </c>
      <c r="F152" s="258"/>
      <c r="G152" s="254" t="s">
        <v>10</v>
      </c>
      <c r="H152" s="256" t="s">
        <v>11</v>
      </c>
      <c r="I152" s="256" t="s">
        <v>12</v>
      </c>
      <c r="J152" s="259" t="s">
        <v>13</v>
      </c>
      <c r="K152" s="261" t="s">
        <v>14</v>
      </c>
      <c r="L152" s="140"/>
      <c r="P152" s="195"/>
      <c r="Q152" s="191"/>
    </row>
    <row r="153" spans="2:17" ht="21" thickBot="1">
      <c r="B153" s="139"/>
      <c r="C153" s="255"/>
      <c r="D153" s="257"/>
      <c r="E153" s="1" t="s">
        <v>15</v>
      </c>
      <c r="F153" s="1" t="s">
        <v>16</v>
      </c>
      <c r="G153" s="255"/>
      <c r="H153" s="257"/>
      <c r="I153" s="257"/>
      <c r="J153" s="260"/>
      <c r="K153" s="262"/>
      <c r="L153" s="140"/>
      <c r="P153" s="195"/>
      <c r="Q153" s="191"/>
    </row>
    <row r="154" spans="2:17" ht="21" thickBot="1">
      <c r="B154" s="139"/>
      <c r="C154" s="111">
        <v>2</v>
      </c>
      <c r="D154" s="112"/>
      <c r="E154" s="112"/>
      <c r="F154" s="112"/>
      <c r="G154" s="112" t="s">
        <v>87</v>
      </c>
      <c r="H154" s="112"/>
      <c r="I154" s="112"/>
      <c r="J154" s="112"/>
      <c r="K154" s="113"/>
      <c r="L154" s="140"/>
      <c r="P154" s="195"/>
      <c r="Q154" s="191"/>
    </row>
    <row r="155" spans="2:17">
      <c r="B155" s="139"/>
      <c r="C155" s="20"/>
      <c r="D155" s="2">
        <v>2.1</v>
      </c>
      <c r="E155" s="114" t="s">
        <v>88</v>
      </c>
      <c r="F155" s="114" t="s">
        <v>89</v>
      </c>
      <c r="G155" s="3" t="s">
        <v>90</v>
      </c>
      <c r="H155" s="2" t="s">
        <v>91</v>
      </c>
      <c r="I155" s="145">
        <v>13</v>
      </c>
      <c r="J155" s="146">
        <v>2318</v>
      </c>
      <c r="K155" s="147">
        <v>30134</v>
      </c>
      <c r="L155" s="140"/>
      <c r="N155" s="135">
        <f t="shared" ref="N155:N204" si="13">+ROUND(I155*J155,0)</f>
        <v>30134</v>
      </c>
      <c r="O155" s="193" t="str">
        <f t="shared" ref="O155:O204" si="14">+IF(N155=K155,"si","no")</f>
        <v>si</v>
      </c>
      <c r="P155" s="195"/>
      <c r="Q155" s="191"/>
    </row>
    <row r="156" spans="2:17">
      <c r="B156" s="139"/>
      <c r="C156" s="20"/>
      <c r="D156" s="2">
        <v>2.2000000000000002</v>
      </c>
      <c r="E156" s="114" t="s">
        <v>92</v>
      </c>
      <c r="F156" s="114" t="s">
        <v>93</v>
      </c>
      <c r="G156" s="3" t="s">
        <v>94</v>
      </c>
      <c r="H156" s="2" t="s">
        <v>91</v>
      </c>
      <c r="I156" s="145">
        <v>108</v>
      </c>
      <c r="J156" s="146">
        <v>19482</v>
      </c>
      <c r="K156" s="147">
        <v>2104056</v>
      </c>
      <c r="L156" s="140"/>
      <c r="N156" s="135">
        <f t="shared" si="13"/>
        <v>2104056</v>
      </c>
      <c r="O156" s="193" t="str">
        <f t="shared" si="14"/>
        <v>si</v>
      </c>
      <c r="P156" s="195"/>
      <c r="Q156" s="191"/>
    </row>
    <row r="157" spans="2:17">
      <c r="B157" s="139"/>
      <c r="C157" s="20"/>
      <c r="D157" s="2">
        <v>2.2999999999999998</v>
      </c>
      <c r="E157" s="114" t="s">
        <v>95</v>
      </c>
      <c r="F157" s="114" t="s">
        <v>93</v>
      </c>
      <c r="G157" s="3" t="s">
        <v>96</v>
      </c>
      <c r="H157" s="2" t="s">
        <v>97</v>
      </c>
      <c r="I157" s="145">
        <v>90</v>
      </c>
      <c r="J157" s="146">
        <v>7601</v>
      </c>
      <c r="K157" s="147">
        <v>684090</v>
      </c>
      <c r="L157" s="140"/>
      <c r="N157" s="135">
        <f t="shared" si="13"/>
        <v>684090</v>
      </c>
      <c r="O157" s="193" t="str">
        <f t="shared" si="14"/>
        <v>si</v>
      </c>
      <c r="P157" s="195"/>
      <c r="Q157" s="191"/>
    </row>
    <row r="158" spans="2:17" ht="31.5">
      <c r="B158" s="139"/>
      <c r="C158" s="20"/>
      <c r="D158" s="2">
        <v>2.4</v>
      </c>
      <c r="E158" s="114" t="s">
        <v>102</v>
      </c>
      <c r="F158" s="114" t="s">
        <v>103</v>
      </c>
      <c r="G158" s="3" t="s">
        <v>104</v>
      </c>
      <c r="H158" s="2" t="s">
        <v>101</v>
      </c>
      <c r="I158" s="145">
        <v>47</v>
      </c>
      <c r="J158" s="146">
        <v>6294</v>
      </c>
      <c r="K158" s="147">
        <v>295818</v>
      </c>
      <c r="L158" s="140"/>
      <c r="N158" s="135">
        <f t="shared" si="13"/>
        <v>295818</v>
      </c>
      <c r="O158" s="193" t="str">
        <f t="shared" si="14"/>
        <v>si</v>
      </c>
      <c r="P158" s="195"/>
      <c r="Q158" s="191"/>
    </row>
    <row r="159" spans="2:17" ht="21" thickBot="1">
      <c r="B159" s="148"/>
      <c r="C159" s="115" t="s">
        <v>17</v>
      </c>
      <c r="D159" s="116"/>
      <c r="E159" s="116"/>
      <c r="F159" s="116"/>
      <c r="G159" s="117"/>
      <c r="H159" s="116"/>
      <c r="I159" s="145"/>
      <c r="J159" s="149"/>
      <c r="K159" s="150">
        <v>3114098</v>
      </c>
      <c r="L159" s="151"/>
      <c r="N159" s="135">
        <f>SUM(N155:N158)</f>
        <v>3114098</v>
      </c>
      <c r="O159" s="193" t="str">
        <f t="shared" si="14"/>
        <v>si</v>
      </c>
      <c r="P159" s="195"/>
      <c r="Q159" s="191"/>
    </row>
    <row r="160" spans="2:17" ht="21" thickBot="1">
      <c r="B160" s="139"/>
      <c r="C160" s="111">
        <v>3</v>
      </c>
      <c r="D160" s="112"/>
      <c r="E160" s="112"/>
      <c r="F160" s="112"/>
      <c r="G160" s="112" t="s">
        <v>105</v>
      </c>
      <c r="H160" s="112"/>
      <c r="I160" s="112"/>
      <c r="J160" s="112"/>
      <c r="K160" s="113"/>
      <c r="L160" s="140"/>
      <c r="N160" s="135">
        <f t="shared" si="13"/>
        <v>0</v>
      </c>
      <c r="O160" s="193" t="str">
        <f t="shared" si="14"/>
        <v>si</v>
      </c>
      <c r="P160" s="195"/>
      <c r="Q160" s="191"/>
    </row>
    <row r="161" spans="2:17">
      <c r="B161" s="139"/>
      <c r="C161" s="20"/>
      <c r="D161" s="2">
        <v>3.1</v>
      </c>
      <c r="E161" s="114" t="s">
        <v>106</v>
      </c>
      <c r="F161" s="114" t="s">
        <v>107</v>
      </c>
      <c r="G161" s="3" t="s">
        <v>108</v>
      </c>
      <c r="H161" s="2" t="s">
        <v>91</v>
      </c>
      <c r="I161" s="145">
        <v>25</v>
      </c>
      <c r="J161" s="146">
        <v>1675</v>
      </c>
      <c r="K161" s="147">
        <v>41875</v>
      </c>
      <c r="L161" s="140"/>
      <c r="N161" s="135">
        <f t="shared" si="13"/>
        <v>41875</v>
      </c>
      <c r="O161" s="193" t="str">
        <f t="shared" si="14"/>
        <v>si</v>
      </c>
      <c r="P161" s="195"/>
      <c r="Q161" s="191"/>
    </row>
    <row r="162" spans="2:17" ht="21" thickBot="1">
      <c r="B162" s="139"/>
      <c r="C162" s="115" t="s">
        <v>17</v>
      </c>
      <c r="D162" s="152"/>
      <c r="E162" s="153"/>
      <c r="F162" s="152"/>
      <c r="G162" s="152"/>
      <c r="H162" s="152"/>
      <c r="I162" s="145"/>
      <c r="J162" s="152"/>
      <c r="K162" s="150">
        <v>41875</v>
      </c>
      <c r="L162" s="140"/>
      <c r="N162" s="135">
        <f>SUM(N160:N161)</f>
        <v>41875</v>
      </c>
      <c r="O162" s="193" t="str">
        <f t="shared" si="14"/>
        <v>si</v>
      </c>
      <c r="P162" s="195"/>
      <c r="Q162" s="191"/>
    </row>
    <row r="163" spans="2:17" ht="21" thickBot="1">
      <c r="B163" s="139"/>
      <c r="C163" s="111">
        <v>6</v>
      </c>
      <c r="D163" s="112"/>
      <c r="E163" s="112"/>
      <c r="F163" s="112"/>
      <c r="G163" s="112" t="s">
        <v>114</v>
      </c>
      <c r="H163" s="112"/>
      <c r="I163" s="112"/>
      <c r="J163" s="112"/>
      <c r="K163" s="113"/>
      <c r="L163" s="140"/>
      <c r="N163" s="135">
        <f t="shared" si="13"/>
        <v>0</v>
      </c>
      <c r="O163" s="193" t="str">
        <f t="shared" si="14"/>
        <v>si</v>
      </c>
      <c r="P163" s="195"/>
      <c r="Q163" s="191"/>
    </row>
    <row r="164" spans="2:17">
      <c r="B164" s="139"/>
      <c r="C164" s="20"/>
      <c r="D164" s="2">
        <v>6.1</v>
      </c>
      <c r="E164" s="114" t="s">
        <v>157</v>
      </c>
      <c r="F164" s="114" t="s">
        <v>140</v>
      </c>
      <c r="G164" s="3" t="s">
        <v>116</v>
      </c>
      <c r="H164" s="2" t="s">
        <v>101</v>
      </c>
      <c r="I164" s="145">
        <v>27</v>
      </c>
      <c r="J164" s="146">
        <v>24299</v>
      </c>
      <c r="K164" s="147">
        <v>656073</v>
      </c>
      <c r="L164" s="140"/>
      <c r="N164" s="135">
        <f t="shared" si="13"/>
        <v>656073</v>
      </c>
      <c r="O164" s="193" t="str">
        <f t="shared" si="14"/>
        <v>si</v>
      </c>
      <c r="P164" s="195"/>
      <c r="Q164" s="191"/>
    </row>
    <row r="165" spans="2:17">
      <c r="B165" s="139"/>
      <c r="C165" s="20"/>
      <c r="D165" s="2">
        <v>6.2</v>
      </c>
      <c r="E165" s="114">
        <v>610.20000000000005</v>
      </c>
      <c r="F165" s="114" t="s">
        <v>117</v>
      </c>
      <c r="G165" s="3" t="s">
        <v>118</v>
      </c>
      <c r="H165" s="2" t="s">
        <v>101</v>
      </c>
      <c r="I165" s="145">
        <v>10</v>
      </c>
      <c r="J165" s="146">
        <v>58527</v>
      </c>
      <c r="K165" s="147">
        <v>585270</v>
      </c>
      <c r="L165" s="140"/>
      <c r="N165" s="135">
        <f t="shared" si="13"/>
        <v>585270</v>
      </c>
      <c r="O165" s="193" t="str">
        <f t="shared" si="14"/>
        <v>si</v>
      </c>
      <c r="P165" s="195"/>
      <c r="Q165" s="191"/>
    </row>
    <row r="166" spans="2:17">
      <c r="B166" s="139"/>
      <c r="C166" s="20"/>
      <c r="D166" s="2">
        <v>6.3</v>
      </c>
      <c r="E166" s="114" t="s">
        <v>120</v>
      </c>
      <c r="F166" s="114" t="s">
        <v>119</v>
      </c>
      <c r="G166" s="3" t="s">
        <v>121</v>
      </c>
      <c r="H166" s="2" t="s">
        <v>101</v>
      </c>
      <c r="I166" s="145">
        <v>9</v>
      </c>
      <c r="J166" s="146">
        <v>774437</v>
      </c>
      <c r="K166" s="147">
        <v>6969933</v>
      </c>
      <c r="L166" s="140"/>
      <c r="N166" s="135">
        <f t="shared" si="13"/>
        <v>6969933</v>
      </c>
      <c r="O166" s="193" t="str">
        <f t="shared" si="14"/>
        <v>si</v>
      </c>
      <c r="P166" s="195"/>
      <c r="Q166" s="191"/>
    </row>
    <row r="167" spans="2:17" ht="31.5">
      <c r="B167" s="139"/>
      <c r="C167" s="20"/>
      <c r="D167" s="2">
        <v>6.4</v>
      </c>
      <c r="E167" s="114" t="s">
        <v>126</v>
      </c>
      <c r="F167" s="114" t="s">
        <v>127</v>
      </c>
      <c r="G167" s="3" t="s">
        <v>128</v>
      </c>
      <c r="H167" s="2" t="s">
        <v>97</v>
      </c>
      <c r="I167" s="145">
        <v>87</v>
      </c>
      <c r="J167" s="146">
        <v>76530</v>
      </c>
      <c r="K167" s="147">
        <v>6658110</v>
      </c>
      <c r="L167" s="140"/>
      <c r="N167" s="135">
        <f t="shared" si="13"/>
        <v>6658110</v>
      </c>
      <c r="O167" s="193" t="str">
        <f t="shared" si="14"/>
        <v>si</v>
      </c>
      <c r="P167" s="195"/>
      <c r="Q167" s="191"/>
    </row>
    <row r="168" spans="2:17" ht="21" thickBot="1">
      <c r="B168" s="139"/>
      <c r="C168" s="115" t="s">
        <v>17</v>
      </c>
      <c r="D168" s="122"/>
      <c r="E168" s="122"/>
      <c r="F168" s="122"/>
      <c r="G168" s="123"/>
      <c r="H168" s="116"/>
      <c r="I168" s="145"/>
      <c r="J168" s="149"/>
      <c r="K168" s="150">
        <v>14869386</v>
      </c>
      <c r="L168" s="140"/>
      <c r="N168" s="135">
        <f>SUM(N163:N167)</f>
        <v>14869386</v>
      </c>
      <c r="O168" s="193" t="str">
        <f t="shared" si="14"/>
        <v>si</v>
      </c>
      <c r="P168" s="195"/>
      <c r="Q168" s="191"/>
    </row>
    <row r="169" spans="2:17" ht="21" thickBot="1">
      <c r="B169" s="139"/>
      <c r="C169" s="111">
        <v>9</v>
      </c>
      <c r="D169" s="112"/>
      <c r="E169" s="112"/>
      <c r="F169" s="112"/>
      <c r="G169" s="112" t="s">
        <v>129</v>
      </c>
      <c r="H169" s="112"/>
      <c r="I169" s="112"/>
      <c r="J169" s="112"/>
      <c r="K169" s="113"/>
      <c r="L169" s="140"/>
      <c r="N169" s="135">
        <f t="shared" si="13"/>
        <v>0</v>
      </c>
      <c r="O169" s="193" t="str">
        <f t="shared" si="14"/>
        <v>si</v>
      </c>
      <c r="P169" s="195"/>
      <c r="Q169" s="191"/>
    </row>
    <row r="170" spans="2:17" ht="47.25">
      <c r="B170" s="139"/>
      <c r="C170" s="20"/>
      <c r="D170" s="2">
        <v>9.1</v>
      </c>
      <c r="E170" s="114">
        <v>900.2</v>
      </c>
      <c r="F170" s="114" t="s">
        <v>130</v>
      </c>
      <c r="G170" s="3" t="s">
        <v>131</v>
      </c>
      <c r="H170" s="2" t="s">
        <v>132</v>
      </c>
      <c r="I170" s="145">
        <v>467</v>
      </c>
      <c r="J170" s="146">
        <v>1512</v>
      </c>
      <c r="K170" s="147">
        <v>706104</v>
      </c>
      <c r="L170" s="140"/>
      <c r="N170" s="135">
        <f t="shared" si="13"/>
        <v>706104</v>
      </c>
      <c r="O170" s="193" t="str">
        <f t="shared" si="14"/>
        <v>si</v>
      </c>
      <c r="P170" s="195"/>
      <c r="Q170" s="191"/>
    </row>
    <row r="171" spans="2:17">
      <c r="B171" s="139"/>
      <c r="C171" s="20"/>
      <c r="D171" s="2">
        <v>9.1999999999999993</v>
      </c>
      <c r="E171" s="114" t="s">
        <v>133</v>
      </c>
      <c r="F171" s="114" t="s">
        <v>134</v>
      </c>
      <c r="G171" s="3" t="s">
        <v>135</v>
      </c>
      <c r="H171" s="2" t="s">
        <v>136</v>
      </c>
      <c r="I171" s="145">
        <v>300</v>
      </c>
      <c r="J171" s="146">
        <v>1514</v>
      </c>
      <c r="K171" s="147">
        <v>454200</v>
      </c>
      <c r="L171" s="140"/>
      <c r="N171" s="135">
        <f t="shared" si="13"/>
        <v>454200</v>
      </c>
      <c r="O171" s="193" t="str">
        <f t="shared" si="14"/>
        <v>si</v>
      </c>
      <c r="P171" s="195"/>
      <c r="Q171" s="191"/>
    </row>
    <row r="172" spans="2:17" ht="21" thickBot="1">
      <c r="B172" s="139"/>
      <c r="C172" s="115" t="s">
        <v>17</v>
      </c>
      <c r="D172" s="122"/>
      <c r="E172" s="122"/>
      <c r="F172" s="122"/>
      <c r="G172" s="117"/>
      <c r="H172" s="116"/>
      <c r="I172" s="145"/>
      <c r="J172" s="149"/>
      <c r="K172" s="150">
        <v>1160304</v>
      </c>
      <c r="L172" s="140"/>
      <c r="N172" s="135">
        <f>SUM(N169:N171)</f>
        <v>1160304</v>
      </c>
      <c r="O172" s="193" t="str">
        <f t="shared" si="14"/>
        <v>si</v>
      </c>
      <c r="P172" s="195"/>
      <c r="Q172" s="191"/>
    </row>
    <row r="173" spans="2:17" ht="21" thickBot="1">
      <c r="B173" s="139"/>
      <c r="C173" s="237" t="s">
        <v>18</v>
      </c>
      <c r="D173" s="238"/>
      <c r="E173" s="238"/>
      <c r="F173" s="238"/>
      <c r="G173" s="238"/>
      <c r="H173" s="238"/>
      <c r="I173" s="238"/>
      <c r="J173" s="239"/>
      <c r="K173" s="124">
        <v>19185663</v>
      </c>
      <c r="L173" s="140"/>
      <c r="N173" s="135">
        <f>+N172+N168+N162+N159</f>
        <v>19185663</v>
      </c>
      <c r="O173" s="193" t="str">
        <f t="shared" si="14"/>
        <v>si</v>
      </c>
      <c r="P173" s="195"/>
      <c r="Q173" s="191"/>
    </row>
    <row r="174" spans="2:17" ht="21" thickBot="1">
      <c r="B174" s="156"/>
      <c r="C174" s="125"/>
      <c r="D174" s="125"/>
      <c r="E174" s="125"/>
      <c r="F174" s="125"/>
      <c r="G174" s="125"/>
      <c r="H174" s="125"/>
      <c r="I174" s="125"/>
      <c r="J174" s="125"/>
      <c r="K174" s="126"/>
      <c r="L174" s="157"/>
      <c r="N174" s="135">
        <f t="shared" si="13"/>
        <v>0</v>
      </c>
      <c r="O174" s="193" t="str">
        <f t="shared" si="14"/>
        <v>si</v>
      </c>
      <c r="P174" s="195"/>
      <c r="Q174" s="197"/>
    </row>
    <row r="175" spans="2:17">
      <c r="B175" s="156"/>
      <c r="C175" s="127"/>
      <c r="D175" s="128"/>
      <c r="E175" s="127"/>
      <c r="F175" s="127"/>
      <c r="G175" s="240" t="s">
        <v>148</v>
      </c>
      <c r="H175" s="241"/>
      <c r="I175" s="241"/>
      <c r="J175" s="5"/>
      <c r="K175" s="6">
        <v>581322</v>
      </c>
      <c r="L175" s="157"/>
      <c r="N175" s="135">
        <v>581322</v>
      </c>
      <c r="O175" s="193" t="str">
        <f t="shared" si="14"/>
        <v>si</v>
      </c>
      <c r="P175" s="195"/>
      <c r="Q175" s="191"/>
    </row>
    <row r="176" spans="2:17">
      <c r="B176" s="156"/>
      <c r="C176" s="127"/>
      <c r="D176" s="128"/>
      <c r="E176" s="127"/>
      <c r="F176" s="127"/>
      <c r="G176" s="213" t="s">
        <v>149</v>
      </c>
      <c r="H176" s="214"/>
      <c r="I176" s="215"/>
      <c r="J176" s="216"/>
      <c r="K176" s="217">
        <v>72673</v>
      </c>
      <c r="L176" s="157"/>
      <c r="N176" s="135">
        <v>72673</v>
      </c>
      <c r="O176" s="193" t="str">
        <f t="shared" si="14"/>
        <v>si</v>
      </c>
      <c r="P176" s="195"/>
      <c r="Q176" s="191"/>
    </row>
    <row r="177" spans="2:17" ht="21" thickBot="1">
      <c r="B177" s="156"/>
      <c r="C177" s="127"/>
      <c r="D177" s="129"/>
      <c r="E177" s="129"/>
      <c r="F177" s="129"/>
      <c r="G177" s="14" t="s">
        <v>18</v>
      </c>
      <c r="H177" s="11"/>
      <c r="I177" s="12"/>
      <c r="J177" s="13"/>
      <c r="K177" s="15">
        <f>+K176+K175+K173</f>
        <v>19839658</v>
      </c>
      <c r="L177" s="157"/>
      <c r="N177" s="135">
        <f>+N176+N175+N173</f>
        <v>19839658</v>
      </c>
      <c r="O177" s="193" t="str">
        <f t="shared" si="14"/>
        <v>si</v>
      </c>
      <c r="P177" s="195"/>
      <c r="Q177" s="191"/>
    </row>
    <row r="178" spans="2:17" ht="21" thickBot="1">
      <c r="B178" s="156"/>
      <c r="C178" s="127"/>
      <c r="D178" s="128"/>
      <c r="E178" s="127"/>
      <c r="F178" s="127"/>
      <c r="G178" s="16" t="s">
        <v>19</v>
      </c>
      <c r="H178" s="17"/>
      <c r="I178" s="18"/>
      <c r="J178" s="19"/>
      <c r="K178" s="124">
        <f>+K177</f>
        <v>19839658</v>
      </c>
      <c r="L178" s="157"/>
      <c r="N178" s="135">
        <f>+N177</f>
        <v>19839658</v>
      </c>
      <c r="O178" s="193" t="str">
        <f t="shared" si="14"/>
        <v>si</v>
      </c>
      <c r="P178" s="219">
        <v>19839909.48</v>
      </c>
      <c r="Q178" s="191"/>
    </row>
    <row r="179" spans="2:17" ht="21" thickBot="1">
      <c r="B179" s="156"/>
      <c r="C179" s="127"/>
      <c r="D179" s="128"/>
      <c r="E179" s="128"/>
      <c r="F179" s="128"/>
      <c r="G179" s="127"/>
      <c r="H179" s="127"/>
      <c r="I179" s="130"/>
      <c r="J179" s="131"/>
      <c r="K179" s="132"/>
      <c r="L179" s="157"/>
      <c r="P179" s="195"/>
      <c r="Q179" s="191"/>
    </row>
    <row r="180" spans="2:17">
      <c r="B180" s="156"/>
      <c r="C180" s="133"/>
      <c r="D180" s="242"/>
      <c r="E180" s="242"/>
      <c r="F180" s="242"/>
      <c r="G180" s="242"/>
      <c r="H180" s="242"/>
      <c r="I180" s="242"/>
      <c r="J180" s="242"/>
      <c r="K180" s="243"/>
      <c r="L180" s="157"/>
      <c r="P180" s="195"/>
      <c r="Q180" s="191"/>
    </row>
    <row r="181" spans="2:17">
      <c r="B181" s="156"/>
      <c r="C181" s="230" t="s">
        <v>20</v>
      </c>
      <c r="D181" s="231"/>
      <c r="E181" s="231"/>
      <c r="F181" s="231"/>
      <c r="G181" s="231"/>
      <c r="H181" s="244" t="s">
        <v>10</v>
      </c>
      <c r="I181" s="244"/>
      <c r="J181" s="244"/>
      <c r="K181" s="159" t="s">
        <v>21</v>
      </c>
      <c r="L181" s="160"/>
      <c r="P181" s="195"/>
      <c r="Q181" s="191"/>
    </row>
    <row r="182" spans="2:17" ht="38.25" customHeight="1">
      <c r="B182" s="156"/>
      <c r="C182" s="230" t="s">
        <v>22</v>
      </c>
      <c r="D182" s="231"/>
      <c r="E182" s="231"/>
      <c r="F182" s="231"/>
      <c r="G182" s="231"/>
      <c r="H182" s="226" t="s">
        <v>23</v>
      </c>
      <c r="I182" s="226"/>
      <c r="J182" s="161" t="s">
        <v>24</v>
      </c>
      <c r="K182" s="93">
        <v>0.25</v>
      </c>
      <c r="L182" s="162"/>
      <c r="P182" s="195"/>
      <c r="Q182" s="191"/>
    </row>
    <row r="183" spans="2:17">
      <c r="B183" s="156"/>
      <c r="C183" s="230" t="s">
        <v>25</v>
      </c>
      <c r="D183" s="231"/>
      <c r="E183" s="231"/>
      <c r="F183" s="231"/>
      <c r="G183" s="231"/>
      <c r="H183" s="232" t="s">
        <v>162</v>
      </c>
      <c r="I183" s="233"/>
      <c r="J183" s="161" t="s">
        <v>26</v>
      </c>
      <c r="K183" s="93">
        <v>0.02</v>
      </c>
      <c r="L183" s="162"/>
      <c r="P183" s="195"/>
      <c r="Q183" s="191"/>
    </row>
    <row r="184" spans="2:17">
      <c r="B184" s="156"/>
      <c r="C184" s="234" t="s">
        <v>197</v>
      </c>
      <c r="D184" s="235"/>
      <c r="E184" s="235"/>
      <c r="F184" s="235"/>
      <c r="G184" s="235"/>
      <c r="H184" s="236" t="s">
        <v>75</v>
      </c>
      <c r="I184" s="226"/>
      <c r="J184" s="161" t="s">
        <v>27</v>
      </c>
      <c r="K184" s="93">
        <v>0.05</v>
      </c>
      <c r="L184" s="162"/>
      <c r="P184" s="195"/>
      <c r="Q184" s="191"/>
    </row>
    <row r="185" spans="2:17">
      <c r="B185" s="156"/>
      <c r="C185" s="224" t="s">
        <v>28</v>
      </c>
      <c r="D185" s="225"/>
      <c r="E185" s="225"/>
      <c r="F185" s="225"/>
      <c r="G185" s="225"/>
      <c r="H185" s="226" t="s">
        <v>29</v>
      </c>
      <c r="I185" s="226"/>
      <c r="J185" s="161" t="s">
        <v>30</v>
      </c>
      <c r="K185" s="93">
        <v>0.32</v>
      </c>
      <c r="L185" s="157"/>
      <c r="P185" s="195"/>
      <c r="Q185" s="191"/>
    </row>
    <row r="186" spans="2:17">
      <c r="B186" s="139"/>
      <c r="C186" s="227" t="s">
        <v>31</v>
      </c>
      <c r="D186" s="225"/>
      <c r="E186" s="225"/>
      <c r="F186" s="225"/>
      <c r="G186" s="225"/>
      <c r="H186" s="228"/>
      <c r="I186" s="228"/>
      <c r="J186" s="228"/>
      <c r="K186" s="229"/>
      <c r="L186" s="140"/>
      <c r="P186" s="195"/>
      <c r="Q186" s="191"/>
    </row>
    <row r="187" spans="2:17" ht="21" thickBot="1">
      <c r="B187" s="164"/>
      <c r="C187" s="165"/>
      <c r="D187" s="165"/>
      <c r="E187" s="166"/>
      <c r="F187" s="165"/>
      <c r="G187" s="109"/>
      <c r="H187" s="165"/>
      <c r="I187" s="165"/>
      <c r="J187" s="165"/>
      <c r="K187" s="165"/>
      <c r="L187" s="167"/>
      <c r="P187" s="195"/>
      <c r="Q187" s="191"/>
    </row>
    <row r="188" spans="2:17" ht="29.25" customHeight="1" thickTop="1">
      <c r="B188" s="136"/>
      <c r="C188" s="221" t="s">
        <v>196</v>
      </c>
      <c r="D188" s="222"/>
      <c r="E188" s="222"/>
      <c r="F188" s="223"/>
      <c r="G188" s="137"/>
      <c r="H188" s="137"/>
      <c r="I188" s="137"/>
      <c r="J188" s="137"/>
      <c r="K188" s="137"/>
      <c r="L188" s="138"/>
      <c r="P188" s="195"/>
      <c r="Q188" s="191"/>
    </row>
    <row r="189" spans="2:17">
      <c r="B189" s="139"/>
      <c r="C189" s="182" t="s">
        <v>0</v>
      </c>
      <c r="D189" s="183" t="s">
        <v>1</v>
      </c>
      <c r="E189" s="182" t="s">
        <v>2</v>
      </c>
      <c r="F189" s="183">
        <v>2</v>
      </c>
      <c r="G189" s="220" t="s">
        <v>3</v>
      </c>
      <c r="H189" s="220"/>
      <c r="I189" s="220"/>
      <c r="J189" s="180"/>
      <c r="K189" s="181"/>
      <c r="L189" s="140"/>
      <c r="P189" s="195"/>
      <c r="Q189" s="191"/>
    </row>
    <row r="190" spans="2:17">
      <c r="B190" s="139"/>
      <c r="C190" s="245" t="s">
        <v>4</v>
      </c>
      <c r="D190" s="220"/>
      <c r="E190" s="220"/>
      <c r="F190" s="220"/>
      <c r="G190" s="220"/>
      <c r="H190" s="220"/>
      <c r="I190" s="220"/>
      <c r="J190" s="220"/>
      <c r="K190" s="246"/>
      <c r="L190" s="140"/>
      <c r="P190" s="195"/>
      <c r="Q190" s="191"/>
    </row>
    <row r="191" spans="2:17">
      <c r="B191" s="142"/>
      <c r="C191" s="247" t="s">
        <v>5</v>
      </c>
      <c r="D191" s="247"/>
      <c r="E191" s="247"/>
      <c r="F191" s="247"/>
      <c r="G191" s="247"/>
      <c r="H191" s="247"/>
      <c r="I191" s="247"/>
      <c r="J191" s="247"/>
      <c r="K191" s="247"/>
      <c r="L191" s="143"/>
      <c r="P191" s="195"/>
      <c r="Q191" s="191"/>
    </row>
    <row r="192" spans="2:17">
      <c r="B192" s="139"/>
      <c r="C192" s="247"/>
      <c r="D192" s="247"/>
      <c r="E192" s="247"/>
      <c r="F192" s="247"/>
      <c r="G192" s="247"/>
      <c r="H192" s="247"/>
      <c r="I192" s="247"/>
      <c r="J192" s="247"/>
      <c r="K192" s="247"/>
      <c r="L192" s="140"/>
      <c r="P192" s="195"/>
      <c r="Q192" s="191"/>
    </row>
    <row r="193" spans="2:17" ht="42" customHeight="1">
      <c r="B193" s="139"/>
      <c r="C193" s="248" t="s">
        <v>6</v>
      </c>
      <c r="D193" s="249"/>
      <c r="E193" s="249"/>
      <c r="F193" s="249"/>
      <c r="G193" s="249"/>
      <c r="H193" s="249"/>
      <c r="I193" s="249"/>
      <c r="J193" s="249"/>
      <c r="K193" s="250"/>
      <c r="L193" s="140"/>
      <c r="P193" s="195"/>
      <c r="Q193" s="191"/>
    </row>
    <row r="194" spans="2:17" ht="21" thickBot="1">
      <c r="B194" s="139"/>
      <c r="C194" s="263" t="s">
        <v>204</v>
      </c>
      <c r="D194" s="264"/>
      <c r="E194" s="264"/>
      <c r="F194" s="264"/>
      <c r="G194" s="264"/>
      <c r="H194" s="264"/>
      <c r="I194" s="264"/>
      <c r="J194" s="264"/>
      <c r="K194" s="265"/>
      <c r="L194" s="140"/>
      <c r="P194" s="195"/>
      <c r="Q194" s="191"/>
    </row>
    <row r="195" spans="2:17">
      <c r="B195" s="139"/>
      <c r="C195" s="254" t="s">
        <v>7</v>
      </c>
      <c r="D195" s="256" t="s">
        <v>8</v>
      </c>
      <c r="E195" s="258" t="s">
        <v>9</v>
      </c>
      <c r="F195" s="258"/>
      <c r="G195" s="254" t="s">
        <v>10</v>
      </c>
      <c r="H195" s="256" t="s">
        <v>11</v>
      </c>
      <c r="I195" s="256" t="s">
        <v>12</v>
      </c>
      <c r="J195" s="259" t="s">
        <v>13</v>
      </c>
      <c r="K195" s="261" t="s">
        <v>14</v>
      </c>
      <c r="L195" s="140"/>
      <c r="P195" s="195"/>
      <c r="Q195" s="191"/>
    </row>
    <row r="196" spans="2:17" ht="21" thickBot="1">
      <c r="B196" s="139"/>
      <c r="C196" s="255"/>
      <c r="D196" s="257"/>
      <c r="E196" s="1" t="s">
        <v>15</v>
      </c>
      <c r="F196" s="1" t="s">
        <v>16</v>
      </c>
      <c r="G196" s="255"/>
      <c r="H196" s="257"/>
      <c r="I196" s="257"/>
      <c r="J196" s="260"/>
      <c r="K196" s="262"/>
      <c r="L196" s="140"/>
      <c r="P196" s="195"/>
      <c r="Q196" s="191"/>
    </row>
    <row r="197" spans="2:17" ht="21" thickBot="1">
      <c r="B197" s="139"/>
      <c r="C197" s="111">
        <v>2</v>
      </c>
      <c r="D197" s="112"/>
      <c r="E197" s="112"/>
      <c r="F197" s="112"/>
      <c r="G197" s="112" t="s">
        <v>87</v>
      </c>
      <c r="H197" s="112"/>
      <c r="I197" s="112"/>
      <c r="J197" s="112"/>
      <c r="K197" s="113"/>
      <c r="L197" s="140"/>
      <c r="P197" s="195"/>
      <c r="Q197" s="191"/>
    </row>
    <row r="198" spans="2:17">
      <c r="B198" s="139"/>
      <c r="C198" s="20"/>
      <c r="D198" s="2">
        <v>2.1</v>
      </c>
      <c r="E198" s="114" t="s">
        <v>88</v>
      </c>
      <c r="F198" s="114" t="s">
        <v>89</v>
      </c>
      <c r="G198" s="3" t="s">
        <v>90</v>
      </c>
      <c r="H198" s="2" t="s">
        <v>91</v>
      </c>
      <c r="I198" s="145">
        <v>105</v>
      </c>
      <c r="J198" s="146">
        <v>2318</v>
      </c>
      <c r="K198" s="147">
        <v>243390</v>
      </c>
      <c r="L198" s="140"/>
      <c r="N198" s="135">
        <f t="shared" si="13"/>
        <v>243390</v>
      </c>
      <c r="O198" s="193" t="str">
        <f t="shared" si="14"/>
        <v>si</v>
      </c>
      <c r="P198" s="195"/>
      <c r="Q198" s="191"/>
    </row>
    <row r="199" spans="2:17">
      <c r="B199" s="139"/>
      <c r="C199" s="20"/>
      <c r="D199" s="2">
        <v>2.2000000000000002</v>
      </c>
      <c r="E199" s="114" t="s">
        <v>92</v>
      </c>
      <c r="F199" s="114" t="s">
        <v>93</v>
      </c>
      <c r="G199" s="3" t="s">
        <v>94</v>
      </c>
      <c r="H199" s="2" t="s">
        <v>91</v>
      </c>
      <c r="I199" s="145">
        <v>40</v>
      </c>
      <c r="J199" s="146">
        <v>19482</v>
      </c>
      <c r="K199" s="147">
        <v>779280</v>
      </c>
      <c r="L199" s="140"/>
      <c r="N199" s="135">
        <f t="shared" si="13"/>
        <v>779280</v>
      </c>
      <c r="O199" s="193" t="str">
        <f t="shared" si="14"/>
        <v>si</v>
      </c>
      <c r="P199" s="195"/>
      <c r="Q199" s="191"/>
    </row>
    <row r="200" spans="2:17">
      <c r="B200" s="139"/>
      <c r="C200" s="20"/>
      <c r="D200" s="2">
        <v>2.2999999999999998</v>
      </c>
      <c r="E200" s="114" t="s">
        <v>95</v>
      </c>
      <c r="F200" s="114" t="s">
        <v>93</v>
      </c>
      <c r="G200" s="3" t="s">
        <v>96</v>
      </c>
      <c r="H200" s="2" t="s">
        <v>97</v>
      </c>
      <c r="I200" s="145">
        <v>33</v>
      </c>
      <c r="J200" s="146">
        <v>7601</v>
      </c>
      <c r="K200" s="147">
        <v>250833</v>
      </c>
      <c r="L200" s="140"/>
      <c r="N200" s="135">
        <f t="shared" si="13"/>
        <v>250833</v>
      </c>
      <c r="O200" s="193" t="str">
        <f t="shared" si="14"/>
        <v>si</v>
      </c>
      <c r="P200" s="195"/>
      <c r="Q200" s="191"/>
    </row>
    <row r="201" spans="2:17">
      <c r="B201" s="139"/>
      <c r="C201" s="20"/>
      <c r="D201" s="2">
        <v>2.4</v>
      </c>
      <c r="E201" s="114" t="s">
        <v>98</v>
      </c>
      <c r="F201" s="114" t="s">
        <v>99</v>
      </c>
      <c r="G201" s="3" t="s">
        <v>100</v>
      </c>
      <c r="H201" s="2" t="s">
        <v>101</v>
      </c>
      <c r="I201" s="145">
        <v>39</v>
      </c>
      <c r="J201" s="146">
        <v>15052</v>
      </c>
      <c r="K201" s="147">
        <v>587028</v>
      </c>
      <c r="L201" s="140"/>
      <c r="N201" s="135">
        <f t="shared" si="13"/>
        <v>587028</v>
      </c>
      <c r="O201" s="193" t="str">
        <f t="shared" si="14"/>
        <v>si</v>
      </c>
      <c r="P201" s="195"/>
      <c r="Q201" s="191"/>
    </row>
    <row r="202" spans="2:17" ht="31.5">
      <c r="B202" s="139"/>
      <c r="C202" s="20"/>
      <c r="D202" s="2">
        <v>2.5</v>
      </c>
      <c r="E202" s="114" t="s">
        <v>102</v>
      </c>
      <c r="F202" s="114" t="s">
        <v>103</v>
      </c>
      <c r="G202" s="3" t="s">
        <v>104</v>
      </c>
      <c r="H202" s="2" t="s">
        <v>101</v>
      </c>
      <c r="I202" s="145">
        <v>99</v>
      </c>
      <c r="J202" s="146">
        <v>6294</v>
      </c>
      <c r="K202" s="147">
        <v>623106</v>
      </c>
      <c r="L202" s="140"/>
      <c r="N202" s="135">
        <f t="shared" si="13"/>
        <v>623106</v>
      </c>
      <c r="O202" s="193" t="str">
        <f t="shared" si="14"/>
        <v>si</v>
      </c>
      <c r="P202" s="195"/>
      <c r="Q202" s="191"/>
    </row>
    <row r="203" spans="2:17" ht="21" thickBot="1">
      <c r="B203" s="148"/>
      <c r="C203" s="115" t="s">
        <v>17</v>
      </c>
      <c r="D203" s="116"/>
      <c r="E203" s="116"/>
      <c r="F203" s="116"/>
      <c r="G203" s="117"/>
      <c r="H203" s="116"/>
      <c r="I203" s="145"/>
      <c r="J203" s="149"/>
      <c r="K203" s="150">
        <v>2483637</v>
      </c>
      <c r="L203" s="151"/>
      <c r="N203" s="135">
        <f>SUM(N198:N202)</f>
        <v>2483637</v>
      </c>
      <c r="O203" s="193" t="str">
        <f t="shared" si="14"/>
        <v>si</v>
      </c>
      <c r="P203" s="195"/>
      <c r="Q203" s="191"/>
    </row>
    <row r="204" spans="2:17" ht="21" thickBot="1">
      <c r="B204" s="139"/>
      <c r="C204" s="111">
        <v>3</v>
      </c>
      <c r="D204" s="112"/>
      <c r="E204" s="112"/>
      <c r="F204" s="112"/>
      <c r="G204" s="112" t="s">
        <v>105</v>
      </c>
      <c r="H204" s="112"/>
      <c r="I204" s="112"/>
      <c r="J204" s="112"/>
      <c r="K204" s="113"/>
      <c r="L204" s="140"/>
      <c r="N204" s="135">
        <f t="shared" si="13"/>
        <v>0</v>
      </c>
      <c r="O204" s="193" t="str">
        <f t="shared" si="14"/>
        <v>si</v>
      </c>
      <c r="P204" s="195"/>
      <c r="Q204" s="191"/>
    </row>
    <row r="205" spans="2:17">
      <c r="B205" s="139"/>
      <c r="C205" s="20"/>
      <c r="D205" s="2">
        <v>3.1</v>
      </c>
      <c r="E205" s="114" t="s">
        <v>106</v>
      </c>
      <c r="F205" s="114" t="s">
        <v>107</v>
      </c>
      <c r="G205" s="3" t="s">
        <v>108</v>
      </c>
      <c r="H205" s="2" t="s">
        <v>91</v>
      </c>
      <c r="I205" s="145">
        <v>108</v>
      </c>
      <c r="J205" s="146">
        <v>1675</v>
      </c>
      <c r="K205" s="147">
        <v>180900</v>
      </c>
      <c r="L205" s="140"/>
      <c r="N205" s="135">
        <f t="shared" ref="N205:N268" si="15">+ROUND(I205*J205,0)</f>
        <v>180900</v>
      </c>
      <c r="O205" s="193" t="str">
        <f t="shared" ref="O205:O268" si="16">+IF(N205=K205,"si","no")</f>
        <v>si</v>
      </c>
      <c r="P205" s="195"/>
      <c r="Q205" s="191"/>
    </row>
    <row r="206" spans="2:17">
      <c r="B206" s="139"/>
      <c r="C206" s="20"/>
      <c r="D206" s="2">
        <v>3.2</v>
      </c>
      <c r="E206" s="114" t="s">
        <v>109</v>
      </c>
      <c r="F206" s="114" t="s">
        <v>110</v>
      </c>
      <c r="G206" s="3" t="s">
        <v>111</v>
      </c>
      <c r="H206" s="2" t="s">
        <v>101</v>
      </c>
      <c r="I206" s="145">
        <v>22</v>
      </c>
      <c r="J206" s="146">
        <v>107375</v>
      </c>
      <c r="K206" s="147">
        <v>2362250</v>
      </c>
      <c r="L206" s="140"/>
      <c r="N206" s="135">
        <f t="shared" si="15"/>
        <v>2362250</v>
      </c>
      <c r="O206" s="193" t="str">
        <f t="shared" si="16"/>
        <v>si</v>
      </c>
      <c r="P206" s="195"/>
      <c r="Q206" s="191"/>
    </row>
    <row r="207" spans="2:17" ht="21" thickBot="1">
      <c r="B207" s="139"/>
      <c r="C207" s="115" t="s">
        <v>17</v>
      </c>
      <c r="D207" s="152"/>
      <c r="E207" s="153"/>
      <c r="F207" s="152"/>
      <c r="G207" s="152"/>
      <c r="H207" s="152"/>
      <c r="I207" s="145"/>
      <c r="J207" s="152"/>
      <c r="K207" s="150">
        <v>2543150</v>
      </c>
      <c r="L207" s="140"/>
      <c r="N207" s="135">
        <f>SUM(N204:N206)</f>
        <v>2543150</v>
      </c>
      <c r="O207" s="193" t="str">
        <f t="shared" si="16"/>
        <v>si</v>
      </c>
      <c r="P207" s="195"/>
      <c r="Q207" s="191"/>
    </row>
    <row r="208" spans="2:17">
      <c r="B208" s="139"/>
      <c r="C208" s="169">
        <v>4</v>
      </c>
      <c r="D208" s="170"/>
      <c r="E208" s="170"/>
      <c r="F208" s="170"/>
      <c r="G208" s="170" t="s">
        <v>112</v>
      </c>
      <c r="H208" s="170"/>
      <c r="I208" s="170"/>
      <c r="J208" s="170"/>
      <c r="K208" s="171"/>
      <c r="L208" s="140"/>
      <c r="N208" s="135">
        <f t="shared" si="15"/>
        <v>0</v>
      </c>
      <c r="O208" s="193" t="str">
        <f t="shared" si="16"/>
        <v>si</v>
      </c>
      <c r="P208" s="195"/>
      <c r="Q208" s="191"/>
    </row>
    <row r="209" spans="2:17">
      <c r="B209" s="139"/>
      <c r="C209" s="2"/>
      <c r="D209" s="2">
        <v>5.0999999999999996</v>
      </c>
      <c r="E209" s="114" t="s">
        <v>137</v>
      </c>
      <c r="F209" s="114" t="s">
        <v>113</v>
      </c>
      <c r="G209" s="3" t="s">
        <v>138</v>
      </c>
      <c r="H209" s="2" t="s">
        <v>101</v>
      </c>
      <c r="I209" s="145">
        <v>16</v>
      </c>
      <c r="J209" s="146">
        <v>1011537</v>
      </c>
      <c r="K209" s="147">
        <v>16184592</v>
      </c>
      <c r="L209" s="140"/>
      <c r="N209" s="135">
        <f t="shared" si="15"/>
        <v>16184592</v>
      </c>
      <c r="O209" s="193" t="str">
        <f t="shared" si="16"/>
        <v>si</v>
      </c>
      <c r="P209" s="195"/>
      <c r="Q209" s="191"/>
    </row>
    <row r="210" spans="2:17" ht="21" thickBot="1">
      <c r="B210" s="139"/>
      <c r="C210" s="118" t="s">
        <v>17</v>
      </c>
      <c r="D210" s="119"/>
      <c r="E210" s="119"/>
      <c r="F210" s="119"/>
      <c r="G210" s="120"/>
      <c r="H210" s="119"/>
      <c r="I210" s="172"/>
      <c r="J210" s="154"/>
      <c r="K210" s="155">
        <v>16184592</v>
      </c>
      <c r="L210" s="140"/>
      <c r="N210" s="135">
        <f>SUM(N208:N209)</f>
        <v>16184592</v>
      </c>
      <c r="O210" s="193" t="str">
        <f t="shared" si="16"/>
        <v>si</v>
      </c>
      <c r="P210" s="195"/>
      <c r="Q210" s="191"/>
    </row>
    <row r="211" spans="2:17" ht="21" thickBot="1">
      <c r="B211" s="139"/>
      <c r="C211" s="111">
        <v>6</v>
      </c>
      <c r="D211" s="112"/>
      <c r="E211" s="170"/>
      <c r="F211" s="170"/>
      <c r="G211" s="170" t="s">
        <v>114</v>
      </c>
      <c r="H211" s="170"/>
      <c r="I211" s="170"/>
      <c r="J211" s="170"/>
      <c r="K211" s="171"/>
      <c r="L211" s="140"/>
      <c r="N211" s="135">
        <f t="shared" si="15"/>
        <v>0</v>
      </c>
      <c r="O211" s="193" t="str">
        <f t="shared" si="16"/>
        <v>si</v>
      </c>
      <c r="P211" s="195"/>
      <c r="Q211" s="191"/>
    </row>
    <row r="212" spans="2:17">
      <c r="B212" s="139"/>
      <c r="C212" s="20"/>
      <c r="D212" s="210">
        <v>6.1</v>
      </c>
      <c r="E212" s="114" t="s">
        <v>157</v>
      </c>
      <c r="F212" s="114" t="s">
        <v>140</v>
      </c>
      <c r="G212" s="3" t="s">
        <v>116</v>
      </c>
      <c r="H212" s="2" t="s">
        <v>101</v>
      </c>
      <c r="I212" s="145">
        <v>17</v>
      </c>
      <c r="J212" s="146">
        <v>24299</v>
      </c>
      <c r="K212" s="147">
        <v>413083</v>
      </c>
      <c r="L212" s="140"/>
      <c r="N212" s="135">
        <f t="shared" si="15"/>
        <v>413083</v>
      </c>
      <c r="O212" s="193" t="str">
        <f t="shared" si="16"/>
        <v>si</v>
      </c>
      <c r="P212" s="195"/>
      <c r="Q212" s="191"/>
    </row>
    <row r="213" spans="2:17">
      <c r="B213" s="139"/>
      <c r="C213" s="2"/>
      <c r="D213" s="2"/>
      <c r="E213" s="114">
        <v>610.20000000000005</v>
      </c>
      <c r="F213" s="114" t="s">
        <v>117</v>
      </c>
      <c r="G213" s="3" t="s">
        <v>118</v>
      </c>
      <c r="H213" s="2" t="s">
        <v>101</v>
      </c>
      <c r="I213" s="145">
        <v>3.5</v>
      </c>
      <c r="J213" s="146">
        <v>58527</v>
      </c>
      <c r="K213" s="147">
        <f>+ROUND(I213*J213,0)</f>
        <v>204845</v>
      </c>
      <c r="L213" s="140"/>
      <c r="N213" s="135">
        <f t="shared" si="15"/>
        <v>204845</v>
      </c>
      <c r="O213" s="193" t="str">
        <f t="shared" si="16"/>
        <v>si</v>
      </c>
      <c r="P213" s="195"/>
      <c r="Q213" s="191"/>
    </row>
    <row r="214" spans="2:17">
      <c r="B214" s="139"/>
      <c r="C214" s="2"/>
      <c r="D214" s="2"/>
      <c r="E214" s="114" t="s">
        <v>120</v>
      </c>
      <c r="F214" s="114" t="s">
        <v>119</v>
      </c>
      <c r="G214" s="3" t="s">
        <v>121</v>
      </c>
      <c r="H214" s="2" t="s">
        <v>101</v>
      </c>
      <c r="I214" s="145">
        <v>3.5</v>
      </c>
      <c r="J214" s="146">
        <v>774437</v>
      </c>
      <c r="K214" s="147">
        <f>+ROUND(I214*J214,0)</f>
        <v>2710530</v>
      </c>
      <c r="L214" s="140"/>
      <c r="N214" s="135">
        <f t="shared" si="15"/>
        <v>2710530</v>
      </c>
      <c r="O214" s="193" t="str">
        <f t="shared" si="16"/>
        <v>si</v>
      </c>
      <c r="P214" s="195"/>
      <c r="Q214" s="191"/>
    </row>
    <row r="215" spans="2:17">
      <c r="B215" s="139"/>
      <c r="C215" s="2"/>
      <c r="D215" s="2"/>
      <c r="E215" s="114" t="s">
        <v>142</v>
      </c>
      <c r="F215" s="114" t="s">
        <v>119</v>
      </c>
      <c r="G215" s="3" t="s">
        <v>143</v>
      </c>
      <c r="H215" s="2" t="s">
        <v>144</v>
      </c>
      <c r="I215" s="145">
        <v>2</v>
      </c>
      <c r="J215" s="146">
        <v>842193</v>
      </c>
      <c r="K215" s="147">
        <v>1684386</v>
      </c>
      <c r="L215" s="140"/>
      <c r="N215" s="135">
        <f t="shared" si="15"/>
        <v>1684386</v>
      </c>
      <c r="O215" s="193" t="str">
        <f t="shared" si="16"/>
        <v>si</v>
      </c>
      <c r="P215" s="195"/>
      <c r="Q215" s="191"/>
    </row>
    <row r="216" spans="2:17">
      <c r="B216" s="139"/>
      <c r="C216" s="2"/>
      <c r="D216" s="2"/>
      <c r="E216" s="114" t="s">
        <v>122</v>
      </c>
      <c r="F216" s="114" t="s">
        <v>123</v>
      </c>
      <c r="G216" s="3" t="s">
        <v>124</v>
      </c>
      <c r="H216" s="2" t="s">
        <v>125</v>
      </c>
      <c r="I216" s="145">
        <v>1927</v>
      </c>
      <c r="J216" s="146">
        <v>9000</v>
      </c>
      <c r="K216" s="147">
        <v>17568459</v>
      </c>
      <c r="L216" s="140"/>
      <c r="N216" s="135">
        <f t="shared" si="15"/>
        <v>17343000</v>
      </c>
      <c r="O216" s="193" t="str">
        <f t="shared" si="16"/>
        <v>no</v>
      </c>
      <c r="P216" s="195"/>
      <c r="Q216" s="191"/>
    </row>
    <row r="217" spans="2:17" ht="47.25">
      <c r="B217" s="139"/>
      <c r="C217" s="2"/>
      <c r="D217" s="2"/>
      <c r="E217" s="114" t="s">
        <v>158</v>
      </c>
      <c r="F217" s="114" t="s">
        <v>127</v>
      </c>
      <c r="G217" s="3" t="s">
        <v>159</v>
      </c>
      <c r="H217" s="2" t="s">
        <v>97</v>
      </c>
      <c r="I217" s="145">
        <v>33</v>
      </c>
      <c r="J217" s="146">
        <v>86724</v>
      </c>
      <c r="K217" s="147">
        <v>2861892</v>
      </c>
      <c r="L217" s="140"/>
      <c r="N217" s="135">
        <f t="shared" si="15"/>
        <v>2861892</v>
      </c>
      <c r="O217" s="193" t="str">
        <f t="shared" si="16"/>
        <v>si</v>
      </c>
      <c r="P217" s="195"/>
      <c r="Q217" s="191"/>
    </row>
    <row r="218" spans="2:17" ht="31.5">
      <c r="B218" s="139"/>
      <c r="C218" s="2"/>
      <c r="D218" s="2"/>
      <c r="E218" s="114" t="s">
        <v>145</v>
      </c>
      <c r="F218" s="114" t="s">
        <v>146</v>
      </c>
      <c r="G218" s="3" t="s">
        <v>147</v>
      </c>
      <c r="H218" s="2" t="s">
        <v>97</v>
      </c>
      <c r="I218" s="145">
        <v>12</v>
      </c>
      <c r="J218" s="146">
        <v>85713</v>
      </c>
      <c r="K218" s="147">
        <v>1028556</v>
      </c>
      <c r="L218" s="140"/>
      <c r="N218" s="135">
        <f t="shared" si="15"/>
        <v>1028556</v>
      </c>
      <c r="O218" s="193" t="str">
        <f t="shared" si="16"/>
        <v>si</v>
      </c>
      <c r="P218" s="195"/>
      <c r="Q218" s="191"/>
    </row>
    <row r="219" spans="2:17" ht="21" thickBot="1">
      <c r="B219" s="139"/>
      <c r="C219" s="115" t="s">
        <v>17</v>
      </c>
      <c r="D219" s="122"/>
      <c r="E219" s="122"/>
      <c r="F219" s="122"/>
      <c r="G219" s="123"/>
      <c r="H219" s="116"/>
      <c r="I219" s="172"/>
      <c r="J219" s="149"/>
      <c r="K219" s="150">
        <f>SUM(K212:K218)</f>
        <v>26471751</v>
      </c>
      <c r="L219" s="140"/>
      <c r="N219" s="135">
        <f>SUM(N211:N218)</f>
        <v>26246292</v>
      </c>
      <c r="O219" s="193" t="str">
        <f t="shared" si="16"/>
        <v>no</v>
      </c>
      <c r="P219" s="195"/>
      <c r="Q219" s="191"/>
    </row>
    <row r="220" spans="2:17" ht="21" thickBot="1">
      <c r="B220" s="139"/>
      <c r="C220" s="111">
        <v>9</v>
      </c>
      <c r="D220" s="112"/>
      <c r="E220" s="112"/>
      <c r="F220" s="112"/>
      <c r="G220" s="112" t="s">
        <v>129</v>
      </c>
      <c r="H220" s="112"/>
      <c r="I220" s="112"/>
      <c r="J220" s="112"/>
      <c r="K220" s="113"/>
      <c r="L220" s="140"/>
      <c r="N220" s="135">
        <f t="shared" si="15"/>
        <v>0</v>
      </c>
      <c r="O220" s="193" t="str">
        <f t="shared" si="16"/>
        <v>si</v>
      </c>
      <c r="P220" s="195"/>
      <c r="Q220" s="191"/>
    </row>
    <row r="221" spans="2:17" ht="47.25">
      <c r="B221" s="139"/>
      <c r="C221" s="20"/>
      <c r="D221" s="2">
        <v>9.1</v>
      </c>
      <c r="E221" s="114">
        <v>900.2</v>
      </c>
      <c r="F221" s="114" t="s">
        <v>130</v>
      </c>
      <c r="G221" s="3" t="s">
        <v>131</v>
      </c>
      <c r="H221" s="2" t="s">
        <v>132</v>
      </c>
      <c r="I221" s="145">
        <v>990</v>
      </c>
      <c r="J221" s="146">
        <v>1513</v>
      </c>
      <c r="K221" s="147">
        <v>1497870</v>
      </c>
      <c r="L221" s="140"/>
      <c r="N221" s="135">
        <f t="shared" si="15"/>
        <v>1497870</v>
      </c>
      <c r="O221" s="193" t="str">
        <f t="shared" si="16"/>
        <v>si</v>
      </c>
      <c r="P221" s="195"/>
      <c r="Q221" s="191"/>
    </row>
    <row r="222" spans="2:17">
      <c r="B222" s="139"/>
      <c r="C222" s="20"/>
      <c r="D222" s="2">
        <v>9.1999999999999993</v>
      </c>
      <c r="E222" s="114" t="s">
        <v>133</v>
      </c>
      <c r="F222" s="114" t="s">
        <v>134</v>
      </c>
      <c r="G222" s="3" t="s">
        <v>135</v>
      </c>
      <c r="H222" s="2" t="s">
        <v>136</v>
      </c>
      <c r="I222" s="145">
        <v>765</v>
      </c>
      <c r="J222" s="146">
        <v>1514</v>
      </c>
      <c r="K222" s="147">
        <v>1158210</v>
      </c>
      <c r="L222" s="140"/>
      <c r="N222" s="135">
        <f t="shared" si="15"/>
        <v>1158210</v>
      </c>
      <c r="O222" s="193" t="str">
        <f t="shared" si="16"/>
        <v>si</v>
      </c>
      <c r="P222" s="195"/>
      <c r="Q222" s="191"/>
    </row>
    <row r="223" spans="2:17" ht="21" thickBot="1">
      <c r="B223" s="139"/>
      <c r="C223" s="115" t="s">
        <v>17</v>
      </c>
      <c r="D223" s="122"/>
      <c r="E223" s="122"/>
      <c r="F223" s="122"/>
      <c r="G223" s="117"/>
      <c r="H223" s="116"/>
      <c r="I223" s="145"/>
      <c r="J223" s="149"/>
      <c r="K223" s="150">
        <v>2656080</v>
      </c>
      <c r="L223" s="140"/>
      <c r="N223" s="135">
        <f>SUM(N220:N222)</f>
        <v>2656080</v>
      </c>
      <c r="O223" s="193" t="str">
        <f t="shared" si="16"/>
        <v>si</v>
      </c>
      <c r="P223" s="195"/>
      <c r="Q223" s="191"/>
    </row>
    <row r="224" spans="2:17" ht="21" thickBot="1">
      <c r="B224" s="139"/>
      <c r="C224" s="237" t="s">
        <v>18</v>
      </c>
      <c r="D224" s="238"/>
      <c r="E224" s="238"/>
      <c r="F224" s="238"/>
      <c r="G224" s="238"/>
      <c r="H224" s="238"/>
      <c r="I224" s="238"/>
      <c r="J224" s="239"/>
      <c r="K224" s="124">
        <f>+K223+K219+K210+K207+K203</f>
        <v>50339210</v>
      </c>
      <c r="L224" s="140"/>
      <c r="N224" s="135">
        <f>+N223+N219+N210+N207+N203</f>
        <v>50113751</v>
      </c>
      <c r="O224" s="193" t="str">
        <f t="shared" si="16"/>
        <v>no</v>
      </c>
      <c r="P224" s="195"/>
      <c r="Q224" s="191"/>
    </row>
    <row r="225" spans="2:17" ht="21" thickBot="1">
      <c r="B225" s="156"/>
      <c r="C225" s="125"/>
      <c r="D225" s="125"/>
      <c r="E225" s="125"/>
      <c r="F225" s="125"/>
      <c r="G225" s="125"/>
      <c r="H225" s="125"/>
      <c r="I225" s="125"/>
      <c r="J225" s="125"/>
      <c r="K225" s="126"/>
      <c r="L225" s="157"/>
      <c r="N225" s="135">
        <f t="shared" si="15"/>
        <v>0</v>
      </c>
      <c r="O225" s="193" t="str">
        <f t="shared" si="16"/>
        <v>si</v>
      </c>
      <c r="P225" s="195"/>
      <c r="Q225" s="197"/>
    </row>
    <row r="226" spans="2:17">
      <c r="B226" s="156"/>
      <c r="C226" s="127"/>
      <c r="D226" s="128"/>
      <c r="E226" s="127"/>
      <c r="F226" s="127"/>
      <c r="G226" s="240" t="s">
        <v>148</v>
      </c>
      <c r="H226" s="241"/>
      <c r="I226" s="241"/>
      <c r="J226" s="5"/>
      <c r="K226" s="6">
        <v>1525330</v>
      </c>
      <c r="L226" s="157"/>
      <c r="N226" s="135">
        <v>1525330</v>
      </c>
      <c r="O226" s="193" t="str">
        <f t="shared" si="16"/>
        <v>si</v>
      </c>
      <c r="P226" s="195"/>
      <c r="Q226" s="191"/>
    </row>
    <row r="227" spans="2:17">
      <c r="B227" s="156"/>
      <c r="C227" s="127"/>
      <c r="D227" s="129"/>
      <c r="E227" s="129"/>
      <c r="F227" s="129"/>
      <c r="G227" s="4" t="s">
        <v>149</v>
      </c>
      <c r="H227" s="11"/>
      <c r="I227" s="12"/>
      <c r="J227" s="13"/>
      <c r="K227" s="10">
        <v>190678</v>
      </c>
      <c r="L227" s="157"/>
      <c r="N227" s="135">
        <v>190678</v>
      </c>
      <c r="O227" s="193" t="str">
        <f t="shared" si="16"/>
        <v>si</v>
      </c>
      <c r="P227" s="195"/>
      <c r="Q227" s="191"/>
    </row>
    <row r="228" spans="2:17" ht="21" thickBot="1">
      <c r="B228" s="156"/>
      <c r="C228" s="127"/>
      <c r="D228" s="129"/>
      <c r="E228" s="129"/>
      <c r="F228" s="129"/>
      <c r="G228" s="14" t="s">
        <v>18</v>
      </c>
      <c r="H228" s="11"/>
      <c r="I228" s="12"/>
      <c r="J228" s="13"/>
      <c r="K228" s="15">
        <f>+K227+K226+K224</f>
        <v>52055218</v>
      </c>
      <c r="L228" s="157"/>
      <c r="N228" s="135">
        <f>+N227+N226+N224</f>
        <v>51829759</v>
      </c>
      <c r="O228" s="193" t="str">
        <f t="shared" si="16"/>
        <v>no</v>
      </c>
      <c r="P228" s="195"/>
      <c r="Q228" s="191"/>
    </row>
    <row r="229" spans="2:17" ht="21" thickBot="1">
      <c r="B229" s="156"/>
      <c r="C229" s="127"/>
      <c r="D229" s="128"/>
      <c r="E229" s="127"/>
      <c r="F229" s="127"/>
      <c r="G229" s="16" t="s">
        <v>19</v>
      </c>
      <c r="H229" s="17"/>
      <c r="I229" s="18"/>
      <c r="J229" s="19"/>
      <c r="K229" s="124">
        <f>+K228</f>
        <v>52055218</v>
      </c>
      <c r="L229" s="157"/>
      <c r="N229" s="135">
        <f>+N228</f>
        <v>51829759</v>
      </c>
      <c r="O229" s="193" t="str">
        <f t="shared" si="16"/>
        <v>no</v>
      </c>
      <c r="P229" s="219">
        <v>52055394.079999998</v>
      </c>
      <c r="Q229" s="191"/>
    </row>
    <row r="230" spans="2:17" ht="21" thickBot="1">
      <c r="B230" s="156"/>
      <c r="C230" s="127"/>
      <c r="D230" s="128"/>
      <c r="E230" s="128"/>
      <c r="F230" s="128"/>
      <c r="G230" s="127"/>
      <c r="H230" s="127"/>
      <c r="I230" s="130"/>
      <c r="J230" s="131"/>
      <c r="K230" s="132"/>
      <c r="L230" s="157"/>
      <c r="P230" s="195"/>
      <c r="Q230" s="191"/>
    </row>
    <row r="231" spans="2:17">
      <c r="B231" s="156"/>
      <c r="C231" s="133"/>
      <c r="D231" s="242"/>
      <c r="E231" s="242"/>
      <c r="F231" s="242"/>
      <c r="G231" s="242"/>
      <c r="H231" s="242"/>
      <c r="I231" s="242"/>
      <c r="J231" s="242"/>
      <c r="K231" s="243"/>
      <c r="L231" s="157"/>
      <c r="P231" s="195"/>
      <c r="Q231" s="191"/>
    </row>
    <row r="232" spans="2:17">
      <c r="B232" s="156"/>
      <c r="C232" s="230" t="s">
        <v>20</v>
      </c>
      <c r="D232" s="231"/>
      <c r="E232" s="231"/>
      <c r="F232" s="231"/>
      <c r="G232" s="231"/>
      <c r="H232" s="244" t="s">
        <v>10</v>
      </c>
      <c r="I232" s="244"/>
      <c r="J232" s="244"/>
      <c r="K232" s="159" t="s">
        <v>21</v>
      </c>
      <c r="L232" s="160"/>
      <c r="P232" s="195"/>
      <c r="Q232" s="191"/>
    </row>
    <row r="233" spans="2:17">
      <c r="B233" s="156"/>
      <c r="C233" s="230" t="s">
        <v>22</v>
      </c>
      <c r="D233" s="231"/>
      <c r="E233" s="231"/>
      <c r="F233" s="231"/>
      <c r="G233" s="231"/>
      <c r="H233" s="226" t="s">
        <v>23</v>
      </c>
      <c r="I233" s="226"/>
      <c r="J233" s="161" t="s">
        <v>24</v>
      </c>
      <c r="K233" s="93">
        <v>0.25</v>
      </c>
      <c r="L233" s="162"/>
      <c r="P233" s="195"/>
      <c r="Q233" s="191"/>
    </row>
    <row r="234" spans="2:17">
      <c r="B234" s="156"/>
      <c r="C234" s="230" t="s">
        <v>25</v>
      </c>
      <c r="D234" s="231"/>
      <c r="E234" s="231"/>
      <c r="F234" s="231"/>
      <c r="G234" s="231"/>
      <c r="H234" s="232" t="s">
        <v>162</v>
      </c>
      <c r="I234" s="233"/>
      <c r="J234" s="161" t="s">
        <v>26</v>
      </c>
      <c r="K234" s="93">
        <v>0.02</v>
      </c>
      <c r="L234" s="162"/>
      <c r="P234" s="195"/>
      <c r="Q234" s="191"/>
    </row>
    <row r="235" spans="2:17">
      <c r="B235" s="156"/>
      <c r="C235" s="234" t="s">
        <v>197</v>
      </c>
      <c r="D235" s="235"/>
      <c r="E235" s="235"/>
      <c r="F235" s="235"/>
      <c r="G235" s="235"/>
      <c r="H235" s="236" t="s">
        <v>75</v>
      </c>
      <c r="I235" s="226"/>
      <c r="J235" s="161" t="s">
        <v>27</v>
      </c>
      <c r="K235" s="93">
        <v>0.05</v>
      </c>
      <c r="L235" s="162"/>
      <c r="P235" s="195"/>
      <c r="Q235" s="191"/>
    </row>
    <row r="236" spans="2:17">
      <c r="B236" s="156"/>
      <c r="C236" s="224" t="s">
        <v>28</v>
      </c>
      <c r="D236" s="225"/>
      <c r="E236" s="225"/>
      <c r="F236" s="225"/>
      <c r="G236" s="225"/>
      <c r="H236" s="226" t="s">
        <v>29</v>
      </c>
      <c r="I236" s="226"/>
      <c r="J236" s="161" t="s">
        <v>30</v>
      </c>
      <c r="K236" s="93">
        <v>0.32</v>
      </c>
      <c r="L236" s="157"/>
      <c r="P236" s="195"/>
      <c r="Q236" s="191"/>
    </row>
    <row r="237" spans="2:17">
      <c r="B237" s="139"/>
      <c r="C237" s="227" t="s">
        <v>31</v>
      </c>
      <c r="D237" s="225"/>
      <c r="E237" s="225"/>
      <c r="F237" s="225"/>
      <c r="G237" s="225"/>
      <c r="H237" s="228"/>
      <c r="I237" s="228"/>
      <c r="J237" s="228"/>
      <c r="K237" s="229"/>
      <c r="L237" s="140"/>
      <c r="P237" s="195"/>
      <c r="Q237" s="191"/>
    </row>
    <row r="238" spans="2:17" ht="21" thickBot="1">
      <c r="B238" s="164"/>
      <c r="C238" s="165"/>
      <c r="D238" s="165"/>
      <c r="E238" s="166"/>
      <c r="F238" s="165"/>
      <c r="G238" s="109"/>
      <c r="H238" s="165"/>
      <c r="I238" s="165"/>
      <c r="J238" s="165"/>
      <c r="K238" s="165"/>
      <c r="L238" s="167"/>
      <c r="P238" s="195"/>
      <c r="Q238" s="191"/>
    </row>
    <row r="239" spans="2:17" ht="32.25" customHeight="1" thickTop="1">
      <c r="B239" s="136"/>
      <c r="C239" s="221" t="s">
        <v>196</v>
      </c>
      <c r="D239" s="222"/>
      <c r="E239" s="222"/>
      <c r="F239" s="223"/>
      <c r="G239" s="137"/>
      <c r="H239" s="137"/>
      <c r="I239" s="137"/>
      <c r="J239" s="137"/>
      <c r="K239" s="137"/>
      <c r="L239" s="138"/>
      <c r="P239" s="195"/>
      <c r="Q239" s="191"/>
    </row>
    <row r="240" spans="2:17">
      <c r="B240" s="139"/>
      <c r="C240" s="182" t="s">
        <v>0</v>
      </c>
      <c r="D240" s="183" t="s">
        <v>1</v>
      </c>
      <c r="E240" s="182" t="s">
        <v>2</v>
      </c>
      <c r="F240" s="183">
        <v>2</v>
      </c>
      <c r="G240" s="220" t="s">
        <v>3</v>
      </c>
      <c r="H240" s="220"/>
      <c r="I240" s="220"/>
      <c r="J240" s="180"/>
      <c r="K240" s="181"/>
      <c r="L240" s="140"/>
      <c r="P240" s="195"/>
      <c r="Q240" s="191"/>
    </row>
    <row r="241" spans="2:17">
      <c r="B241" s="139"/>
      <c r="C241" s="245" t="s">
        <v>4</v>
      </c>
      <c r="D241" s="220"/>
      <c r="E241" s="220"/>
      <c r="F241" s="220"/>
      <c r="G241" s="220"/>
      <c r="H241" s="220"/>
      <c r="I241" s="220"/>
      <c r="J241" s="220"/>
      <c r="K241" s="246"/>
      <c r="L241" s="140"/>
      <c r="P241" s="195"/>
      <c r="Q241" s="191"/>
    </row>
    <row r="242" spans="2:17">
      <c r="B242" s="142"/>
      <c r="C242" s="247" t="s">
        <v>5</v>
      </c>
      <c r="D242" s="247"/>
      <c r="E242" s="247"/>
      <c r="F242" s="247"/>
      <c r="G242" s="247"/>
      <c r="H242" s="247"/>
      <c r="I242" s="247"/>
      <c r="J242" s="247"/>
      <c r="K242" s="247"/>
      <c r="L242" s="143"/>
      <c r="P242" s="195"/>
      <c r="Q242" s="191"/>
    </row>
    <row r="243" spans="2:17">
      <c r="B243" s="139"/>
      <c r="C243" s="247"/>
      <c r="D243" s="247"/>
      <c r="E243" s="247"/>
      <c r="F243" s="247"/>
      <c r="G243" s="247"/>
      <c r="H243" s="247"/>
      <c r="I243" s="247"/>
      <c r="J243" s="247"/>
      <c r="K243" s="247"/>
      <c r="L243" s="140"/>
      <c r="P243" s="195"/>
      <c r="Q243" s="191"/>
    </row>
    <row r="244" spans="2:17" ht="39.75" customHeight="1">
      <c r="B244" s="139"/>
      <c r="C244" s="248" t="s">
        <v>6</v>
      </c>
      <c r="D244" s="249"/>
      <c r="E244" s="249"/>
      <c r="F244" s="249"/>
      <c r="G244" s="249"/>
      <c r="H244" s="249"/>
      <c r="I244" s="249"/>
      <c r="J244" s="249"/>
      <c r="K244" s="250"/>
      <c r="L244" s="140"/>
      <c r="P244" s="195"/>
      <c r="Q244" s="191"/>
    </row>
    <row r="245" spans="2:17" ht="39.75" customHeight="1" thickBot="1">
      <c r="B245" s="139"/>
      <c r="C245" s="251" t="s">
        <v>205</v>
      </c>
      <c r="D245" s="252"/>
      <c r="E245" s="252"/>
      <c r="F245" s="252"/>
      <c r="G245" s="252"/>
      <c r="H245" s="252"/>
      <c r="I245" s="252"/>
      <c r="J245" s="252"/>
      <c r="K245" s="253"/>
      <c r="L245" s="140"/>
      <c r="P245" s="195"/>
      <c r="Q245" s="191"/>
    </row>
    <row r="246" spans="2:17">
      <c r="B246" s="139"/>
      <c r="C246" s="254" t="s">
        <v>7</v>
      </c>
      <c r="D246" s="256" t="s">
        <v>8</v>
      </c>
      <c r="E246" s="258" t="s">
        <v>9</v>
      </c>
      <c r="F246" s="258"/>
      <c r="G246" s="254" t="s">
        <v>10</v>
      </c>
      <c r="H246" s="256" t="s">
        <v>11</v>
      </c>
      <c r="I246" s="256" t="s">
        <v>12</v>
      </c>
      <c r="J246" s="259" t="s">
        <v>13</v>
      </c>
      <c r="K246" s="261" t="s">
        <v>14</v>
      </c>
      <c r="L246" s="140"/>
      <c r="P246" s="195"/>
      <c r="Q246" s="191"/>
    </row>
    <row r="247" spans="2:17" ht="21" thickBot="1">
      <c r="B247" s="139"/>
      <c r="C247" s="255"/>
      <c r="D247" s="257"/>
      <c r="E247" s="1" t="s">
        <v>15</v>
      </c>
      <c r="F247" s="1" t="s">
        <v>16</v>
      </c>
      <c r="G247" s="255"/>
      <c r="H247" s="257"/>
      <c r="I247" s="257"/>
      <c r="J247" s="260"/>
      <c r="K247" s="262"/>
      <c r="L247" s="140"/>
      <c r="P247" s="195"/>
      <c r="Q247" s="191"/>
    </row>
    <row r="248" spans="2:17" ht="21" thickBot="1">
      <c r="B248" s="139"/>
      <c r="C248" s="111">
        <v>2</v>
      </c>
      <c r="D248" s="112"/>
      <c r="E248" s="112"/>
      <c r="F248" s="112"/>
      <c r="G248" s="112" t="s">
        <v>87</v>
      </c>
      <c r="H248" s="112"/>
      <c r="I248" s="112"/>
      <c r="J248" s="112"/>
      <c r="K248" s="113"/>
      <c r="L248" s="140"/>
      <c r="P248" s="195"/>
      <c r="Q248" s="191"/>
    </row>
    <row r="249" spans="2:17">
      <c r="B249" s="139"/>
      <c r="C249" s="20"/>
      <c r="D249" s="2">
        <v>2.1</v>
      </c>
      <c r="E249" s="114" t="s">
        <v>88</v>
      </c>
      <c r="F249" s="114" t="s">
        <v>89</v>
      </c>
      <c r="G249" s="3" t="s">
        <v>90</v>
      </c>
      <c r="H249" s="2" t="s">
        <v>91</v>
      </c>
      <c r="I249" s="145">
        <v>22.14</v>
      </c>
      <c r="J249" s="146">
        <v>2318</v>
      </c>
      <c r="K249" s="147">
        <f>+ROUND(I249*J249,0)</f>
        <v>51321</v>
      </c>
      <c r="L249" s="140"/>
      <c r="N249" s="135">
        <f t="shared" si="15"/>
        <v>51321</v>
      </c>
      <c r="O249" s="193" t="str">
        <f t="shared" si="16"/>
        <v>si</v>
      </c>
      <c r="P249" s="195"/>
      <c r="Q249" s="191"/>
    </row>
    <row r="250" spans="2:17">
      <c r="B250" s="139"/>
      <c r="C250" s="20"/>
      <c r="D250" s="2">
        <v>2.2000000000000002</v>
      </c>
      <c r="E250" s="114" t="s">
        <v>92</v>
      </c>
      <c r="F250" s="114" t="s">
        <v>93</v>
      </c>
      <c r="G250" s="3" t="s">
        <v>94</v>
      </c>
      <c r="H250" s="2" t="s">
        <v>91</v>
      </c>
      <c r="I250" s="145">
        <v>175.89</v>
      </c>
      <c r="J250" s="146">
        <v>19482</v>
      </c>
      <c r="K250" s="147">
        <f t="shared" ref="K250:K252" si="17">+ROUND(I250*J250,0)</f>
        <v>3426689</v>
      </c>
      <c r="L250" s="140"/>
      <c r="N250" s="135">
        <f t="shared" si="15"/>
        <v>3426689</v>
      </c>
      <c r="O250" s="193" t="str">
        <f t="shared" si="16"/>
        <v>si</v>
      </c>
      <c r="P250" s="195"/>
      <c r="Q250" s="191"/>
    </row>
    <row r="251" spans="2:17">
      <c r="B251" s="139"/>
      <c r="C251" s="20"/>
      <c r="D251" s="2">
        <v>2.2999999999999998</v>
      </c>
      <c r="E251" s="114" t="s">
        <v>95</v>
      </c>
      <c r="F251" s="114" t="s">
        <v>93</v>
      </c>
      <c r="G251" s="3" t="s">
        <v>96</v>
      </c>
      <c r="H251" s="2" t="s">
        <v>97</v>
      </c>
      <c r="I251" s="145">
        <v>225.32</v>
      </c>
      <c r="J251" s="146">
        <v>7601</v>
      </c>
      <c r="K251" s="147">
        <f t="shared" si="17"/>
        <v>1712657</v>
      </c>
      <c r="L251" s="140"/>
      <c r="N251" s="135">
        <f t="shared" si="15"/>
        <v>1712657</v>
      </c>
      <c r="O251" s="193" t="str">
        <f t="shared" si="16"/>
        <v>si</v>
      </c>
      <c r="P251" s="195"/>
      <c r="Q251" s="191"/>
    </row>
    <row r="252" spans="2:17" ht="31.5">
      <c r="B252" s="139"/>
      <c r="C252" s="20"/>
      <c r="D252" s="2">
        <v>2.4</v>
      </c>
      <c r="E252" s="114" t="s">
        <v>102</v>
      </c>
      <c r="F252" s="114" t="s">
        <v>103</v>
      </c>
      <c r="G252" s="3" t="s">
        <v>104</v>
      </c>
      <c r="H252" s="2" t="s">
        <v>101</v>
      </c>
      <c r="I252" s="145">
        <v>105.78</v>
      </c>
      <c r="J252" s="146">
        <v>6294</v>
      </c>
      <c r="K252" s="147">
        <f t="shared" si="17"/>
        <v>665779</v>
      </c>
      <c r="L252" s="140"/>
      <c r="N252" s="135">
        <f t="shared" si="15"/>
        <v>665779</v>
      </c>
      <c r="O252" s="193" t="str">
        <f t="shared" si="16"/>
        <v>si</v>
      </c>
      <c r="P252" s="195"/>
      <c r="Q252" s="191"/>
    </row>
    <row r="253" spans="2:17" ht="21" thickBot="1">
      <c r="B253" s="148"/>
      <c r="C253" s="115" t="s">
        <v>17</v>
      </c>
      <c r="D253" s="116"/>
      <c r="E253" s="116"/>
      <c r="F253" s="116"/>
      <c r="G253" s="117"/>
      <c r="H253" s="116"/>
      <c r="I253" s="145"/>
      <c r="J253" s="149"/>
      <c r="K253" s="150">
        <f>SUM(K249:K252)</f>
        <v>5856446</v>
      </c>
      <c r="L253" s="151"/>
      <c r="N253" s="135">
        <f>SUM(N249:N252)</f>
        <v>5856446</v>
      </c>
      <c r="O253" s="193" t="str">
        <f t="shared" si="16"/>
        <v>si</v>
      </c>
      <c r="P253" s="195"/>
      <c r="Q253" s="191"/>
    </row>
    <row r="254" spans="2:17" ht="21" thickBot="1">
      <c r="B254" s="139"/>
      <c r="C254" s="111">
        <v>3</v>
      </c>
      <c r="D254" s="112"/>
      <c r="E254" s="112"/>
      <c r="F254" s="112"/>
      <c r="G254" s="112" t="s">
        <v>105</v>
      </c>
      <c r="H254" s="112"/>
      <c r="I254" s="112"/>
      <c r="J254" s="112"/>
      <c r="K254" s="113"/>
      <c r="L254" s="140"/>
      <c r="N254" s="135">
        <f t="shared" si="15"/>
        <v>0</v>
      </c>
      <c r="O254" s="193" t="str">
        <f t="shared" si="16"/>
        <v>si</v>
      </c>
      <c r="P254" s="195"/>
      <c r="Q254" s="191"/>
    </row>
    <row r="255" spans="2:17">
      <c r="B255" s="139"/>
      <c r="C255" s="20"/>
      <c r="D255" s="2">
        <v>3.1</v>
      </c>
      <c r="E255" s="114" t="s">
        <v>106</v>
      </c>
      <c r="F255" s="114" t="s">
        <v>107</v>
      </c>
      <c r="G255" s="3" t="s">
        <v>108</v>
      </c>
      <c r="H255" s="2" t="s">
        <v>91</v>
      </c>
      <c r="I255" s="145">
        <v>36.9</v>
      </c>
      <c r="J255" s="146">
        <v>1675</v>
      </c>
      <c r="K255" s="147">
        <f t="shared" ref="K255" si="18">+ROUND(I255*J255,0)</f>
        <v>61808</v>
      </c>
      <c r="L255" s="140"/>
      <c r="N255" s="135">
        <f t="shared" si="15"/>
        <v>61808</v>
      </c>
      <c r="O255" s="193" t="str">
        <f t="shared" si="16"/>
        <v>si</v>
      </c>
      <c r="P255" s="195"/>
      <c r="Q255" s="191"/>
    </row>
    <row r="256" spans="2:17" ht="21" thickBot="1">
      <c r="B256" s="139"/>
      <c r="C256" s="115" t="s">
        <v>17</v>
      </c>
      <c r="D256" s="152"/>
      <c r="E256" s="153"/>
      <c r="F256" s="152"/>
      <c r="G256" s="152"/>
      <c r="H256" s="152"/>
      <c r="I256" s="145"/>
      <c r="J256" s="152"/>
      <c r="K256" s="150">
        <f>SUM(K255)</f>
        <v>61808</v>
      </c>
      <c r="L256" s="140"/>
      <c r="N256" s="135">
        <f>SUM(N254:N255)</f>
        <v>61808</v>
      </c>
      <c r="O256" s="193" t="str">
        <f t="shared" si="16"/>
        <v>si</v>
      </c>
      <c r="P256" s="195"/>
      <c r="Q256" s="191"/>
    </row>
    <row r="257" spans="2:17" ht="21" thickBot="1">
      <c r="B257" s="139"/>
      <c r="C257" s="111">
        <v>6</v>
      </c>
      <c r="D257" s="112"/>
      <c r="E257" s="112"/>
      <c r="F257" s="112"/>
      <c r="G257" s="112" t="s">
        <v>114</v>
      </c>
      <c r="H257" s="112"/>
      <c r="I257" s="112"/>
      <c r="J257" s="112"/>
      <c r="K257" s="113"/>
      <c r="L257" s="140"/>
      <c r="N257" s="135">
        <f t="shared" si="15"/>
        <v>0</v>
      </c>
      <c r="O257" s="193" t="str">
        <f t="shared" si="16"/>
        <v>si</v>
      </c>
      <c r="P257" s="195"/>
      <c r="Q257" s="191"/>
    </row>
    <row r="258" spans="2:17">
      <c r="B258" s="139"/>
      <c r="C258" s="20"/>
      <c r="D258" s="2">
        <v>6.1</v>
      </c>
      <c r="E258" s="114" t="s">
        <v>157</v>
      </c>
      <c r="F258" s="114" t="s">
        <v>140</v>
      </c>
      <c r="G258" s="3" t="s">
        <v>116</v>
      </c>
      <c r="H258" s="2" t="s">
        <v>101</v>
      </c>
      <c r="I258" s="145">
        <v>66.42</v>
      </c>
      <c r="J258" s="146">
        <v>24299</v>
      </c>
      <c r="K258" s="147">
        <f t="shared" ref="K258:K261" si="19">+ROUND(I258*J258,0)</f>
        <v>1613940</v>
      </c>
      <c r="L258" s="140"/>
      <c r="N258" s="135">
        <f t="shared" si="15"/>
        <v>1613940</v>
      </c>
      <c r="O258" s="193" t="str">
        <f t="shared" si="16"/>
        <v>si</v>
      </c>
      <c r="P258" s="195"/>
      <c r="Q258" s="191"/>
    </row>
    <row r="259" spans="2:17">
      <c r="B259" s="139"/>
      <c r="C259" s="20"/>
      <c r="D259" s="2">
        <v>6.2</v>
      </c>
      <c r="E259" s="114">
        <v>610.20000000000005</v>
      </c>
      <c r="F259" s="114" t="s">
        <v>117</v>
      </c>
      <c r="G259" s="3" t="s">
        <v>118</v>
      </c>
      <c r="H259" s="2" t="s">
        <v>101</v>
      </c>
      <c r="I259" s="145">
        <v>15.38</v>
      </c>
      <c r="J259" s="146">
        <v>58527</v>
      </c>
      <c r="K259" s="147">
        <f t="shared" si="19"/>
        <v>900145</v>
      </c>
      <c r="L259" s="140"/>
      <c r="N259" s="135">
        <f t="shared" si="15"/>
        <v>900145</v>
      </c>
      <c r="O259" s="193" t="str">
        <f t="shared" si="16"/>
        <v>si</v>
      </c>
      <c r="P259" s="195"/>
      <c r="Q259" s="191"/>
    </row>
    <row r="260" spans="2:17">
      <c r="B260" s="139"/>
      <c r="C260" s="20"/>
      <c r="D260" s="2">
        <v>6.3</v>
      </c>
      <c r="E260" s="114" t="s">
        <v>120</v>
      </c>
      <c r="F260" s="114" t="s">
        <v>119</v>
      </c>
      <c r="G260" s="3" t="s">
        <v>121</v>
      </c>
      <c r="H260" s="2" t="s">
        <v>101</v>
      </c>
      <c r="I260" s="145">
        <v>15.38</v>
      </c>
      <c r="J260" s="146">
        <v>774437</v>
      </c>
      <c r="K260" s="147">
        <f t="shared" si="19"/>
        <v>11910841</v>
      </c>
      <c r="L260" s="140"/>
      <c r="N260" s="135">
        <f t="shared" si="15"/>
        <v>11910841</v>
      </c>
      <c r="O260" s="193" t="str">
        <f t="shared" si="16"/>
        <v>si</v>
      </c>
      <c r="P260" s="195"/>
      <c r="Q260" s="191"/>
    </row>
    <row r="261" spans="2:17" ht="31.5">
      <c r="B261" s="139"/>
      <c r="C261" s="20"/>
      <c r="D261" s="2">
        <v>6.4</v>
      </c>
      <c r="E261" s="114" t="s">
        <v>126</v>
      </c>
      <c r="F261" s="114" t="s">
        <v>127</v>
      </c>
      <c r="G261" s="3" t="s">
        <v>128</v>
      </c>
      <c r="H261" s="2" t="s">
        <v>97</v>
      </c>
      <c r="I261" s="145">
        <v>360.62</v>
      </c>
      <c r="J261" s="146">
        <v>70000</v>
      </c>
      <c r="K261" s="147">
        <f t="shared" si="19"/>
        <v>25243400</v>
      </c>
      <c r="L261" s="140"/>
      <c r="N261" s="135">
        <f t="shared" si="15"/>
        <v>25243400</v>
      </c>
      <c r="O261" s="193" t="str">
        <f t="shared" si="16"/>
        <v>si</v>
      </c>
      <c r="P261" s="195"/>
      <c r="Q261" s="191"/>
    </row>
    <row r="262" spans="2:17" ht="21" thickBot="1">
      <c r="B262" s="139"/>
      <c r="C262" s="115" t="s">
        <v>17</v>
      </c>
      <c r="D262" s="122"/>
      <c r="E262" s="122"/>
      <c r="F262" s="122"/>
      <c r="G262" s="123"/>
      <c r="H262" s="116"/>
      <c r="I262" s="145"/>
      <c r="J262" s="149"/>
      <c r="K262" s="150">
        <f>SUM(K258:K261)</f>
        <v>39668326</v>
      </c>
      <c r="L262" s="140"/>
      <c r="N262" s="135">
        <f>SUM(N257:N261)</f>
        <v>39668326</v>
      </c>
      <c r="O262" s="193" t="str">
        <f t="shared" si="16"/>
        <v>si</v>
      </c>
      <c r="P262" s="195"/>
      <c r="Q262" s="191"/>
    </row>
    <row r="263" spans="2:17" ht="21" thickBot="1">
      <c r="B263" s="139"/>
      <c r="C263" s="111">
        <v>9</v>
      </c>
      <c r="D263" s="112"/>
      <c r="E263" s="112"/>
      <c r="F263" s="112"/>
      <c r="G263" s="112" t="s">
        <v>129</v>
      </c>
      <c r="H263" s="112"/>
      <c r="I263" s="112"/>
      <c r="J263" s="112"/>
      <c r="K263" s="113"/>
      <c r="L263" s="140"/>
      <c r="N263" s="135">
        <f t="shared" si="15"/>
        <v>0</v>
      </c>
      <c r="O263" s="193" t="str">
        <f t="shared" si="16"/>
        <v>si</v>
      </c>
      <c r="P263" s="195"/>
      <c r="Q263" s="191"/>
    </row>
    <row r="264" spans="2:17" ht="47.25">
      <c r="B264" s="139"/>
      <c r="C264" s="20"/>
      <c r="D264" s="2">
        <v>9.1</v>
      </c>
      <c r="E264" s="114">
        <v>900.2</v>
      </c>
      <c r="F264" s="114" t="s">
        <v>130</v>
      </c>
      <c r="G264" s="3" t="s">
        <v>131</v>
      </c>
      <c r="H264" s="2" t="s">
        <v>132</v>
      </c>
      <c r="I264" s="145">
        <v>1043.04</v>
      </c>
      <c r="J264" s="146">
        <v>1513</v>
      </c>
      <c r="K264" s="147">
        <f t="shared" ref="K264:K265" si="20">+ROUND(I264*J264,0)</f>
        <v>1578120</v>
      </c>
      <c r="L264" s="140"/>
      <c r="N264" s="135">
        <f t="shared" si="15"/>
        <v>1578120</v>
      </c>
      <c r="O264" s="193" t="str">
        <f t="shared" si="16"/>
        <v>si</v>
      </c>
      <c r="P264" s="195"/>
      <c r="Q264" s="191"/>
    </row>
    <row r="265" spans="2:17">
      <c r="B265" s="139"/>
      <c r="C265" s="20"/>
      <c r="D265" s="2">
        <v>9.1999999999999993</v>
      </c>
      <c r="E265" s="114" t="s">
        <v>133</v>
      </c>
      <c r="F265" s="114" t="s">
        <v>134</v>
      </c>
      <c r="G265" s="3" t="s">
        <v>135</v>
      </c>
      <c r="H265" s="2" t="s">
        <v>136</v>
      </c>
      <c r="I265" s="145">
        <v>506.76</v>
      </c>
      <c r="J265" s="146">
        <v>1513</v>
      </c>
      <c r="K265" s="147">
        <f t="shared" si="20"/>
        <v>766728</v>
      </c>
      <c r="L265" s="140"/>
      <c r="N265" s="135">
        <f t="shared" si="15"/>
        <v>766728</v>
      </c>
      <c r="O265" s="193" t="str">
        <f t="shared" si="16"/>
        <v>si</v>
      </c>
      <c r="P265" s="195"/>
      <c r="Q265" s="191"/>
    </row>
    <row r="266" spans="2:17" ht="21" thickBot="1">
      <c r="B266" s="139"/>
      <c r="C266" s="115" t="s">
        <v>17</v>
      </c>
      <c r="D266" s="122"/>
      <c r="E266" s="122"/>
      <c r="F266" s="122"/>
      <c r="G266" s="117"/>
      <c r="H266" s="116"/>
      <c r="I266" s="145"/>
      <c r="J266" s="149"/>
      <c r="K266" s="150">
        <f>SUM(K264:K265)</f>
        <v>2344848</v>
      </c>
      <c r="L266" s="140"/>
      <c r="N266" s="135">
        <f>SUM(N263:N265)</f>
        <v>2344848</v>
      </c>
      <c r="O266" s="193" t="str">
        <f t="shared" si="16"/>
        <v>si</v>
      </c>
      <c r="P266" s="195"/>
      <c r="Q266" s="191"/>
    </row>
    <row r="267" spans="2:17" ht="21" thickBot="1">
      <c r="B267" s="139"/>
      <c r="C267" s="237" t="s">
        <v>18</v>
      </c>
      <c r="D267" s="238"/>
      <c r="E267" s="238"/>
      <c r="F267" s="238"/>
      <c r="G267" s="238"/>
      <c r="H267" s="238"/>
      <c r="I267" s="238"/>
      <c r="J267" s="239"/>
      <c r="K267" s="124">
        <f>+K266+K262+K256+K253</f>
        <v>47931428</v>
      </c>
      <c r="L267" s="140"/>
      <c r="N267" s="135">
        <f>+N266+N262+N256+N253</f>
        <v>47931428</v>
      </c>
      <c r="O267" s="193" t="str">
        <f t="shared" si="16"/>
        <v>si</v>
      </c>
      <c r="P267" s="195"/>
      <c r="Q267" s="191"/>
    </row>
    <row r="268" spans="2:17" ht="21" thickBot="1">
      <c r="B268" s="156"/>
      <c r="C268" s="125"/>
      <c r="D268" s="125"/>
      <c r="E268" s="125"/>
      <c r="F268" s="125"/>
      <c r="G268" s="125"/>
      <c r="H268" s="125"/>
      <c r="I268" s="125"/>
      <c r="J268" s="125"/>
      <c r="K268" s="126"/>
      <c r="L268" s="157"/>
      <c r="N268" s="135">
        <f t="shared" si="15"/>
        <v>0</v>
      </c>
      <c r="O268" s="193" t="str">
        <f t="shared" si="16"/>
        <v>si</v>
      </c>
      <c r="P268" s="195"/>
      <c r="Q268" s="197"/>
    </row>
    <row r="269" spans="2:17" ht="21" thickBot="1">
      <c r="B269" s="156"/>
      <c r="C269" s="127"/>
      <c r="D269" s="128"/>
      <c r="E269" s="127"/>
      <c r="F269" s="127"/>
      <c r="G269" s="240" t="s">
        <v>148</v>
      </c>
      <c r="H269" s="241"/>
      <c r="I269" s="241"/>
      <c r="J269" s="5"/>
      <c r="K269" s="6">
        <v>1523084</v>
      </c>
      <c r="L269" s="157"/>
      <c r="N269" s="135">
        <v>1523084</v>
      </c>
      <c r="O269" s="193" t="str">
        <f t="shared" ref="O269:O324" si="21">+IF(N269=K269,"si","no")</f>
        <v>si</v>
      </c>
      <c r="P269" s="195"/>
      <c r="Q269" s="191"/>
    </row>
    <row r="270" spans="2:17" ht="21" thickBot="1">
      <c r="B270" s="156"/>
      <c r="C270" s="127"/>
      <c r="D270" s="128"/>
      <c r="E270" s="127"/>
      <c r="F270" s="127"/>
      <c r="G270" s="218" t="s">
        <v>149</v>
      </c>
      <c r="H270" s="199"/>
      <c r="I270" s="199"/>
      <c r="J270" s="200"/>
      <c r="K270" s="201">
        <v>190478</v>
      </c>
      <c r="L270" s="157"/>
      <c r="N270" s="135">
        <v>190478</v>
      </c>
      <c r="O270" s="193" t="str">
        <f t="shared" si="21"/>
        <v>si</v>
      </c>
      <c r="P270" s="195"/>
      <c r="Q270" s="191"/>
    </row>
    <row r="271" spans="2:17" ht="21" thickBot="1">
      <c r="B271" s="156"/>
      <c r="C271" s="127"/>
      <c r="D271" s="129"/>
      <c r="E271" s="129"/>
      <c r="F271" s="129"/>
      <c r="G271" s="14" t="s">
        <v>18</v>
      </c>
      <c r="H271" s="11"/>
      <c r="I271" s="12"/>
      <c r="J271" s="13"/>
      <c r="K271" s="15">
        <f>+K270+K269+K267</f>
        <v>49644990</v>
      </c>
      <c r="L271" s="157"/>
      <c r="N271" s="135">
        <f>+N270+N269+N267</f>
        <v>49644990</v>
      </c>
      <c r="O271" s="193" t="str">
        <f t="shared" si="21"/>
        <v>si</v>
      </c>
      <c r="P271" s="195"/>
      <c r="Q271" s="191"/>
    </row>
    <row r="272" spans="2:17" ht="21" thickBot="1">
      <c r="B272" s="156"/>
      <c r="C272" s="127"/>
      <c r="D272" s="128"/>
      <c r="E272" s="127"/>
      <c r="F272" s="127"/>
      <c r="G272" s="16" t="s">
        <v>19</v>
      </c>
      <c r="H272" s="17"/>
      <c r="I272" s="18"/>
      <c r="J272" s="19"/>
      <c r="K272" s="124">
        <f>+K271</f>
        <v>49644990</v>
      </c>
      <c r="L272" s="157"/>
      <c r="N272" s="135">
        <f>+N271</f>
        <v>49644990</v>
      </c>
      <c r="O272" s="193" t="str">
        <f t="shared" si="21"/>
        <v>si</v>
      </c>
      <c r="P272" s="219">
        <v>51999782.659999996</v>
      </c>
      <c r="Q272" s="191"/>
    </row>
    <row r="273" spans="2:17" ht="21" thickBot="1">
      <c r="B273" s="156"/>
      <c r="C273" s="127"/>
      <c r="D273" s="128"/>
      <c r="E273" s="128"/>
      <c r="F273" s="128"/>
      <c r="G273" s="127"/>
      <c r="H273" s="127"/>
      <c r="I273" s="130"/>
      <c r="J273" s="131"/>
      <c r="K273" s="132"/>
      <c r="L273" s="157"/>
      <c r="P273" s="195"/>
      <c r="Q273" s="191"/>
    </row>
    <row r="274" spans="2:17">
      <c r="B274" s="156"/>
      <c r="C274" s="133"/>
      <c r="D274" s="242"/>
      <c r="E274" s="242"/>
      <c r="F274" s="242"/>
      <c r="G274" s="242"/>
      <c r="H274" s="242"/>
      <c r="I274" s="242"/>
      <c r="J274" s="242"/>
      <c r="K274" s="243"/>
      <c r="L274" s="157"/>
      <c r="P274" s="195"/>
      <c r="Q274" s="191"/>
    </row>
    <row r="275" spans="2:17">
      <c r="B275" s="156"/>
      <c r="C275" s="230" t="s">
        <v>20</v>
      </c>
      <c r="D275" s="231"/>
      <c r="E275" s="231"/>
      <c r="F275" s="231"/>
      <c r="G275" s="231"/>
      <c r="H275" s="244" t="s">
        <v>10</v>
      </c>
      <c r="I275" s="244"/>
      <c r="J275" s="244"/>
      <c r="K275" s="159" t="s">
        <v>21</v>
      </c>
      <c r="L275" s="160"/>
      <c r="P275" s="195"/>
      <c r="Q275" s="191"/>
    </row>
    <row r="276" spans="2:17" ht="31.5" customHeight="1">
      <c r="B276" s="156"/>
      <c r="C276" s="230" t="s">
        <v>22</v>
      </c>
      <c r="D276" s="231"/>
      <c r="E276" s="231"/>
      <c r="F276" s="231"/>
      <c r="G276" s="231"/>
      <c r="H276" s="226" t="s">
        <v>23</v>
      </c>
      <c r="I276" s="226"/>
      <c r="J276" s="161" t="s">
        <v>24</v>
      </c>
      <c r="K276" s="93">
        <v>0.25</v>
      </c>
      <c r="L276" s="162"/>
      <c r="P276" s="195"/>
      <c r="Q276" s="191"/>
    </row>
    <row r="277" spans="2:17">
      <c r="B277" s="156"/>
      <c r="C277" s="230" t="s">
        <v>25</v>
      </c>
      <c r="D277" s="231"/>
      <c r="E277" s="231"/>
      <c r="F277" s="231"/>
      <c r="G277" s="231"/>
      <c r="H277" s="232" t="s">
        <v>162</v>
      </c>
      <c r="I277" s="233"/>
      <c r="J277" s="161" t="s">
        <v>26</v>
      </c>
      <c r="K277" s="93">
        <v>0.02</v>
      </c>
      <c r="L277" s="162"/>
      <c r="P277" s="195"/>
      <c r="Q277" s="191"/>
    </row>
    <row r="278" spans="2:17">
      <c r="B278" s="156"/>
      <c r="C278" s="234" t="s">
        <v>197</v>
      </c>
      <c r="D278" s="235"/>
      <c r="E278" s="235"/>
      <c r="F278" s="235"/>
      <c r="G278" s="235"/>
      <c r="H278" s="236" t="s">
        <v>75</v>
      </c>
      <c r="I278" s="226"/>
      <c r="J278" s="161" t="s">
        <v>27</v>
      </c>
      <c r="K278" s="93">
        <v>0.05</v>
      </c>
      <c r="L278" s="162"/>
      <c r="P278" s="195"/>
      <c r="Q278" s="191"/>
    </row>
    <row r="279" spans="2:17">
      <c r="B279" s="156"/>
      <c r="C279" s="224" t="s">
        <v>28</v>
      </c>
      <c r="D279" s="225"/>
      <c r="E279" s="225"/>
      <c r="F279" s="225"/>
      <c r="G279" s="225"/>
      <c r="H279" s="226" t="s">
        <v>29</v>
      </c>
      <c r="I279" s="226"/>
      <c r="J279" s="161" t="s">
        <v>30</v>
      </c>
      <c r="K279" s="93">
        <v>0.32</v>
      </c>
      <c r="L279" s="157"/>
      <c r="P279" s="195"/>
      <c r="Q279" s="191"/>
    </row>
    <row r="280" spans="2:17">
      <c r="B280" s="139"/>
      <c r="C280" s="227" t="s">
        <v>31</v>
      </c>
      <c r="D280" s="225"/>
      <c r="E280" s="225"/>
      <c r="F280" s="225"/>
      <c r="G280" s="225"/>
      <c r="H280" s="228"/>
      <c r="I280" s="228"/>
      <c r="J280" s="228"/>
      <c r="K280" s="229"/>
      <c r="L280" s="140"/>
      <c r="P280" s="195"/>
      <c r="Q280" s="191"/>
    </row>
    <row r="281" spans="2:17" ht="21" thickBot="1">
      <c r="B281" s="164"/>
      <c r="C281" s="165"/>
      <c r="D281" s="165"/>
      <c r="E281" s="166"/>
      <c r="F281" s="165"/>
      <c r="G281" s="109"/>
      <c r="H281" s="165"/>
      <c r="I281" s="165"/>
      <c r="J281" s="165"/>
      <c r="K281" s="165"/>
      <c r="L281" s="167"/>
      <c r="P281" s="195"/>
      <c r="Q281" s="191"/>
    </row>
    <row r="282" spans="2:17" ht="30" customHeight="1" thickTop="1">
      <c r="B282" s="136"/>
      <c r="C282" s="221" t="s">
        <v>196</v>
      </c>
      <c r="D282" s="222"/>
      <c r="E282" s="222"/>
      <c r="F282" s="223"/>
      <c r="G282" s="137"/>
      <c r="H282" s="137"/>
      <c r="I282" s="137"/>
      <c r="J282" s="137"/>
      <c r="K282" s="137"/>
      <c r="L282" s="138"/>
      <c r="P282" s="195"/>
      <c r="Q282" s="191"/>
    </row>
    <row r="283" spans="2:17">
      <c r="B283" s="139"/>
      <c r="C283" s="182" t="s">
        <v>0</v>
      </c>
      <c r="D283" s="183" t="s">
        <v>1</v>
      </c>
      <c r="E283" s="182" t="s">
        <v>2</v>
      </c>
      <c r="F283" s="183">
        <v>2</v>
      </c>
      <c r="G283" s="220" t="s">
        <v>3</v>
      </c>
      <c r="H283" s="220"/>
      <c r="I283" s="220"/>
      <c r="J283" s="180"/>
      <c r="K283" s="181"/>
      <c r="L283" s="140"/>
      <c r="P283" s="195"/>
      <c r="Q283" s="191"/>
    </row>
    <row r="284" spans="2:17">
      <c r="B284" s="139"/>
      <c r="C284" s="245" t="s">
        <v>4</v>
      </c>
      <c r="D284" s="220"/>
      <c r="E284" s="220"/>
      <c r="F284" s="220"/>
      <c r="G284" s="220"/>
      <c r="H284" s="220"/>
      <c r="I284" s="220"/>
      <c r="J284" s="220"/>
      <c r="K284" s="246"/>
      <c r="L284" s="140"/>
      <c r="P284" s="195"/>
      <c r="Q284" s="191"/>
    </row>
    <row r="285" spans="2:17">
      <c r="B285" s="142"/>
      <c r="C285" s="247" t="s">
        <v>5</v>
      </c>
      <c r="D285" s="247"/>
      <c r="E285" s="247"/>
      <c r="F285" s="247"/>
      <c r="G285" s="247"/>
      <c r="H285" s="247"/>
      <c r="I285" s="247"/>
      <c r="J285" s="247"/>
      <c r="K285" s="247"/>
      <c r="L285" s="143"/>
      <c r="P285" s="195"/>
      <c r="Q285" s="191"/>
    </row>
    <row r="286" spans="2:17">
      <c r="B286" s="139"/>
      <c r="C286" s="247"/>
      <c r="D286" s="247"/>
      <c r="E286" s="247"/>
      <c r="F286" s="247"/>
      <c r="G286" s="247"/>
      <c r="H286" s="247"/>
      <c r="I286" s="247"/>
      <c r="J286" s="247"/>
      <c r="K286" s="247"/>
      <c r="L286" s="140"/>
      <c r="P286" s="195"/>
      <c r="Q286" s="191"/>
    </row>
    <row r="287" spans="2:17" ht="32.25" customHeight="1">
      <c r="B287" s="139"/>
      <c r="C287" s="248" t="s">
        <v>6</v>
      </c>
      <c r="D287" s="249"/>
      <c r="E287" s="249"/>
      <c r="F287" s="249"/>
      <c r="G287" s="249"/>
      <c r="H287" s="249"/>
      <c r="I287" s="249"/>
      <c r="J287" s="249"/>
      <c r="K287" s="250"/>
      <c r="L287" s="140"/>
      <c r="P287" s="195"/>
      <c r="Q287" s="191"/>
    </row>
    <row r="288" spans="2:17" ht="21" thickBot="1">
      <c r="B288" s="139"/>
      <c r="C288" s="263" t="s">
        <v>206</v>
      </c>
      <c r="D288" s="264"/>
      <c r="E288" s="264"/>
      <c r="F288" s="264"/>
      <c r="G288" s="264"/>
      <c r="H288" s="264"/>
      <c r="I288" s="264"/>
      <c r="J288" s="264"/>
      <c r="K288" s="265"/>
      <c r="L288" s="140"/>
      <c r="P288" s="195"/>
      <c r="Q288" s="191"/>
    </row>
    <row r="289" spans="2:17">
      <c r="B289" s="139"/>
      <c r="C289" s="254" t="s">
        <v>7</v>
      </c>
      <c r="D289" s="256" t="s">
        <v>8</v>
      </c>
      <c r="E289" s="258" t="s">
        <v>9</v>
      </c>
      <c r="F289" s="258"/>
      <c r="G289" s="254" t="s">
        <v>10</v>
      </c>
      <c r="H289" s="256" t="s">
        <v>11</v>
      </c>
      <c r="I289" s="256" t="s">
        <v>12</v>
      </c>
      <c r="J289" s="259" t="s">
        <v>13</v>
      </c>
      <c r="K289" s="261" t="s">
        <v>14</v>
      </c>
      <c r="L289" s="140"/>
      <c r="P289" s="195"/>
      <c r="Q289" s="191"/>
    </row>
    <row r="290" spans="2:17" ht="21" thickBot="1">
      <c r="B290" s="139"/>
      <c r="C290" s="255"/>
      <c r="D290" s="257"/>
      <c r="E290" s="1" t="s">
        <v>15</v>
      </c>
      <c r="F290" s="1" t="s">
        <v>16</v>
      </c>
      <c r="G290" s="255"/>
      <c r="H290" s="257"/>
      <c r="I290" s="257"/>
      <c r="J290" s="260"/>
      <c r="K290" s="262"/>
      <c r="L290" s="140"/>
      <c r="P290" s="195"/>
      <c r="Q290" s="191"/>
    </row>
    <row r="291" spans="2:17" ht="21" thickBot="1">
      <c r="B291" s="139"/>
      <c r="C291" s="111">
        <v>2</v>
      </c>
      <c r="D291" s="112"/>
      <c r="E291" s="112"/>
      <c r="F291" s="112"/>
      <c r="G291" s="112" t="s">
        <v>87</v>
      </c>
      <c r="H291" s="112"/>
      <c r="I291" s="112"/>
      <c r="J291" s="112"/>
      <c r="K291" s="113"/>
      <c r="L291" s="140"/>
      <c r="P291" s="195"/>
      <c r="Q291" s="191"/>
    </row>
    <row r="292" spans="2:17">
      <c r="B292" s="139"/>
      <c r="C292" s="20"/>
      <c r="D292" s="2">
        <v>2.1</v>
      </c>
      <c r="E292" s="114" t="s">
        <v>88</v>
      </c>
      <c r="F292" s="114" t="s">
        <v>89</v>
      </c>
      <c r="G292" s="3" t="s">
        <v>90</v>
      </c>
      <c r="H292" s="2" t="s">
        <v>91</v>
      </c>
      <c r="I292" s="145">
        <v>206.3</v>
      </c>
      <c r="J292" s="146">
        <v>2318</v>
      </c>
      <c r="K292" s="147">
        <f>+ROUND(I292*J292,0)</f>
        <v>478203</v>
      </c>
      <c r="L292" s="140"/>
      <c r="N292" s="135">
        <f t="shared" ref="N292:N320" si="22">+ROUND(I292*J292,0)</f>
        <v>478203</v>
      </c>
      <c r="O292" s="193" t="str">
        <f t="shared" si="21"/>
        <v>si</v>
      </c>
      <c r="P292" s="195"/>
      <c r="Q292" s="191"/>
    </row>
    <row r="293" spans="2:17">
      <c r="B293" s="139"/>
      <c r="C293" s="20"/>
      <c r="D293" s="2">
        <v>2.2000000000000002</v>
      </c>
      <c r="E293" s="114" t="s">
        <v>98</v>
      </c>
      <c r="F293" s="114" t="s">
        <v>99</v>
      </c>
      <c r="G293" s="3" t="s">
        <v>100</v>
      </c>
      <c r="H293" s="2" t="s">
        <v>101</v>
      </c>
      <c r="I293" s="145">
        <v>124.03</v>
      </c>
      <c r="J293" s="146">
        <v>17633</v>
      </c>
      <c r="K293" s="147">
        <f t="shared" ref="K293:K295" si="23">+ROUND(I293*J293,0)</f>
        <v>2187021</v>
      </c>
      <c r="L293" s="140"/>
      <c r="N293" s="135">
        <f t="shared" si="22"/>
        <v>2187021</v>
      </c>
      <c r="O293" s="193" t="str">
        <f t="shared" si="21"/>
        <v>si</v>
      </c>
      <c r="P293" s="195"/>
      <c r="Q293" s="191"/>
    </row>
    <row r="294" spans="2:17">
      <c r="B294" s="139"/>
      <c r="C294" s="20"/>
      <c r="D294" s="2">
        <v>2.2999999999999998</v>
      </c>
      <c r="E294" s="114" t="s">
        <v>207</v>
      </c>
      <c r="F294" s="114" t="s">
        <v>208</v>
      </c>
      <c r="G294" s="3" t="s">
        <v>209</v>
      </c>
      <c r="H294" s="2" t="s">
        <v>101</v>
      </c>
      <c r="I294" s="145">
        <v>42.98</v>
      </c>
      <c r="J294" s="146">
        <v>71675</v>
      </c>
      <c r="K294" s="147">
        <f t="shared" si="23"/>
        <v>3080592</v>
      </c>
      <c r="L294" s="140"/>
      <c r="N294" s="135">
        <f t="shared" si="22"/>
        <v>3080592</v>
      </c>
      <c r="O294" s="193" t="str">
        <f t="shared" si="21"/>
        <v>si</v>
      </c>
      <c r="P294" s="195"/>
      <c r="Q294" s="191"/>
    </row>
    <row r="295" spans="2:17" ht="31.5">
      <c r="B295" s="139"/>
      <c r="C295" s="20"/>
      <c r="D295" s="2">
        <v>2.4</v>
      </c>
      <c r="E295" s="114" t="s">
        <v>102</v>
      </c>
      <c r="F295" s="114" t="s">
        <v>103</v>
      </c>
      <c r="G295" s="3" t="s">
        <v>104</v>
      </c>
      <c r="H295" s="2" t="s">
        <v>101</v>
      </c>
      <c r="I295" s="145">
        <v>146.13</v>
      </c>
      <c r="J295" s="146">
        <v>6294</v>
      </c>
      <c r="K295" s="147">
        <f t="shared" si="23"/>
        <v>919742</v>
      </c>
      <c r="L295" s="140"/>
      <c r="N295" s="135">
        <f t="shared" si="22"/>
        <v>919742</v>
      </c>
      <c r="O295" s="193" t="str">
        <f t="shared" si="21"/>
        <v>si</v>
      </c>
      <c r="P295" s="195"/>
      <c r="Q295" s="191"/>
    </row>
    <row r="296" spans="2:17" ht="21" thickBot="1">
      <c r="B296" s="148"/>
      <c r="C296" s="115" t="s">
        <v>17</v>
      </c>
      <c r="D296" s="116"/>
      <c r="E296" s="116"/>
      <c r="F296" s="116"/>
      <c r="G296" s="117"/>
      <c r="H296" s="116"/>
      <c r="I296" s="145"/>
      <c r="J296" s="149"/>
      <c r="K296" s="150">
        <f>SUM(K292:K295)</f>
        <v>6665558</v>
      </c>
      <c r="L296" s="151"/>
      <c r="N296" s="135">
        <f>SUM(N292:N295)</f>
        <v>6665558</v>
      </c>
      <c r="O296" s="193" t="str">
        <f t="shared" si="21"/>
        <v>si</v>
      </c>
      <c r="P296" s="195"/>
      <c r="Q296" s="191"/>
    </row>
    <row r="297" spans="2:17" ht="21" thickBot="1">
      <c r="B297" s="139"/>
      <c r="C297" s="111">
        <v>3</v>
      </c>
      <c r="D297" s="112"/>
      <c r="E297" s="112"/>
      <c r="F297" s="112"/>
      <c r="G297" s="112" t="s">
        <v>105</v>
      </c>
      <c r="H297" s="112"/>
      <c r="I297" s="112"/>
      <c r="J297" s="112"/>
      <c r="K297" s="113"/>
      <c r="L297" s="140"/>
      <c r="N297" s="135">
        <f t="shared" si="22"/>
        <v>0</v>
      </c>
      <c r="O297" s="193" t="str">
        <f t="shared" si="21"/>
        <v>si</v>
      </c>
      <c r="P297" s="195"/>
      <c r="Q297" s="191"/>
    </row>
    <row r="298" spans="2:17">
      <c r="B298" s="139"/>
      <c r="C298" s="20"/>
      <c r="D298" s="2">
        <v>3.1</v>
      </c>
      <c r="E298" s="114" t="s">
        <v>106</v>
      </c>
      <c r="F298" s="114" t="s">
        <v>107</v>
      </c>
      <c r="G298" s="3" t="s">
        <v>108</v>
      </c>
      <c r="H298" s="2" t="s">
        <v>91</v>
      </c>
      <c r="I298" s="145">
        <v>213.67</v>
      </c>
      <c r="J298" s="146">
        <v>1675</v>
      </c>
      <c r="K298" s="147">
        <f t="shared" ref="K298:K300" si="24">+ROUND(I298*J298,0)</f>
        <v>357897</v>
      </c>
      <c r="L298" s="140"/>
      <c r="N298" s="135">
        <f t="shared" si="22"/>
        <v>357897</v>
      </c>
      <c r="O298" s="193" t="str">
        <f t="shared" si="21"/>
        <v>si</v>
      </c>
      <c r="P298" s="195"/>
      <c r="Q298" s="191"/>
    </row>
    <row r="299" spans="2:17">
      <c r="B299" s="139"/>
      <c r="C299" s="20"/>
      <c r="D299" s="2">
        <v>3.2</v>
      </c>
      <c r="E299" s="114" t="s">
        <v>109</v>
      </c>
      <c r="F299" s="114" t="s">
        <v>110</v>
      </c>
      <c r="G299" s="3" t="s">
        <v>111</v>
      </c>
      <c r="H299" s="2" t="s">
        <v>101</v>
      </c>
      <c r="I299" s="145">
        <v>30.7</v>
      </c>
      <c r="J299" s="146">
        <v>105000</v>
      </c>
      <c r="K299" s="147">
        <f t="shared" si="24"/>
        <v>3223500</v>
      </c>
      <c r="L299" s="140"/>
      <c r="N299" s="135">
        <f t="shared" si="22"/>
        <v>3223500</v>
      </c>
      <c r="O299" s="193" t="str">
        <f t="shared" si="21"/>
        <v>si</v>
      </c>
      <c r="P299" s="195"/>
      <c r="Q299" s="191"/>
    </row>
    <row r="300" spans="2:17">
      <c r="B300" s="139"/>
      <c r="C300" s="20"/>
      <c r="D300" s="2">
        <v>3.3</v>
      </c>
      <c r="E300" s="114" t="s">
        <v>163</v>
      </c>
      <c r="F300" s="114" t="s">
        <v>151</v>
      </c>
      <c r="G300" s="3" t="s">
        <v>164</v>
      </c>
      <c r="H300" s="2" t="s">
        <v>101</v>
      </c>
      <c r="I300" s="145">
        <v>28.24</v>
      </c>
      <c r="J300" s="146">
        <v>120117</v>
      </c>
      <c r="K300" s="147">
        <f t="shared" si="24"/>
        <v>3392104</v>
      </c>
      <c r="L300" s="140"/>
      <c r="N300" s="135">
        <f t="shared" si="22"/>
        <v>3392104</v>
      </c>
      <c r="O300" s="193" t="str">
        <f t="shared" si="21"/>
        <v>si</v>
      </c>
      <c r="P300" s="195"/>
      <c r="Q300" s="191"/>
    </row>
    <row r="301" spans="2:17" ht="21" thickBot="1">
      <c r="B301" s="139"/>
      <c r="C301" s="115" t="s">
        <v>17</v>
      </c>
      <c r="D301" s="152"/>
      <c r="E301" s="153"/>
      <c r="F301" s="152"/>
      <c r="G301" s="152"/>
      <c r="H301" s="152"/>
      <c r="I301" s="145"/>
      <c r="J301" s="152"/>
      <c r="K301" s="150">
        <f>SUM(K298:K300)</f>
        <v>6973501</v>
      </c>
      <c r="L301" s="140"/>
      <c r="N301" s="135">
        <f>SUM(N297:N300)</f>
        <v>6973501</v>
      </c>
      <c r="O301" s="193" t="str">
        <f t="shared" si="21"/>
        <v>si</v>
      </c>
      <c r="P301" s="195"/>
      <c r="Q301" s="191"/>
    </row>
    <row r="302" spans="2:17" ht="21" thickBot="1">
      <c r="B302" s="139"/>
      <c r="C302" s="111">
        <v>4</v>
      </c>
      <c r="D302" s="112"/>
      <c r="E302" s="170"/>
      <c r="F302" s="170"/>
      <c r="G302" s="170" t="s">
        <v>152</v>
      </c>
      <c r="H302" s="170"/>
      <c r="I302" s="170"/>
      <c r="J302" s="170"/>
      <c r="K302" s="171"/>
      <c r="L302" s="140"/>
      <c r="N302" s="135">
        <f t="shared" si="22"/>
        <v>0</v>
      </c>
      <c r="O302" s="193" t="str">
        <f t="shared" si="21"/>
        <v>si</v>
      </c>
      <c r="P302" s="195"/>
      <c r="Q302" s="191"/>
    </row>
    <row r="303" spans="2:17">
      <c r="B303" s="139"/>
      <c r="C303" s="20"/>
      <c r="D303" s="210">
        <v>4.0999999999999996</v>
      </c>
      <c r="E303" s="114" t="s">
        <v>165</v>
      </c>
      <c r="F303" s="114" t="s">
        <v>153</v>
      </c>
      <c r="G303" s="3" t="s">
        <v>166</v>
      </c>
      <c r="H303" s="2" t="s">
        <v>91</v>
      </c>
      <c r="I303" s="145">
        <v>196.48</v>
      </c>
      <c r="J303" s="146">
        <v>3940</v>
      </c>
      <c r="K303" s="147">
        <f t="shared" ref="K303:K304" si="25">+ROUND(I303*J303,0)</f>
        <v>774131</v>
      </c>
      <c r="L303" s="140"/>
      <c r="N303" s="135">
        <f t="shared" si="22"/>
        <v>774131</v>
      </c>
      <c r="O303" s="193" t="str">
        <f t="shared" si="21"/>
        <v>si</v>
      </c>
      <c r="P303" s="195"/>
      <c r="Q303" s="191"/>
    </row>
    <row r="304" spans="2:17">
      <c r="B304" s="139"/>
      <c r="C304" s="211"/>
      <c r="D304" s="2">
        <v>4.2</v>
      </c>
      <c r="E304" s="114" t="s">
        <v>154</v>
      </c>
      <c r="F304" s="114" t="s">
        <v>155</v>
      </c>
      <c r="G304" s="3" t="s">
        <v>156</v>
      </c>
      <c r="H304" s="2" t="s">
        <v>101</v>
      </c>
      <c r="I304" s="145">
        <v>15.96</v>
      </c>
      <c r="J304" s="146">
        <v>809844</v>
      </c>
      <c r="K304" s="147">
        <f t="shared" si="25"/>
        <v>12925110</v>
      </c>
      <c r="L304" s="140"/>
      <c r="N304" s="135">
        <f t="shared" si="22"/>
        <v>12925110</v>
      </c>
      <c r="O304" s="193" t="str">
        <f t="shared" si="21"/>
        <v>si</v>
      </c>
      <c r="P304" s="195"/>
      <c r="Q304" s="191"/>
    </row>
    <row r="305" spans="2:17" ht="21" thickBot="1">
      <c r="B305" s="139"/>
      <c r="C305" s="118" t="s">
        <v>17</v>
      </c>
      <c r="D305" s="119"/>
      <c r="E305" s="119"/>
      <c r="F305" s="119"/>
      <c r="G305" s="120"/>
      <c r="H305" s="119"/>
      <c r="I305" s="172"/>
      <c r="J305" s="154"/>
      <c r="K305" s="155">
        <f>SUM(K303:K304)</f>
        <v>13699241</v>
      </c>
      <c r="L305" s="140"/>
      <c r="N305" s="135">
        <f>SUM(N302:N304)</f>
        <v>13699241</v>
      </c>
      <c r="O305" s="193" t="str">
        <f t="shared" si="21"/>
        <v>si</v>
      </c>
      <c r="P305" s="195"/>
      <c r="Q305" s="191"/>
    </row>
    <row r="306" spans="2:17" ht="21" thickBot="1">
      <c r="B306" s="139"/>
      <c r="C306" s="111">
        <v>6</v>
      </c>
      <c r="D306" s="112"/>
      <c r="E306" s="112"/>
      <c r="F306" s="112"/>
      <c r="G306" s="112" t="s">
        <v>114</v>
      </c>
      <c r="H306" s="112"/>
      <c r="I306" s="112"/>
      <c r="J306" s="112"/>
      <c r="K306" s="113"/>
      <c r="L306" s="140"/>
      <c r="N306" s="135">
        <f t="shared" si="22"/>
        <v>0</v>
      </c>
      <c r="O306" s="193" t="str">
        <f t="shared" si="21"/>
        <v>si</v>
      </c>
      <c r="P306" s="195"/>
      <c r="Q306" s="191"/>
    </row>
    <row r="307" spans="2:17">
      <c r="B307" s="139"/>
      <c r="C307" s="20"/>
      <c r="D307" s="2">
        <v>6.1</v>
      </c>
      <c r="E307" s="114" t="s">
        <v>139</v>
      </c>
      <c r="F307" s="114" t="s">
        <v>140</v>
      </c>
      <c r="G307" s="3" t="s">
        <v>141</v>
      </c>
      <c r="H307" s="2" t="s">
        <v>101</v>
      </c>
      <c r="I307" s="145">
        <v>20.88</v>
      </c>
      <c r="J307" s="146">
        <v>11728</v>
      </c>
      <c r="K307" s="147">
        <f t="shared" ref="K307:K312" si="26">+ROUND(I307*J307,0)</f>
        <v>244881</v>
      </c>
      <c r="L307" s="140"/>
      <c r="N307" s="135">
        <f t="shared" si="22"/>
        <v>244881</v>
      </c>
      <c r="O307" s="193" t="str">
        <f t="shared" si="21"/>
        <v>si</v>
      </c>
      <c r="P307" s="195"/>
      <c r="Q307" s="191"/>
    </row>
    <row r="308" spans="2:17">
      <c r="B308" s="139"/>
      <c r="C308" s="20"/>
      <c r="D308" s="2">
        <v>6.2</v>
      </c>
      <c r="E308" s="114">
        <v>610.20000000000005</v>
      </c>
      <c r="F308" s="114" t="s">
        <v>117</v>
      </c>
      <c r="G308" s="3" t="s">
        <v>118</v>
      </c>
      <c r="H308" s="2" t="s">
        <v>101</v>
      </c>
      <c r="I308" s="145">
        <v>3.68</v>
      </c>
      <c r="J308" s="146">
        <v>58527</v>
      </c>
      <c r="K308" s="147">
        <f t="shared" si="26"/>
        <v>215379</v>
      </c>
      <c r="L308" s="140"/>
      <c r="N308" s="135">
        <f t="shared" si="22"/>
        <v>215379</v>
      </c>
      <c r="O308" s="193" t="str">
        <f t="shared" si="21"/>
        <v>si</v>
      </c>
      <c r="P308" s="195"/>
      <c r="Q308" s="191"/>
    </row>
    <row r="309" spans="2:17">
      <c r="B309" s="139"/>
      <c r="C309" s="20"/>
      <c r="D309" s="2">
        <v>6.3</v>
      </c>
      <c r="E309" s="114" t="s">
        <v>120</v>
      </c>
      <c r="F309" s="114" t="s">
        <v>119</v>
      </c>
      <c r="G309" s="3" t="s">
        <v>121</v>
      </c>
      <c r="H309" s="2" t="s">
        <v>101</v>
      </c>
      <c r="I309" s="145">
        <v>3.68</v>
      </c>
      <c r="J309" s="146">
        <v>774437</v>
      </c>
      <c r="K309" s="147">
        <f t="shared" si="26"/>
        <v>2849928</v>
      </c>
      <c r="L309" s="140"/>
      <c r="N309" s="135">
        <f t="shared" si="22"/>
        <v>2849928</v>
      </c>
      <c r="O309" s="193" t="str">
        <f t="shared" si="21"/>
        <v>si</v>
      </c>
      <c r="P309" s="195"/>
      <c r="Q309" s="191"/>
    </row>
    <row r="310" spans="2:17">
      <c r="B310" s="139"/>
      <c r="C310" s="20"/>
      <c r="D310" s="2">
        <v>6.4</v>
      </c>
      <c r="E310" s="114" t="s">
        <v>142</v>
      </c>
      <c r="F310" s="114" t="s">
        <v>119</v>
      </c>
      <c r="G310" s="3" t="s">
        <v>143</v>
      </c>
      <c r="H310" s="2" t="s">
        <v>144</v>
      </c>
      <c r="I310" s="145">
        <v>2.46</v>
      </c>
      <c r="J310" s="146">
        <v>842193</v>
      </c>
      <c r="K310" s="147">
        <f t="shared" si="26"/>
        <v>2071795</v>
      </c>
      <c r="L310" s="140"/>
      <c r="N310" s="135">
        <f t="shared" si="22"/>
        <v>2071795</v>
      </c>
      <c r="O310" s="193" t="str">
        <f t="shared" si="21"/>
        <v>si</v>
      </c>
      <c r="P310" s="195"/>
      <c r="Q310" s="191"/>
    </row>
    <row r="311" spans="2:17" ht="31.5">
      <c r="B311" s="139"/>
      <c r="C311" s="20"/>
      <c r="D311" s="2">
        <v>6.5</v>
      </c>
      <c r="E311" s="114" t="s">
        <v>126</v>
      </c>
      <c r="F311" s="114" t="s">
        <v>127</v>
      </c>
      <c r="G311" s="3" t="s">
        <v>128</v>
      </c>
      <c r="H311" s="2" t="s">
        <v>97</v>
      </c>
      <c r="I311" s="145">
        <v>65.08</v>
      </c>
      <c r="J311" s="146">
        <v>76530</v>
      </c>
      <c r="K311" s="147">
        <f t="shared" si="26"/>
        <v>4980572</v>
      </c>
      <c r="L311" s="140"/>
      <c r="N311" s="135">
        <f t="shared" si="22"/>
        <v>4980572</v>
      </c>
      <c r="O311" s="193" t="str">
        <f t="shared" si="21"/>
        <v>si</v>
      </c>
      <c r="P311" s="195"/>
      <c r="Q311" s="191"/>
    </row>
    <row r="312" spans="2:17" ht="31.5">
      <c r="B312" s="139"/>
      <c r="C312" s="20"/>
      <c r="D312" s="2">
        <v>6.6</v>
      </c>
      <c r="E312" s="114" t="s">
        <v>145</v>
      </c>
      <c r="F312" s="114" t="s">
        <v>146</v>
      </c>
      <c r="G312" s="3" t="s">
        <v>147</v>
      </c>
      <c r="H312" s="2" t="s">
        <v>97</v>
      </c>
      <c r="I312" s="145">
        <v>14.74</v>
      </c>
      <c r="J312" s="146">
        <v>85713</v>
      </c>
      <c r="K312" s="147">
        <f t="shared" si="26"/>
        <v>1263410</v>
      </c>
      <c r="L312" s="140"/>
      <c r="N312" s="135">
        <f t="shared" si="22"/>
        <v>1263410</v>
      </c>
      <c r="O312" s="193" t="str">
        <f t="shared" si="21"/>
        <v>si</v>
      </c>
      <c r="P312" s="195"/>
      <c r="Q312" s="191"/>
    </row>
    <row r="313" spans="2:17" ht="21" thickBot="1">
      <c r="B313" s="139"/>
      <c r="C313" s="115" t="s">
        <v>17</v>
      </c>
      <c r="D313" s="122"/>
      <c r="E313" s="122"/>
      <c r="F313" s="122"/>
      <c r="G313" s="123"/>
      <c r="H313" s="116"/>
      <c r="I313" s="145"/>
      <c r="J313" s="149"/>
      <c r="K313" s="150">
        <f>SUM(K307:K312)</f>
        <v>11625965</v>
      </c>
      <c r="L313" s="140"/>
      <c r="N313" s="135">
        <f>SUM(N306:N312)</f>
        <v>11625965</v>
      </c>
      <c r="O313" s="193" t="str">
        <f t="shared" si="21"/>
        <v>si</v>
      </c>
      <c r="P313" s="195"/>
      <c r="Q313" s="191"/>
    </row>
    <row r="314" spans="2:17" ht="21" thickBot="1">
      <c r="B314" s="139"/>
      <c r="C314" s="111">
        <v>9</v>
      </c>
      <c r="D314" s="112"/>
      <c r="E314" s="112"/>
      <c r="F314" s="112"/>
      <c r="G314" s="112" t="s">
        <v>129</v>
      </c>
      <c r="H314" s="112"/>
      <c r="I314" s="112"/>
      <c r="J314" s="112"/>
      <c r="K314" s="113"/>
      <c r="L314" s="140"/>
      <c r="N314" s="135">
        <f t="shared" si="22"/>
        <v>0</v>
      </c>
      <c r="O314" s="193" t="str">
        <f t="shared" si="21"/>
        <v>si</v>
      </c>
      <c r="P314" s="195"/>
      <c r="Q314" s="191"/>
    </row>
    <row r="315" spans="2:17" ht="47.25">
      <c r="B315" s="139"/>
      <c r="C315" s="20"/>
      <c r="D315" s="2">
        <v>9.1</v>
      </c>
      <c r="E315" s="114">
        <v>900.2</v>
      </c>
      <c r="F315" s="114" t="s">
        <v>130</v>
      </c>
      <c r="G315" s="3" t="s">
        <v>131</v>
      </c>
      <c r="H315" s="2" t="s">
        <v>132</v>
      </c>
      <c r="I315" s="145">
        <v>1417.11</v>
      </c>
      <c r="J315" s="146">
        <v>1513</v>
      </c>
      <c r="K315" s="147">
        <f t="shared" ref="K315:K317" si="27">+ROUND(I315*J315,0)</f>
        <v>2144087</v>
      </c>
      <c r="L315" s="140"/>
      <c r="N315" s="135">
        <f t="shared" si="22"/>
        <v>2144087</v>
      </c>
      <c r="O315" s="193" t="str">
        <f t="shared" si="21"/>
        <v>si</v>
      </c>
      <c r="P315" s="195"/>
      <c r="Q315" s="191"/>
    </row>
    <row r="316" spans="2:17">
      <c r="B316" s="139"/>
      <c r="C316" s="20"/>
      <c r="D316" s="2">
        <v>9.1999999999999993</v>
      </c>
      <c r="E316" s="114" t="s">
        <v>133</v>
      </c>
      <c r="F316" s="114" t="s">
        <v>134</v>
      </c>
      <c r="G316" s="3" t="s">
        <v>135</v>
      </c>
      <c r="H316" s="2" t="s">
        <v>136</v>
      </c>
      <c r="I316" s="145">
        <v>3238.24</v>
      </c>
      <c r="J316" s="146">
        <v>1514</v>
      </c>
      <c r="K316" s="147">
        <f t="shared" si="27"/>
        <v>4902695</v>
      </c>
      <c r="L316" s="140"/>
      <c r="N316" s="135">
        <f t="shared" si="22"/>
        <v>4902695</v>
      </c>
      <c r="O316" s="193" t="str">
        <f t="shared" si="21"/>
        <v>si</v>
      </c>
      <c r="P316" s="195"/>
      <c r="Q316" s="191"/>
    </row>
    <row r="317" spans="2:17">
      <c r="B317" s="139"/>
      <c r="C317" s="20"/>
      <c r="D317" s="2">
        <v>9.3000000000000007</v>
      </c>
      <c r="E317" s="114" t="s">
        <v>160</v>
      </c>
      <c r="F317" s="114" t="s">
        <v>134</v>
      </c>
      <c r="G317" s="3" t="s">
        <v>161</v>
      </c>
      <c r="H317" s="2" t="s">
        <v>136</v>
      </c>
      <c r="I317" s="145">
        <v>2755.63</v>
      </c>
      <c r="J317" s="146">
        <v>1498</v>
      </c>
      <c r="K317" s="147">
        <f t="shared" si="27"/>
        <v>4127934</v>
      </c>
      <c r="L317" s="140"/>
      <c r="N317" s="135">
        <f t="shared" si="22"/>
        <v>4127934</v>
      </c>
      <c r="O317" s="193" t="str">
        <f t="shared" si="21"/>
        <v>si</v>
      </c>
      <c r="P317" s="195"/>
      <c r="Q317" s="191"/>
    </row>
    <row r="318" spans="2:17" ht="21" thickBot="1">
      <c r="B318" s="139"/>
      <c r="C318" s="115" t="s">
        <v>17</v>
      </c>
      <c r="D318" s="122"/>
      <c r="E318" s="122"/>
      <c r="F318" s="122"/>
      <c r="G318" s="117"/>
      <c r="H318" s="116"/>
      <c r="I318" s="145"/>
      <c r="J318" s="149"/>
      <c r="K318" s="150">
        <f>SUM(K315:K317)</f>
        <v>11174716</v>
      </c>
      <c r="L318" s="140"/>
      <c r="N318" s="135">
        <f>SUM(N314:N317)</f>
        <v>11174716</v>
      </c>
      <c r="O318" s="193" t="str">
        <f t="shared" si="21"/>
        <v>si</v>
      </c>
      <c r="P318" s="195"/>
      <c r="Q318" s="191"/>
    </row>
    <row r="319" spans="2:17" ht="21" thickBot="1">
      <c r="B319" s="139"/>
      <c r="C319" s="237" t="s">
        <v>18</v>
      </c>
      <c r="D319" s="238"/>
      <c r="E319" s="238"/>
      <c r="F319" s="238"/>
      <c r="G319" s="238"/>
      <c r="H319" s="238"/>
      <c r="I319" s="238"/>
      <c r="J319" s="239"/>
      <c r="K319" s="124">
        <f>+K318+K313+K305+K301+K296</f>
        <v>50138981</v>
      </c>
      <c r="L319" s="140"/>
      <c r="N319" s="135">
        <f>+N318+N313+N305+N301+N296</f>
        <v>50138981</v>
      </c>
      <c r="O319" s="193" t="str">
        <f t="shared" si="21"/>
        <v>si</v>
      </c>
      <c r="P319" s="195"/>
      <c r="Q319" s="191"/>
    </row>
    <row r="320" spans="2:17" ht="21" thickBot="1">
      <c r="B320" s="156"/>
      <c r="C320" s="125"/>
      <c r="D320" s="125"/>
      <c r="E320" s="125"/>
      <c r="F320" s="125"/>
      <c r="G320" s="125"/>
      <c r="H320" s="125"/>
      <c r="I320" s="125"/>
      <c r="J320" s="125"/>
      <c r="K320" s="126"/>
      <c r="L320" s="157"/>
      <c r="N320" s="135">
        <f t="shared" si="22"/>
        <v>0</v>
      </c>
      <c r="O320" s="193" t="str">
        <f t="shared" si="21"/>
        <v>si</v>
      </c>
      <c r="P320" s="195"/>
      <c r="Q320" s="197"/>
    </row>
    <row r="321" spans="2:17">
      <c r="B321" s="156"/>
      <c r="C321" s="127"/>
      <c r="D321" s="128"/>
      <c r="E321" s="127"/>
      <c r="F321" s="127"/>
      <c r="G321" s="240" t="s">
        <v>148</v>
      </c>
      <c r="H321" s="241"/>
      <c r="I321" s="241"/>
      <c r="J321" s="5"/>
      <c r="K321" s="6">
        <v>1528404</v>
      </c>
      <c r="L321" s="157"/>
      <c r="N321" s="135">
        <v>1528404</v>
      </c>
      <c r="O321" s="193" t="str">
        <f t="shared" si="21"/>
        <v>si</v>
      </c>
      <c r="P321" s="195"/>
      <c r="Q321" s="191"/>
    </row>
    <row r="322" spans="2:17">
      <c r="B322" s="156"/>
      <c r="C322" s="127"/>
      <c r="D322" s="128"/>
      <c r="E322" s="127"/>
      <c r="F322" s="127"/>
      <c r="G322" s="4" t="s">
        <v>149</v>
      </c>
      <c r="H322" s="7"/>
      <c r="I322" s="8"/>
      <c r="J322" s="9"/>
      <c r="K322" s="10">
        <v>190455</v>
      </c>
      <c r="L322" s="157"/>
      <c r="N322" s="135">
        <v>190455</v>
      </c>
      <c r="O322" s="193" t="str">
        <f t="shared" si="21"/>
        <v>si</v>
      </c>
      <c r="P322" s="195"/>
      <c r="Q322" s="191"/>
    </row>
    <row r="323" spans="2:17" ht="21" thickBot="1">
      <c r="B323" s="156"/>
      <c r="C323" s="127"/>
      <c r="D323" s="129"/>
      <c r="E323" s="129"/>
      <c r="F323" s="129"/>
      <c r="G323" s="14" t="s">
        <v>18</v>
      </c>
      <c r="H323" s="11"/>
      <c r="I323" s="12"/>
      <c r="J323" s="13"/>
      <c r="K323" s="15">
        <f>+K322+K321+K319</f>
        <v>51857840</v>
      </c>
      <c r="L323" s="157"/>
      <c r="N323" s="135">
        <f>+N322+N321+N319</f>
        <v>51857840</v>
      </c>
      <c r="O323" s="193" t="str">
        <f t="shared" si="21"/>
        <v>si</v>
      </c>
      <c r="P323" s="195"/>
      <c r="Q323" s="191"/>
    </row>
    <row r="324" spans="2:17" ht="21" thickBot="1">
      <c r="B324" s="156"/>
      <c r="C324" s="127"/>
      <c r="D324" s="128"/>
      <c r="E324" s="127"/>
      <c r="F324" s="127"/>
      <c r="G324" s="16" t="s">
        <v>19</v>
      </c>
      <c r="H324" s="17"/>
      <c r="I324" s="18"/>
      <c r="J324" s="19"/>
      <c r="K324" s="124">
        <f>+K323</f>
        <v>51857840</v>
      </c>
      <c r="L324" s="157"/>
      <c r="N324" s="135">
        <f>+N323</f>
        <v>51857840</v>
      </c>
      <c r="O324" s="193" t="str">
        <f t="shared" si="21"/>
        <v>si</v>
      </c>
      <c r="P324" s="219">
        <v>51999218.369999997</v>
      </c>
      <c r="Q324" s="191"/>
    </row>
    <row r="325" spans="2:17" ht="21" thickBot="1">
      <c r="B325" s="156"/>
      <c r="C325" s="127"/>
      <c r="D325" s="128"/>
      <c r="E325" s="128"/>
      <c r="F325" s="128"/>
      <c r="G325" s="127"/>
      <c r="H325" s="127"/>
      <c r="I325" s="130"/>
      <c r="J325" s="131"/>
      <c r="K325" s="132"/>
      <c r="L325" s="157"/>
      <c r="P325" s="195"/>
      <c r="Q325" s="191"/>
    </row>
    <row r="326" spans="2:17">
      <c r="B326" s="156"/>
      <c r="C326" s="133"/>
      <c r="D326" s="242"/>
      <c r="E326" s="242"/>
      <c r="F326" s="242"/>
      <c r="G326" s="242"/>
      <c r="H326" s="242"/>
      <c r="I326" s="242"/>
      <c r="J326" s="242"/>
      <c r="K326" s="243"/>
      <c r="L326" s="157"/>
      <c r="P326" s="195"/>
      <c r="Q326" s="191"/>
    </row>
    <row r="327" spans="2:17">
      <c r="B327" s="156"/>
      <c r="C327" s="230" t="s">
        <v>20</v>
      </c>
      <c r="D327" s="231"/>
      <c r="E327" s="231"/>
      <c r="F327" s="231"/>
      <c r="G327" s="231"/>
      <c r="H327" s="244" t="s">
        <v>10</v>
      </c>
      <c r="I327" s="244"/>
      <c r="J327" s="244"/>
      <c r="K327" s="159" t="s">
        <v>21</v>
      </c>
      <c r="L327" s="160"/>
      <c r="P327" s="195"/>
      <c r="Q327" s="191"/>
    </row>
    <row r="328" spans="2:17" ht="43.5" customHeight="1">
      <c r="B328" s="156"/>
      <c r="C328" s="230" t="s">
        <v>22</v>
      </c>
      <c r="D328" s="231"/>
      <c r="E328" s="231"/>
      <c r="F328" s="231"/>
      <c r="G328" s="231"/>
      <c r="H328" s="226" t="s">
        <v>23</v>
      </c>
      <c r="I328" s="226"/>
      <c r="J328" s="161" t="s">
        <v>24</v>
      </c>
      <c r="K328" s="93">
        <v>0.25</v>
      </c>
      <c r="L328" s="162"/>
      <c r="P328" s="195"/>
      <c r="Q328" s="191"/>
    </row>
    <row r="329" spans="2:17">
      <c r="B329" s="156"/>
      <c r="C329" s="230" t="s">
        <v>25</v>
      </c>
      <c r="D329" s="231"/>
      <c r="E329" s="231"/>
      <c r="F329" s="231"/>
      <c r="G329" s="231"/>
      <c r="H329" s="232" t="s">
        <v>162</v>
      </c>
      <c r="I329" s="233"/>
      <c r="J329" s="161" t="s">
        <v>26</v>
      </c>
      <c r="K329" s="93">
        <v>0.02</v>
      </c>
      <c r="L329" s="162"/>
      <c r="P329" s="195"/>
      <c r="Q329" s="191"/>
    </row>
    <row r="330" spans="2:17">
      <c r="B330" s="156"/>
      <c r="C330" s="234" t="s">
        <v>197</v>
      </c>
      <c r="D330" s="235"/>
      <c r="E330" s="235"/>
      <c r="F330" s="235"/>
      <c r="G330" s="235"/>
      <c r="H330" s="236" t="s">
        <v>75</v>
      </c>
      <c r="I330" s="226"/>
      <c r="J330" s="161" t="s">
        <v>27</v>
      </c>
      <c r="K330" s="93">
        <v>0.05</v>
      </c>
      <c r="L330" s="162"/>
      <c r="P330" s="195"/>
      <c r="Q330" s="191"/>
    </row>
    <row r="331" spans="2:17">
      <c r="B331" s="156"/>
      <c r="C331" s="224" t="s">
        <v>28</v>
      </c>
      <c r="D331" s="225"/>
      <c r="E331" s="225"/>
      <c r="F331" s="225"/>
      <c r="G331" s="225"/>
      <c r="H331" s="226" t="s">
        <v>29</v>
      </c>
      <c r="I331" s="226"/>
      <c r="J331" s="161" t="s">
        <v>30</v>
      </c>
      <c r="K331" s="93">
        <v>0.32</v>
      </c>
      <c r="L331" s="157"/>
      <c r="P331" s="195"/>
      <c r="Q331" s="191"/>
    </row>
    <row r="332" spans="2:17">
      <c r="B332" s="139"/>
      <c r="C332" s="227" t="s">
        <v>31</v>
      </c>
      <c r="D332" s="225"/>
      <c r="E332" s="225"/>
      <c r="F332" s="225"/>
      <c r="G332" s="225"/>
      <c r="H332" s="228"/>
      <c r="I332" s="228"/>
      <c r="J332" s="228"/>
      <c r="K332" s="229"/>
      <c r="L332" s="140"/>
      <c r="P332" s="195"/>
      <c r="Q332" s="191"/>
    </row>
    <row r="333" spans="2:17" ht="21" thickBot="1">
      <c r="B333" s="164"/>
      <c r="C333" s="165"/>
      <c r="D333" s="165"/>
      <c r="E333" s="166"/>
      <c r="F333" s="165"/>
      <c r="G333" s="109"/>
      <c r="H333" s="165"/>
      <c r="I333" s="165"/>
      <c r="J333" s="165"/>
      <c r="K333" s="165"/>
      <c r="L333" s="167"/>
      <c r="P333" s="195"/>
      <c r="Q333" s="191"/>
    </row>
    <row r="334" spans="2:17" ht="30.75" customHeight="1" thickTop="1">
      <c r="B334" s="136"/>
      <c r="C334" s="221" t="s">
        <v>196</v>
      </c>
      <c r="D334" s="222"/>
      <c r="E334" s="222"/>
      <c r="F334" s="223"/>
      <c r="G334" s="137"/>
      <c r="H334" s="137"/>
      <c r="I334" s="137"/>
      <c r="J334" s="137"/>
      <c r="K334" s="137"/>
      <c r="L334" s="138"/>
      <c r="P334" s="195"/>
      <c r="Q334" s="191"/>
    </row>
    <row r="335" spans="2:17">
      <c r="B335" s="139"/>
      <c r="C335" s="182" t="s">
        <v>0</v>
      </c>
      <c r="D335" s="183" t="s">
        <v>1</v>
      </c>
      <c r="E335" s="182" t="s">
        <v>2</v>
      </c>
      <c r="F335" s="183">
        <v>2</v>
      </c>
      <c r="G335" s="220" t="s">
        <v>3</v>
      </c>
      <c r="H335" s="220"/>
      <c r="I335" s="220"/>
      <c r="J335" s="180"/>
      <c r="K335" s="181"/>
      <c r="L335" s="140"/>
      <c r="P335" s="195"/>
      <c r="Q335" s="191"/>
    </row>
    <row r="336" spans="2:17">
      <c r="B336" s="139"/>
      <c r="C336" s="245" t="s">
        <v>4</v>
      </c>
      <c r="D336" s="220"/>
      <c r="E336" s="220"/>
      <c r="F336" s="220"/>
      <c r="G336" s="220"/>
      <c r="H336" s="220"/>
      <c r="I336" s="220"/>
      <c r="J336" s="220"/>
      <c r="K336" s="246"/>
      <c r="L336" s="140"/>
      <c r="P336" s="195"/>
      <c r="Q336" s="191"/>
    </row>
    <row r="337" spans="2:17">
      <c r="B337" s="142"/>
      <c r="C337" s="247" t="s">
        <v>5</v>
      </c>
      <c r="D337" s="247"/>
      <c r="E337" s="247"/>
      <c r="F337" s="247"/>
      <c r="G337" s="247"/>
      <c r="H337" s="247"/>
      <c r="I337" s="247"/>
      <c r="J337" s="247"/>
      <c r="K337" s="247"/>
      <c r="L337" s="143"/>
      <c r="P337" s="195"/>
      <c r="Q337" s="191"/>
    </row>
    <row r="338" spans="2:17">
      <c r="B338" s="139"/>
      <c r="C338" s="247"/>
      <c r="D338" s="247"/>
      <c r="E338" s="247"/>
      <c r="F338" s="247"/>
      <c r="G338" s="247"/>
      <c r="H338" s="247"/>
      <c r="I338" s="247"/>
      <c r="J338" s="247"/>
      <c r="K338" s="247"/>
      <c r="L338" s="140"/>
      <c r="P338" s="195"/>
      <c r="Q338" s="191"/>
    </row>
    <row r="339" spans="2:17">
      <c r="B339" s="139"/>
      <c r="C339" s="248" t="s">
        <v>6</v>
      </c>
      <c r="D339" s="249"/>
      <c r="E339" s="249"/>
      <c r="F339" s="249"/>
      <c r="G339" s="249"/>
      <c r="H339" s="249"/>
      <c r="I339" s="249"/>
      <c r="J339" s="249"/>
      <c r="K339" s="250"/>
      <c r="L339" s="140"/>
      <c r="P339" s="195"/>
      <c r="Q339" s="191"/>
    </row>
    <row r="340" spans="2:17" ht="33" customHeight="1" thickBot="1">
      <c r="B340" s="139"/>
      <c r="C340" s="251" t="s">
        <v>210</v>
      </c>
      <c r="D340" s="252"/>
      <c r="E340" s="252"/>
      <c r="F340" s="252"/>
      <c r="G340" s="252"/>
      <c r="H340" s="252"/>
      <c r="I340" s="252"/>
      <c r="J340" s="252"/>
      <c r="K340" s="253"/>
      <c r="L340" s="140"/>
      <c r="P340" s="195"/>
      <c r="Q340" s="191"/>
    </row>
    <row r="341" spans="2:17">
      <c r="B341" s="139"/>
      <c r="C341" s="254" t="s">
        <v>7</v>
      </c>
      <c r="D341" s="256" t="s">
        <v>8</v>
      </c>
      <c r="E341" s="258" t="s">
        <v>9</v>
      </c>
      <c r="F341" s="258"/>
      <c r="G341" s="254" t="s">
        <v>10</v>
      </c>
      <c r="H341" s="256" t="s">
        <v>11</v>
      </c>
      <c r="I341" s="256" t="s">
        <v>12</v>
      </c>
      <c r="J341" s="259" t="s">
        <v>13</v>
      </c>
      <c r="K341" s="261" t="s">
        <v>14</v>
      </c>
      <c r="L341" s="140"/>
      <c r="P341" s="195"/>
      <c r="Q341" s="191"/>
    </row>
    <row r="342" spans="2:17" ht="21" thickBot="1">
      <c r="B342" s="139"/>
      <c r="C342" s="255"/>
      <c r="D342" s="257"/>
      <c r="E342" s="1" t="s">
        <v>15</v>
      </c>
      <c r="F342" s="1" t="s">
        <v>16</v>
      </c>
      <c r="G342" s="255"/>
      <c r="H342" s="257"/>
      <c r="I342" s="257"/>
      <c r="J342" s="260"/>
      <c r="K342" s="262"/>
      <c r="L342" s="140"/>
      <c r="P342" s="195"/>
      <c r="Q342" s="191"/>
    </row>
    <row r="343" spans="2:17" ht="21" thickBot="1">
      <c r="B343" s="139"/>
      <c r="C343" s="111">
        <v>1</v>
      </c>
      <c r="D343" s="112"/>
      <c r="E343" s="112"/>
      <c r="F343" s="112"/>
      <c r="G343" s="112" t="s">
        <v>87</v>
      </c>
      <c r="H343" s="112"/>
      <c r="I343" s="112"/>
      <c r="J343" s="112"/>
      <c r="K343" s="113"/>
      <c r="L343" s="140"/>
      <c r="P343" s="195"/>
      <c r="Q343" s="191"/>
    </row>
    <row r="344" spans="2:17">
      <c r="B344" s="139"/>
      <c r="C344" s="20"/>
      <c r="D344" s="2">
        <v>1.1000000000000001</v>
      </c>
      <c r="E344" s="114" t="s">
        <v>88</v>
      </c>
      <c r="F344" s="114" t="s">
        <v>89</v>
      </c>
      <c r="G344" s="3" t="s">
        <v>90</v>
      </c>
      <c r="H344" s="2" t="s">
        <v>91</v>
      </c>
      <c r="I344" s="145">
        <v>39.03</v>
      </c>
      <c r="J344" s="146">
        <v>2318</v>
      </c>
      <c r="K344" s="147">
        <f>+ROUND(I344*J344,0)</f>
        <v>90472</v>
      </c>
      <c r="L344" s="140"/>
      <c r="N344" s="135">
        <f t="shared" ref="N344:N363" si="28">+ROUND(I344*J344,0)</f>
        <v>90472</v>
      </c>
      <c r="O344" s="193" t="str">
        <f t="shared" ref="O344:O367" si="29">+IF(N344=K344,"si","no")</f>
        <v>si</v>
      </c>
      <c r="P344" s="195"/>
      <c r="Q344" s="191"/>
    </row>
    <row r="345" spans="2:17">
      <c r="B345" s="139"/>
      <c r="C345" s="20"/>
      <c r="D345" s="2">
        <v>1.2</v>
      </c>
      <c r="E345" s="114" t="s">
        <v>92</v>
      </c>
      <c r="F345" s="114" t="s">
        <v>93</v>
      </c>
      <c r="G345" s="3" t="s">
        <v>94</v>
      </c>
      <c r="H345" s="2" t="s">
        <v>91</v>
      </c>
      <c r="I345" s="145">
        <v>310.43</v>
      </c>
      <c r="J345" s="146">
        <v>19482</v>
      </c>
      <c r="K345" s="147">
        <f t="shared" ref="K345:K347" si="30">+ROUND(I345*J345,0)</f>
        <v>6047797</v>
      </c>
      <c r="L345" s="140"/>
      <c r="N345" s="135">
        <f t="shared" si="28"/>
        <v>6047797</v>
      </c>
      <c r="O345" s="193" t="str">
        <f t="shared" si="29"/>
        <v>si</v>
      </c>
      <c r="P345" s="195"/>
      <c r="Q345" s="191"/>
    </row>
    <row r="346" spans="2:17">
      <c r="B346" s="139"/>
      <c r="C346" s="20"/>
      <c r="D346" s="2">
        <v>1.3</v>
      </c>
      <c r="E346" s="114" t="s">
        <v>95</v>
      </c>
      <c r="F346" s="114" t="s">
        <v>93</v>
      </c>
      <c r="G346" s="3" t="s">
        <v>96</v>
      </c>
      <c r="H346" s="2" t="s">
        <v>97</v>
      </c>
      <c r="I346" s="145">
        <v>11.8</v>
      </c>
      <c r="J346" s="146">
        <v>7601</v>
      </c>
      <c r="K346" s="147">
        <f t="shared" si="30"/>
        <v>89692</v>
      </c>
      <c r="L346" s="140"/>
      <c r="N346" s="135">
        <f t="shared" si="28"/>
        <v>89692</v>
      </c>
      <c r="O346" s="193" t="str">
        <f t="shared" si="29"/>
        <v>si</v>
      </c>
      <c r="P346" s="195"/>
      <c r="Q346" s="191"/>
    </row>
    <row r="347" spans="2:17" ht="31.5">
      <c r="B347" s="139"/>
      <c r="C347" s="20"/>
      <c r="D347" s="2">
        <v>1.4</v>
      </c>
      <c r="E347" s="114" t="s">
        <v>102</v>
      </c>
      <c r="F347" s="114" t="s">
        <v>103</v>
      </c>
      <c r="G347" s="3" t="s">
        <v>104</v>
      </c>
      <c r="H347" s="2" t="s">
        <v>101</v>
      </c>
      <c r="I347" s="145">
        <v>97.12</v>
      </c>
      <c r="J347" s="146">
        <v>6294</v>
      </c>
      <c r="K347" s="147">
        <f t="shared" si="30"/>
        <v>611273</v>
      </c>
      <c r="L347" s="140"/>
      <c r="N347" s="135">
        <f t="shared" si="28"/>
        <v>611273</v>
      </c>
      <c r="O347" s="193" t="str">
        <f t="shared" si="29"/>
        <v>si</v>
      </c>
      <c r="P347" s="195"/>
      <c r="Q347" s="191"/>
    </row>
    <row r="348" spans="2:17" ht="21" thickBot="1">
      <c r="B348" s="148"/>
      <c r="C348" s="115" t="s">
        <v>17</v>
      </c>
      <c r="D348" s="116"/>
      <c r="E348" s="116"/>
      <c r="F348" s="116"/>
      <c r="G348" s="117"/>
      <c r="H348" s="116"/>
      <c r="I348" s="145"/>
      <c r="J348" s="149"/>
      <c r="K348" s="150">
        <f>SUM(K344:K347)</f>
        <v>6839234</v>
      </c>
      <c r="L348" s="151"/>
      <c r="N348" s="135">
        <f>SUM(N344:N347)</f>
        <v>6839234</v>
      </c>
      <c r="O348" s="193" t="str">
        <f t="shared" si="29"/>
        <v>si</v>
      </c>
      <c r="P348" s="195"/>
      <c r="Q348" s="191"/>
    </row>
    <row r="349" spans="2:17" ht="21" thickBot="1">
      <c r="B349" s="139"/>
      <c r="C349" s="111">
        <v>3</v>
      </c>
      <c r="D349" s="112"/>
      <c r="E349" s="112"/>
      <c r="F349" s="112"/>
      <c r="G349" s="112" t="s">
        <v>105</v>
      </c>
      <c r="H349" s="112"/>
      <c r="I349" s="112"/>
      <c r="J349" s="112"/>
      <c r="K349" s="113"/>
      <c r="L349" s="140"/>
      <c r="N349" s="135">
        <f t="shared" si="28"/>
        <v>0</v>
      </c>
      <c r="O349" s="193" t="str">
        <f t="shared" si="29"/>
        <v>si</v>
      </c>
      <c r="P349" s="195"/>
      <c r="Q349" s="191"/>
    </row>
    <row r="350" spans="2:17">
      <c r="B350" s="139"/>
      <c r="C350" s="20"/>
      <c r="D350" s="2">
        <v>3.1</v>
      </c>
      <c r="E350" s="114" t="s">
        <v>106</v>
      </c>
      <c r="F350" s="114" t="s">
        <v>107</v>
      </c>
      <c r="G350" s="3" t="s">
        <v>108</v>
      </c>
      <c r="H350" s="2" t="s">
        <v>91</v>
      </c>
      <c r="I350" s="145">
        <v>64.45</v>
      </c>
      <c r="J350" s="146">
        <v>1675</v>
      </c>
      <c r="K350" s="147">
        <f t="shared" ref="K350" si="31">+ROUND(I350*J350,0)</f>
        <v>107954</v>
      </c>
      <c r="L350" s="140"/>
      <c r="N350" s="135">
        <f t="shared" si="28"/>
        <v>107954</v>
      </c>
      <c r="O350" s="193" t="str">
        <f t="shared" si="29"/>
        <v>si</v>
      </c>
      <c r="P350" s="195"/>
      <c r="Q350" s="191"/>
    </row>
    <row r="351" spans="2:17" ht="21" thickBot="1">
      <c r="B351" s="139"/>
      <c r="C351" s="115" t="s">
        <v>17</v>
      </c>
      <c r="D351" s="152"/>
      <c r="E351" s="153"/>
      <c r="F351" s="152"/>
      <c r="G351" s="152"/>
      <c r="H351" s="152"/>
      <c r="I351" s="145"/>
      <c r="J351" s="152"/>
      <c r="K351" s="150">
        <f>SUM(K350)</f>
        <v>107954</v>
      </c>
      <c r="L351" s="140"/>
      <c r="N351" s="135">
        <f>SUM(N349:N350)</f>
        <v>107954</v>
      </c>
      <c r="O351" s="193" t="str">
        <f t="shared" si="29"/>
        <v>si</v>
      </c>
      <c r="P351" s="195"/>
      <c r="Q351" s="191"/>
    </row>
    <row r="352" spans="2:17">
      <c r="B352" s="139"/>
      <c r="C352" s="169">
        <v>5</v>
      </c>
      <c r="D352" s="170"/>
      <c r="E352" s="170"/>
      <c r="F352" s="170"/>
      <c r="G352" s="170" t="s">
        <v>114</v>
      </c>
      <c r="H352" s="170"/>
      <c r="I352" s="170"/>
      <c r="J352" s="170"/>
      <c r="K352" s="171"/>
      <c r="L352" s="140"/>
      <c r="N352" s="135">
        <f t="shared" si="28"/>
        <v>0</v>
      </c>
      <c r="O352" s="193" t="str">
        <f t="shared" si="29"/>
        <v>si</v>
      </c>
      <c r="P352" s="195"/>
      <c r="Q352" s="191"/>
    </row>
    <row r="353" spans="2:17">
      <c r="B353" s="139"/>
      <c r="C353" s="121"/>
      <c r="D353" s="2">
        <v>5.0999999999999996</v>
      </c>
      <c r="E353" s="114" t="s">
        <v>157</v>
      </c>
      <c r="F353" s="114" t="s">
        <v>140</v>
      </c>
      <c r="G353" s="3" t="s">
        <v>116</v>
      </c>
      <c r="H353" s="2" t="s">
        <v>101</v>
      </c>
      <c r="I353" s="145">
        <v>59</v>
      </c>
      <c r="J353" s="146">
        <v>24299</v>
      </c>
      <c r="K353" s="147">
        <f t="shared" ref="K353:K356" si="32">+ROUND(I353*J353,0)</f>
        <v>1433641</v>
      </c>
      <c r="L353" s="140"/>
      <c r="N353" s="135">
        <f t="shared" si="28"/>
        <v>1433641</v>
      </c>
      <c r="O353" s="193" t="str">
        <f t="shared" si="29"/>
        <v>si</v>
      </c>
      <c r="P353" s="195"/>
      <c r="Q353" s="191"/>
    </row>
    <row r="354" spans="2:17">
      <c r="B354" s="139"/>
      <c r="C354" s="121"/>
      <c r="D354" s="2">
        <v>5.2</v>
      </c>
      <c r="E354" s="114">
        <v>610.20000000000005</v>
      </c>
      <c r="F354" s="114" t="s">
        <v>117</v>
      </c>
      <c r="G354" s="3" t="s">
        <v>118</v>
      </c>
      <c r="H354" s="2" t="s">
        <v>101</v>
      </c>
      <c r="I354" s="145">
        <v>26.32</v>
      </c>
      <c r="J354" s="146">
        <v>58527</v>
      </c>
      <c r="K354" s="147">
        <f t="shared" si="32"/>
        <v>1540431</v>
      </c>
      <c r="L354" s="140"/>
      <c r="N354" s="135">
        <f t="shared" si="28"/>
        <v>1540431</v>
      </c>
      <c r="O354" s="193" t="str">
        <f t="shared" si="29"/>
        <v>si</v>
      </c>
      <c r="P354" s="195"/>
      <c r="Q354" s="191"/>
    </row>
    <row r="355" spans="2:17">
      <c r="B355" s="139"/>
      <c r="C355" s="121"/>
      <c r="D355" s="2">
        <v>5.3</v>
      </c>
      <c r="E355" s="114" t="s">
        <v>120</v>
      </c>
      <c r="F355" s="114" t="s">
        <v>119</v>
      </c>
      <c r="G355" s="3" t="s">
        <v>121</v>
      </c>
      <c r="H355" s="2" t="s">
        <v>101</v>
      </c>
      <c r="I355" s="145">
        <v>26.32</v>
      </c>
      <c r="J355" s="146">
        <v>774437</v>
      </c>
      <c r="K355" s="147">
        <f t="shared" si="32"/>
        <v>20383182</v>
      </c>
      <c r="L355" s="140"/>
      <c r="N355" s="135">
        <f t="shared" si="28"/>
        <v>20383182</v>
      </c>
      <c r="O355" s="193" t="str">
        <f t="shared" si="29"/>
        <v>si</v>
      </c>
      <c r="P355" s="195"/>
      <c r="Q355" s="191"/>
    </row>
    <row r="356" spans="2:17" ht="31.5">
      <c r="B356" s="139"/>
      <c r="C356" s="121"/>
      <c r="D356" s="2">
        <v>5.4</v>
      </c>
      <c r="E356" s="114" t="s">
        <v>126</v>
      </c>
      <c r="F356" s="114" t="s">
        <v>127</v>
      </c>
      <c r="G356" s="3" t="s">
        <v>128</v>
      </c>
      <c r="H356" s="2" t="s">
        <v>97</v>
      </c>
      <c r="I356" s="145">
        <v>52.65</v>
      </c>
      <c r="J356" s="146">
        <v>76530</v>
      </c>
      <c r="K356" s="147">
        <f t="shared" si="32"/>
        <v>4029305</v>
      </c>
      <c r="L356" s="140"/>
      <c r="N356" s="135">
        <f t="shared" si="28"/>
        <v>4029305</v>
      </c>
      <c r="O356" s="193" t="str">
        <f t="shared" si="29"/>
        <v>si</v>
      </c>
      <c r="P356" s="195"/>
      <c r="Q356" s="191"/>
    </row>
    <row r="357" spans="2:17" ht="21" thickBot="1">
      <c r="B357" s="139"/>
      <c r="C357" s="173" t="s">
        <v>17</v>
      </c>
      <c r="D357" s="116"/>
      <c r="E357" s="116"/>
      <c r="F357" s="116"/>
      <c r="G357" s="117"/>
      <c r="H357" s="116"/>
      <c r="I357" s="174"/>
      <c r="J357" s="149"/>
      <c r="K357" s="150">
        <f>SUM(K353:K356)</f>
        <v>27386559</v>
      </c>
      <c r="L357" s="140"/>
      <c r="N357" s="135">
        <f>SUM(N352:N356)</f>
        <v>27386559</v>
      </c>
      <c r="O357" s="193" t="str">
        <f t="shared" si="29"/>
        <v>si</v>
      </c>
      <c r="P357" s="195"/>
      <c r="Q357" s="191"/>
    </row>
    <row r="358" spans="2:17">
      <c r="B358" s="139"/>
      <c r="C358" s="169">
        <v>9</v>
      </c>
      <c r="D358" s="170"/>
      <c r="E358" s="170"/>
      <c r="F358" s="170"/>
      <c r="G358" s="170" t="s">
        <v>129</v>
      </c>
      <c r="H358" s="170"/>
      <c r="I358" s="170"/>
      <c r="J358" s="170"/>
      <c r="K358" s="171"/>
      <c r="L358" s="140"/>
      <c r="N358" s="135">
        <f t="shared" si="28"/>
        <v>0</v>
      </c>
      <c r="O358" s="193" t="str">
        <f t="shared" si="29"/>
        <v>si</v>
      </c>
      <c r="P358" s="195"/>
      <c r="Q358" s="191"/>
    </row>
    <row r="359" spans="2:17" ht="47.25">
      <c r="B359" s="139"/>
      <c r="C359" s="2"/>
      <c r="D359" s="2">
        <v>9.1</v>
      </c>
      <c r="E359" s="114">
        <v>900.2</v>
      </c>
      <c r="F359" s="114" t="s">
        <v>130</v>
      </c>
      <c r="G359" s="3" t="s">
        <v>131</v>
      </c>
      <c r="H359" s="2" t="s">
        <v>132</v>
      </c>
      <c r="I359" s="145">
        <v>967.61</v>
      </c>
      <c r="J359" s="146">
        <v>1513</v>
      </c>
      <c r="K359" s="147">
        <f t="shared" ref="K359:K360" si="33">+ROUND(I359*J359,0)</f>
        <v>1463994</v>
      </c>
      <c r="L359" s="140"/>
      <c r="N359" s="135">
        <f t="shared" si="28"/>
        <v>1463994</v>
      </c>
      <c r="O359" s="193" t="str">
        <f t="shared" si="29"/>
        <v>si</v>
      </c>
      <c r="P359" s="195"/>
      <c r="Q359" s="191"/>
    </row>
    <row r="360" spans="2:17">
      <c r="B360" s="139"/>
      <c r="C360" s="2"/>
      <c r="D360" s="2">
        <v>9.1999999999999993</v>
      </c>
      <c r="E360" s="114" t="s">
        <v>133</v>
      </c>
      <c r="F360" s="114" t="s">
        <v>134</v>
      </c>
      <c r="G360" s="3" t="s">
        <v>135</v>
      </c>
      <c r="H360" s="2" t="s">
        <v>136</v>
      </c>
      <c r="I360" s="145">
        <v>904.07</v>
      </c>
      <c r="J360" s="146">
        <v>1513</v>
      </c>
      <c r="K360" s="147">
        <f t="shared" si="33"/>
        <v>1367858</v>
      </c>
      <c r="L360" s="140"/>
      <c r="N360" s="135">
        <f t="shared" si="28"/>
        <v>1367858</v>
      </c>
      <c r="O360" s="193" t="str">
        <f t="shared" si="29"/>
        <v>si</v>
      </c>
      <c r="P360" s="195"/>
      <c r="Q360" s="191"/>
    </row>
    <row r="361" spans="2:17" ht="21" thickBot="1">
      <c r="B361" s="139"/>
      <c r="C361" s="115" t="s">
        <v>17</v>
      </c>
      <c r="D361" s="122"/>
      <c r="E361" s="122"/>
      <c r="F361" s="122"/>
      <c r="G361" s="123"/>
      <c r="H361" s="116"/>
      <c r="I361" s="172"/>
      <c r="J361" s="149"/>
      <c r="K361" s="150">
        <f>SUM(K359:K360)</f>
        <v>2831852</v>
      </c>
      <c r="L361" s="140"/>
      <c r="N361" s="135">
        <f>SUM(N358:N360)</f>
        <v>2831852</v>
      </c>
      <c r="O361" s="193" t="str">
        <f t="shared" si="29"/>
        <v>si</v>
      </c>
      <c r="P361" s="195"/>
      <c r="Q361" s="191"/>
    </row>
    <row r="362" spans="2:17" ht="21" thickBot="1">
      <c r="B362" s="139"/>
      <c r="C362" s="237" t="s">
        <v>18</v>
      </c>
      <c r="D362" s="238"/>
      <c r="E362" s="238"/>
      <c r="F362" s="238"/>
      <c r="G362" s="238"/>
      <c r="H362" s="238"/>
      <c r="I362" s="238"/>
      <c r="J362" s="239"/>
      <c r="K362" s="124">
        <f>+K361+K357+K351+K348</f>
        <v>37165599</v>
      </c>
      <c r="L362" s="140"/>
      <c r="N362" s="135">
        <f>+N361+N357+N351+N348</f>
        <v>37165599</v>
      </c>
      <c r="O362" s="193" t="str">
        <f t="shared" si="29"/>
        <v>si</v>
      </c>
      <c r="P362" s="195"/>
      <c r="Q362" s="191"/>
    </row>
    <row r="363" spans="2:17" ht="21" thickBot="1">
      <c r="B363" s="156"/>
      <c r="C363" s="125"/>
      <c r="D363" s="125"/>
      <c r="E363" s="125"/>
      <c r="F363" s="125"/>
      <c r="G363" s="125"/>
      <c r="H363" s="125"/>
      <c r="I363" s="125"/>
      <c r="J363" s="125"/>
      <c r="K363" s="126"/>
      <c r="L363" s="157"/>
      <c r="N363" s="135">
        <f t="shared" si="28"/>
        <v>0</v>
      </c>
      <c r="O363" s="193" t="str">
        <f t="shared" si="29"/>
        <v>si</v>
      </c>
      <c r="P363" s="195"/>
      <c r="Q363" s="197"/>
    </row>
    <row r="364" spans="2:17">
      <c r="B364" s="156"/>
      <c r="C364" s="127"/>
      <c r="D364" s="128"/>
      <c r="E364" s="127"/>
      <c r="F364" s="127"/>
      <c r="G364" s="240" t="s">
        <v>194</v>
      </c>
      <c r="H364" s="241"/>
      <c r="I364" s="241"/>
      <c r="J364" s="5"/>
      <c r="K364" s="6">
        <v>1110998</v>
      </c>
      <c r="L364" s="157"/>
      <c r="N364" s="135">
        <v>1110998</v>
      </c>
      <c r="O364" s="193" t="str">
        <f t="shared" si="29"/>
        <v>si</v>
      </c>
      <c r="P364" s="195"/>
      <c r="Q364" s="191"/>
    </row>
    <row r="365" spans="2:17">
      <c r="B365" s="156"/>
      <c r="C365" s="127"/>
      <c r="D365" s="128"/>
      <c r="E365" s="127"/>
      <c r="F365" s="127"/>
      <c r="G365" s="198" t="s">
        <v>149</v>
      </c>
      <c r="H365" s="199"/>
      <c r="I365" s="199"/>
      <c r="J365" s="200"/>
      <c r="K365" s="201">
        <v>140781</v>
      </c>
      <c r="L365" s="157"/>
      <c r="N365" s="135">
        <v>140781</v>
      </c>
      <c r="O365" s="193" t="str">
        <f t="shared" si="29"/>
        <v>si</v>
      </c>
      <c r="P365" s="195"/>
      <c r="Q365" s="191"/>
    </row>
    <row r="366" spans="2:17" ht="21" thickBot="1">
      <c r="B366" s="156"/>
      <c r="C366" s="127"/>
      <c r="D366" s="129"/>
      <c r="E366" s="129"/>
      <c r="F366" s="129"/>
      <c r="G366" s="14" t="s">
        <v>18</v>
      </c>
      <c r="H366" s="11"/>
      <c r="I366" s="12"/>
      <c r="J366" s="13"/>
      <c r="K366" s="15">
        <f>+K365+K364+K362</f>
        <v>38417378</v>
      </c>
      <c r="L366" s="157"/>
      <c r="N366" s="135">
        <f>+N365+N364+N362</f>
        <v>38417378</v>
      </c>
      <c r="O366" s="193" t="str">
        <f t="shared" si="29"/>
        <v>si</v>
      </c>
      <c r="P366" s="195"/>
      <c r="Q366" s="191"/>
    </row>
    <row r="367" spans="2:17" ht="21" thickBot="1">
      <c r="B367" s="156"/>
      <c r="C367" s="127"/>
      <c r="D367" s="128"/>
      <c r="E367" s="127"/>
      <c r="F367" s="127"/>
      <c r="G367" s="16" t="s">
        <v>19</v>
      </c>
      <c r="H367" s="17"/>
      <c r="I367" s="18"/>
      <c r="J367" s="19"/>
      <c r="K367" s="124">
        <f>+K366</f>
        <v>38417378</v>
      </c>
      <c r="L367" s="157"/>
      <c r="N367" s="135">
        <f>+N366</f>
        <v>38417378</v>
      </c>
      <c r="O367" s="193" t="str">
        <f t="shared" si="29"/>
        <v>si</v>
      </c>
      <c r="P367" s="219">
        <v>38417960.280000001</v>
      </c>
      <c r="Q367" s="191"/>
    </row>
    <row r="368" spans="2:17" ht="21" thickBot="1">
      <c r="B368" s="156"/>
      <c r="C368" s="127"/>
      <c r="D368" s="128"/>
      <c r="E368" s="128"/>
      <c r="F368" s="128"/>
      <c r="G368" s="127"/>
      <c r="H368" s="127"/>
      <c r="I368" s="130"/>
      <c r="J368" s="131"/>
      <c r="K368" s="132"/>
      <c r="L368" s="157"/>
      <c r="P368" s="195"/>
      <c r="Q368" s="191"/>
    </row>
    <row r="369" spans="2:17">
      <c r="B369" s="156"/>
      <c r="C369" s="133"/>
      <c r="D369" s="242"/>
      <c r="E369" s="242"/>
      <c r="F369" s="242"/>
      <c r="G369" s="242"/>
      <c r="H369" s="242"/>
      <c r="I369" s="242"/>
      <c r="J369" s="242"/>
      <c r="K369" s="243"/>
      <c r="L369" s="157"/>
      <c r="P369" s="195"/>
      <c r="Q369" s="191"/>
    </row>
    <row r="370" spans="2:17">
      <c r="B370" s="156"/>
      <c r="C370" s="230" t="s">
        <v>20</v>
      </c>
      <c r="D370" s="231"/>
      <c r="E370" s="231"/>
      <c r="F370" s="231"/>
      <c r="G370" s="231"/>
      <c r="H370" s="244" t="s">
        <v>10</v>
      </c>
      <c r="I370" s="244"/>
      <c r="J370" s="244"/>
      <c r="K370" s="159" t="s">
        <v>21</v>
      </c>
      <c r="L370" s="160"/>
      <c r="P370" s="195"/>
      <c r="Q370" s="191"/>
    </row>
    <row r="371" spans="2:17" ht="39" customHeight="1">
      <c r="B371" s="156"/>
      <c r="C371" s="230" t="s">
        <v>22</v>
      </c>
      <c r="D371" s="231"/>
      <c r="E371" s="231"/>
      <c r="F371" s="231"/>
      <c r="G371" s="231"/>
      <c r="H371" s="226" t="s">
        <v>23</v>
      </c>
      <c r="I371" s="226"/>
      <c r="J371" s="161" t="s">
        <v>24</v>
      </c>
      <c r="K371" s="93">
        <v>0.25</v>
      </c>
      <c r="L371" s="162"/>
      <c r="P371" s="195"/>
      <c r="Q371" s="191"/>
    </row>
    <row r="372" spans="2:17">
      <c r="B372" s="156"/>
      <c r="C372" s="230" t="s">
        <v>25</v>
      </c>
      <c r="D372" s="231"/>
      <c r="E372" s="231"/>
      <c r="F372" s="231"/>
      <c r="G372" s="231"/>
      <c r="H372" s="232" t="s">
        <v>162</v>
      </c>
      <c r="I372" s="233"/>
      <c r="J372" s="161" t="s">
        <v>26</v>
      </c>
      <c r="K372" s="93">
        <v>0.02</v>
      </c>
      <c r="L372" s="162"/>
      <c r="P372" s="195"/>
      <c r="Q372" s="191"/>
    </row>
    <row r="373" spans="2:17">
      <c r="B373" s="156"/>
      <c r="C373" s="234" t="s">
        <v>197</v>
      </c>
      <c r="D373" s="235"/>
      <c r="E373" s="235"/>
      <c r="F373" s="235"/>
      <c r="G373" s="235"/>
      <c r="H373" s="236" t="s">
        <v>75</v>
      </c>
      <c r="I373" s="226"/>
      <c r="J373" s="161" t="s">
        <v>27</v>
      </c>
      <c r="K373" s="93">
        <v>0.05</v>
      </c>
      <c r="L373" s="162"/>
      <c r="P373" s="195"/>
      <c r="Q373" s="191"/>
    </row>
    <row r="374" spans="2:17" ht="49.5" customHeight="1">
      <c r="B374" s="156"/>
      <c r="C374" s="224" t="s">
        <v>28</v>
      </c>
      <c r="D374" s="225"/>
      <c r="E374" s="225"/>
      <c r="F374" s="225"/>
      <c r="G374" s="225"/>
      <c r="H374" s="226" t="s">
        <v>29</v>
      </c>
      <c r="I374" s="226"/>
      <c r="J374" s="161" t="s">
        <v>30</v>
      </c>
      <c r="K374" s="93">
        <v>0.32</v>
      </c>
      <c r="L374" s="157"/>
      <c r="P374" s="195"/>
      <c r="Q374" s="191"/>
    </row>
    <row r="375" spans="2:17">
      <c r="B375" s="139"/>
      <c r="C375" s="227" t="s">
        <v>31</v>
      </c>
      <c r="D375" s="225"/>
      <c r="E375" s="225"/>
      <c r="F375" s="225"/>
      <c r="G375" s="225"/>
      <c r="H375" s="228"/>
      <c r="I375" s="228"/>
      <c r="J375" s="228"/>
      <c r="K375" s="229"/>
      <c r="L375" s="140"/>
      <c r="P375" s="195"/>
      <c r="Q375" s="191"/>
    </row>
    <row r="376" spans="2:17" ht="21" thickBot="1">
      <c r="B376" s="164"/>
      <c r="C376" s="165"/>
      <c r="D376" s="165"/>
      <c r="E376" s="166"/>
      <c r="F376" s="165"/>
      <c r="G376" s="109"/>
      <c r="H376" s="165"/>
      <c r="I376" s="165"/>
      <c r="J376" s="165"/>
      <c r="K376" s="165"/>
      <c r="L376" s="167"/>
      <c r="P376" s="195"/>
      <c r="Q376" s="191"/>
    </row>
    <row r="377" spans="2:17" ht="21" thickTop="1"/>
    <row r="380" spans="2:17">
      <c r="F380" s="135" t="s">
        <v>211</v>
      </c>
    </row>
    <row r="381" spans="2:17">
      <c r="F381" s="135" t="s">
        <v>212</v>
      </c>
    </row>
    <row r="382" spans="2:17">
      <c r="F382" s="135" t="s">
        <v>213</v>
      </c>
    </row>
  </sheetData>
  <mergeCells count="232">
    <mergeCell ref="D45:K45"/>
    <mergeCell ref="C4:K4"/>
    <mergeCell ref="C5:K6"/>
    <mergeCell ref="C7:K7"/>
    <mergeCell ref="C8:K8"/>
    <mergeCell ref="C9:C10"/>
    <mergeCell ref="D9:D10"/>
    <mergeCell ref="E9:F9"/>
    <mergeCell ref="G9:G10"/>
    <mergeCell ref="H9:H10"/>
    <mergeCell ref="I9:I10"/>
    <mergeCell ref="J9:J10"/>
    <mergeCell ref="K9:K10"/>
    <mergeCell ref="C38:J38"/>
    <mergeCell ref="G40:I40"/>
    <mergeCell ref="C46:G46"/>
    <mergeCell ref="H46:J46"/>
    <mergeCell ref="C47:G47"/>
    <mergeCell ref="H47:I47"/>
    <mergeCell ref="C48:G48"/>
    <mergeCell ref="H48:I48"/>
    <mergeCell ref="C49:G49"/>
    <mergeCell ref="D95:K95"/>
    <mergeCell ref="C96:G96"/>
    <mergeCell ref="H96:J96"/>
    <mergeCell ref="H49:I49"/>
    <mergeCell ref="C50:G50"/>
    <mergeCell ref="H50:I50"/>
    <mergeCell ref="C51:G51"/>
    <mergeCell ref="H51:K51"/>
    <mergeCell ref="C56:K56"/>
    <mergeCell ref="C57:K58"/>
    <mergeCell ref="C59:K59"/>
    <mergeCell ref="C60:K60"/>
    <mergeCell ref="C97:G97"/>
    <mergeCell ref="H97:I97"/>
    <mergeCell ref="I61:I62"/>
    <mergeCell ref="J61:J62"/>
    <mergeCell ref="K61:K62"/>
    <mergeCell ref="C88:J88"/>
    <mergeCell ref="G90:I90"/>
    <mergeCell ref="C61:C62"/>
    <mergeCell ref="D61:D62"/>
    <mergeCell ref="E61:F61"/>
    <mergeCell ref="G61:G62"/>
    <mergeCell ref="H61:H62"/>
    <mergeCell ref="C101:G101"/>
    <mergeCell ref="H101:K101"/>
    <mergeCell ref="C105:K105"/>
    <mergeCell ref="C106:K107"/>
    <mergeCell ref="C98:G98"/>
    <mergeCell ref="H98:I98"/>
    <mergeCell ref="C99:G99"/>
    <mergeCell ref="H99:I99"/>
    <mergeCell ref="C100:G100"/>
    <mergeCell ref="H100:I100"/>
    <mergeCell ref="C108:K108"/>
    <mergeCell ref="C109:K109"/>
    <mergeCell ref="C110:C111"/>
    <mergeCell ref="D110:D111"/>
    <mergeCell ref="E110:F110"/>
    <mergeCell ref="G110:G111"/>
    <mergeCell ref="H110:H111"/>
    <mergeCell ref="I110:I111"/>
    <mergeCell ref="J110:J111"/>
    <mergeCell ref="K110:K111"/>
    <mergeCell ref="H139:I139"/>
    <mergeCell ref="C140:G140"/>
    <mergeCell ref="H140:I140"/>
    <mergeCell ref="C141:G141"/>
    <mergeCell ref="H141:I141"/>
    <mergeCell ref="C130:J130"/>
    <mergeCell ref="G132:I132"/>
    <mergeCell ref="D137:K137"/>
    <mergeCell ref="C138:G138"/>
    <mergeCell ref="H138:J138"/>
    <mergeCell ref="G189:I189"/>
    <mergeCell ref="C173:J173"/>
    <mergeCell ref="G175:I175"/>
    <mergeCell ref="D180:K180"/>
    <mergeCell ref="C181:G181"/>
    <mergeCell ref="H181:J181"/>
    <mergeCell ref="C147:K147"/>
    <mergeCell ref="C148:K149"/>
    <mergeCell ref="C150:K150"/>
    <mergeCell ref="C151:K151"/>
    <mergeCell ref="C152:C153"/>
    <mergeCell ref="D152:D153"/>
    <mergeCell ref="E152:F152"/>
    <mergeCell ref="G152:G153"/>
    <mergeCell ref="H152:H153"/>
    <mergeCell ref="I152:I153"/>
    <mergeCell ref="J152:J153"/>
    <mergeCell ref="K152:K153"/>
    <mergeCell ref="C190:K190"/>
    <mergeCell ref="C191:K192"/>
    <mergeCell ref="C193:K193"/>
    <mergeCell ref="C194:K194"/>
    <mergeCell ref="C195:C196"/>
    <mergeCell ref="D195:D196"/>
    <mergeCell ref="E195:F195"/>
    <mergeCell ref="G195:G196"/>
    <mergeCell ref="H195:H196"/>
    <mergeCell ref="I195:I196"/>
    <mergeCell ref="J195:J196"/>
    <mergeCell ref="K195:K196"/>
    <mergeCell ref="H246:H247"/>
    <mergeCell ref="I246:I247"/>
    <mergeCell ref="J246:J247"/>
    <mergeCell ref="K246:K247"/>
    <mergeCell ref="C239:F239"/>
    <mergeCell ref="G240:I240"/>
    <mergeCell ref="C224:J224"/>
    <mergeCell ref="G226:I226"/>
    <mergeCell ref="D231:K231"/>
    <mergeCell ref="C232:G232"/>
    <mergeCell ref="H232:J232"/>
    <mergeCell ref="C236:G236"/>
    <mergeCell ref="H236:I236"/>
    <mergeCell ref="C237:G237"/>
    <mergeCell ref="H237:K237"/>
    <mergeCell ref="C233:G233"/>
    <mergeCell ref="C276:G276"/>
    <mergeCell ref="H276:I276"/>
    <mergeCell ref="C277:G277"/>
    <mergeCell ref="H277:I277"/>
    <mergeCell ref="C278:G278"/>
    <mergeCell ref="H278:I278"/>
    <mergeCell ref="H233:I233"/>
    <mergeCell ref="C234:G234"/>
    <mergeCell ref="H234:I234"/>
    <mergeCell ref="C235:G235"/>
    <mergeCell ref="H235:I235"/>
    <mergeCell ref="C267:J267"/>
    <mergeCell ref="G269:I269"/>
    <mergeCell ref="D274:K274"/>
    <mergeCell ref="C275:G275"/>
    <mergeCell ref="H275:J275"/>
    <mergeCell ref="C241:K241"/>
    <mergeCell ref="C242:K243"/>
    <mergeCell ref="C244:K244"/>
    <mergeCell ref="C245:K245"/>
    <mergeCell ref="C246:C247"/>
    <mergeCell ref="D246:D247"/>
    <mergeCell ref="E246:F246"/>
    <mergeCell ref="G246:G247"/>
    <mergeCell ref="C279:G279"/>
    <mergeCell ref="H279:I279"/>
    <mergeCell ref="C280:G280"/>
    <mergeCell ref="H280:K280"/>
    <mergeCell ref="C282:F282"/>
    <mergeCell ref="G283:I283"/>
    <mergeCell ref="C319:J319"/>
    <mergeCell ref="G321:I321"/>
    <mergeCell ref="D326:K326"/>
    <mergeCell ref="C284:K284"/>
    <mergeCell ref="C285:K286"/>
    <mergeCell ref="C287:K287"/>
    <mergeCell ref="C288:K288"/>
    <mergeCell ref="C289:C290"/>
    <mergeCell ref="D289:D290"/>
    <mergeCell ref="E289:F289"/>
    <mergeCell ref="G289:G290"/>
    <mergeCell ref="G341:G342"/>
    <mergeCell ref="H341:H342"/>
    <mergeCell ref="I341:I342"/>
    <mergeCell ref="J341:J342"/>
    <mergeCell ref="K341:K342"/>
    <mergeCell ref="H289:H290"/>
    <mergeCell ref="I289:I290"/>
    <mergeCell ref="J289:J290"/>
    <mergeCell ref="K289:K290"/>
    <mergeCell ref="H328:I328"/>
    <mergeCell ref="C329:G329"/>
    <mergeCell ref="H329:I329"/>
    <mergeCell ref="C330:G330"/>
    <mergeCell ref="H330:I330"/>
    <mergeCell ref="C331:G331"/>
    <mergeCell ref="H331:I331"/>
    <mergeCell ref="C332:G332"/>
    <mergeCell ref="H332:K332"/>
    <mergeCell ref="C328:G328"/>
    <mergeCell ref="C327:G327"/>
    <mergeCell ref="H327:J327"/>
    <mergeCell ref="C334:F334"/>
    <mergeCell ref="G335:I335"/>
    <mergeCell ref="C374:G374"/>
    <mergeCell ref="H374:I374"/>
    <mergeCell ref="C375:G375"/>
    <mergeCell ref="H375:K375"/>
    <mergeCell ref="C371:G371"/>
    <mergeCell ref="H371:I371"/>
    <mergeCell ref="C372:G372"/>
    <mergeCell ref="H372:I372"/>
    <mergeCell ref="C373:G373"/>
    <mergeCell ref="H373:I373"/>
    <mergeCell ref="C362:J362"/>
    <mergeCell ref="G364:I364"/>
    <mergeCell ref="D369:K369"/>
    <mergeCell ref="C370:G370"/>
    <mergeCell ref="H370:J370"/>
    <mergeCell ref="C336:K336"/>
    <mergeCell ref="C337:K338"/>
    <mergeCell ref="C339:K339"/>
    <mergeCell ref="C340:K340"/>
    <mergeCell ref="C341:C342"/>
    <mergeCell ref="D341:D342"/>
    <mergeCell ref="E341:F341"/>
    <mergeCell ref="G3:I3"/>
    <mergeCell ref="C2:F2"/>
    <mergeCell ref="C54:F54"/>
    <mergeCell ref="G55:I55"/>
    <mergeCell ref="C103:F103"/>
    <mergeCell ref="G104:I104"/>
    <mergeCell ref="C145:F145"/>
    <mergeCell ref="G146:I146"/>
    <mergeCell ref="C188:F188"/>
    <mergeCell ref="C185:G185"/>
    <mergeCell ref="H185:I185"/>
    <mergeCell ref="C186:G186"/>
    <mergeCell ref="H186:K186"/>
    <mergeCell ref="C182:G182"/>
    <mergeCell ref="H182:I182"/>
    <mergeCell ref="C183:G183"/>
    <mergeCell ref="H183:I183"/>
    <mergeCell ref="C184:G184"/>
    <mergeCell ref="H184:I184"/>
    <mergeCell ref="C142:G142"/>
    <mergeCell ref="H142:I142"/>
    <mergeCell ref="C143:G143"/>
    <mergeCell ref="H143:K143"/>
    <mergeCell ref="C139:G139"/>
  </mergeCell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55" zoomScaleNormal="80" zoomScaleSheetLayoutView="55" zoomScalePageLayoutView="85" workbookViewId="0">
      <selection activeCell="R97" sqref="R97"/>
    </sheetView>
  </sheetViews>
  <sheetFormatPr baseColWidth="10" defaultColWidth="11.42578125" defaultRowHeight="12.75"/>
  <cols>
    <col min="1" max="2" width="3.140625" style="21" customWidth="1"/>
    <col min="3" max="3" width="14.7109375" style="21" customWidth="1"/>
    <col min="4" max="4" width="13" style="21" customWidth="1"/>
    <col min="5" max="11" width="11.42578125" style="21"/>
    <col min="12" max="12" width="12.85546875" style="21" customWidth="1"/>
    <col min="13" max="14" width="11.42578125" style="21"/>
    <col min="15" max="15" width="13" style="21" customWidth="1"/>
    <col min="16" max="17" width="3.140625" style="21" customWidth="1"/>
    <col min="18" max="16384" width="11.42578125" style="21"/>
  </cols>
  <sheetData>
    <row r="1" spans="2:16" ht="13.5" thickBot="1"/>
    <row r="2" spans="2:16" ht="25.5" customHeight="1" thickTop="1">
      <c r="B2" s="271"/>
      <c r="C2" s="272"/>
      <c r="D2" s="272"/>
      <c r="E2" s="272"/>
      <c r="F2" s="272"/>
      <c r="G2" s="272"/>
      <c r="H2" s="272"/>
      <c r="I2" s="272"/>
      <c r="J2" s="272"/>
      <c r="K2" s="272"/>
      <c r="L2" s="272"/>
      <c r="M2" s="272"/>
      <c r="N2" s="272"/>
      <c r="O2" s="272"/>
      <c r="P2" s="273"/>
    </row>
    <row r="3" spans="2:16" ht="25.5" customHeight="1">
      <c r="B3" s="187"/>
      <c r="C3" s="274" t="s">
        <v>196</v>
      </c>
      <c r="D3" s="275"/>
      <c r="E3" s="275"/>
      <c r="F3" s="276"/>
      <c r="G3" s="99"/>
      <c r="H3" s="99"/>
      <c r="I3" s="99"/>
      <c r="J3" s="99"/>
      <c r="K3" s="99"/>
      <c r="L3" s="99"/>
      <c r="M3" s="99"/>
      <c r="N3" s="99"/>
      <c r="O3" s="99"/>
      <c r="P3" s="98"/>
    </row>
    <row r="4" spans="2:16" ht="25.5" customHeight="1">
      <c r="B4" s="187"/>
      <c r="C4" s="188" t="s">
        <v>0</v>
      </c>
      <c r="D4" s="189" t="s">
        <v>1</v>
      </c>
      <c r="E4" s="188" t="s">
        <v>2</v>
      </c>
      <c r="F4" s="189">
        <v>2</v>
      </c>
      <c r="G4" s="99"/>
      <c r="H4" s="99"/>
      <c r="I4" s="99"/>
      <c r="J4" s="99"/>
      <c r="K4" s="99"/>
      <c r="L4" s="99"/>
      <c r="M4" s="99"/>
      <c r="N4" s="99"/>
      <c r="O4" s="99"/>
      <c r="P4" s="98"/>
    </row>
    <row r="5" spans="2:16" ht="25.5" customHeight="1">
      <c r="B5" s="187"/>
      <c r="C5" s="107"/>
      <c r="D5" s="108"/>
      <c r="E5" s="107"/>
      <c r="F5" s="108"/>
      <c r="G5" s="99"/>
      <c r="H5" s="99"/>
      <c r="I5" s="99"/>
      <c r="J5" s="99"/>
      <c r="K5" s="99"/>
      <c r="L5" s="99"/>
      <c r="M5" s="99"/>
      <c r="N5" s="99"/>
      <c r="O5" s="99"/>
      <c r="P5" s="98"/>
    </row>
    <row r="6" spans="2:16" ht="36.75" customHeight="1">
      <c r="B6" s="97"/>
      <c r="C6" s="277" t="s">
        <v>32</v>
      </c>
      <c r="D6" s="277"/>
      <c r="E6" s="277"/>
      <c r="F6" s="277"/>
      <c r="G6" s="277"/>
      <c r="H6" s="277"/>
      <c r="I6" s="277"/>
      <c r="J6" s="277"/>
      <c r="K6" s="277"/>
      <c r="L6" s="277"/>
      <c r="M6" s="277"/>
      <c r="N6" s="277"/>
      <c r="O6" s="277"/>
      <c r="P6" s="98"/>
    </row>
    <row r="7" spans="2:16" ht="13.5" thickBot="1">
      <c r="B7" s="97"/>
      <c r="C7" s="99"/>
      <c r="D7" s="99"/>
      <c r="E7" s="99"/>
      <c r="F7" s="99"/>
      <c r="G7" s="99"/>
      <c r="H7" s="99"/>
      <c r="I7" s="99"/>
      <c r="J7" s="99"/>
      <c r="K7" s="99"/>
      <c r="L7" s="99"/>
      <c r="M7" s="99"/>
      <c r="N7" s="99"/>
      <c r="O7" s="99"/>
      <c r="P7" s="98"/>
    </row>
    <row r="8" spans="2:16">
      <c r="B8" s="97"/>
      <c r="C8" s="278"/>
      <c r="D8" s="280"/>
      <c r="E8" s="281"/>
      <c r="F8" s="281"/>
      <c r="G8" s="281"/>
      <c r="H8" s="281"/>
      <c r="I8" s="281"/>
      <c r="J8" s="281"/>
      <c r="K8" s="282"/>
      <c r="L8" s="283"/>
      <c r="M8" s="284"/>
      <c r="N8" s="284"/>
      <c r="O8" s="285"/>
      <c r="P8" s="98"/>
    </row>
    <row r="9" spans="2:16">
      <c r="B9" s="97"/>
      <c r="C9" s="279"/>
      <c r="D9" s="268" t="s">
        <v>33</v>
      </c>
      <c r="E9" s="269"/>
      <c r="F9" s="269"/>
      <c r="G9" s="269"/>
      <c r="H9" s="269"/>
      <c r="I9" s="269"/>
      <c r="J9" s="269"/>
      <c r="K9" s="270"/>
      <c r="L9" s="286"/>
      <c r="M9" s="287"/>
      <c r="N9" s="287"/>
      <c r="O9" s="288"/>
      <c r="P9" s="98"/>
    </row>
    <row r="10" spans="2:16" ht="13.5">
      <c r="B10" s="97"/>
      <c r="C10" s="279"/>
      <c r="D10" s="289"/>
      <c r="E10" s="290"/>
      <c r="F10" s="290"/>
      <c r="G10" s="290"/>
      <c r="H10" s="290"/>
      <c r="I10" s="290"/>
      <c r="J10" s="290"/>
      <c r="K10" s="291"/>
      <c r="L10" s="292" t="s">
        <v>34</v>
      </c>
      <c r="M10" s="294"/>
      <c r="N10" s="295"/>
      <c r="O10" s="296"/>
      <c r="P10" s="98"/>
    </row>
    <row r="11" spans="2:16">
      <c r="B11" s="97"/>
      <c r="C11" s="279"/>
      <c r="D11" s="268" t="s">
        <v>35</v>
      </c>
      <c r="E11" s="269"/>
      <c r="F11" s="269"/>
      <c r="G11" s="269"/>
      <c r="H11" s="269"/>
      <c r="I11" s="269"/>
      <c r="J11" s="269"/>
      <c r="K11" s="270"/>
      <c r="L11" s="293"/>
      <c r="M11" s="297"/>
      <c r="N11" s="298"/>
      <c r="O11" s="299"/>
      <c r="P11" s="98"/>
    </row>
    <row r="12" spans="2:16" ht="12.75" customHeight="1">
      <c r="B12" s="97"/>
      <c r="C12" s="279"/>
      <c r="D12" s="300"/>
      <c r="E12" s="301"/>
      <c r="F12" s="301"/>
      <c r="G12" s="301"/>
      <c r="H12" s="301"/>
      <c r="I12" s="301"/>
      <c r="J12" s="301"/>
      <c r="K12" s="302"/>
      <c r="L12" s="292" t="s">
        <v>36</v>
      </c>
      <c r="M12" s="292">
        <v>1</v>
      </c>
      <c r="N12" s="292" t="s">
        <v>37</v>
      </c>
      <c r="O12" s="266">
        <v>1</v>
      </c>
      <c r="P12" s="98"/>
    </row>
    <row r="13" spans="2:16">
      <c r="B13" s="97"/>
      <c r="C13" s="279"/>
      <c r="D13" s="300"/>
      <c r="E13" s="301"/>
      <c r="F13" s="301"/>
      <c r="G13" s="301"/>
      <c r="H13" s="301"/>
      <c r="I13" s="301"/>
      <c r="J13" s="301"/>
      <c r="K13" s="302"/>
      <c r="L13" s="303"/>
      <c r="M13" s="303"/>
      <c r="N13" s="303"/>
      <c r="O13" s="267"/>
      <c r="P13" s="98"/>
    </row>
    <row r="14" spans="2:16">
      <c r="B14" s="97"/>
      <c r="C14" s="279"/>
      <c r="D14" s="268" t="s">
        <v>38</v>
      </c>
      <c r="E14" s="269"/>
      <c r="F14" s="269"/>
      <c r="G14" s="269"/>
      <c r="H14" s="269"/>
      <c r="I14" s="269"/>
      <c r="J14" s="269"/>
      <c r="K14" s="270"/>
      <c r="L14" s="303"/>
      <c r="M14" s="303"/>
      <c r="N14" s="303"/>
      <c r="O14" s="267"/>
      <c r="P14" s="98"/>
    </row>
    <row r="15" spans="2:16" ht="14.25" thickBot="1">
      <c r="B15" s="97"/>
      <c r="C15" s="92"/>
      <c r="D15" s="91"/>
      <c r="E15" s="91"/>
      <c r="F15" s="91"/>
      <c r="G15" s="91"/>
      <c r="H15" s="91"/>
      <c r="I15" s="91"/>
      <c r="J15" s="91"/>
      <c r="K15" s="91"/>
      <c r="L15" s="91"/>
      <c r="M15" s="90"/>
      <c r="N15" s="90"/>
      <c r="O15" s="89"/>
      <c r="P15" s="98"/>
    </row>
    <row r="16" spans="2:16" ht="13.5">
      <c r="B16" s="97"/>
      <c r="C16" s="88"/>
      <c r="D16" s="87"/>
      <c r="E16" s="87"/>
      <c r="F16" s="87"/>
      <c r="G16" s="87"/>
      <c r="H16" s="87"/>
      <c r="I16" s="87"/>
      <c r="J16" s="87"/>
      <c r="K16" s="87"/>
      <c r="L16" s="86" t="s">
        <v>39</v>
      </c>
      <c r="M16" s="85" t="s">
        <v>40</v>
      </c>
      <c r="N16" s="85" t="s">
        <v>41</v>
      </c>
      <c r="O16" s="84" t="s">
        <v>42</v>
      </c>
      <c r="P16" s="98"/>
    </row>
    <row r="17" spans="2:16" ht="13.5">
      <c r="B17" s="97"/>
      <c r="C17" s="30"/>
      <c r="D17" s="179"/>
      <c r="E17" s="179"/>
      <c r="F17" s="179"/>
      <c r="G17" s="179"/>
      <c r="H17" s="179"/>
      <c r="I17" s="179"/>
      <c r="J17" s="179"/>
      <c r="K17" s="179"/>
      <c r="L17" s="100"/>
      <c r="M17" s="83"/>
      <c r="N17" s="83"/>
      <c r="O17" s="82"/>
      <c r="P17" s="98"/>
    </row>
    <row r="18" spans="2:16" ht="18" customHeight="1">
      <c r="B18" s="97"/>
      <c r="C18" s="310" t="s">
        <v>43</v>
      </c>
      <c r="D18" s="311"/>
      <c r="E18" s="311"/>
      <c r="F18" s="311"/>
      <c r="G18" s="179"/>
      <c r="H18" s="179"/>
      <c r="I18" s="179" t="s">
        <v>44</v>
      </c>
      <c r="J18" s="99"/>
      <c r="K18" s="179"/>
      <c r="L18" s="100"/>
      <c r="M18" s="99"/>
      <c r="N18" s="99"/>
      <c r="O18" s="81"/>
      <c r="P18" s="98"/>
    </row>
    <row r="19" spans="2:16" ht="13.5">
      <c r="B19" s="97"/>
      <c r="C19" s="80"/>
      <c r="D19" s="79"/>
      <c r="E19" s="79"/>
      <c r="F19" s="79"/>
      <c r="G19" s="79"/>
      <c r="H19" s="79"/>
      <c r="I19" s="79"/>
      <c r="J19" s="79"/>
      <c r="K19" s="79"/>
      <c r="L19" s="79"/>
      <c r="M19" s="79"/>
      <c r="N19" s="79"/>
      <c r="O19" s="78"/>
      <c r="P19" s="98"/>
    </row>
    <row r="20" spans="2:16" ht="13.5" thickBot="1">
      <c r="B20" s="97"/>
      <c r="C20" s="95"/>
      <c r="D20" s="96"/>
      <c r="E20" s="96"/>
      <c r="F20" s="96"/>
      <c r="G20" s="96"/>
      <c r="H20" s="96"/>
      <c r="I20" s="96"/>
      <c r="J20" s="96"/>
      <c r="K20" s="96"/>
      <c r="L20" s="96"/>
      <c r="M20" s="96"/>
      <c r="N20" s="96"/>
      <c r="O20" s="77"/>
      <c r="P20" s="98"/>
    </row>
    <row r="21" spans="2:16" ht="13.5" thickBot="1">
      <c r="B21" s="97"/>
      <c r="C21" s="38"/>
      <c r="D21" s="37"/>
      <c r="E21" s="37"/>
      <c r="F21" s="37"/>
      <c r="G21" s="37"/>
      <c r="H21" s="37"/>
      <c r="I21" s="99"/>
      <c r="J21" s="99"/>
      <c r="K21" s="37"/>
      <c r="L21" s="37"/>
      <c r="M21" s="37"/>
      <c r="N21" s="37"/>
      <c r="O21" s="36"/>
      <c r="P21" s="98"/>
    </row>
    <row r="22" spans="2:16" ht="13.5">
      <c r="B22" s="97"/>
      <c r="C22" s="312" t="s">
        <v>45</v>
      </c>
      <c r="D22" s="313"/>
      <c r="E22" s="313"/>
      <c r="F22" s="313"/>
      <c r="G22" s="313"/>
      <c r="H22" s="313"/>
      <c r="I22" s="313"/>
      <c r="J22" s="313"/>
      <c r="K22" s="313"/>
      <c r="L22" s="313"/>
      <c r="M22" s="313"/>
      <c r="N22" s="313"/>
      <c r="O22" s="314"/>
      <c r="P22" s="98"/>
    </row>
    <row r="23" spans="2:16" ht="13.5" thickBot="1">
      <c r="B23" s="97"/>
      <c r="C23" s="27"/>
      <c r="D23" s="99"/>
      <c r="E23" s="99"/>
      <c r="F23" s="99"/>
      <c r="G23" s="99"/>
      <c r="H23" s="99"/>
      <c r="I23" s="99"/>
      <c r="J23" s="99"/>
      <c r="K23" s="99"/>
      <c r="L23" s="99"/>
      <c r="M23" s="99"/>
      <c r="N23" s="99"/>
      <c r="O23" s="26"/>
      <c r="P23" s="98"/>
    </row>
    <row r="24" spans="2:16">
      <c r="B24" s="97"/>
      <c r="C24" s="110" t="s">
        <v>46</v>
      </c>
      <c r="D24" s="315" t="s">
        <v>47</v>
      </c>
      <c r="E24" s="316"/>
      <c r="F24" s="316"/>
      <c r="G24" s="316"/>
      <c r="H24" s="316"/>
      <c r="I24" s="316"/>
      <c r="J24" s="316"/>
      <c r="K24" s="316"/>
      <c r="L24" s="317"/>
      <c r="M24" s="318" t="s">
        <v>48</v>
      </c>
      <c r="N24" s="319"/>
      <c r="O24" s="110" t="s">
        <v>12</v>
      </c>
      <c r="P24" s="98"/>
    </row>
    <row r="25" spans="2:16" ht="13.5" thickBot="1">
      <c r="B25" s="97"/>
      <c r="C25" s="76"/>
      <c r="D25" s="320"/>
      <c r="E25" s="321"/>
      <c r="F25" s="321"/>
      <c r="G25" s="321"/>
      <c r="H25" s="321"/>
      <c r="I25" s="321"/>
      <c r="J25" s="321"/>
      <c r="K25" s="321"/>
      <c r="L25" s="322"/>
      <c r="M25" s="320"/>
      <c r="N25" s="322"/>
      <c r="O25" s="75"/>
      <c r="P25" s="98"/>
    </row>
    <row r="26" spans="2:16">
      <c r="B26" s="97"/>
      <c r="C26" s="323" t="s">
        <v>49</v>
      </c>
      <c r="D26" s="324"/>
      <c r="E26" s="324"/>
      <c r="F26" s="324"/>
      <c r="G26" s="324"/>
      <c r="H26" s="324"/>
      <c r="I26" s="324"/>
      <c r="J26" s="324"/>
      <c r="K26" s="324"/>
      <c r="L26" s="324"/>
      <c r="M26" s="324"/>
      <c r="N26" s="324"/>
      <c r="O26" s="325"/>
      <c r="P26" s="98"/>
    </row>
    <row r="27" spans="2:16">
      <c r="B27" s="97"/>
      <c r="C27" s="326"/>
      <c r="D27" s="327"/>
      <c r="E27" s="327"/>
      <c r="F27" s="327"/>
      <c r="G27" s="327"/>
      <c r="H27" s="327"/>
      <c r="I27" s="327"/>
      <c r="J27" s="327"/>
      <c r="K27" s="327"/>
      <c r="L27" s="327"/>
      <c r="M27" s="327"/>
      <c r="N27" s="327"/>
      <c r="O27" s="328"/>
      <c r="P27" s="98"/>
    </row>
    <row r="28" spans="2:16" ht="13.5" thickBot="1">
      <c r="B28" s="97"/>
      <c r="C28" s="329"/>
      <c r="D28" s="330"/>
      <c r="E28" s="330"/>
      <c r="F28" s="330"/>
      <c r="G28" s="330"/>
      <c r="H28" s="330"/>
      <c r="I28" s="330"/>
      <c r="J28" s="330"/>
      <c r="K28" s="330"/>
      <c r="L28" s="330"/>
      <c r="M28" s="330"/>
      <c r="N28" s="330"/>
      <c r="O28" s="331"/>
      <c r="P28" s="98"/>
    </row>
    <row r="29" spans="2:16" ht="13.5">
      <c r="B29" s="97"/>
      <c r="C29" s="332" t="s">
        <v>47</v>
      </c>
      <c r="D29" s="333"/>
      <c r="E29" s="333"/>
      <c r="F29" s="333"/>
      <c r="G29" s="334"/>
      <c r="H29" s="335" t="s">
        <v>50</v>
      </c>
      <c r="I29" s="333"/>
      <c r="J29" s="336" t="s">
        <v>51</v>
      </c>
      <c r="K29" s="337"/>
      <c r="L29" s="61" t="s">
        <v>52</v>
      </c>
      <c r="M29" s="335" t="s">
        <v>53</v>
      </c>
      <c r="N29" s="338"/>
      <c r="O29" s="66" t="s">
        <v>54</v>
      </c>
      <c r="P29" s="98"/>
    </row>
    <row r="30" spans="2:16">
      <c r="B30" s="97"/>
      <c r="C30" s="304"/>
      <c r="D30" s="305"/>
      <c r="E30" s="305"/>
      <c r="F30" s="305"/>
      <c r="G30" s="306"/>
      <c r="H30" s="307"/>
      <c r="I30" s="306"/>
      <c r="J30" s="307"/>
      <c r="K30" s="306"/>
      <c r="L30" s="72"/>
      <c r="M30" s="308"/>
      <c r="N30" s="309"/>
      <c r="O30" s="63"/>
      <c r="P30" s="98"/>
    </row>
    <row r="31" spans="2:16">
      <c r="B31" s="97"/>
      <c r="C31" s="47"/>
      <c r="D31" s="28"/>
      <c r="E31" s="28"/>
      <c r="F31" s="28"/>
      <c r="G31" s="73"/>
      <c r="H31" s="74"/>
      <c r="I31" s="73"/>
      <c r="J31" s="74"/>
      <c r="K31" s="73"/>
      <c r="L31" s="72"/>
      <c r="M31" s="308"/>
      <c r="N31" s="309"/>
      <c r="O31" s="63"/>
      <c r="P31" s="98"/>
    </row>
    <row r="32" spans="2:16" ht="13.5" thickBot="1">
      <c r="B32" s="97"/>
      <c r="C32" s="339"/>
      <c r="D32" s="340"/>
      <c r="E32" s="340"/>
      <c r="F32" s="340"/>
      <c r="G32" s="341"/>
      <c r="H32" s="344"/>
      <c r="I32" s="341"/>
      <c r="J32" s="344"/>
      <c r="K32" s="341"/>
      <c r="L32" s="71"/>
      <c r="M32" s="345"/>
      <c r="N32" s="346"/>
      <c r="O32" s="63"/>
      <c r="P32" s="98"/>
    </row>
    <row r="33" spans="2:16" ht="14.25" thickBot="1">
      <c r="B33" s="97"/>
      <c r="C33" s="347" t="s">
        <v>55</v>
      </c>
      <c r="D33" s="348"/>
      <c r="E33" s="348"/>
      <c r="F33" s="348"/>
      <c r="G33" s="348"/>
      <c r="H33" s="348"/>
      <c r="I33" s="348"/>
      <c r="J33" s="348"/>
      <c r="K33" s="348"/>
      <c r="L33" s="348"/>
      <c r="M33" s="348"/>
      <c r="N33" s="349"/>
      <c r="O33" s="62"/>
      <c r="P33" s="98"/>
    </row>
    <row r="34" spans="2:16" ht="13.5" customHeight="1">
      <c r="B34" s="97"/>
      <c r="C34" s="323" t="s">
        <v>56</v>
      </c>
      <c r="D34" s="324"/>
      <c r="E34" s="324"/>
      <c r="F34" s="324"/>
      <c r="G34" s="324"/>
      <c r="H34" s="324"/>
      <c r="I34" s="324"/>
      <c r="J34" s="324"/>
      <c r="K34" s="324"/>
      <c r="L34" s="324"/>
      <c r="M34" s="324"/>
      <c r="N34" s="324"/>
      <c r="O34" s="325"/>
      <c r="P34" s="98"/>
    </row>
    <row r="35" spans="2:16">
      <c r="B35" s="97"/>
      <c r="C35" s="326"/>
      <c r="D35" s="327"/>
      <c r="E35" s="327"/>
      <c r="F35" s="327"/>
      <c r="G35" s="327"/>
      <c r="H35" s="327"/>
      <c r="I35" s="327"/>
      <c r="J35" s="327"/>
      <c r="K35" s="327"/>
      <c r="L35" s="327"/>
      <c r="M35" s="327"/>
      <c r="N35" s="327"/>
      <c r="O35" s="328"/>
      <c r="P35" s="98"/>
    </row>
    <row r="36" spans="2:16" ht="13.5" thickBot="1">
      <c r="B36" s="97"/>
      <c r="C36" s="329"/>
      <c r="D36" s="330"/>
      <c r="E36" s="330"/>
      <c r="F36" s="330"/>
      <c r="G36" s="330"/>
      <c r="H36" s="330"/>
      <c r="I36" s="330"/>
      <c r="J36" s="330"/>
      <c r="K36" s="330"/>
      <c r="L36" s="330"/>
      <c r="M36" s="330"/>
      <c r="N36" s="330"/>
      <c r="O36" s="331"/>
      <c r="P36" s="98"/>
    </row>
    <row r="37" spans="2:16" ht="13.5">
      <c r="B37" s="97"/>
      <c r="C37" s="332" t="s">
        <v>47</v>
      </c>
      <c r="D37" s="350"/>
      <c r="E37" s="350"/>
      <c r="F37" s="350"/>
      <c r="G37" s="350"/>
      <c r="H37" s="350"/>
      <c r="I37" s="350"/>
      <c r="J37" s="338"/>
      <c r="K37" s="178" t="s">
        <v>48</v>
      </c>
      <c r="L37" s="61" t="s">
        <v>12</v>
      </c>
      <c r="M37" s="335" t="s">
        <v>57</v>
      </c>
      <c r="N37" s="338"/>
      <c r="O37" s="66" t="s">
        <v>54</v>
      </c>
      <c r="P37" s="98"/>
    </row>
    <row r="38" spans="2:16">
      <c r="B38" s="97"/>
      <c r="C38" s="304"/>
      <c r="D38" s="305"/>
      <c r="E38" s="305"/>
      <c r="F38" s="305"/>
      <c r="G38" s="305"/>
      <c r="H38" s="305"/>
      <c r="I38" s="305"/>
      <c r="J38" s="306"/>
      <c r="K38" s="175"/>
      <c r="L38" s="70"/>
      <c r="M38" s="351"/>
      <c r="N38" s="352"/>
      <c r="O38" s="63"/>
      <c r="P38" s="98"/>
    </row>
    <row r="39" spans="2:16" ht="13.5" thickBot="1">
      <c r="B39" s="97"/>
      <c r="C39" s="339"/>
      <c r="D39" s="340"/>
      <c r="E39" s="340"/>
      <c r="F39" s="340"/>
      <c r="G39" s="340"/>
      <c r="H39" s="340"/>
      <c r="I39" s="340"/>
      <c r="J39" s="341"/>
      <c r="K39" s="28"/>
      <c r="L39" s="69"/>
      <c r="M39" s="342"/>
      <c r="N39" s="343"/>
      <c r="O39" s="68"/>
      <c r="P39" s="98"/>
    </row>
    <row r="40" spans="2:16" ht="14.25" thickBot="1">
      <c r="B40" s="97"/>
      <c r="C40" s="347" t="s">
        <v>55</v>
      </c>
      <c r="D40" s="348"/>
      <c r="E40" s="348"/>
      <c r="F40" s="348"/>
      <c r="G40" s="348"/>
      <c r="H40" s="348"/>
      <c r="I40" s="348"/>
      <c r="J40" s="348"/>
      <c r="K40" s="348"/>
      <c r="L40" s="348"/>
      <c r="M40" s="348"/>
      <c r="N40" s="349"/>
      <c r="O40" s="51">
        <v>0</v>
      </c>
      <c r="P40" s="98"/>
    </row>
    <row r="41" spans="2:16">
      <c r="B41" s="97"/>
      <c r="C41" s="323" t="s">
        <v>58</v>
      </c>
      <c r="D41" s="324"/>
      <c r="E41" s="324"/>
      <c r="F41" s="324"/>
      <c r="G41" s="324"/>
      <c r="H41" s="324"/>
      <c r="I41" s="324"/>
      <c r="J41" s="324"/>
      <c r="K41" s="324"/>
      <c r="L41" s="324"/>
      <c r="M41" s="324"/>
      <c r="N41" s="324"/>
      <c r="O41" s="325"/>
      <c r="P41" s="98"/>
    </row>
    <row r="42" spans="2:16">
      <c r="B42" s="97"/>
      <c r="C42" s="326"/>
      <c r="D42" s="327"/>
      <c r="E42" s="327"/>
      <c r="F42" s="327"/>
      <c r="G42" s="327"/>
      <c r="H42" s="327"/>
      <c r="I42" s="327"/>
      <c r="J42" s="327"/>
      <c r="K42" s="327"/>
      <c r="L42" s="327"/>
      <c r="M42" s="327"/>
      <c r="N42" s="327"/>
      <c r="O42" s="328"/>
      <c r="P42" s="98"/>
    </row>
    <row r="43" spans="2:16" ht="13.5" thickBot="1">
      <c r="B43" s="97"/>
      <c r="C43" s="329"/>
      <c r="D43" s="330"/>
      <c r="E43" s="330"/>
      <c r="F43" s="330"/>
      <c r="G43" s="330"/>
      <c r="H43" s="330"/>
      <c r="I43" s="330"/>
      <c r="J43" s="330"/>
      <c r="K43" s="330"/>
      <c r="L43" s="330"/>
      <c r="M43" s="330"/>
      <c r="N43" s="330"/>
      <c r="O43" s="331"/>
      <c r="P43" s="98"/>
    </row>
    <row r="44" spans="2:16" ht="13.5">
      <c r="B44" s="97"/>
      <c r="C44" s="332" t="s">
        <v>59</v>
      </c>
      <c r="D44" s="350"/>
      <c r="E44" s="350"/>
      <c r="F44" s="350"/>
      <c r="G44" s="350"/>
      <c r="H44" s="350"/>
      <c r="I44" s="350"/>
      <c r="J44" s="61" t="s">
        <v>60</v>
      </c>
      <c r="K44" s="176" t="s">
        <v>61</v>
      </c>
      <c r="L44" s="67" t="s">
        <v>62</v>
      </c>
      <c r="M44" s="335" t="s">
        <v>63</v>
      </c>
      <c r="N44" s="338"/>
      <c r="O44" s="66" t="s">
        <v>54</v>
      </c>
      <c r="P44" s="98"/>
    </row>
    <row r="45" spans="2:16">
      <c r="B45" s="97"/>
      <c r="C45" s="304"/>
      <c r="D45" s="305"/>
      <c r="E45" s="305"/>
      <c r="F45" s="305"/>
      <c r="G45" s="305"/>
      <c r="H45" s="305"/>
      <c r="I45" s="305"/>
      <c r="J45" s="64"/>
      <c r="K45" s="65"/>
      <c r="L45" s="64"/>
      <c r="M45" s="353"/>
      <c r="N45" s="354"/>
      <c r="O45" s="63"/>
      <c r="P45" s="98"/>
    </row>
    <row r="46" spans="2:16" ht="13.5" thickBot="1">
      <c r="B46" s="97"/>
      <c r="C46" s="339"/>
      <c r="D46" s="340"/>
      <c r="E46" s="340"/>
      <c r="F46" s="340"/>
      <c r="G46" s="340"/>
      <c r="H46" s="340"/>
      <c r="I46" s="340"/>
      <c r="J46" s="53"/>
      <c r="K46" s="22"/>
      <c r="L46" s="53"/>
      <c r="M46" s="342"/>
      <c r="N46" s="343"/>
      <c r="O46" s="52"/>
      <c r="P46" s="98"/>
    </row>
    <row r="47" spans="2:16" ht="14.25" thickBot="1">
      <c r="B47" s="97"/>
      <c r="C47" s="347" t="s">
        <v>55</v>
      </c>
      <c r="D47" s="348"/>
      <c r="E47" s="348"/>
      <c r="F47" s="348"/>
      <c r="G47" s="348"/>
      <c r="H47" s="348"/>
      <c r="I47" s="348"/>
      <c r="J47" s="348"/>
      <c r="K47" s="348"/>
      <c r="L47" s="348"/>
      <c r="M47" s="348"/>
      <c r="N47" s="349"/>
      <c r="O47" s="62"/>
      <c r="P47" s="98"/>
    </row>
    <row r="48" spans="2:16">
      <c r="B48" s="97"/>
      <c r="C48" s="323" t="s">
        <v>64</v>
      </c>
      <c r="D48" s="324"/>
      <c r="E48" s="324"/>
      <c r="F48" s="324"/>
      <c r="G48" s="324"/>
      <c r="H48" s="324"/>
      <c r="I48" s="324"/>
      <c r="J48" s="324"/>
      <c r="K48" s="324"/>
      <c r="L48" s="324"/>
      <c r="M48" s="324"/>
      <c r="N48" s="324"/>
      <c r="O48" s="325"/>
      <c r="P48" s="98"/>
    </row>
    <row r="49" spans="2:16">
      <c r="B49" s="97"/>
      <c r="C49" s="326"/>
      <c r="D49" s="327"/>
      <c r="E49" s="327"/>
      <c r="F49" s="327"/>
      <c r="G49" s="327"/>
      <c r="H49" s="327"/>
      <c r="I49" s="327"/>
      <c r="J49" s="327"/>
      <c r="K49" s="327"/>
      <c r="L49" s="327"/>
      <c r="M49" s="327"/>
      <c r="N49" s="327"/>
      <c r="O49" s="328"/>
      <c r="P49" s="98"/>
    </row>
    <row r="50" spans="2:16" ht="13.5" thickBot="1">
      <c r="B50" s="97"/>
      <c r="C50" s="329"/>
      <c r="D50" s="330"/>
      <c r="E50" s="330"/>
      <c r="F50" s="330"/>
      <c r="G50" s="330"/>
      <c r="H50" s="330"/>
      <c r="I50" s="330"/>
      <c r="J50" s="330"/>
      <c r="K50" s="330"/>
      <c r="L50" s="330"/>
      <c r="M50" s="330"/>
      <c r="N50" s="330"/>
      <c r="O50" s="331"/>
      <c r="P50" s="98"/>
    </row>
    <row r="51" spans="2:16" ht="25.5">
      <c r="B51" s="97"/>
      <c r="C51" s="332" t="s">
        <v>65</v>
      </c>
      <c r="D51" s="350"/>
      <c r="E51" s="350"/>
      <c r="F51" s="350"/>
      <c r="G51" s="350"/>
      <c r="H51" s="350"/>
      <c r="I51" s="350"/>
      <c r="J51" s="61" t="s">
        <v>66</v>
      </c>
      <c r="K51" s="60" t="s">
        <v>67</v>
      </c>
      <c r="L51" s="49" t="s">
        <v>68</v>
      </c>
      <c r="M51" s="355" t="s">
        <v>53</v>
      </c>
      <c r="N51" s="356"/>
      <c r="O51" s="48" t="s">
        <v>54</v>
      </c>
      <c r="P51" s="98"/>
    </row>
    <row r="52" spans="2:16">
      <c r="B52" s="97"/>
      <c r="C52" s="59"/>
      <c r="D52" s="58"/>
      <c r="E52" s="58"/>
      <c r="F52" s="58"/>
      <c r="G52" s="58"/>
      <c r="H52" s="58"/>
      <c r="I52" s="58"/>
      <c r="J52" s="57"/>
      <c r="K52" s="56"/>
      <c r="L52" s="55"/>
      <c r="M52" s="357"/>
      <c r="N52" s="358"/>
      <c r="O52" s="54"/>
      <c r="P52" s="98"/>
    </row>
    <row r="53" spans="2:16">
      <c r="B53" s="97"/>
      <c r="C53" s="59"/>
      <c r="D53" s="58"/>
      <c r="E53" s="58"/>
      <c r="F53" s="58"/>
      <c r="G53" s="58"/>
      <c r="H53" s="58"/>
      <c r="I53" s="58"/>
      <c r="J53" s="57"/>
      <c r="K53" s="56"/>
      <c r="L53" s="55"/>
      <c r="M53" s="357"/>
      <c r="N53" s="358"/>
      <c r="O53" s="54"/>
      <c r="P53" s="98"/>
    </row>
    <row r="54" spans="2:16">
      <c r="B54" s="97"/>
      <c r="C54" s="59"/>
      <c r="D54" s="58"/>
      <c r="E54" s="58"/>
      <c r="F54" s="58"/>
      <c r="G54" s="58"/>
      <c r="H54" s="58"/>
      <c r="I54" s="58"/>
      <c r="J54" s="57"/>
      <c r="K54" s="56"/>
      <c r="L54" s="55"/>
      <c r="M54" s="353"/>
      <c r="N54" s="354"/>
      <c r="O54" s="54"/>
      <c r="P54" s="98"/>
    </row>
    <row r="55" spans="2:16" ht="13.5" thickBot="1">
      <c r="B55" s="97"/>
      <c r="C55" s="339"/>
      <c r="D55" s="340"/>
      <c r="E55" s="340"/>
      <c r="F55" s="340"/>
      <c r="G55" s="340"/>
      <c r="H55" s="340"/>
      <c r="I55" s="340"/>
      <c r="J55" s="53"/>
      <c r="K55" s="22"/>
      <c r="L55" s="53"/>
      <c r="M55" s="342"/>
      <c r="N55" s="343"/>
      <c r="O55" s="52"/>
      <c r="P55" s="98"/>
    </row>
    <row r="56" spans="2:16" ht="14.25" thickBot="1">
      <c r="B56" s="97"/>
      <c r="C56" s="347" t="s">
        <v>55</v>
      </c>
      <c r="D56" s="348"/>
      <c r="E56" s="348"/>
      <c r="F56" s="348"/>
      <c r="G56" s="348"/>
      <c r="H56" s="348"/>
      <c r="I56" s="348"/>
      <c r="J56" s="348"/>
      <c r="K56" s="348"/>
      <c r="L56" s="348"/>
      <c r="M56" s="348"/>
      <c r="N56" s="349"/>
      <c r="O56" s="51"/>
      <c r="P56" s="98"/>
    </row>
    <row r="57" spans="2:16" ht="13.5" thickBot="1">
      <c r="B57" s="97"/>
      <c r="C57" s="27"/>
      <c r="D57" s="99"/>
      <c r="E57" s="99"/>
      <c r="F57" s="99"/>
      <c r="G57" s="99"/>
      <c r="H57" s="99"/>
      <c r="I57" s="99"/>
      <c r="J57" s="99"/>
      <c r="K57" s="99"/>
      <c r="L57" s="99"/>
      <c r="M57" s="99"/>
      <c r="N57" s="99"/>
      <c r="O57" s="26"/>
      <c r="P57" s="98"/>
    </row>
    <row r="58" spans="2:16" ht="13.5" thickBot="1">
      <c r="B58" s="97"/>
      <c r="C58" s="359" t="s">
        <v>69</v>
      </c>
      <c r="D58" s="360"/>
      <c r="E58" s="360"/>
      <c r="F58" s="360"/>
      <c r="G58" s="360"/>
      <c r="H58" s="360"/>
      <c r="I58" s="360"/>
      <c r="J58" s="360"/>
      <c r="K58" s="360"/>
      <c r="L58" s="360"/>
      <c r="M58" s="360"/>
      <c r="N58" s="361"/>
      <c r="O58" s="50"/>
      <c r="P58" s="98"/>
    </row>
    <row r="59" spans="2:16">
      <c r="B59" s="97"/>
      <c r="C59" s="323" t="s">
        <v>70</v>
      </c>
      <c r="D59" s="324"/>
      <c r="E59" s="324"/>
      <c r="F59" s="324"/>
      <c r="G59" s="324"/>
      <c r="H59" s="324"/>
      <c r="I59" s="324"/>
      <c r="J59" s="324"/>
      <c r="K59" s="324"/>
      <c r="L59" s="324"/>
      <c r="M59" s="324"/>
      <c r="N59" s="324"/>
      <c r="O59" s="325"/>
      <c r="P59" s="98"/>
    </row>
    <row r="60" spans="2:16">
      <c r="B60" s="97"/>
      <c r="C60" s="326"/>
      <c r="D60" s="327"/>
      <c r="E60" s="327"/>
      <c r="F60" s="327"/>
      <c r="G60" s="327"/>
      <c r="H60" s="327"/>
      <c r="I60" s="327"/>
      <c r="J60" s="327"/>
      <c r="K60" s="327"/>
      <c r="L60" s="327"/>
      <c r="M60" s="327"/>
      <c r="N60" s="327"/>
      <c r="O60" s="328"/>
      <c r="P60" s="98"/>
    </row>
    <row r="61" spans="2:16" ht="13.5" thickBot="1">
      <c r="B61" s="97"/>
      <c r="C61" s="329"/>
      <c r="D61" s="330"/>
      <c r="E61" s="330"/>
      <c r="F61" s="330"/>
      <c r="G61" s="330"/>
      <c r="H61" s="330"/>
      <c r="I61" s="330"/>
      <c r="J61" s="330"/>
      <c r="K61" s="330"/>
      <c r="L61" s="330"/>
      <c r="M61" s="330"/>
      <c r="N61" s="330"/>
      <c r="O61" s="331"/>
      <c r="P61" s="98"/>
    </row>
    <row r="62" spans="2:16" ht="13.5">
      <c r="B62" s="97"/>
      <c r="C62" s="332" t="s">
        <v>71</v>
      </c>
      <c r="D62" s="350"/>
      <c r="E62" s="350"/>
      <c r="F62" s="350"/>
      <c r="G62" s="350"/>
      <c r="H62" s="350"/>
      <c r="I62" s="350"/>
      <c r="J62" s="176"/>
      <c r="K62" s="177"/>
      <c r="L62" s="49" t="s">
        <v>72</v>
      </c>
      <c r="M62" s="355" t="s">
        <v>73</v>
      </c>
      <c r="N62" s="356"/>
      <c r="O62" s="48"/>
      <c r="P62" s="98"/>
    </row>
    <row r="63" spans="2:16">
      <c r="B63" s="97"/>
      <c r="C63" s="304" t="s">
        <v>23</v>
      </c>
      <c r="D63" s="305"/>
      <c r="E63" s="305"/>
      <c r="F63" s="305"/>
      <c r="G63" s="305"/>
      <c r="H63" s="305"/>
      <c r="I63" s="305"/>
      <c r="J63" s="46"/>
      <c r="K63" s="45"/>
      <c r="L63" s="42"/>
      <c r="M63" s="362"/>
      <c r="N63" s="363"/>
      <c r="O63" s="41"/>
      <c r="P63" s="98"/>
    </row>
    <row r="64" spans="2:16">
      <c r="B64" s="97"/>
      <c r="C64" s="47" t="s">
        <v>74</v>
      </c>
      <c r="D64" s="28"/>
      <c r="E64" s="28"/>
      <c r="F64" s="28"/>
      <c r="G64" s="28"/>
      <c r="H64" s="28"/>
      <c r="I64" s="28"/>
      <c r="J64" s="46"/>
      <c r="K64" s="45"/>
      <c r="L64" s="42"/>
      <c r="M64" s="362"/>
      <c r="N64" s="363"/>
      <c r="O64" s="41"/>
      <c r="P64" s="98"/>
    </row>
    <row r="65" spans="2:16" ht="13.5" thickBot="1">
      <c r="B65" s="97"/>
      <c r="C65" s="95" t="s">
        <v>75</v>
      </c>
      <c r="D65" s="96"/>
      <c r="E65" s="96"/>
      <c r="F65" s="96"/>
      <c r="G65" s="96"/>
      <c r="H65" s="96"/>
      <c r="I65" s="96"/>
      <c r="J65" s="44"/>
      <c r="K65" s="43"/>
      <c r="L65" s="42"/>
      <c r="M65" s="373"/>
      <c r="N65" s="374"/>
      <c r="O65" s="41"/>
      <c r="P65" s="98"/>
    </row>
    <row r="66" spans="2:16" ht="14.25" thickBot="1">
      <c r="B66" s="97"/>
      <c r="C66" s="347" t="s">
        <v>55</v>
      </c>
      <c r="D66" s="348"/>
      <c r="E66" s="348"/>
      <c r="F66" s="348"/>
      <c r="G66" s="348"/>
      <c r="H66" s="348"/>
      <c r="I66" s="348"/>
      <c r="J66" s="348"/>
      <c r="K66" s="348"/>
      <c r="L66" s="348"/>
      <c r="M66" s="348"/>
      <c r="N66" s="349"/>
      <c r="O66" s="40"/>
      <c r="P66" s="98"/>
    </row>
    <row r="67" spans="2:16" ht="13.5" thickBot="1">
      <c r="B67" s="97"/>
      <c r="C67" s="27"/>
      <c r="D67" s="99"/>
      <c r="E67" s="99"/>
      <c r="F67" s="99"/>
      <c r="G67" s="99"/>
      <c r="H67" s="99"/>
      <c r="I67" s="99"/>
      <c r="J67" s="99"/>
      <c r="K67" s="99"/>
      <c r="L67" s="99"/>
      <c r="M67" s="99"/>
      <c r="N67" s="99"/>
      <c r="O67" s="26"/>
      <c r="P67" s="98"/>
    </row>
    <row r="68" spans="2:16" ht="13.5" thickBot="1">
      <c r="B68" s="97"/>
      <c r="C68" s="359" t="s">
        <v>76</v>
      </c>
      <c r="D68" s="360"/>
      <c r="E68" s="360"/>
      <c r="F68" s="360"/>
      <c r="G68" s="360"/>
      <c r="H68" s="360"/>
      <c r="I68" s="360"/>
      <c r="J68" s="360"/>
      <c r="K68" s="360"/>
      <c r="L68" s="360"/>
      <c r="M68" s="360"/>
      <c r="N68" s="361"/>
      <c r="O68" s="39"/>
      <c r="P68" s="98"/>
    </row>
    <row r="69" spans="2:16">
      <c r="B69" s="97"/>
      <c r="C69" s="38"/>
      <c r="D69" s="37"/>
      <c r="E69" s="37"/>
      <c r="F69" s="37"/>
      <c r="G69" s="37"/>
      <c r="H69" s="37"/>
      <c r="I69" s="37"/>
      <c r="J69" s="37"/>
      <c r="K69" s="37"/>
      <c r="L69" s="37"/>
      <c r="M69" s="37"/>
      <c r="N69" s="37"/>
      <c r="O69" s="36"/>
      <c r="P69" s="98"/>
    </row>
    <row r="70" spans="2:16">
      <c r="B70" s="97"/>
      <c r="C70" s="27"/>
      <c r="D70" s="99"/>
      <c r="E70" s="99"/>
      <c r="F70" s="99"/>
      <c r="G70" s="99"/>
      <c r="H70" s="99"/>
      <c r="I70" s="99"/>
      <c r="J70" s="99"/>
      <c r="K70" s="99"/>
      <c r="L70" s="99"/>
      <c r="M70" s="99"/>
      <c r="N70" s="99"/>
      <c r="O70" s="26"/>
      <c r="P70" s="98"/>
    </row>
    <row r="71" spans="2:16">
      <c r="B71" s="97"/>
      <c r="C71" s="27"/>
      <c r="D71" s="99"/>
      <c r="E71" s="99"/>
      <c r="F71" s="99"/>
      <c r="G71" s="99"/>
      <c r="H71" s="99"/>
      <c r="I71" s="99"/>
      <c r="J71" s="99"/>
      <c r="K71" s="99"/>
      <c r="L71" s="99"/>
      <c r="M71" s="99"/>
      <c r="N71" s="99"/>
      <c r="O71" s="26"/>
      <c r="P71" s="98"/>
    </row>
    <row r="72" spans="2:16">
      <c r="B72" s="97"/>
      <c r="C72" s="27"/>
      <c r="D72" s="99"/>
      <c r="E72" s="99"/>
      <c r="F72" s="99"/>
      <c r="G72" s="99"/>
      <c r="H72" s="29" t="s">
        <v>77</v>
      </c>
      <c r="I72" s="29"/>
      <c r="J72" s="29"/>
      <c r="K72" s="29"/>
      <c r="L72" s="99"/>
      <c r="M72" s="99"/>
      <c r="N72" s="99"/>
      <c r="O72" s="26"/>
      <c r="P72" s="98"/>
    </row>
    <row r="73" spans="2:16" ht="13.5">
      <c r="B73" s="97"/>
      <c r="C73" s="35"/>
      <c r="D73" s="101"/>
      <c r="E73" s="101"/>
      <c r="F73" s="101"/>
      <c r="G73" s="101"/>
      <c r="H73" s="29" t="s">
        <v>78</v>
      </c>
      <c r="I73" s="101"/>
      <c r="J73" s="101"/>
      <c r="K73" s="101"/>
      <c r="L73" s="101"/>
      <c r="M73" s="101"/>
      <c r="N73" s="101"/>
      <c r="O73" s="34"/>
      <c r="P73" s="98"/>
    </row>
    <row r="74" spans="2:16" ht="13.5">
      <c r="B74" s="97"/>
      <c r="C74" s="35"/>
      <c r="D74" s="101"/>
      <c r="E74" s="101"/>
      <c r="F74" s="101"/>
      <c r="G74" s="101"/>
      <c r="H74" s="29" t="s">
        <v>79</v>
      </c>
      <c r="I74" s="99"/>
      <c r="J74" s="99"/>
      <c r="K74" s="101"/>
      <c r="L74" s="101"/>
      <c r="M74" s="101"/>
      <c r="N74" s="101"/>
      <c r="O74" s="34"/>
      <c r="P74" s="98"/>
    </row>
    <row r="75" spans="2:16">
      <c r="B75" s="97"/>
      <c r="C75" s="30"/>
      <c r="D75" s="102"/>
      <c r="E75" s="102"/>
      <c r="F75" s="102"/>
      <c r="G75" s="102"/>
      <c r="H75" s="29" t="s">
        <v>80</v>
      </c>
      <c r="I75" s="102"/>
      <c r="J75" s="102"/>
      <c r="K75" s="102"/>
      <c r="L75" s="102"/>
      <c r="M75" s="102"/>
      <c r="N75" s="102"/>
      <c r="O75" s="24"/>
      <c r="P75" s="98"/>
    </row>
    <row r="76" spans="2:16">
      <c r="B76" s="97"/>
      <c r="C76" s="27"/>
      <c r="D76" s="99"/>
      <c r="E76" s="99"/>
      <c r="F76" s="99"/>
      <c r="G76" s="99"/>
      <c r="H76" s="99" t="s">
        <v>81</v>
      </c>
      <c r="I76" s="99"/>
      <c r="J76" s="99"/>
      <c r="K76" s="99"/>
      <c r="L76" s="99"/>
      <c r="M76" s="99"/>
      <c r="N76" s="99"/>
      <c r="O76" s="26"/>
      <c r="P76" s="98"/>
    </row>
    <row r="77" spans="2:16" ht="13.5">
      <c r="B77" s="97"/>
      <c r="C77" s="33" t="s">
        <v>82</v>
      </c>
      <c r="D77" s="94"/>
      <c r="E77" s="94"/>
      <c r="F77" s="94"/>
      <c r="G77" s="94"/>
      <c r="H77" s="94"/>
      <c r="I77" s="94"/>
      <c r="J77" s="94"/>
      <c r="K77" s="94"/>
      <c r="L77" s="94"/>
      <c r="M77" s="94"/>
      <c r="N77" s="94"/>
      <c r="O77" s="32"/>
      <c r="P77" s="98"/>
    </row>
    <row r="78" spans="2:16">
      <c r="B78" s="97"/>
      <c r="C78" s="375"/>
      <c r="D78" s="376"/>
      <c r="E78" s="376"/>
      <c r="F78" s="376"/>
      <c r="G78" s="376"/>
      <c r="H78" s="376"/>
      <c r="I78" s="376"/>
      <c r="J78" s="376"/>
      <c r="K78" s="376"/>
      <c r="L78" s="376"/>
      <c r="M78" s="376"/>
      <c r="N78" s="376"/>
      <c r="O78" s="377"/>
      <c r="P78" s="98"/>
    </row>
    <row r="79" spans="2:16">
      <c r="B79" s="97"/>
      <c r="C79" s="375"/>
      <c r="D79" s="376"/>
      <c r="E79" s="376"/>
      <c r="F79" s="376"/>
      <c r="G79" s="376"/>
      <c r="H79" s="376"/>
      <c r="I79" s="376"/>
      <c r="J79" s="376"/>
      <c r="K79" s="376"/>
      <c r="L79" s="376"/>
      <c r="M79" s="376"/>
      <c r="N79" s="376"/>
      <c r="O79" s="377"/>
      <c r="P79" s="98"/>
    </row>
    <row r="80" spans="2:16">
      <c r="B80" s="97"/>
      <c r="C80" s="30"/>
      <c r="D80" s="102"/>
      <c r="E80" s="102"/>
      <c r="F80" s="102"/>
      <c r="G80" s="102"/>
      <c r="H80" s="102"/>
      <c r="I80" s="102"/>
      <c r="J80" s="102"/>
      <c r="K80" s="102"/>
      <c r="L80" s="102"/>
      <c r="M80" s="102"/>
      <c r="N80" s="102"/>
      <c r="O80" s="24"/>
      <c r="P80" s="98"/>
    </row>
    <row r="81" spans="2:16">
      <c r="B81" s="97"/>
      <c r="C81" s="31" t="s">
        <v>83</v>
      </c>
      <c r="D81" s="102"/>
      <c r="E81" s="102"/>
      <c r="F81" s="102"/>
      <c r="G81" s="102"/>
      <c r="H81" s="102"/>
      <c r="I81" s="102"/>
      <c r="J81" s="102"/>
      <c r="K81" s="102"/>
      <c r="L81" s="102"/>
      <c r="M81" s="102"/>
      <c r="N81" s="102"/>
      <c r="O81" s="24"/>
      <c r="P81" s="98"/>
    </row>
    <row r="82" spans="2:16" ht="12.75" customHeight="1">
      <c r="B82" s="97"/>
      <c r="C82" s="364" t="s">
        <v>84</v>
      </c>
      <c r="D82" s="365"/>
      <c r="E82" s="365"/>
      <c r="F82" s="365"/>
      <c r="G82" s="365"/>
      <c r="H82" s="365"/>
      <c r="I82" s="365"/>
      <c r="J82" s="365"/>
      <c r="K82" s="365"/>
      <c r="L82" s="365"/>
      <c r="M82" s="365"/>
      <c r="N82" s="365"/>
      <c r="O82" s="366"/>
      <c r="P82" s="98"/>
    </row>
    <row r="83" spans="2:16">
      <c r="B83" s="97"/>
      <c r="C83" s="364"/>
      <c r="D83" s="365"/>
      <c r="E83" s="365"/>
      <c r="F83" s="365"/>
      <c r="G83" s="365"/>
      <c r="H83" s="365"/>
      <c r="I83" s="365"/>
      <c r="J83" s="365"/>
      <c r="K83" s="365"/>
      <c r="L83" s="365"/>
      <c r="M83" s="365"/>
      <c r="N83" s="365"/>
      <c r="O83" s="366"/>
      <c r="P83" s="98"/>
    </row>
    <row r="84" spans="2:16" ht="12.95" customHeight="1">
      <c r="B84" s="97"/>
      <c r="C84" s="364" t="s">
        <v>85</v>
      </c>
      <c r="D84" s="365"/>
      <c r="E84" s="365"/>
      <c r="F84" s="365"/>
      <c r="G84" s="365"/>
      <c r="H84" s="365"/>
      <c r="I84" s="365"/>
      <c r="J84" s="365"/>
      <c r="K84" s="365"/>
      <c r="L84" s="365"/>
      <c r="M84" s="365"/>
      <c r="N84" s="365"/>
      <c r="O84" s="366"/>
      <c r="P84" s="98"/>
    </row>
    <row r="85" spans="2:16">
      <c r="B85" s="97"/>
      <c r="C85" s="364"/>
      <c r="D85" s="365"/>
      <c r="E85" s="365"/>
      <c r="F85" s="365"/>
      <c r="G85" s="365"/>
      <c r="H85" s="365"/>
      <c r="I85" s="365"/>
      <c r="J85" s="365"/>
      <c r="K85" s="365"/>
      <c r="L85" s="365"/>
      <c r="M85" s="365"/>
      <c r="N85" s="365"/>
      <c r="O85" s="366"/>
      <c r="P85" s="98"/>
    </row>
    <row r="86" spans="2:16">
      <c r="B86" s="97"/>
      <c r="C86" s="30"/>
      <c r="D86" s="102"/>
      <c r="E86" s="102"/>
      <c r="F86" s="102"/>
      <c r="G86" s="102"/>
      <c r="H86" s="102"/>
      <c r="I86" s="102"/>
      <c r="J86" s="102"/>
      <c r="K86" s="102"/>
      <c r="L86" s="102"/>
      <c r="M86" s="102"/>
      <c r="N86" s="102"/>
      <c r="O86" s="24"/>
      <c r="P86" s="98"/>
    </row>
    <row r="87" spans="2:16">
      <c r="B87" s="97"/>
      <c r="C87" s="27"/>
      <c r="D87" s="99"/>
      <c r="E87" s="99"/>
      <c r="F87" s="99"/>
      <c r="G87" s="99"/>
      <c r="H87" s="29" t="s">
        <v>77</v>
      </c>
      <c r="I87" s="99"/>
      <c r="J87" s="99"/>
      <c r="K87" s="99"/>
      <c r="L87" s="99"/>
      <c r="M87" s="99"/>
      <c r="N87" s="99"/>
      <c r="O87" s="26"/>
      <c r="P87" s="98"/>
    </row>
    <row r="88" spans="2:16">
      <c r="B88" s="97"/>
      <c r="C88" s="27"/>
      <c r="D88" s="99"/>
      <c r="E88" s="99"/>
      <c r="F88" s="99"/>
      <c r="G88" s="99"/>
      <c r="H88" s="99" t="s">
        <v>78</v>
      </c>
      <c r="I88" s="28"/>
      <c r="J88" s="28"/>
      <c r="K88" s="28"/>
      <c r="L88" s="99"/>
      <c r="M88" s="99"/>
      <c r="N88" s="99"/>
      <c r="O88" s="26"/>
      <c r="P88" s="98"/>
    </row>
    <row r="89" spans="2:16">
      <c r="B89" s="97"/>
      <c r="C89" s="27"/>
      <c r="D89" s="99"/>
      <c r="E89" s="99"/>
      <c r="F89" s="99"/>
      <c r="G89" s="99"/>
      <c r="H89" s="99" t="s">
        <v>86</v>
      </c>
      <c r="I89" s="103"/>
      <c r="J89" s="103"/>
      <c r="K89" s="103"/>
      <c r="L89" s="99"/>
      <c r="M89" s="99"/>
      <c r="N89" s="99"/>
      <c r="O89" s="26"/>
      <c r="P89" s="98"/>
    </row>
    <row r="90" spans="2:16">
      <c r="B90" s="97"/>
      <c r="C90" s="25"/>
      <c r="D90" s="102"/>
      <c r="E90" s="102"/>
      <c r="F90" s="102"/>
      <c r="G90" s="102"/>
      <c r="H90" s="99" t="s">
        <v>80</v>
      </c>
      <c r="I90" s="99"/>
      <c r="J90" s="99"/>
      <c r="K90" s="99"/>
      <c r="L90" s="102"/>
      <c r="M90" s="102"/>
      <c r="N90" s="102"/>
      <c r="O90" s="24"/>
      <c r="P90" s="98"/>
    </row>
    <row r="91" spans="2:16" ht="17.25" customHeight="1">
      <c r="B91" s="97"/>
      <c r="C91" s="23"/>
      <c r="D91" s="104"/>
      <c r="E91" s="104"/>
      <c r="F91" s="99"/>
      <c r="G91" s="99"/>
      <c r="H91" s="99"/>
      <c r="I91" s="99"/>
      <c r="J91" s="99"/>
      <c r="K91" s="367"/>
      <c r="L91" s="367"/>
      <c r="M91" s="367"/>
      <c r="N91" s="367"/>
      <c r="O91" s="368"/>
      <c r="P91" s="98"/>
    </row>
    <row r="92" spans="2:16" ht="18.75" customHeight="1" thickBot="1">
      <c r="B92" s="97"/>
      <c r="C92" s="371"/>
      <c r="D92" s="372"/>
      <c r="E92" s="372"/>
      <c r="F92" s="22"/>
      <c r="G92" s="22"/>
      <c r="H92" s="22"/>
      <c r="I92" s="22"/>
      <c r="J92" s="22"/>
      <c r="K92" s="369"/>
      <c r="L92" s="369"/>
      <c r="M92" s="369"/>
      <c r="N92" s="369"/>
      <c r="O92" s="370"/>
      <c r="P92" s="98"/>
    </row>
    <row r="93" spans="2:16" ht="13.5" thickBot="1">
      <c r="B93" s="105"/>
      <c r="C93" s="190"/>
      <c r="D93" s="190"/>
      <c r="E93" s="190"/>
      <c r="F93" s="190"/>
      <c r="G93" s="190"/>
      <c r="H93" s="190"/>
      <c r="I93" s="190"/>
      <c r="J93" s="190"/>
      <c r="K93" s="190"/>
      <c r="L93" s="190"/>
      <c r="M93" s="190"/>
      <c r="N93" s="190"/>
      <c r="O93" s="190"/>
      <c r="P93" s="106"/>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9d85dbaf-23eb-4e57-a637-93dcacc8b1a1"/>
    <ds:schemaRef ds:uri="http://purl.org/dc/dcmitype/"/>
    <ds:schemaRef ds:uri="http://schemas.microsoft.com/office/2006/documentManagement/types"/>
    <ds:schemaRef ds:uri="http://www.w3.org/XML/1998/namespace"/>
    <ds:schemaRef ds:uri="http://schemas.openxmlformats.org/package/2006/metadata/core-properties"/>
    <ds:schemaRef ds:uri="http://schemas.microsoft.com/office/infopath/2007/PartnerControls"/>
    <ds:schemaRef ds:uri="a6cb9e4b-f1d1-4245-83ec-6cad768d538a"/>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vt:lpstr>
      <vt:lpstr>INDICAR CÓDIGO DEL ITEM DE PAGO</vt:lpstr>
      <vt:lpstr>'INDICAR CÓDIGO DEL ITEM DE PAGO'!Área_de_impresión</vt:lpstr>
      <vt:lpstr>PROPUESTA!Área_de_impresión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ASUS</cp:lastModifiedBy>
  <cp:revision/>
  <cp:lastPrinted>2020-02-14T22:15:33Z</cp:lastPrinted>
  <dcterms:created xsi:type="dcterms:W3CDTF">2006-06-27T16:47:25Z</dcterms:created>
  <dcterms:modified xsi:type="dcterms:W3CDTF">2021-08-13T05:58:37Z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