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brandon.barrientos\Desktop\"/>
    </mc:Choice>
  </mc:AlternateContent>
  <bookViews>
    <workbookView xWindow="0" yWindow="0" windowWidth="28800" windowHeight="11700" tabRatio="746"/>
  </bookViews>
  <sheets>
    <sheet name="LISTA DE OFERENTES" sheetId="60" r:id="rId1"/>
    <sheet name="LOTE 1" sheetId="58" r:id="rId2"/>
    <sheet name="LOTE 2" sheetId="67" r:id="rId3"/>
    <sheet name="LOTE 3" sheetId="65" r:id="rId4"/>
    <sheet name="LOTE 4" sheetId="66" r:id="rId5"/>
    <sheet name="RESUMEN EVALUACIÓN" sheetId="63" r:id="rId6"/>
  </sheets>
  <definedNames>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hidden="1">#REF!</definedName>
    <definedName name="_xlnm._FilterDatabase" localSheetId="5" hidden="1">'RESUMEN EVALUACIÓN'!$A$5:$I$20</definedName>
    <definedName name="_xlnm.Print_Area" localSheetId="0">'LISTA DE OFERENTES'!$A$1:$D$60</definedName>
    <definedName name="_xlnm.Print_Area" localSheetId="1">'LOTE 1'!$A$1:$Q$144</definedName>
    <definedName name="_xlnm.Print_Area" localSheetId="2">'LOTE 2'!$A$1:$Q$146</definedName>
    <definedName name="_xlnm.Print_Area" localSheetId="3">'LOTE 3'!$A$1:$Q$92</definedName>
    <definedName name="_xlnm.Print_Area" localSheetId="4">'LOTE 4'!$A$1:$Q$80</definedName>
    <definedName name="_xlnm.Print_Area" localSheetId="5">'RESUMEN EVALUACIÓN'!$A$1:$E$28</definedName>
    <definedName name="PRINT_AREA">#N/A</definedName>
    <definedName name="PRINT_AREA_MI">#N/A</definedName>
    <definedName name="PRINT_TITLES">#N/A</definedName>
    <definedName name="PRINT_TITLES_MI">#N/A</definedName>
  </definedNames>
  <calcPr calcId="162913"/>
</workbook>
</file>

<file path=xl/calcChain.xml><?xml version="1.0" encoding="utf-8"?>
<calcChain xmlns="http://schemas.openxmlformats.org/spreadsheetml/2006/main">
  <c r="D43" i="66" l="1"/>
  <c r="C43" i="66"/>
  <c r="C55" i="65"/>
  <c r="D55" i="65" s="1"/>
  <c r="C109" i="67"/>
  <c r="D109" i="67" s="1"/>
  <c r="D107" i="58"/>
  <c r="C107" i="58"/>
  <c r="H29" i="66" l="1"/>
  <c r="H16" i="66"/>
  <c r="H42" i="65"/>
  <c r="H29" i="65"/>
  <c r="H16" i="65"/>
  <c r="H96" i="67"/>
  <c r="H83" i="67"/>
  <c r="H70" i="67"/>
  <c r="H57" i="67"/>
  <c r="H44" i="67"/>
  <c r="H31" i="67"/>
  <c r="H18" i="67"/>
  <c r="H94" i="58"/>
  <c r="H81" i="58"/>
  <c r="H68" i="58"/>
  <c r="H55" i="58"/>
  <c r="H42" i="58"/>
  <c r="H29" i="58"/>
  <c r="E109" i="67" l="1"/>
  <c r="H109" i="67" s="1"/>
  <c r="E86" i="67"/>
  <c r="E73" i="67"/>
  <c r="E60" i="67"/>
  <c r="E47" i="67"/>
  <c r="E34" i="67"/>
  <c r="E21" i="67"/>
  <c r="E8" i="67"/>
  <c r="E43" i="66"/>
  <c r="H43" i="66" s="1"/>
  <c r="D20" i="66"/>
  <c r="D21" i="66" s="1"/>
  <c r="E55" i="65"/>
  <c r="G55" i="65" s="1"/>
  <c r="D20" i="65"/>
  <c r="D21" i="65" s="1"/>
  <c r="D7" i="65"/>
  <c r="D8" i="65" s="1"/>
  <c r="C10" i="65" s="1"/>
  <c r="E107" i="58"/>
  <c r="F107" i="58" s="1"/>
  <c r="D33" i="65" l="1"/>
  <c r="D34" i="65" s="1"/>
  <c r="H55" i="65"/>
  <c r="D74" i="67"/>
  <c r="D75" i="67" s="1"/>
  <c r="F55" i="65"/>
  <c r="D7" i="66"/>
  <c r="D8" i="66" s="1"/>
  <c r="C10" i="66" s="1"/>
  <c r="D87" i="67"/>
  <c r="D88" i="67" s="1"/>
  <c r="D61" i="67"/>
  <c r="D62" i="67" s="1"/>
  <c r="D48" i="67"/>
  <c r="D49" i="67" s="1"/>
  <c r="D9" i="67"/>
  <c r="D10" i="67" s="1"/>
  <c r="D22" i="67"/>
  <c r="D23" i="67" s="1"/>
  <c r="D35" i="67"/>
  <c r="D36" i="67" s="1"/>
  <c r="H107" i="58"/>
  <c r="G107" i="58"/>
  <c r="C77" i="67"/>
  <c r="F109" i="67"/>
  <c r="G109" i="67"/>
  <c r="C23" i="66"/>
  <c r="F43" i="66"/>
  <c r="G43" i="66"/>
  <c r="C23" i="65"/>
  <c r="C51" i="67" l="1"/>
  <c r="C64" i="67"/>
  <c r="C90" i="67"/>
  <c r="C38" i="67"/>
  <c r="C25" i="67"/>
  <c r="H16" i="58" l="1"/>
  <c r="E84" i="58" l="1"/>
  <c r="E71" i="58"/>
  <c r="E58" i="58"/>
  <c r="E45" i="58"/>
  <c r="E32" i="58"/>
  <c r="E19" i="58"/>
  <c r="E6" i="58"/>
  <c r="D85" i="58" l="1"/>
  <c r="D86" i="58" s="1"/>
  <c r="D7" i="58"/>
  <c r="D8" i="58" s="1"/>
  <c r="D46" i="58"/>
  <c r="D47" i="58" s="1"/>
  <c r="D33" i="58"/>
  <c r="D34" i="58" s="1"/>
  <c r="D72" i="58"/>
  <c r="D73" i="58" s="1"/>
  <c r="D59" i="58"/>
  <c r="D60" i="58" s="1"/>
  <c r="D20" i="58"/>
  <c r="D21" i="58" s="1"/>
  <c r="C23" i="58" l="1"/>
  <c r="C88" i="58"/>
  <c r="C62" i="58"/>
  <c r="C49" i="58"/>
  <c r="C75" i="58"/>
</calcChain>
</file>

<file path=xl/sharedStrings.xml><?xml version="1.0" encoding="utf-8"?>
<sst xmlns="http://schemas.openxmlformats.org/spreadsheetml/2006/main" count="942" uniqueCount="114">
  <si>
    <t>LISTA DE OFERENTES SASI-001-2021</t>
  </si>
  <si>
    <t xml:space="preserve">No. </t>
  </si>
  <si>
    <t>NOMBRE</t>
  </si>
  <si>
    <t>TIPO DE OFERENTE</t>
  </si>
  <si>
    <t>OBSERVACIONES</t>
  </si>
  <si>
    <t>EMPRESA</t>
  </si>
  <si>
    <t>FONDO DE DESARROLLO LOCAL DE SAN CRISTÓBAL</t>
  </si>
  <si>
    <t>FDLSC-SASI-001-2021</t>
  </si>
  <si>
    <t>REQUISITOS HABILITANTES TÉCNICOS</t>
  </si>
  <si>
    <t>CUMPLE</t>
  </si>
  <si>
    <t>NO CUMPLE</t>
  </si>
  <si>
    <t>NÚMERO DE CONTRATOS PRESENTADOS</t>
  </si>
  <si>
    <t>PRESUPUESTO OFICIAL EN SMMLV</t>
  </si>
  <si>
    <t>VALOR MÍNIMO A CERTIFICAR</t>
  </si>
  <si>
    <t>TERMINO DE EJECUCION EXIGIDO</t>
  </si>
  <si>
    <t>TOTAL SALARIOS MINIMOS ACREDITADOS</t>
  </si>
  <si>
    <t>CONDICIONES DE EXPERIENCIA</t>
  </si>
  <si>
    <t>CONCLUSIÓN 
EXPERIENCIA GENERAL</t>
  </si>
  <si>
    <t>CONCLUSIÓN 
EXPERIENCIA ESPECIFICA</t>
  </si>
  <si>
    <t>Observación y respuesta 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</si>
  <si>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</si>
  <si>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</si>
  <si>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</si>
  <si>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</si>
  <si>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</si>
  <si>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</si>
  <si>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</si>
  <si>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</si>
  <si>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TOTALES</t>
  </si>
  <si>
    <t>ORIGINAL FIRMADO</t>
  </si>
  <si>
    <t>VALOR TOTAL PROYECTO</t>
  </si>
  <si>
    <t>SMMLV</t>
  </si>
  <si>
    <t>PRESUPUESTO OFICIAL</t>
  </si>
  <si>
    <t>75% SMMLV</t>
  </si>
  <si>
    <t>120% SMMLV</t>
  </si>
  <si>
    <t>150% SMMLV</t>
  </si>
  <si>
    <t>VALOR:</t>
  </si>
  <si>
    <t>Año</t>
  </si>
  <si>
    <t>Salario mínimo mensual</t>
  </si>
  <si>
    <t>Incremento %</t>
  </si>
  <si>
    <t>26.07%</t>
  </si>
  <si>
    <t>26.04%</t>
  </si>
  <si>
    <t>21.08%</t>
  </si>
  <si>
    <t>20.50%</t>
  </si>
  <si>
    <t>19.50%</t>
  </si>
  <si>
    <t>FONDO DE DESARROLLO LOCAL DE SAN CRISTOBAL</t>
  </si>
  <si>
    <t>Nombre de Oferente :</t>
  </si>
  <si>
    <t>HABIL</t>
  </si>
  <si>
    <t>NO HABIL</t>
  </si>
  <si>
    <t>UNION TEMPORAL C2 FERNANDO</t>
  </si>
  <si>
    <t>STRATEGY SAS</t>
  </si>
  <si>
    <t>FENIX MEDIA GROUP SAS</t>
  </si>
  <si>
    <t>UNLOFT PRODUCCION DE MARCA S.A.S</t>
  </si>
  <si>
    <t>LOTE 1</t>
  </si>
  <si>
    <t>FUNXI</t>
  </si>
  <si>
    <t>INVERSIONES AYL SAS</t>
  </si>
  <si>
    <t>MARKETGROUP S.A.S</t>
  </si>
  <si>
    <t>LOTE2</t>
  </si>
  <si>
    <t>SAS UNION TEMPORAL BIENSERVICIOS C2</t>
  </si>
  <si>
    <t>COMPETITIVIDAD SAS</t>
  </si>
  <si>
    <t>AMERICANA CORP SAS</t>
  </si>
  <si>
    <t>FUNDACION G3</t>
  </si>
  <si>
    <t>LOTE 3</t>
  </si>
  <si>
    <t>LOTE 4</t>
  </si>
  <si>
    <t>VALOR TOTAL LOTE</t>
  </si>
  <si>
    <t>Requisito RUP</t>
  </si>
  <si>
    <t>FICHA TÉCNICA</t>
  </si>
  <si>
    <t>COMPROMISO BUENAS PRÁCTICAS</t>
  </si>
  <si>
    <t>CONDICION N°. 1</t>
  </si>
  <si>
    <t xml:space="preserve">CONDICION N°. 2 </t>
  </si>
  <si>
    <t>CONDICION Nº. 3</t>
  </si>
  <si>
    <t>CONDICION Nº 4</t>
  </si>
  <si>
    <t>RESULTADO</t>
  </si>
  <si>
    <t>BELCORP</t>
  </si>
  <si>
    <t>SUMINISTR
O DE
MATERIAL
PUBLICITAR
IO TEXTIL E
IMPORTADO</t>
  </si>
  <si>
    <t xml:space="preserve">NO CUMPLE </t>
  </si>
  <si>
    <t xml:space="preserve">EL PROPONENTE UNIÓN TEMPORAL C2 FERNANDO, ACREDITA UNA EXPERIENCIA CON UN CONTRATO CELEBRADO EN EL AÑO 2013 CON LA EMPRESA BELCORP, POR UN VALOR CELEBRADO EN SMMLV DE 814,25. NO OBSTANTE, DE ACUERDO CON LA NOTA 1 DEL APARTADO TITULADO: "PROPONENTES OBLIGADOS A ESTAR INSCRITOS EN EL RUP", SE SEÑALA QUE: 
"La experiencia de los proponentes que participen en la modalidad
de consorcio o unión temporal, se calculará sumando la experiencia de
cada integrante de acuerdo con su porcentaje de participación"
YA QUE, EL PROPONENTE FERNANDO SIENDO EL ÚNICO QUE PRESENTA LA CERTIFICACIÒN Y EXPERIENCIA, Y QUIEN CUENTA CON TAN SOLO UN 5% DE PARITICIPACIÓN EN LA UNIÓN TEMPORAL, NO ALCANZA AL VALOR REQUERIDO EN SMMMLV DE 91,14 CORRESPONDIENTE AL 100 DEL VALOR DEL DEL PRESUPUESTO OFICIAL ESTIMADO. DEBE SUBSANAR. 
ADICIONALMENTE, EL PROPONENTE NO ADJUNTÓ LA FICHA TÉCNICA. DEBE SUBSANAR. </t>
  </si>
  <si>
    <t>PRESTACIÓN DE SERVICIOS
PARA LA IMPLEMENTACION
CREATIVA Y PUBLICITARIA Y
PRODUCCIÓN E IMPRESIÓN DE
PIEZAS GRAFICAS Y DIGITALES
PARA PROMOCIONAR LAS
CAMPAÑAS Y ESTRATEGIAS
RELACIONADAS CON LA
DEFENSA
Y SEGURIDAD NACIONAL CON
DEL DESTINO AL EJÉRCITO
NACIONAL- JEFATURA DE
ACCIÓN INTEGRAL.</t>
  </si>
  <si>
    <t>FUERZAS
MILITARES DE
COLOMBIA -
EJERCITO
NACIONAL</t>
  </si>
  <si>
    <t>Adquirir el material gráfico y
publicitario para la promoción de las
Rutas Turísticas del Departamento de
Cundinamarca.</t>
  </si>
  <si>
    <t>Instituto
Departamental de
Cultura y Turismo de
Cundinamarca -
IDECUT</t>
  </si>
  <si>
    <t>EL PROPONENTE CUMPLE CON LOS REQUISITOS TÉCNICOS</t>
  </si>
  <si>
    <t>P restar los servicios de di seño , impresión
digital , litografía e instalación con los
requerimientos de FARMAT ODO a nivel
nacional</t>
  </si>
  <si>
    <t>FARMATODO DE
COLOMBIA SA</t>
  </si>
  <si>
    <t>XXX</t>
  </si>
  <si>
    <t xml:space="preserve">EL PROPONENTE FUNXI NO APORTA EL CUESTIONARIO DE EXPERIENCIA EXPECÍFICA REQUERIDO EN EL PLIEGO DE CONDICIONES, EN ESE ORDEN DE IDEAS, NO SE PUEDE VERIFICAR LA EXPERIENCIA, LOS CÓDIGOS UNSPSC EN EL RUP, NI SE PUEDE CONTRASTAR CON EL CERTIFICADO DE LA EXPERIENCIA. POR TANTO, EL PROPONENTE DEBE SUBSANAR LOS SIGUIENTES DOCUMENTOS: 
1. CUESTIONARIO DE EXPERIENCIA DEL PROPONENTE
2. CERTIFICACIONES DE LOS CONTRATOS POR EL VALOR TOTAL DEL VALOR DEL PRESUPUESTO OFICIAL ESTIMADO (MÁXIMO 3)
3. RUP DE ACUERDO CON LAS ESPECIFICACIONES DEL PLIEGO DE CONDICIONES
</t>
  </si>
  <si>
    <t>Suministro de publicidad impresa, elementos POP, y diferentes piezas comunicativas</t>
  </si>
  <si>
    <t>SOLUCIONES INTEGRALES Y DE GESTION SAS</t>
  </si>
  <si>
    <t>EL PROPNENTE NO CUMPLE CON LOS SIGUIENTES ASPECTOS, POR LO QUE DEBE SUBSANAR: 
1, LA FICHA TÉCNICA NO CORRESPONDE AL LOTE 1
2, NO SE EVIDENCIA EL FORMATO DE EXPERIENCIA ESPECÍFICA DEL PROPONENTE.
3, NO SE EVIDENCIA EL CERTIFICADO DEL O LOS CONTRATOS QUE ACREDITAN LA EXPERIENCIA</t>
  </si>
  <si>
    <t>BRANDON RENÉ BARRIENTOS MARTÍNEZ</t>
  </si>
  <si>
    <t>PROFESIONAL DE APOYO ADMINISTRATIVO Y FINANCIERO</t>
  </si>
  <si>
    <t>CONTRATAR LA
ORGANIZACION
LOGISTICA PARA
LLEVAR A CABO LA
VIGESIMA CUARTA
(XXIV) VERSION DE
LAS FERIAS Y
FIESTAS DE LA
HORTALIZA EN EL
MUNICIPIO DE COTA
(CUNDINAMARCA)</t>
  </si>
  <si>
    <t>MUNICIPIO DE
COTA</t>
  </si>
  <si>
    <t>EL PROPONENTE SAS UNIÓN TEMPORAL BIENSERVICIOS C2, ACREDITA UNA EXPERIENCIA CON UN CONTRATO CELEBRADO EN EL AÑO 2019 CON EL MUNICIPIO DE COTA, POR UN VALOR CELEBRADO EN SMMLV DE 1.755,11. NO OBSTANTE, DE ACUERDO CON LA NOTA 1 DEL APARTADO TITULADO: "PROPONENTES OBLIGADOS A ESTAR INSCRITOS EN EL RUP", SE SEÑALA QUE: 
"La experiencia de los proponentes que participen en la modalidad
de consorcio o unión temporal, se calculará sumando la experiencia de
cada integrante de acuerdo con su porcentaje de participación"
YA QUE, EL PROPONENTE BIENSERVICIOS SAS SIENDO EL ÚNICO QUE PRESENTA LA CERTIFICACIÒN Y EXPERIENCIA, Y QUIEN CUENTA CON TAN SOLO UN 5% DE PARTICIPACIÓN EN LA UNIÓN TEMPORAL, NO ALCANZA AL VALOR REQUERIDO EN SMMMLV DE 115,68 CORRESPONDIENTE AL 100 DEL VALOR DEL DEL PRESUPUESTO OFICIAL ESTIMADO, YA QUE, EL 5% DE SU PARTICIPACIÓN, CORRESPONDE A 87,7 SMMLV DEL CONTRATO QUE CERTIFICA LA EXPERIENCIA. DEBE SUBSANAR. 
ADICIONALMENTE, EL PROPONENTE NO ADJUNTÓ LA FICHA TÉCNICA. DEBE SUBSANAR. 
POR OTRO LADO, EL PROPONENTE DEBE ALLEGAR LA FICHA TÉCNICA DE CUMPLIMIENTO TAL Y COMO SE DESCRIBE EN EL PLIEGO DE CONDICIONES. DEBE SUBSANAR</t>
  </si>
  <si>
    <t>PRESTACION DE SERVICIOS PARA ACTIVIDADES DE BIENESTAR SOCIAL INCLUYEN DEPORTE, CULTURA , ENTRETENIMIENTO, PARQUES TEMATICOS, ALIMENTOS, TURISMO Y LOGISTICA PARA EVENTOS</t>
  </si>
  <si>
    <t>SINERGIA E INNOVACION SAS</t>
  </si>
  <si>
    <t>CUMPLE: No fue aportado documento, sin embargo en virtud del articulo 15 del Decreto Ley 019 de 2012 fue consultado en Secop y descargado con fecha 09-08-2021.</t>
  </si>
  <si>
    <t>Prestar los servicios como operador logistico
para la organizacion, administracion y
ejecucion de eventos academicos,
protocolarios, institucionales y corporativos,
requeridos por la Sociedad Hoteleraa
Tequendama</t>
  </si>
  <si>
    <t>SOCIEDAD
HOTELERA
TEQUENDAMA S.A</t>
  </si>
  <si>
    <t xml:space="preserve">EL OFERENTE NO ALLEGÓ EL DOCUMENTO "CUESTIONARIO DE EXPERIENCIA ESPECÍFICA DEL PROPONENTE". ADEMÁS SIN ESTE, NO SE PUEDE VERIFICAR LOS CÓDIGOS UNSPSC EN EL RUP, NI EL CONTRATO EN EL MISMO. DEBE SUBSANAR. </t>
  </si>
  <si>
    <t>XXXX</t>
  </si>
  <si>
    <t>Prestar los servicios de apoyo para el adelantamiento de los eventos que requiera la Secretaría Jurídica Distrital.</t>
  </si>
  <si>
    <t>Secretaría Jurídica Distrital</t>
  </si>
  <si>
    <t>EL PROPNENTE NO CUMPLE CON LOS SIGUIENTES ASPECTOS, POR LO QUE DEBE SUBSANAR: 
1, NO SE EVIDENCIA EL FORMATO DE EXPERIENCIA ESPECÍFICA DEL PROPONENTE.
2, NO SE EVIDENCIA EL CERTIFICADO DEL O LOS CONTRATOS QUE ACREDITAN LA EXPERIENCIA</t>
  </si>
  <si>
    <t>CONDICIONES TÉCNICAS</t>
  </si>
  <si>
    <t xml:space="preserve">EL PROPONENTE FUNXI NO APORTA EL CUESTIONARIO DE EXPERIENCIA EXPECÍFICA REQUERIDO EN EL PLIEGO DE CONDICIONES, EN ESE ORDEN DE IDEAS, NO SE PUEDE VERIFICAR LA EXPERIENCIA, LOS CÓDIGOS UNSPSC EN EL RUP, NI SE PUEDE CONTRASTAR CON EL CERTIFICADO DE LA EXPERIENCIA. POR TANTO, EL PROPONENTE DEBE SUBSANAR LOS SIGUIENTES DOCUMENTOS: 
1. CUESTIONARIO DE EXPERIENCIA DEL PROPONENTE (FORMATO 08 -EXPERIENCIA DEL PROPONENTE)
2. CERTIFICACIONES DE LOS CONTRATOS POR EL VALOR TOTAL DEL VALOR DEL PRESUPUESTO OFICIAL ESTIMADO (MÁXIMO 3)
3. RUP DE ACUERDO CON LAS ESPECIFICACIONES DEL PLIEGO DE CONDICIONES
</t>
  </si>
  <si>
    <t xml:space="preserve">EL PROPONENTE UNIÓN TEMPORAL C2 FERNANDO, ACREDITA UNA EXPERIENCIA CON UN CONTRATO CELEBRADO EN EL AÑO 2013 CON LA EMPRESA BELCORP, POR UN VALOR CELEBRADO EN SMMLV DE 814,25. NO OBSTANTE, DE ACUERDO CON LA NOTA 1 DEL APARTADO TITULADO: "PROPONENTES OBLIGADOS A ESTAR INSCRITOS EN EL RUP", SE SEÑALA QUE: 
"La experiencia de los proponentes que participen en la modalidad
de consorcio o unión temporal, se calculará sumando la experiencia de
cada integrante de acuerdo con su porcentaje de participación"
YA QUE, EL PROPONENTE FERNANDO SIENDO EL ÚNICO QUE PRESENTA LA CERTIFICACIÒN Y EXPERIENCIA, Y QUIEN CUENTA CON TAN SOLO UN 5% DE PARITICIPACIÓN EN LA UNIÓN TEMPORAL, NO ALCANZA AL VALOR REQUERIDO EN SMMMLV DE 91,14 CORRESPONDIENTE AL 100 DEL VALOR DEL DEL PRESUPUESTO OFICIAL ESTIMADO. DEBE SUBSANAR. 
ADICIONALMENTE, EL PROPONENTE NO ADJUNTÓ LA FICHA TÉCNICA. DEBE SUBSANAR. 
Lo anterior en el término de traslado del informe de evaluación preliminar en cumplimiento del Parágrafo 1 del Art 5 de la Ley 1150 de 2007
</t>
  </si>
  <si>
    <t xml:space="preserve">EL PROPONENTE FUNXI NO APORTA EL CUESTIONARIO DE EXPERIENCIA EXPECÍFICA REQUERIDO EN EL PLIEGO DE CONDICIONES, EN ESE ORDEN DE IDEAS, NO SE PUEDE VERIFICAR LA EXPERIENCIA, LOS CÓDIGOS UNSPSC EN EL RUP, NI SE PUEDE CONTRASTAR CON EL CERTIFICADO DE LA EXPERIENCIA. POR TANTO, EL PROPONENTE DEBE SUBSANAR LOS SIGUIENTES DOCUMENTOS: 
1. CUESTIONARIO DE EXPERIENCIA DEL PROPONENTE CUESTIONARIO (FORMATO 08 -EXPERIENCIA DEL PROPONENTE)
2. CERTIFICACIONES DE LOS CONTRATOS POR EL VALOR TOTAL DEL VALOR DEL PRESUPUESTO OFICIAL ESTIMADO (MÁXIMO 3)
3. RUP DE ACUERDO CON LAS ESPECIFICACIONES DEL PLIEGO DE CONDICIONES
Lo anterior en el término de traslado del informe de evaluación preliminar en cumplimiento del Parágrafo 1 del Art 5 de la Ley 1150 de 2007
</t>
  </si>
  <si>
    <t>EL PROPNENTE NO CUMPLE CON LOS SIGUIENTES ASPECTOS, POR LO QUE DEBE SUBSANAR: 
1, LA FICHA TÉCNICA NO CORRESPONDE AL LOTE 1
2, NO SE EVIDENCIA EL FORMATO DE EXPERIENCIA ESPECÍFICA DEL PROPONENTE.
3, NO SE EVIDENCIA EL CERTIFICADO DEL O LOS CONTRATOS QUE ACREDITAN LA EXPERIENCIA
Lo anterior en el término de traslado del informe de evaluación preliminar en cumplimiento del Parágrafo 1 del Art 5 de la Ley 1150 de 2007</t>
  </si>
  <si>
    <t>EL PROPONENTE SAS UNIÓN TEMPORAL BIENSERVICIOS C2, ACREDITA UNA EXPERIENCIA CON UN CONTRATO CELEBRADO EN EL AÑO 2019 CON EL MUNICIPIO DE COTA, POR UN VALOR CELEBRADO EN SMMLV DE 1.755,11. NO OBSTANTE, DE ACUERDO CON LA NOTA 1 DEL APARTADO TITULADO: "PROPONENTES OBLIGADOS A ESTAR INSCRITOS EN EL RUP", SE SEÑALA QUE: 
"La experiencia de los proponentes que participen en la modalidad
de consorcio o unión temporal, se calculará sumando la experiencia de
cada integrante de acuerdo con su porcentaje de participación"
YA QUE, EL PROPONENTE BIENSERVICIOS SAS SIENDO EL ÚNICO QUE PRESENTA LA CERTIFICACIÒN Y EXPERIENCIA, Y QUIEN CUENTA CON TAN SOLO UN 5% DE PARTICIPACIÓN EN LA UNIÓN TEMPORAL, NO ALCANZA AL VALOR REQUERIDO EN SMMMLV DE 115,68 CORRESPONDIENTE AL 100 DEL VALOR DEL DEL PRESUPUESTO OFICIAL ESTIMADO, YA QUE, EL 5% DE SU PARTICIPACIÓN, CORRESPONDE A 87,7 SMMLV DEL CONTRATO QUE CERTIFICA LA EXPERIENCIA. DEBE SUBSANAR. 
ADICIONALMENTE, EL PROPONENTE NO ADJUNTÓ LA FICHA TÉCNICA. DEBE SUBSANAR. 
POR OTRO LADO, EL PROPONENTE DEBE ALLEGAR LA FICHA TÉCNICA DE CUMPLIMIENTO TAL Y COMO SE DESCRIBE EN EL PLIEGO DE CONDICIONES. DEBE SUBSANAR
Lo anterior en el término de traslado del informe de evaluación preliminar en cumplimiento del Parágrafo 1 del Art 5 de la Ley 1150 de 2007</t>
  </si>
  <si>
    <t xml:space="preserve">EL OFERENTE NO ALLEGÓ EL DOCUMENTO "CUESTIONARIO DE EXPERIENCIA ESPECÍFICA DEL PROPONENTE". ADEMÁS SIN ESTE, NO SE PUEDE VERIFICAR LOS CÓDIGOS UNSPSC EN EL RUP, NI EL CONTRATO EN EL MISMO. DEBE SUBSANAR.
Lo anterior en el término de traslado del informe de evaluación preliminar en cumplimiento del Parágrafo 1 del Art 5 de la Ley 1150 de 2007 </t>
  </si>
  <si>
    <t xml:space="preserve">EL PROPONENTE FUNXI NO APORTA EL CUESTIONARIO DE EXPERIENCIA EXPECÍFICA REQUERIDO EN EL PLIEGO DE CONDICIONES, EN ESE ORDEN DE IDEAS, NO SE PUEDE VERIFICAR LA EXPERIENCIA, LOS CÓDIGOS UNSPSC EN EL RUP, NI SE PUEDE CONTRASTAR CON EL CERTIFICADO DE LA EXPERIENCIA. POR TANTO, EL PROPONENTE DEBE SUBSANAR LOS SIGUIENTES DOCUMENTOS: 
1. CUESTIONARIO DE EXPERIENCIA DEL PROPONENTE CUESTIONARIO (FORMATO 08 -EXPERIENCIA DEL PROPONENTE)
2. CERTIFICACIONES DE LOS CONTRATOS POR EL VALOR TOTAL DEL VALOR DEL PRESUPUESTO OFICIAL ESTIMADO (MÁXIMO 3)
3. RUP DE ACUERDO CON LAS ESPECIFICACIONES DEL PLIEGO DE CONDICIONES.
Lo anterior en el término de traslado del informe de evaluación preliminar en cumplimiento del Parágrafo 1 del Art 5 de la Ley 1150 de 2007
</t>
  </si>
  <si>
    <t>EL PROPNENTE NO CUMPLE CON LOS SIGUIENTES ASPECTOS, POR LO QUE DEBE SUBSANAR: 
1, NO SE EVIDENCIA EL FORMATO DE EXPERIENCIA ESPECÍFICA DEL PROPONENTE (FORMATO 08 -EXPERIENCIA DEL PROPONENTE)
2, NO SE EVIDENCIA EL CERTIFICADO DEL O LOS CONTRATOS QUE ACREDITAN LA EXPERIENCIA
Lo anterior en el término de traslado del informe de evaluación preliminar en cumplimiento del Parágrafo 1 del Art 5 de la Ley 1150 de 2007</t>
  </si>
  <si>
    <t xml:space="preserve">EL PROPONENTE FUNXI NO APORTA EL CUESTIONARIO DE EXPERIENCIA EXPECÍFICA REQUERIDO EN EL PLIEGO DE CONDICIONES, EN ESE ORDEN DE IDEAS, NO SE PUEDE VERIFICAR LA EXPERIENCIA, LOS CÓDIGOS UNSPSC EN EL RUP, NI SE PUEDE CONTRASTAR CON EL CERTIFICADO DE LA EXPERIENCIA. POR TANTO, EL PROPONENTE DEBE SUBSANAR LOS SIGUIENTES DOCUMENTOS: 
1. CUESTIONARIO DE EXPERIENCIA DEL PROPONENTE.  (FORMATO 08 -EXPERIENCIA DEL PROPONENTE)
2. CERTIFICACIONES DE LOS CONTRATOS POR EL VALOR TOTAL DEL VALOR DEL PRESUPUESTO OFICIAL ESTIMADO (MÁXIMO 3)
3. RUP DE ACUERDO CON LAS ESPECIFICACIONES DEL PLIEGO DE CONDICIONES
Lo anterior en el término de traslado del informe de evaluación preliminar en cumplimiento del Parágrafo 1 del Art 5 de la Ley 1150 de 2007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</si>
</sst>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 #,##0;[Red]\-&quot;$&quot;\ #,##0"/>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0_ ;[Red]\-#,##0\ "/>
    <numFmt numFmtId="171" formatCode="_(&quot;$&quot;\ * #,##0.00_);_(&quot;$&quot;\ * \(#,##0.00\);_(&quot;$&quot;\ * &quot;-&quot;??_);_(@_)"/>
  </numFmts>
  <fonts count="57"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name val="Arial"/>
      <family val="2"/>
    </font>
    <font>
      <sz val="12"/>
      <color rgb="FF000000"/>
      <name val="Calibri"/>
      <family val="2"/>
      <charset val="1"/>
    </font>
    <font>
      <b/>
      <sz val="12"/>
      <name val="Arial"/>
      <family val="2"/>
    </font>
    <font>
      <sz val="11"/>
      <color theme="1"/>
      <name val="Calibri"/>
      <family val="2"/>
    </font>
    <font>
      <sz val="11"/>
      <color theme="1"/>
      <name val="Calibri"/>
      <family val="2"/>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sz val="11"/>
      <name val="Calibri"/>
      <family val="2"/>
      <scheme val="minor"/>
    </font>
    <font>
      <b/>
      <sz val="14"/>
      <color rgb="FFFF0000"/>
      <name val="Arial"/>
      <family val="2"/>
    </font>
    <font>
      <b/>
      <sz val="14"/>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b/>
      <sz val="28"/>
      <color theme="0"/>
      <name val="Calibri"/>
      <family val="2"/>
      <charset val="1"/>
    </font>
    <font>
      <sz val="11"/>
      <color theme="1"/>
      <name val="Calibri"/>
      <family val="2"/>
      <charset val="1"/>
    </font>
    <font>
      <b/>
      <sz val="11"/>
      <name val="Arial"/>
      <family val="2"/>
    </font>
    <font>
      <b/>
      <sz val="11"/>
      <color theme="1"/>
      <name val="Calibri"/>
      <family val="2"/>
    </font>
    <font>
      <sz val="12"/>
      <color theme="1"/>
      <name val="Arial"/>
      <family val="2"/>
      <charset val="1"/>
    </font>
    <font>
      <sz val="11"/>
      <color theme="1"/>
      <name val="Arial"/>
      <family val="2"/>
      <charset val="1"/>
    </font>
    <font>
      <sz val="11"/>
      <name val="Arial"/>
      <family val="2"/>
      <charset val="1"/>
    </font>
  </fonts>
  <fills count="17">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4" tint="0.79998168889431442"/>
        <bgColor indexed="31"/>
      </patternFill>
    </fill>
    <fill>
      <patternFill patternType="solid">
        <fgColor rgb="FFFFC000"/>
        <bgColor indexed="64"/>
      </patternFill>
    </fill>
    <fill>
      <patternFill patternType="solid">
        <fgColor rgb="FFFFC000"/>
        <bgColor indexed="31"/>
      </patternFill>
    </fill>
  </fills>
  <borders count="61">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style="medium">
        <color auto="1"/>
      </left>
      <right/>
      <top style="thin">
        <color auto="1"/>
      </top>
      <bottom style="thin">
        <color auto="1"/>
      </bottom>
      <diagonal/>
    </border>
    <border>
      <left style="thin">
        <color auto="1"/>
      </left>
      <right style="medium">
        <color auto="1"/>
      </right>
      <top/>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thin">
        <color auto="1"/>
      </bottom>
      <diagonal/>
    </border>
    <border>
      <left/>
      <right style="thin">
        <color indexed="64"/>
      </right>
      <top style="thin">
        <color indexed="64"/>
      </top>
      <bottom style="medium">
        <color indexed="64"/>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bottom style="medium">
        <color auto="1"/>
      </bottom>
      <diagonal/>
    </border>
    <border>
      <left style="thin">
        <color auto="1"/>
      </left>
      <right/>
      <top style="thin">
        <color auto="1"/>
      </top>
      <bottom style="medium">
        <color auto="1"/>
      </bottom>
      <diagonal/>
    </border>
    <border>
      <left style="thin">
        <color indexed="63"/>
      </left>
      <right style="thin">
        <color indexed="63"/>
      </right>
      <top style="thin">
        <color indexed="63"/>
      </top>
      <bottom style="thin">
        <color indexed="63"/>
      </bottom>
      <diagonal/>
    </border>
    <border>
      <left style="medium">
        <color auto="1"/>
      </left>
      <right style="thin">
        <color auto="1"/>
      </right>
      <top/>
      <bottom style="thin">
        <color auto="1"/>
      </bottom>
      <diagonal/>
    </border>
    <border>
      <left style="thin">
        <color indexed="63"/>
      </left>
      <right style="thin">
        <color indexed="63"/>
      </right>
      <top style="thin">
        <color indexed="63"/>
      </top>
      <bottom/>
      <diagonal/>
    </border>
    <border>
      <left style="medium">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3"/>
      </left>
      <right/>
      <top style="thin">
        <color indexed="63"/>
      </top>
      <bottom/>
      <diagonal/>
    </border>
    <border>
      <left style="medium">
        <color auto="1"/>
      </left>
      <right style="thin">
        <color auto="1"/>
      </right>
      <top style="thin">
        <color auto="1"/>
      </top>
      <bottom style="thin">
        <color auto="1"/>
      </bottom>
      <diagonal/>
    </border>
    <border>
      <left style="thin">
        <color indexed="64"/>
      </left>
      <right/>
      <top/>
      <bottom/>
      <diagonal/>
    </border>
    <border>
      <left style="thin">
        <color indexed="63"/>
      </left>
      <right style="thin">
        <color indexed="63"/>
      </right>
      <top style="thin">
        <color indexed="63"/>
      </top>
      <bottom style="thin">
        <color indexed="63"/>
      </bottom>
      <diagonal/>
    </border>
  </borders>
  <cellStyleXfs count="68">
    <xf numFmtId="0" fontId="0" fillId="0" borderId="0"/>
    <xf numFmtId="166" fontId="13" fillId="0" borderId="0" applyBorder="0" applyProtection="0"/>
    <xf numFmtId="164" fontId="14" fillId="0" borderId="0" applyBorder="0" applyAlignment="0" applyProtection="0"/>
    <xf numFmtId="167" fontId="13" fillId="0" borderId="0" applyBorder="0" applyProtection="0"/>
    <xf numFmtId="9" fontId="13" fillId="0" borderId="0" applyBorder="0" applyProtection="0"/>
    <xf numFmtId="0" fontId="14" fillId="0" borderId="0"/>
    <xf numFmtId="9" fontId="14" fillId="0" borderId="0" applyFont="0" applyFill="0" applyBorder="0" applyAlignment="0" applyProtection="0"/>
    <xf numFmtId="169" fontId="14" fillId="0" borderId="0" applyFont="0" applyFill="0" applyBorder="0" applyAlignment="0" applyProtection="0"/>
    <xf numFmtId="0" fontId="26" fillId="0" borderId="0" applyFill="0" applyProtection="0"/>
    <xf numFmtId="0" fontId="10" fillId="0" borderId="0"/>
    <xf numFmtId="0" fontId="31" fillId="0" borderId="0"/>
    <xf numFmtId="0" fontId="13" fillId="0" borderId="0"/>
    <xf numFmtId="42" fontId="13" fillId="0" borderId="0" applyFont="0" applyFill="0" applyBorder="0" applyAlignment="0" applyProtection="0"/>
    <xf numFmtId="166" fontId="13" fillId="0" borderId="0" applyBorder="0" applyProtection="0"/>
    <xf numFmtId="41" fontId="13" fillId="0" borderId="0" applyFont="0" applyFill="0" applyBorder="0" applyAlignment="0" applyProtection="0"/>
    <xf numFmtId="0" fontId="32" fillId="0" borderId="0"/>
    <xf numFmtId="41" fontId="13"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42" fontId="13"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0" fontId="7" fillId="0" borderId="0"/>
    <xf numFmtId="169" fontId="14" fillId="0" borderId="0" applyFont="0" applyFill="0" applyBorder="0" applyAlignment="0" applyProtection="0"/>
    <xf numFmtId="9" fontId="14" fillId="0" borderId="0" applyFont="0" applyFill="0" applyBorder="0" applyAlignment="0" applyProtection="0"/>
    <xf numFmtId="42" fontId="14" fillId="0" borderId="0" applyFont="0" applyFill="0" applyBorder="0" applyAlignment="0" applyProtection="0"/>
    <xf numFmtId="0" fontId="6" fillId="0" borderId="0"/>
    <xf numFmtId="42" fontId="13" fillId="0" borderId="0" applyFont="0" applyFill="0" applyBorder="0" applyAlignment="0" applyProtection="0"/>
    <xf numFmtId="41" fontId="13" fillId="0" borderId="0" applyFont="0" applyFill="0" applyBorder="0" applyAlignment="0" applyProtection="0"/>
    <xf numFmtId="0" fontId="31" fillId="0" borderId="0"/>
    <xf numFmtId="41" fontId="13"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42" fontId="13"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0" fontId="6" fillId="0" borderId="0"/>
    <xf numFmtId="42" fontId="14" fillId="0" borderId="0" applyFont="0" applyFill="0" applyBorder="0" applyAlignment="0" applyProtection="0"/>
    <xf numFmtId="0" fontId="5" fillId="0" borderId="0"/>
    <xf numFmtId="41"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38" fillId="0" borderId="0"/>
    <xf numFmtId="0" fontId="1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165" fontId="4" fillId="0" borderId="0" applyFont="0" applyFill="0" applyBorder="0" applyAlignment="0" applyProtection="0"/>
    <xf numFmtId="9" fontId="4" fillId="0" borderId="0" applyFont="0" applyFill="0" applyBorder="0" applyAlignment="0" applyProtection="0"/>
    <xf numFmtId="0" fontId="3" fillId="0" borderId="0"/>
    <xf numFmtId="0" fontId="3" fillId="0" borderId="0"/>
    <xf numFmtId="0" fontId="2" fillId="0" borderId="0"/>
    <xf numFmtId="171" fontId="14" fillId="0" borderId="0" applyFont="0" applyFill="0" applyBorder="0" applyAlignment="0" applyProtection="0"/>
    <xf numFmtId="0" fontId="1" fillId="0" borderId="0"/>
    <xf numFmtId="42"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204">
    <xf numFmtId="0" fontId="0" fillId="0" borderId="0" xfId="0"/>
    <xf numFmtId="167" fontId="30" fillId="0" borderId="0" xfId="3" applyFont="1" applyFill="1" applyBorder="1" applyAlignment="1" applyProtection="1">
      <alignment horizontal="center" vertical="center" wrapText="1"/>
    </xf>
    <xf numFmtId="167" fontId="30" fillId="0" borderId="11" xfId="3" applyFont="1" applyFill="1" applyBorder="1" applyAlignment="1" applyProtection="1">
      <alignment horizontal="center" vertical="center" wrapText="1"/>
    </xf>
    <xf numFmtId="14" fontId="20" fillId="0" borderId="1" xfId="3" applyNumberFormat="1" applyFont="1" applyFill="1" applyBorder="1" applyAlignment="1" applyProtection="1">
      <alignment horizontal="center" vertical="center" wrapText="1"/>
    </xf>
    <xf numFmtId="4" fontId="21" fillId="0" borderId="1" xfId="13" applyNumberFormat="1" applyFont="1" applyFill="1" applyBorder="1" applyAlignment="1" applyProtection="1">
      <alignment vertical="center" wrapText="1"/>
    </xf>
    <xf numFmtId="168" fontId="20" fillId="0" borderId="14" xfId="16" applyNumberFormat="1" applyFont="1" applyFill="1" applyBorder="1" applyAlignment="1" applyProtection="1">
      <alignment horizontal="center" vertical="center" wrapText="1"/>
    </xf>
    <xf numFmtId="4" fontId="20" fillId="0" borderId="16" xfId="13" applyNumberFormat="1" applyFont="1" applyFill="1" applyBorder="1" applyAlignment="1" applyProtection="1">
      <alignment horizontal="center" vertical="center" wrapText="1"/>
    </xf>
    <xf numFmtId="167" fontId="15" fillId="0" borderId="0" xfId="3" applyFont="1" applyFill="1" applyBorder="1" applyAlignment="1" applyProtection="1">
      <alignment vertical="center"/>
    </xf>
    <xf numFmtId="167" fontId="15" fillId="0" borderId="0" xfId="3" applyFont="1" applyBorder="1" applyAlignment="1" applyProtection="1">
      <alignment vertical="center"/>
    </xf>
    <xf numFmtId="1" fontId="30" fillId="0" borderId="1" xfId="3" applyNumberFormat="1" applyFont="1" applyFill="1" applyBorder="1" applyAlignment="1" applyProtection="1">
      <alignment horizontal="center" vertical="center" wrapText="1"/>
    </xf>
    <xf numFmtId="4" fontId="20" fillId="0" borderId="33" xfId="13" applyNumberFormat="1" applyFont="1" applyFill="1" applyBorder="1" applyAlignment="1" applyProtection="1">
      <alignment vertical="center" wrapText="1"/>
    </xf>
    <xf numFmtId="1" fontId="18" fillId="9" borderId="7" xfId="3" applyNumberFormat="1" applyFont="1" applyFill="1" applyBorder="1" applyAlignment="1" applyProtection="1">
      <alignment horizontal="center" vertical="center"/>
    </xf>
    <xf numFmtId="9" fontId="16" fillId="0" borderId="1" xfId="4" applyFont="1" applyFill="1" applyBorder="1" applyAlignment="1" applyProtection="1">
      <alignment horizontal="center" vertical="center"/>
    </xf>
    <xf numFmtId="0" fontId="0" fillId="0" borderId="0" xfId="0" applyProtection="1"/>
    <xf numFmtId="0" fontId="44" fillId="8" borderId="23" xfId="0" applyFont="1" applyFill="1" applyBorder="1" applyAlignment="1" applyProtection="1">
      <alignment horizontal="center" vertical="center" wrapText="1"/>
    </xf>
    <xf numFmtId="0" fontId="44" fillId="8" borderId="7" xfId="0" applyFont="1" applyFill="1" applyBorder="1" applyAlignment="1" applyProtection="1">
      <alignment horizontal="center" vertical="center" wrapText="1"/>
    </xf>
    <xf numFmtId="0" fontId="0" fillId="0" borderId="0" xfId="0" applyAlignment="1" applyProtection="1">
      <alignment vertical="center"/>
    </xf>
    <xf numFmtId="0" fontId="0" fillId="0" borderId="25"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0" xfId="0" applyAlignment="1" applyProtection="1">
      <alignment horizontal="center" vertical="center"/>
    </xf>
    <xf numFmtId="0" fontId="0" fillId="7" borderId="1" xfId="0" applyFill="1" applyBorder="1" applyAlignment="1" applyProtection="1">
      <alignment horizontal="center" vertical="center" wrapText="1"/>
    </xf>
    <xf numFmtId="0" fontId="0" fillId="0" borderId="1" xfId="0" applyFill="1" applyBorder="1" applyAlignment="1" applyProtection="1">
      <alignment horizontal="center" vertical="center" wrapText="1"/>
    </xf>
    <xf numFmtId="0" fontId="0" fillId="0" borderId="25" xfId="0" applyFill="1" applyBorder="1" applyAlignment="1" applyProtection="1">
      <alignment horizontal="center" vertical="center" wrapText="1"/>
    </xf>
    <xf numFmtId="0" fontId="0" fillId="0" borderId="0" xfId="0" applyFill="1" applyProtection="1"/>
    <xf numFmtId="0" fontId="0" fillId="0" borderId="0" xfId="0" applyFill="1" applyAlignment="1" applyProtection="1">
      <alignment vertical="center"/>
    </xf>
    <xf numFmtId="0" fontId="0" fillId="0" borderId="38" xfId="0" applyBorder="1" applyAlignment="1" applyProtection="1">
      <alignment horizontal="center" vertical="center" wrapText="1"/>
    </xf>
    <xf numFmtId="0" fontId="0" fillId="0" borderId="33" xfId="0" applyBorder="1" applyAlignment="1" applyProtection="1">
      <alignment horizontal="center" vertical="center" wrapText="1"/>
    </xf>
    <xf numFmtId="0" fontId="0" fillId="0" borderId="0" xfId="0" applyAlignment="1" applyProtection="1">
      <alignment wrapText="1"/>
    </xf>
    <xf numFmtId="0" fontId="13" fillId="4" borderId="0" xfId="11" applyFill="1" applyAlignment="1" applyProtection="1">
      <alignment vertical="center"/>
    </xf>
    <xf numFmtId="0" fontId="13" fillId="0" borderId="0" xfId="11" applyAlignment="1" applyProtection="1">
      <alignment vertical="center"/>
    </xf>
    <xf numFmtId="0" fontId="39" fillId="0" borderId="0" xfId="11" applyFont="1" applyAlignment="1" applyProtection="1">
      <alignment vertical="center"/>
    </xf>
    <xf numFmtId="0" fontId="13" fillId="0" borderId="0" xfId="11" applyFill="1" applyAlignment="1" applyProtection="1">
      <alignment vertical="center"/>
    </xf>
    <xf numFmtId="0" fontId="39" fillId="0" borderId="0" xfId="11" applyFont="1" applyFill="1" applyAlignment="1" applyProtection="1">
      <alignment vertical="center"/>
    </xf>
    <xf numFmtId="0" fontId="30" fillId="0" borderId="0" xfId="11" applyFont="1" applyFill="1" applyBorder="1" applyAlignment="1" applyProtection="1">
      <alignment horizontal="center" vertical="center" wrapText="1"/>
    </xf>
    <xf numFmtId="0" fontId="27" fillId="0" borderId="23" xfId="11" applyFont="1" applyFill="1" applyBorder="1" applyAlignment="1" applyProtection="1">
      <alignment horizontal="justify" vertical="center"/>
    </xf>
    <xf numFmtId="0" fontId="35" fillId="0" borderId="7" xfId="11" applyFont="1" applyBorder="1" applyAlignment="1" applyProtection="1">
      <alignment horizontal="center" vertical="center" wrapText="1"/>
    </xf>
    <xf numFmtId="168" fontId="22" fillId="0" borderId="24" xfId="16" applyNumberFormat="1" applyFont="1" applyBorder="1" applyAlignment="1" applyProtection="1">
      <alignment horizontal="center" vertical="center"/>
    </xf>
    <xf numFmtId="9" fontId="35" fillId="0" borderId="1" xfId="4" applyFont="1" applyBorder="1" applyAlignment="1" applyProtection="1">
      <alignment horizontal="center" vertical="center"/>
    </xf>
    <xf numFmtId="168" fontId="36" fillId="0" borderId="26" xfId="16" applyNumberFormat="1" applyFont="1" applyBorder="1" applyAlignment="1" applyProtection="1">
      <alignment vertical="center"/>
    </xf>
    <xf numFmtId="0" fontId="20" fillId="11" borderId="7" xfId="11" applyFont="1" applyFill="1" applyBorder="1" applyAlignment="1" applyProtection="1">
      <alignment horizontal="center" vertical="center" wrapText="1"/>
    </xf>
    <xf numFmtId="0" fontId="20" fillId="12" borderId="25" xfId="11" applyFont="1" applyFill="1" applyBorder="1" applyAlignment="1" applyProtection="1">
      <alignment horizontal="center" vertical="center" wrapText="1"/>
    </xf>
    <xf numFmtId="0" fontId="20" fillId="12" borderId="1" xfId="11" applyFont="1" applyFill="1" applyBorder="1" applyAlignment="1" applyProtection="1">
      <alignment horizontal="center" vertical="center" wrapText="1"/>
    </xf>
    <xf numFmtId="0" fontId="27" fillId="12" borderId="1" xfId="11" applyFont="1" applyFill="1" applyBorder="1" applyAlignment="1" applyProtection="1">
      <alignment horizontal="center" vertical="center" wrapText="1"/>
    </xf>
    <xf numFmtId="0" fontId="20" fillId="9" borderId="28" xfId="11" applyFont="1" applyFill="1" applyBorder="1" applyAlignment="1" applyProtection="1">
      <alignment vertical="center" wrapText="1"/>
    </xf>
    <xf numFmtId="0" fontId="20" fillId="9" borderId="15" xfId="11" applyFont="1" applyFill="1" applyBorder="1" applyAlignment="1" applyProtection="1">
      <alignment vertical="center" wrapText="1"/>
    </xf>
    <xf numFmtId="0" fontId="20" fillId="9" borderId="31" xfId="11" applyFont="1" applyFill="1" applyBorder="1" applyAlignment="1" applyProtection="1">
      <alignment vertical="center" wrapText="1"/>
    </xf>
    <xf numFmtId="0" fontId="21" fillId="0" borderId="1" xfId="11" applyFont="1" applyFill="1" applyBorder="1" applyAlignment="1" applyProtection="1">
      <alignment horizontal="center" vertical="center" wrapText="1"/>
    </xf>
    <xf numFmtId="42" fontId="21" fillId="0" borderId="1" xfId="12" applyFont="1" applyFill="1" applyBorder="1" applyAlignment="1" applyProtection="1">
      <alignment horizontal="center" vertical="center" wrapText="1"/>
    </xf>
    <xf numFmtId="0" fontId="21" fillId="0" borderId="31" xfId="11" applyFont="1" applyFill="1" applyBorder="1" applyAlignment="1" applyProtection="1">
      <alignment horizontal="center" vertical="center" wrapText="1"/>
    </xf>
    <xf numFmtId="0" fontId="29" fillId="0" borderId="0" xfId="11" applyFont="1" applyFill="1" applyAlignment="1" applyProtection="1">
      <alignment vertical="center"/>
    </xf>
    <xf numFmtId="0" fontId="21" fillId="0" borderId="31" xfId="11" applyFont="1" applyFill="1" applyBorder="1" applyAlignment="1" applyProtection="1">
      <alignment horizontal="justify" vertical="center" wrapText="1"/>
    </xf>
    <xf numFmtId="0" fontId="29" fillId="0" borderId="0" xfId="11" applyFont="1" applyFill="1" applyAlignment="1" applyProtection="1">
      <alignment horizontal="center" vertical="center"/>
    </xf>
    <xf numFmtId="0" fontId="47" fillId="10" borderId="34" xfId="11" applyFont="1" applyFill="1" applyBorder="1" applyAlignment="1" applyProtection="1">
      <alignment horizontal="center" vertical="center" wrapText="1"/>
    </xf>
    <xf numFmtId="0" fontId="13" fillId="0" borderId="0" xfId="11" applyBorder="1" applyAlignment="1" applyProtection="1">
      <alignment vertical="center"/>
    </xf>
    <xf numFmtId="0" fontId="30" fillId="0" borderId="17" xfId="11" applyFont="1" applyBorder="1" applyAlignment="1" applyProtection="1">
      <alignment horizontal="center" vertical="center" wrapText="1"/>
    </xf>
    <xf numFmtId="9" fontId="30" fillId="0" borderId="1" xfId="11" applyNumberFormat="1" applyFont="1" applyBorder="1" applyAlignment="1" applyProtection="1">
      <alignment horizontal="center" vertical="center" wrapText="1"/>
    </xf>
    <xf numFmtId="0" fontId="30" fillId="0" borderId="1" xfId="11" applyFont="1" applyBorder="1" applyAlignment="1" applyProtection="1">
      <alignment horizontal="center" vertical="center" wrapText="1"/>
    </xf>
    <xf numFmtId="0" fontId="30" fillId="0" borderId="1" xfId="11" applyFont="1" applyBorder="1" applyAlignment="1" applyProtection="1">
      <alignment horizontal="left" vertical="center" wrapText="1"/>
    </xf>
    <xf numFmtId="42" fontId="42" fillId="0" borderId="1" xfId="12" applyFont="1" applyBorder="1" applyAlignment="1" applyProtection="1">
      <alignment horizontal="left" vertical="center" wrapText="1"/>
    </xf>
    <xf numFmtId="42" fontId="43" fillId="0" borderId="1" xfId="20" applyFont="1" applyBorder="1" applyAlignment="1" applyProtection="1">
      <alignment vertical="center" wrapText="1"/>
    </xf>
    <xf numFmtId="168" fontId="40" fillId="0" borderId="1" xfId="16" applyNumberFormat="1" applyFont="1" applyBorder="1" applyAlignment="1" applyProtection="1">
      <alignment vertical="center"/>
    </xf>
    <xf numFmtId="41" fontId="30" fillId="0" borderId="0" xfId="16" applyFont="1" applyBorder="1" applyAlignment="1" applyProtection="1">
      <alignment horizontal="center" vertical="center" wrapText="1"/>
    </xf>
    <xf numFmtId="0" fontId="33" fillId="0" borderId="19" xfId="11" applyFont="1" applyBorder="1" applyAlignment="1" applyProtection="1">
      <alignment horizontal="left" vertical="center" wrapText="1"/>
    </xf>
    <xf numFmtId="42" fontId="33" fillId="0" borderId="19" xfId="12" applyFont="1" applyBorder="1" applyAlignment="1" applyProtection="1">
      <alignment horizontal="left" vertical="center" wrapText="1"/>
    </xf>
    <xf numFmtId="41" fontId="33" fillId="0" borderId="0" xfId="16" applyFont="1" applyBorder="1" applyAlignment="1" applyProtection="1">
      <alignment vertical="center" wrapText="1"/>
    </xf>
    <xf numFmtId="168" fontId="34" fillId="0" borderId="0" xfId="16" applyNumberFormat="1" applyFont="1" applyBorder="1" applyAlignment="1" applyProtection="1">
      <alignment vertical="center"/>
    </xf>
    <xf numFmtId="170" fontId="33" fillId="0" borderId="0" xfId="11" applyNumberFormat="1" applyFont="1" applyBorder="1" applyAlignment="1" applyProtection="1">
      <alignment horizontal="center" vertical="center" wrapText="1"/>
    </xf>
    <xf numFmtId="41" fontId="33" fillId="0" borderId="0" xfId="16" applyFont="1" applyBorder="1" applyAlignment="1" applyProtection="1">
      <alignment horizontal="center" vertical="center" wrapText="1"/>
    </xf>
    <xf numFmtId="0" fontId="33" fillId="0" borderId="0" xfId="11" applyFont="1" applyBorder="1" applyAlignment="1" applyProtection="1">
      <alignment horizontal="left" vertical="center" wrapText="1"/>
    </xf>
    <xf numFmtId="42" fontId="33" fillId="0" borderId="0" xfId="12" applyFont="1" applyBorder="1" applyAlignment="1" applyProtection="1">
      <alignment horizontal="left" vertical="center" wrapText="1"/>
    </xf>
    <xf numFmtId="0" fontId="23" fillId="0" borderId="0" xfId="11" applyFont="1" applyAlignment="1" applyProtection="1">
      <alignment vertical="center"/>
    </xf>
    <xf numFmtId="0" fontId="24" fillId="5" borderId="5" xfId="11" applyFont="1" applyFill="1" applyBorder="1" applyAlignment="1" applyProtection="1">
      <alignment horizontal="center" vertical="center" wrapText="1"/>
    </xf>
    <xf numFmtId="0" fontId="24" fillId="5" borderId="12" xfId="11" applyFont="1" applyFill="1" applyBorder="1" applyAlignment="1" applyProtection="1">
      <alignment horizontal="center" vertical="center" wrapText="1"/>
    </xf>
    <xf numFmtId="0" fontId="24" fillId="5" borderId="22" xfId="11" applyFont="1" applyFill="1" applyBorder="1" applyAlignment="1" applyProtection="1">
      <alignment horizontal="center" vertical="center" wrapText="1"/>
    </xf>
    <xf numFmtId="0" fontId="25" fillId="6" borderId="23" xfId="11" applyFont="1" applyFill="1" applyBorder="1" applyAlignment="1" applyProtection="1">
      <alignment horizontal="center" vertical="center" wrapText="1"/>
    </xf>
    <xf numFmtId="6" fontId="25" fillId="7" borderId="7" xfId="11" applyNumberFormat="1" applyFont="1" applyFill="1" applyBorder="1" applyAlignment="1" applyProtection="1">
      <alignment horizontal="center" vertical="center" wrapText="1"/>
    </xf>
    <xf numFmtId="10" fontId="25" fillId="7" borderId="24" xfId="11" applyNumberFormat="1" applyFont="1" applyFill="1" applyBorder="1" applyAlignment="1" applyProtection="1">
      <alignment horizontal="center" vertical="center" wrapText="1"/>
    </xf>
    <xf numFmtId="0" fontId="25" fillId="0" borderId="25" xfId="11" applyFont="1" applyFill="1" applyBorder="1" applyAlignment="1" applyProtection="1">
      <alignment horizontal="center" vertical="center" wrapText="1"/>
    </xf>
    <xf numFmtId="6" fontId="25" fillId="0" borderId="1" xfId="11" applyNumberFormat="1" applyFont="1" applyFill="1" applyBorder="1" applyAlignment="1" applyProtection="1">
      <alignment horizontal="center" vertical="center" wrapText="1"/>
    </xf>
    <xf numFmtId="10" fontId="25" fillId="0" borderId="26" xfId="11" applyNumberFormat="1" applyFont="1" applyFill="1" applyBorder="1" applyAlignment="1" applyProtection="1">
      <alignment horizontal="center" vertical="center" wrapText="1"/>
    </xf>
    <xf numFmtId="0" fontId="23" fillId="0" borderId="0" xfId="11" applyFont="1" applyFill="1" applyAlignment="1" applyProtection="1">
      <alignment vertical="center"/>
    </xf>
    <xf numFmtId="0" fontId="23" fillId="0" borderId="0" xfId="11" applyFont="1" applyFill="1" applyBorder="1" applyAlignment="1" applyProtection="1">
      <alignment vertical="center"/>
    </xf>
    <xf numFmtId="0" fontId="25" fillId="0" borderId="38" xfId="11" applyFont="1" applyFill="1" applyBorder="1" applyAlignment="1" applyProtection="1">
      <alignment horizontal="center" vertical="center" wrapText="1"/>
    </xf>
    <xf numFmtId="6" fontId="25" fillId="0" borderId="33" xfId="11" applyNumberFormat="1" applyFont="1" applyFill="1" applyBorder="1" applyAlignment="1" applyProtection="1">
      <alignment horizontal="center" vertical="center" wrapText="1"/>
    </xf>
    <xf numFmtId="10" fontId="25" fillId="0" borderId="34" xfId="11" applyNumberFormat="1" applyFont="1" applyFill="1" applyBorder="1" applyAlignment="1" applyProtection="1">
      <alignment horizontal="center" vertical="center" wrapText="1"/>
    </xf>
    <xf numFmtId="0" fontId="13" fillId="0" borderId="0" xfId="11" applyFill="1" applyBorder="1" applyAlignment="1" applyProtection="1">
      <alignment vertical="center"/>
    </xf>
    <xf numFmtId="10" fontId="25" fillId="0" borderId="0" xfId="11" applyNumberFormat="1" applyFont="1" applyFill="1" applyBorder="1" applyAlignment="1" applyProtection="1">
      <alignment horizontal="center" vertical="center" wrapText="1"/>
    </xf>
    <xf numFmtId="0" fontId="13" fillId="0" borderId="1" xfId="11" applyBorder="1" applyAlignment="1" applyProtection="1">
      <alignment vertical="center"/>
    </xf>
    <xf numFmtId="0" fontId="11" fillId="0" borderId="6" xfId="11" applyFont="1" applyBorder="1" applyAlignment="1" applyProtection="1">
      <alignment vertical="center" wrapText="1"/>
    </xf>
    <xf numFmtId="0" fontId="12" fillId="0" borderId="0" xfId="11" applyFont="1" applyBorder="1" applyAlignment="1" applyProtection="1">
      <alignment vertical="center"/>
    </xf>
    <xf numFmtId="0" fontId="37" fillId="0" borderId="9" xfId="11" applyFont="1" applyBorder="1" applyAlignment="1" applyProtection="1">
      <alignment horizontal="left" vertical="center" wrapText="1"/>
    </xf>
    <xf numFmtId="0" fontId="13" fillId="0" borderId="18" xfId="11" applyBorder="1" applyAlignment="1" applyProtection="1">
      <alignment vertical="center"/>
    </xf>
    <xf numFmtId="0" fontId="11" fillId="3" borderId="39" xfId="11" applyFont="1" applyFill="1" applyBorder="1" applyAlignment="1" applyProtection="1">
      <alignment horizontal="center" vertical="center" wrapText="1"/>
    </xf>
    <xf numFmtId="0" fontId="11" fillId="3" borderId="40" xfId="11" applyFont="1" applyFill="1" applyBorder="1" applyAlignment="1" applyProtection="1">
      <alignment horizontal="center" vertical="center" wrapText="1"/>
    </xf>
    <xf numFmtId="0" fontId="11" fillId="3" borderId="41" xfId="11" applyFont="1" applyFill="1" applyBorder="1" applyAlignment="1" applyProtection="1">
      <alignment horizontal="center" vertical="center" wrapText="1"/>
    </xf>
    <xf numFmtId="0" fontId="45" fillId="0" borderId="1" xfId="57" applyFont="1" applyFill="1" applyBorder="1" applyAlignment="1" applyProtection="1">
      <alignment vertical="center"/>
    </xf>
    <xf numFmtId="0" fontId="41" fillId="0" borderId="1" xfId="11" applyFont="1" applyFill="1" applyBorder="1" applyAlignment="1" applyProtection="1">
      <alignment horizontal="center" vertical="center"/>
    </xf>
    <xf numFmtId="0" fontId="13" fillId="0" borderId="0" xfId="11" applyAlignment="1" applyProtection="1">
      <alignment vertical="center" wrapText="1"/>
    </xf>
    <xf numFmtId="0" fontId="13" fillId="0" borderId="0" xfId="11" applyFont="1" applyAlignment="1" applyProtection="1">
      <alignment horizontal="left" vertical="center" wrapText="1"/>
    </xf>
    <xf numFmtId="0" fontId="30" fillId="0" borderId="0" xfId="11" applyFont="1" applyBorder="1" applyAlignment="1" applyProtection="1">
      <alignment horizontal="center" vertical="center" wrapText="1"/>
    </xf>
    <xf numFmtId="0" fontId="20" fillId="12" borderId="14" xfId="11" applyFont="1" applyFill="1" applyBorder="1" applyAlignment="1" applyProtection="1">
      <alignment horizontal="center" vertical="center" wrapText="1"/>
    </xf>
    <xf numFmtId="0" fontId="20" fillId="11" borderId="21" xfId="11" applyFont="1" applyFill="1" applyBorder="1" applyAlignment="1" applyProtection="1">
      <alignment horizontal="center" vertical="center" wrapText="1"/>
    </xf>
    <xf numFmtId="1" fontId="30" fillId="0" borderId="1" xfId="3" applyNumberFormat="1" applyFont="1" applyBorder="1" applyAlignment="1" applyProtection="1">
      <alignment horizontal="center" vertical="center" wrapText="1"/>
    </xf>
    <xf numFmtId="0" fontId="20" fillId="11" borderId="21" xfId="11" applyFont="1" applyFill="1" applyBorder="1" applyAlignment="1" applyProtection="1">
      <alignment horizontal="center" vertical="center" wrapText="1"/>
    </xf>
    <xf numFmtId="0" fontId="20" fillId="12" borderId="14" xfId="11" applyFont="1" applyFill="1" applyBorder="1" applyAlignment="1" applyProtection="1">
      <alignment horizontal="center" vertical="center" wrapText="1"/>
    </xf>
    <xf numFmtId="0" fontId="30" fillId="0" borderId="0" xfId="11" applyFont="1" applyBorder="1" applyAlignment="1" applyProtection="1">
      <alignment horizontal="center" vertical="center" wrapText="1"/>
    </xf>
    <xf numFmtId="0" fontId="28" fillId="0" borderId="0" xfId="11" applyFont="1" applyBorder="1" applyAlignment="1" applyProtection="1">
      <alignment horizontal="center" vertical="center" wrapText="1"/>
    </xf>
    <xf numFmtId="0" fontId="52" fillId="14" borderId="50" xfId="0" applyFont="1" applyFill="1" applyBorder="1" applyAlignment="1">
      <alignment horizontal="center" vertical="center" wrapText="1"/>
    </xf>
    <xf numFmtId="0" fontId="52" fillId="14" borderId="52" xfId="0" applyFont="1" applyFill="1" applyBorder="1" applyAlignment="1">
      <alignment horizontal="center" vertical="center" wrapText="1"/>
    </xf>
    <xf numFmtId="0" fontId="0" fillId="0" borderId="53" xfId="0" applyBorder="1" applyAlignment="1" applyProtection="1">
      <alignment horizontal="center" vertical="center" wrapText="1"/>
    </xf>
    <xf numFmtId="0" fontId="0" fillId="0" borderId="3" xfId="0" applyBorder="1" applyAlignment="1" applyProtection="1">
      <alignment horizontal="center" vertical="center" wrapText="1"/>
    </xf>
    <xf numFmtId="0" fontId="0" fillId="0" borderId="51" xfId="0" applyBorder="1" applyAlignment="1" applyProtection="1">
      <alignment horizontal="center" vertical="center" wrapText="1"/>
    </xf>
    <xf numFmtId="0" fontId="0" fillId="0" borderId="10" xfId="0" applyBorder="1" applyAlignment="1" applyProtection="1">
      <alignment horizontal="center" vertical="center" wrapText="1"/>
    </xf>
    <xf numFmtId="0" fontId="51" fillId="2" borderId="54" xfId="0" applyFont="1" applyFill="1" applyBorder="1" applyAlignment="1" applyProtection="1">
      <alignment vertical="center" wrapText="1"/>
    </xf>
    <xf numFmtId="0" fontId="52" fillId="14" borderId="57" xfId="0" applyFont="1" applyFill="1" applyBorder="1" applyAlignment="1">
      <alignment horizontal="center" vertical="center" wrapText="1"/>
    </xf>
    <xf numFmtId="0" fontId="52" fillId="14" borderId="54" xfId="0" applyFont="1" applyFill="1" applyBorder="1" applyAlignment="1">
      <alignment horizontal="center" vertical="center" wrapText="1"/>
    </xf>
    <xf numFmtId="0" fontId="44" fillId="15" borderId="51" xfId="0" applyFont="1" applyFill="1" applyBorder="1" applyAlignment="1" applyProtection="1">
      <alignment horizontal="center" vertical="center" wrapText="1"/>
    </xf>
    <xf numFmtId="0" fontId="51" fillId="15" borderId="54" xfId="0" applyFont="1" applyFill="1" applyBorder="1" applyAlignment="1" applyProtection="1">
      <alignment vertical="center" wrapText="1"/>
    </xf>
    <xf numFmtId="0" fontId="0" fillId="15" borderId="58" xfId="0" applyFill="1" applyBorder="1" applyAlignment="1" applyProtection="1">
      <alignment horizontal="center" vertical="center" wrapText="1"/>
    </xf>
    <xf numFmtId="0" fontId="52" fillId="14" borderId="60" xfId="0" applyFont="1" applyFill="1" applyBorder="1" applyAlignment="1">
      <alignment horizontal="center" vertical="center" wrapText="1"/>
    </xf>
    <xf numFmtId="0" fontId="52" fillId="16" borderId="0" xfId="0" applyFont="1" applyFill="1" applyBorder="1" applyAlignment="1">
      <alignment horizontal="center" vertical="center" wrapText="1"/>
    </xf>
    <xf numFmtId="0" fontId="0" fillId="15" borderId="54" xfId="0" applyFill="1" applyBorder="1" applyAlignment="1" applyProtection="1">
      <alignment horizontal="center" vertical="center" wrapText="1"/>
    </xf>
    <xf numFmtId="0" fontId="44" fillId="15" borderId="19" xfId="0" applyFont="1" applyFill="1" applyBorder="1" applyAlignment="1" applyProtection="1">
      <alignment vertical="center" wrapText="1"/>
    </xf>
    <xf numFmtId="0" fontId="53" fillId="15" borderId="56" xfId="0" applyFont="1" applyFill="1" applyBorder="1" applyAlignment="1" applyProtection="1">
      <alignment vertical="center" wrapText="1"/>
    </xf>
    <xf numFmtId="0" fontId="52" fillId="16" borderId="0" xfId="0" applyFont="1" applyFill="1" applyBorder="1" applyAlignment="1">
      <alignment vertical="center" wrapText="1"/>
    </xf>
    <xf numFmtId="0" fontId="52" fillId="16" borderId="59" xfId="0" applyFont="1" applyFill="1" applyBorder="1" applyAlignment="1">
      <alignment horizontal="center" vertical="center" wrapText="1"/>
    </xf>
    <xf numFmtId="0" fontId="53" fillId="15" borderId="55" xfId="0" applyFont="1" applyFill="1" applyBorder="1" applyAlignment="1" applyProtection="1">
      <alignment horizontal="center" vertical="center" wrapText="1"/>
    </xf>
    <xf numFmtId="0" fontId="44" fillId="15" borderId="18" xfId="0" applyFont="1" applyFill="1" applyBorder="1" applyAlignment="1" applyProtection="1">
      <alignment horizontal="center" vertical="center" wrapText="1"/>
    </xf>
    <xf numFmtId="0" fontId="52" fillId="16" borderId="54" xfId="0" applyFont="1" applyFill="1" applyBorder="1" applyAlignment="1">
      <alignment horizontal="center" vertical="center" wrapText="1"/>
    </xf>
    <xf numFmtId="0" fontId="20" fillId="11" borderId="54" xfId="11" applyFont="1" applyFill="1" applyBorder="1" applyAlignment="1" applyProtection="1">
      <alignment vertical="center" wrapText="1"/>
    </xf>
    <xf numFmtId="168" fontId="30" fillId="0" borderId="1" xfId="11" applyNumberFormat="1" applyFont="1" applyBorder="1" applyAlignment="1" applyProtection="1">
      <alignment vertical="center"/>
    </xf>
    <xf numFmtId="0" fontId="28" fillId="0" borderId="0" xfId="11" applyFont="1" applyBorder="1" applyAlignment="1" applyProtection="1">
      <alignment horizontal="center" vertical="center" wrapText="1"/>
    </xf>
    <xf numFmtId="0" fontId="30" fillId="0" borderId="0" xfId="11" applyFont="1" applyBorder="1" applyAlignment="1" applyProtection="1">
      <alignment horizontal="center" vertical="center" wrapText="1"/>
    </xf>
    <xf numFmtId="0" fontId="54" fillId="0" borderId="31" xfId="11" applyFont="1" applyFill="1" applyBorder="1" applyAlignment="1" applyProtection="1">
      <alignment horizontal="center" vertical="center" wrapText="1"/>
    </xf>
    <xf numFmtId="6" fontId="21" fillId="0" borderId="1" xfId="12" applyNumberFormat="1" applyFont="1" applyFill="1" applyBorder="1" applyAlignment="1" applyProtection="1">
      <alignment horizontal="center" vertical="center" wrapText="1"/>
    </xf>
    <xf numFmtId="0" fontId="41" fillId="15" borderId="1" xfId="11" applyFont="1" applyFill="1" applyBorder="1" applyAlignment="1" applyProtection="1">
      <alignment horizontal="center" vertical="center"/>
    </xf>
    <xf numFmtId="0" fontId="41" fillId="15" borderId="1" xfId="0" applyFont="1" applyFill="1" applyBorder="1" applyAlignment="1" applyProtection="1">
      <alignment horizontal="left" vertical="center" wrapText="1"/>
    </xf>
    <xf numFmtId="0" fontId="55" fillId="0" borderId="31" xfId="11" applyFont="1" applyFill="1" applyBorder="1" applyAlignment="1" applyProtection="1">
      <alignment horizontal="center" vertical="center" wrapText="1"/>
    </xf>
    <xf numFmtId="0" fontId="56" fillId="0" borderId="31" xfId="11" applyFont="1" applyFill="1" applyBorder="1" applyAlignment="1" applyProtection="1">
      <alignment horizontal="center" vertical="center" wrapText="1"/>
    </xf>
    <xf numFmtId="0" fontId="46" fillId="15" borderId="1" xfId="0" applyFont="1" applyFill="1" applyBorder="1" applyAlignment="1" applyProtection="1">
      <alignment horizontal="justify" vertical="center" wrapText="1"/>
    </xf>
    <xf numFmtId="0" fontId="15" fillId="0" borderId="35" xfId="0" applyFont="1" applyBorder="1" applyAlignment="1" applyProtection="1">
      <alignment horizontal="center" wrapText="1"/>
    </xf>
    <xf numFmtId="0" fontId="15" fillId="0" borderId="36" xfId="0" applyFont="1" applyBorder="1" applyAlignment="1" applyProtection="1">
      <alignment horizontal="center" wrapText="1"/>
    </xf>
    <xf numFmtId="0" fontId="0" fillId="0" borderId="35" xfId="0" applyBorder="1" applyAlignment="1" applyProtection="1">
      <alignment horizontal="center" wrapText="1"/>
    </xf>
    <xf numFmtId="0" fontId="0" fillId="0" borderId="36" xfId="0" applyBorder="1" applyAlignment="1" applyProtection="1">
      <alignment horizontal="center" wrapText="1"/>
    </xf>
    <xf numFmtId="0" fontId="17" fillId="4" borderId="18" xfId="11" applyFont="1" applyFill="1" applyBorder="1" applyAlignment="1" applyProtection="1">
      <alignment horizontal="center" vertical="center" wrapText="1"/>
    </xf>
    <xf numFmtId="0" fontId="17" fillId="4" borderId="19" xfId="11" applyFont="1" applyFill="1" applyBorder="1" applyAlignment="1" applyProtection="1">
      <alignment horizontal="center" vertical="center" wrapText="1"/>
    </xf>
    <xf numFmtId="0" fontId="17" fillId="4" borderId="20" xfId="11" applyFont="1" applyFill="1" applyBorder="1" applyAlignment="1" applyProtection="1">
      <alignment horizontal="center" vertical="center" wrapText="1"/>
    </xf>
    <xf numFmtId="0" fontId="17" fillId="0" borderId="1" xfId="11" applyFont="1" applyBorder="1" applyAlignment="1" applyProtection="1">
      <alignment horizontal="center" vertical="center" wrapText="1"/>
    </xf>
    <xf numFmtId="0" fontId="19" fillId="0" borderId="1" xfId="11" applyFont="1" applyBorder="1" applyAlignment="1" applyProtection="1">
      <alignment horizontal="center" vertical="center" wrapText="1"/>
    </xf>
    <xf numFmtId="0" fontId="20" fillId="0" borderId="1" xfId="11" applyFont="1" applyFill="1" applyBorder="1" applyAlignment="1" applyProtection="1">
      <alignment horizontal="center" vertical="center"/>
    </xf>
    <xf numFmtId="0" fontId="49" fillId="13" borderId="35" xfId="11" applyFont="1" applyFill="1" applyBorder="1" applyAlignment="1" applyProtection="1">
      <alignment horizontal="center" vertical="center"/>
    </xf>
    <xf numFmtId="0" fontId="49" fillId="13" borderId="36" xfId="11" applyFont="1" applyFill="1" applyBorder="1" applyAlignment="1" applyProtection="1">
      <alignment horizontal="center" vertical="center"/>
    </xf>
    <xf numFmtId="0" fontId="49" fillId="13" borderId="37" xfId="11" applyFont="1" applyFill="1" applyBorder="1" applyAlignment="1" applyProtection="1">
      <alignment horizontal="center" vertical="center"/>
    </xf>
    <xf numFmtId="0" fontId="20" fillId="0" borderId="27" xfId="11" applyFont="1" applyBorder="1" applyAlignment="1" applyProtection="1">
      <alignment horizontal="left" vertical="center" wrapText="1"/>
    </xf>
    <xf numFmtId="0" fontId="20" fillId="0" borderId="20" xfId="11" applyFont="1" applyBorder="1" applyAlignment="1" applyProtection="1">
      <alignment horizontal="left" vertical="center" wrapText="1"/>
    </xf>
    <xf numFmtId="0" fontId="20" fillId="0" borderId="4" xfId="11" applyFont="1" applyBorder="1" applyAlignment="1" applyProtection="1">
      <alignment horizontal="left" vertical="center" wrapText="1"/>
    </xf>
    <xf numFmtId="0" fontId="20" fillId="0" borderId="32" xfId="11" applyFont="1" applyBorder="1" applyAlignment="1" applyProtection="1">
      <alignment horizontal="left" vertical="center" wrapText="1"/>
    </xf>
    <xf numFmtId="2" fontId="20" fillId="9" borderId="48" xfId="11" applyNumberFormat="1" applyFont="1" applyFill="1" applyBorder="1" applyAlignment="1" applyProtection="1">
      <alignment horizontal="center" vertical="center"/>
    </xf>
    <xf numFmtId="2" fontId="20" fillId="9" borderId="2" xfId="11" applyNumberFormat="1" applyFont="1" applyFill="1" applyBorder="1" applyAlignment="1" applyProtection="1">
      <alignment horizontal="center" vertical="center"/>
    </xf>
    <xf numFmtId="0" fontId="20" fillId="12" borderId="9" xfId="11" applyFont="1" applyFill="1" applyBorder="1" applyAlignment="1" applyProtection="1">
      <alignment horizontal="center" vertical="center" wrapText="1"/>
    </xf>
    <xf numFmtId="0" fontId="20" fillId="12" borderId="10" xfId="11" applyFont="1" applyFill="1" applyBorder="1" applyAlignment="1" applyProtection="1">
      <alignment horizontal="center" vertical="center" wrapText="1"/>
    </xf>
    <xf numFmtId="14" fontId="35" fillId="0" borderId="14" xfId="4" applyNumberFormat="1" applyFont="1" applyBorder="1" applyAlignment="1" applyProtection="1">
      <alignment horizontal="center" vertical="center"/>
    </xf>
    <xf numFmtId="14" fontId="35" fillId="0" borderId="31" xfId="4" applyNumberFormat="1" applyFont="1" applyBorder="1" applyAlignment="1" applyProtection="1">
      <alignment horizontal="center" vertical="center"/>
    </xf>
    <xf numFmtId="0" fontId="20" fillId="0" borderId="1" xfId="11" applyFont="1" applyBorder="1" applyAlignment="1" applyProtection="1">
      <alignment horizontal="left" vertical="center" wrapText="1"/>
    </xf>
    <xf numFmtId="0" fontId="48" fillId="13" borderId="12" xfId="11" applyFont="1" applyFill="1" applyBorder="1" applyAlignment="1" applyProtection="1">
      <alignment horizontal="center" vertical="center"/>
    </xf>
    <xf numFmtId="0" fontId="48" fillId="13" borderId="22" xfId="11" applyFont="1" applyFill="1" applyBorder="1" applyAlignment="1" applyProtection="1">
      <alignment horizontal="center" vertical="center"/>
    </xf>
    <xf numFmtId="0" fontId="48" fillId="13" borderId="0" xfId="11" applyFont="1" applyFill="1" applyBorder="1" applyAlignment="1" applyProtection="1">
      <alignment horizontal="center" vertical="center"/>
    </xf>
    <xf numFmtId="0" fontId="48" fillId="13" borderId="8" xfId="11" applyFont="1" applyFill="1" applyBorder="1" applyAlignment="1" applyProtection="1">
      <alignment horizontal="center" vertical="center"/>
    </xf>
    <xf numFmtId="0" fontId="48" fillId="13" borderId="13" xfId="11" applyFont="1" applyFill="1" applyBorder="1" applyAlignment="1" applyProtection="1">
      <alignment horizontal="center" vertical="center"/>
    </xf>
    <xf numFmtId="0" fontId="48" fillId="13" borderId="2" xfId="11" applyFont="1" applyFill="1" applyBorder="1" applyAlignment="1" applyProtection="1">
      <alignment horizontal="center" vertical="center"/>
    </xf>
    <xf numFmtId="0" fontId="20" fillId="11" borderId="45" xfId="11" applyFont="1" applyFill="1" applyBorder="1" applyAlignment="1" applyProtection="1">
      <alignment horizontal="center" vertical="center" wrapText="1"/>
    </xf>
    <xf numFmtId="0" fontId="20" fillId="11" borderId="44" xfId="11" applyFont="1" applyFill="1" applyBorder="1" applyAlignment="1" applyProtection="1">
      <alignment horizontal="center" vertical="center" wrapText="1"/>
    </xf>
    <xf numFmtId="0" fontId="20" fillId="11" borderId="42" xfId="11" applyFont="1" applyFill="1" applyBorder="1" applyAlignment="1" applyProtection="1">
      <alignment horizontal="center" vertical="center" wrapText="1"/>
    </xf>
    <xf numFmtId="0" fontId="20" fillId="12" borderId="29" xfId="11" applyFont="1" applyFill="1" applyBorder="1" applyAlignment="1" applyProtection="1">
      <alignment horizontal="center" vertical="center" wrapText="1"/>
    </xf>
    <xf numFmtId="0" fontId="20" fillId="12" borderId="30" xfId="11" applyFont="1" applyFill="1" applyBorder="1" applyAlignment="1" applyProtection="1">
      <alignment horizontal="center" vertical="center" wrapText="1"/>
    </xf>
    <xf numFmtId="0" fontId="20" fillId="12" borderId="14" xfId="11" applyFont="1" applyFill="1" applyBorder="1" applyAlignment="1" applyProtection="1">
      <alignment horizontal="center" vertical="center" wrapText="1"/>
    </xf>
    <xf numFmtId="0" fontId="20" fillId="12" borderId="16" xfId="11" applyFont="1" applyFill="1" applyBorder="1" applyAlignment="1" applyProtection="1">
      <alignment horizontal="center" vertical="center" wrapText="1"/>
    </xf>
    <xf numFmtId="0" fontId="21" fillId="0" borderId="14" xfId="11" applyFont="1" applyFill="1" applyBorder="1" applyAlignment="1" applyProtection="1">
      <alignment horizontal="center" vertical="center" wrapText="1"/>
    </xf>
    <xf numFmtId="0" fontId="21" fillId="0" borderId="16" xfId="11" applyFont="1" applyFill="1" applyBorder="1" applyAlignment="1" applyProtection="1">
      <alignment horizontal="center" vertical="center" wrapText="1"/>
    </xf>
    <xf numFmtId="0" fontId="28" fillId="0" borderId="0" xfId="11" applyFont="1" applyBorder="1" applyAlignment="1" applyProtection="1">
      <alignment horizontal="center" vertical="center" wrapText="1"/>
    </xf>
    <xf numFmtId="0" fontId="28" fillId="0" borderId="17" xfId="11" applyFont="1" applyBorder="1" applyAlignment="1" applyProtection="1">
      <alignment horizontal="center" vertical="center" wrapText="1"/>
    </xf>
    <xf numFmtId="0" fontId="30" fillId="0" borderId="46" xfId="11" applyNumberFormat="1" applyFont="1" applyFill="1" applyBorder="1" applyAlignment="1" applyProtection="1">
      <alignment horizontal="center" vertical="center" wrapText="1"/>
    </xf>
    <xf numFmtId="0" fontId="30" fillId="0" borderId="47" xfId="11" applyNumberFormat="1" applyFont="1" applyFill="1" applyBorder="1" applyAlignment="1" applyProtection="1">
      <alignment horizontal="center" vertical="center" wrapText="1"/>
    </xf>
    <xf numFmtId="0" fontId="30" fillId="0" borderId="43" xfId="11" applyNumberFormat="1" applyFont="1" applyFill="1" applyBorder="1" applyAlignment="1" applyProtection="1">
      <alignment horizontal="center" vertical="center" wrapText="1"/>
    </xf>
    <xf numFmtId="2" fontId="20" fillId="9" borderId="49" xfId="11" applyNumberFormat="1" applyFont="1" applyFill="1" applyBorder="1" applyAlignment="1" applyProtection="1">
      <alignment horizontal="center" vertical="center" wrapText="1"/>
    </xf>
    <xf numFmtId="2" fontId="20" fillId="9" borderId="47" xfId="11" applyNumberFormat="1" applyFont="1" applyFill="1" applyBorder="1" applyAlignment="1" applyProtection="1">
      <alignment horizontal="center" vertical="center" wrapText="1"/>
    </xf>
    <xf numFmtId="2" fontId="20" fillId="9" borderId="43" xfId="11" applyNumberFormat="1" applyFont="1" applyFill="1" applyBorder="1" applyAlignment="1" applyProtection="1">
      <alignment horizontal="center" vertical="center" wrapText="1"/>
    </xf>
    <xf numFmtId="0" fontId="50" fillId="13" borderId="35" xfId="11" applyFont="1" applyFill="1" applyBorder="1" applyAlignment="1" applyProtection="1">
      <alignment horizontal="center" vertical="center"/>
    </xf>
    <xf numFmtId="0" fontId="50" fillId="13" borderId="36" xfId="11" applyFont="1" applyFill="1" applyBorder="1" applyAlignment="1" applyProtection="1">
      <alignment horizontal="center" vertical="center"/>
    </xf>
    <xf numFmtId="0" fontId="50" fillId="13" borderId="37" xfId="11" applyFont="1" applyFill="1" applyBorder="1" applyAlignment="1" applyProtection="1">
      <alignment horizontal="center" vertical="center"/>
    </xf>
    <xf numFmtId="0" fontId="23" fillId="0" borderId="0" xfId="11" applyFont="1" applyAlignment="1" applyProtection="1">
      <alignment horizontal="center" vertical="center" wrapText="1"/>
    </xf>
    <xf numFmtId="0" fontId="30" fillId="0" borderId="14" xfId="11" applyFont="1" applyBorder="1" applyAlignment="1" applyProtection="1">
      <alignment horizontal="center" vertical="center" wrapText="1"/>
    </xf>
    <xf numFmtId="0" fontId="30" fillId="0" borderId="16" xfId="11" applyFont="1" applyBorder="1" applyAlignment="1" applyProtection="1">
      <alignment horizontal="center" vertical="center" wrapText="1"/>
    </xf>
    <xf numFmtId="0" fontId="30" fillId="0" borderId="19" xfId="11" applyFont="1" applyBorder="1" applyAlignment="1" applyProtection="1">
      <alignment horizontal="center" vertical="center" wrapText="1"/>
    </xf>
    <xf numFmtId="0" fontId="30" fillId="0" borderId="0" xfId="11" applyFont="1" applyBorder="1" applyAlignment="1" applyProtection="1">
      <alignment horizontal="center" vertical="center" wrapText="1"/>
    </xf>
    <xf numFmtId="0" fontId="12" fillId="0" borderId="18" xfId="11" applyFont="1" applyBorder="1" applyAlignment="1" applyProtection="1">
      <alignment horizontal="center" vertical="center"/>
    </xf>
    <xf numFmtId="0" fontId="12" fillId="0" borderId="19" xfId="11" applyFont="1" applyBorder="1" applyAlignment="1" applyProtection="1">
      <alignment horizontal="center" vertical="center"/>
    </xf>
    <xf numFmtId="0" fontId="12" fillId="0" borderId="3" xfId="11" applyFont="1" applyBorder="1" applyAlignment="1" applyProtection="1">
      <alignment horizontal="center" vertical="center"/>
    </xf>
    <xf numFmtId="0" fontId="12" fillId="0" borderId="21" xfId="11" applyFont="1" applyBorder="1" applyAlignment="1" applyProtection="1">
      <alignment horizontal="center" vertical="center"/>
    </xf>
    <xf numFmtId="0" fontId="12" fillId="0" borderId="17" xfId="11" applyFont="1" applyBorder="1" applyAlignment="1" applyProtection="1">
      <alignment horizontal="center" vertical="center"/>
    </xf>
    <xf numFmtId="0" fontId="12" fillId="0" borderId="10" xfId="11" applyFont="1" applyBorder="1" applyAlignment="1" applyProtection="1">
      <alignment horizontal="center" vertical="center"/>
    </xf>
    <xf numFmtId="0" fontId="11" fillId="2" borderId="21" xfId="11" applyFont="1" applyFill="1" applyBorder="1" applyAlignment="1" applyProtection="1">
      <alignment horizontal="center" vertical="center" wrapText="1"/>
    </xf>
    <xf numFmtId="0" fontId="11" fillId="2" borderId="17" xfId="11" applyFont="1" applyFill="1" applyBorder="1" applyAlignment="1" applyProtection="1">
      <alignment horizontal="center" vertical="center" wrapText="1"/>
    </xf>
    <xf numFmtId="0" fontId="11" fillId="2" borderId="10" xfId="11" applyFont="1" applyFill="1" applyBorder="1" applyAlignment="1" applyProtection="1">
      <alignment horizontal="center" vertical="center" wrapText="1"/>
    </xf>
  </cellXfs>
  <cellStyles count="68">
    <cellStyle name="Millares [0]" xfId="16" builtinId="6"/>
    <cellStyle name="Millares [0] 2" xfId="14"/>
    <cellStyle name="Millares [0] 2 2" xfId="19"/>
    <cellStyle name="Millares [0] 2 2 2" xfId="35"/>
    <cellStyle name="Millares [0] 2 3" xfId="23"/>
    <cellStyle name="Millares [0] 2 3 2" xfId="39"/>
    <cellStyle name="Millares [0] 2 4" xfId="30"/>
    <cellStyle name="Millares [0] 3" xfId="32"/>
    <cellStyle name="Millares [0] 4" xfId="43"/>
    <cellStyle name="Millares [0] 4 2" xfId="62"/>
    <cellStyle name="Millares [0] 5" xfId="51"/>
    <cellStyle name="Millares [0] 5 2" xfId="66"/>
    <cellStyle name="Millares 2" xfId="3"/>
    <cellStyle name="Millares 2 2" xfId="25"/>
    <cellStyle name="Millares 3" xfId="7"/>
    <cellStyle name="Millares 4" xfId="45"/>
    <cellStyle name="Moneda [0]" xfId="20" builtinId="7"/>
    <cellStyle name="Moneda [0] 2" xfId="12"/>
    <cellStyle name="Moneda [0] 2 2" xfId="18"/>
    <cellStyle name="Moneda [0] 2 2 2" xfId="34"/>
    <cellStyle name="Moneda [0] 2 3" xfId="22"/>
    <cellStyle name="Moneda [0] 2 3 2" xfId="38"/>
    <cellStyle name="Moneda [0] 2 4" xfId="27"/>
    <cellStyle name="Moneda [0] 2 4 2" xfId="41"/>
    <cellStyle name="Moneda [0] 2 5" xfId="29"/>
    <cellStyle name="Moneda [0] 3" xfId="36"/>
    <cellStyle name="Moneda [0] 4" xfId="44"/>
    <cellStyle name="Moneda [0] 4 2" xfId="60"/>
    <cellStyle name="Moneda [0] 5" xfId="50"/>
    <cellStyle name="Moneda [0] 5 2" xfId="65"/>
    <cellStyle name="Moneda 2" xfId="2"/>
    <cellStyle name="Moneda 3" xfId="53"/>
    <cellStyle name="Moneda 3 2" xfId="67"/>
    <cellStyle name="Moneda 4" xfId="58"/>
    <cellStyle name="Normal" xfId="0" builtinId="0"/>
    <cellStyle name="Normal 10" xfId="47"/>
    <cellStyle name="Normal 11" xfId="55"/>
    <cellStyle name="Normal 12 2" xfId="48"/>
    <cellStyle name="Normal 2" xfId="5"/>
    <cellStyle name="Normal 2 2" xfId="11"/>
    <cellStyle name="Normal 3" xfId="8"/>
    <cellStyle name="Normal 3 2" xfId="17"/>
    <cellStyle name="Normal 3 2 2" xfId="33"/>
    <cellStyle name="Normal 3 3" xfId="21"/>
    <cellStyle name="Normal 3 3 2" xfId="37"/>
    <cellStyle name="Normal 3 3 3" xfId="56"/>
    <cellStyle name="Normal 3 3 4" xfId="57"/>
    <cellStyle name="Normal 3 4" xfId="52"/>
    <cellStyle name="Normal 3 4 2" xfId="64"/>
    <cellStyle name="Normal 4" xfId="9"/>
    <cellStyle name="Normal 4 2" xfId="28"/>
    <cellStyle name="Normal 5" xfId="10"/>
    <cellStyle name="Normal 6" xfId="15"/>
    <cellStyle name="Normal 6 2" xfId="31"/>
    <cellStyle name="Normal 7" xfId="24"/>
    <cellStyle name="Normal 7 2" xfId="40"/>
    <cellStyle name="Normal 8" xfId="42"/>
    <cellStyle name="Normal 8 2" xfId="59"/>
    <cellStyle name="Normal 9" xfId="49"/>
    <cellStyle name="Normal 9 2" xfId="63"/>
    <cellStyle name="Porcentaje 2" xfId="4"/>
    <cellStyle name="Porcentaje 2 2" xfId="26"/>
    <cellStyle name="Porcentaje 3" xfId="6"/>
    <cellStyle name="Porcentaje 4" xfId="46"/>
    <cellStyle name="Porcentaje 4 2" xfId="61"/>
    <cellStyle name="Porcentaje 5" xfId="54"/>
    <cellStyle name="Texto explicativo" xfId="1" builtinId="53" customBuiltin="1"/>
    <cellStyle name="Texto explicativo 2" xfId="13"/>
  </cellStyles>
  <dxfs count="40">
    <dxf>
      <font>
        <color theme="0"/>
      </font>
      <fill>
        <patternFill>
          <bgColor theme="9"/>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59"/>
  <sheetViews>
    <sheetView tabSelected="1" view="pageBreakPreview" zoomScaleNormal="85" zoomScaleSheetLayoutView="100" workbookViewId="0">
      <pane xSplit="1" ySplit="3" topLeftCell="B4" activePane="bottomRight" state="frozen"/>
      <selection pane="topRight"/>
      <selection pane="bottomLeft"/>
      <selection pane="bottomRight" activeCell="D20" sqref="D20"/>
    </sheetView>
  </sheetViews>
  <sheetFormatPr baseColWidth="10" defaultColWidth="11.42578125" defaultRowHeight="15" x14ac:dyDescent="0.25"/>
  <cols>
    <col min="1" max="1" width="6.5703125" style="27" bestFit="1" customWidth="1"/>
    <col min="2" max="2" width="32.5703125" style="27" customWidth="1"/>
    <col min="3" max="3" width="16.42578125" style="27" customWidth="1"/>
    <col min="4" max="16384" width="11.42578125" style="13"/>
  </cols>
  <sheetData>
    <row r="1" spans="1:3" ht="24" thickBot="1" x14ac:dyDescent="0.4">
      <c r="A1" s="140" t="s">
        <v>0</v>
      </c>
      <c r="B1" s="141"/>
      <c r="C1" s="141"/>
    </row>
    <row r="2" spans="1:3" ht="15.75" thickBot="1" x14ac:dyDescent="0.3">
      <c r="A2" s="142"/>
      <c r="B2" s="143"/>
      <c r="C2" s="143"/>
    </row>
    <row r="3" spans="1:3" s="16" customFormat="1" ht="31.5" x14ac:dyDescent="0.25">
      <c r="A3" s="14" t="s">
        <v>1</v>
      </c>
      <c r="B3" s="15" t="s">
        <v>2</v>
      </c>
      <c r="C3" s="15" t="s">
        <v>3</v>
      </c>
    </row>
    <row r="4" spans="1:3" s="16" customFormat="1" ht="15.75" x14ac:dyDescent="0.25">
      <c r="A4" s="116"/>
      <c r="B4" s="127" t="s">
        <v>53</v>
      </c>
      <c r="C4" s="122"/>
    </row>
    <row r="5" spans="1:3" s="19" customFormat="1" ht="30" x14ac:dyDescent="0.25">
      <c r="A5" s="17">
        <v>1</v>
      </c>
      <c r="B5" s="107" t="s">
        <v>49</v>
      </c>
      <c r="C5" s="18" t="s">
        <v>5</v>
      </c>
    </row>
    <row r="6" spans="1:3" x14ac:dyDescent="0.25">
      <c r="A6" s="17">
        <v>2</v>
      </c>
      <c r="B6" s="107" t="s">
        <v>50</v>
      </c>
      <c r="C6" s="18" t="s">
        <v>5</v>
      </c>
    </row>
    <row r="7" spans="1:3" x14ac:dyDescent="0.25">
      <c r="A7" s="17">
        <v>3</v>
      </c>
      <c r="B7" s="107" t="s">
        <v>51</v>
      </c>
      <c r="C7" s="18" t="s">
        <v>5</v>
      </c>
    </row>
    <row r="8" spans="1:3" ht="30" x14ac:dyDescent="0.25">
      <c r="A8" s="17">
        <v>4</v>
      </c>
      <c r="B8" s="107" t="s">
        <v>52</v>
      </c>
      <c r="C8" s="18" t="s">
        <v>5</v>
      </c>
    </row>
    <row r="9" spans="1:3" x14ac:dyDescent="0.25">
      <c r="A9" s="17">
        <v>5</v>
      </c>
      <c r="B9" s="108" t="s">
        <v>54</v>
      </c>
      <c r="C9" s="18" t="s">
        <v>5</v>
      </c>
    </row>
    <row r="10" spans="1:3" x14ac:dyDescent="0.25">
      <c r="A10" s="17">
        <v>6</v>
      </c>
      <c r="B10" s="108" t="s">
        <v>55</v>
      </c>
      <c r="C10" s="18" t="s">
        <v>5</v>
      </c>
    </row>
    <row r="11" spans="1:3" x14ac:dyDescent="0.25">
      <c r="A11" s="109">
        <v>7</v>
      </c>
      <c r="B11" s="108" t="s">
        <v>56</v>
      </c>
      <c r="C11" s="110" t="s">
        <v>5</v>
      </c>
    </row>
    <row r="12" spans="1:3" s="113" customFormat="1" x14ac:dyDescent="0.25">
      <c r="A12" s="117"/>
      <c r="B12" s="126" t="s">
        <v>57</v>
      </c>
      <c r="C12" s="123"/>
    </row>
    <row r="13" spans="1:3" ht="30" x14ac:dyDescent="0.25">
      <c r="A13" s="111">
        <v>8</v>
      </c>
      <c r="B13" s="107" t="s">
        <v>58</v>
      </c>
      <c r="C13" s="112" t="s">
        <v>5</v>
      </c>
    </row>
    <row r="14" spans="1:3" x14ac:dyDescent="0.25">
      <c r="A14" s="17">
        <v>9</v>
      </c>
      <c r="B14" s="107" t="s">
        <v>59</v>
      </c>
      <c r="C14" s="18" t="s">
        <v>5</v>
      </c>
    </row>
    <row r="15" spans="1:3" ht="30" x14ac:dyDescent="0.25">
      <c r="A15" s="17">
        <v>10</v>
      </c>
      <c r="B15" s="107" t="s">
        <v>52</v>
      </c>
      <c r="C15" s="18" t="s">
        <v>5</v>
      </c>
    </row>
    <row r="16" spans="1:3" x14ac:dyDescent="0.25">
      <c r="A16" s="17">
        <v>11</v>
      </c>
      <c r="B16" s="107" t="s">
        <v>60</v>
      </c>
      <c r="C16" s="18" t="s">
        <v>5</v>
      </c>
    </row>
    <row r="17" spans="1:3" x14ac:dyDescent="0.25">
      <c r="A17" s="17">
        <v>12</v>
      </c>
      <c r="B17" s="107" t="s">
        <v>61</v>
      </c>
      <c r="C17" s="18" t="s">
        <v>5</v>
      </c>
    </row>
    <row r="18" spans="1:3" x14ac:dyDescent="0.25">
      <c r="A18" s="17">
        <v>13</v>
      </c>
      <c r="B18" s="114" t="s">
        <v>54</v>
      </c>
      <c r="C18" s="18" t="s">
        <v>5</v>
      </c>
    </row>
    <row r="19" spans="1:3" x14ac:dyDescent="0.25">
      <c r="A19" s="17">
        <v>14</v>
      </c>
      <c r="B19" s="115" t="s">
        <v>55</v>
      </c>
      <c r="C19" s="18" t="s">
        <v>5</v>
      </c>
    </row>
    <row r="20" spans="1:3" x14ac:dyDescent="0.25">
      <c r="A20" s="118"/>
      <c r="B20" s="125" t="s">
        <v>62</v>
      </c>
      <c r="C20" s="124"/>
    </row>
    <row r="21" spans="1:3" x14ac:dyDescent="0.25">
      <c r="A21" s="17">
        <v>16</v>
      </c>
      <c r="B21" s="107" t="s">
        <v>60</v>
      </c>
      <c r="C21" s="18" t="s">
        <v>5</v>
      </c>
    </row>
    <row r="22" spans="1:3" x14ac:dyDescent="0.25">
      <c r="A22" s="17">
        <v>17</v>
      </c>
      <c r="B22" s="107" t="s">
        <v>54</v>
      </c>
      <c r="C22" s="18" t="s">
        <v>5</v>
      </c>
    </row>
    <row r="23" spans="1:3" x14ac:dyDescent="0.25">
      <c r="A23" s="17">
        <v>18</v>
      </c>
      <c r="B23" s="107" t="s">
        <v>56</v>
      </c>
      <c r="C23" s="18" t="s">
        <v>5</v>
      </c>
    </row>
    <row r="24" spans="1:3" x14ac:dyDescent="0.25">
      <c r="A24" s="118"/>
      <c r="B24" s="128" t="s">
        <v>63</v>
      </c>
      <c r="C24" s="121"/>
    </row>
    <row r="25" spans="1:3" x14ac:dyDescent="0.25">
      <c r="A25" s="17">
        <v>19</v>
      </c>
      <c r="B25" s="115" t="s">
        <v>60</v>
      </c>
      <c r="C25" s="18" t="s">
        <v>5</v>
      </c>
    </row>
    <row r="26" spans="1:3" x14ac:dyDescent="0.25">
      <c r="A26" s="17">
        <v>20</v>
      </c>
      <c r="B26" s="115" t="s">
        <v>54</v>
      </c>
      <c r="C26" s="18" t="s">
        <v>5</v>
      </c>
    </row>
    <row r="27" spans="1:3" x14ac:dyDescent="0.25">
      <c r="A27" s="17">
        <v>21</v>
      </c>
      <c r="B27" s="18"/>
      <c r="C27" s="18"/>
    </row>
    <row r="28" spans="1:3" x14ac:dyDescent="0.25">
      <c r="A28" s="17">
        <v>22</v>
      </c>
      <c r="B28" s="18"/>
      <c r="C28" s="18"/>
    </row>
    <row r="29" spans="1:3" x14ac:dyDescent="0.25">
      <c r="A29" s="17">
        <v>23</v>
      </c>
      <c r="B29" s="18"/>
      <c r="C29" s="18"/>
    </row>
    <row r="30" spans="1:3" x14ac:dyDescent="0.25">
      <c r="A30" s="17">
        <v>24</v>
      </c>
      <c r="B30" s="18"/>
      <c r="C30" s="18"/>
    </row>
    <row r="31" spans="1:3" s="23" customFormat="1" x14ac:dyDescent="0.25">
      <c r="A31" s="22">
        <v>25</v>
      </c>
      <c r="B31" s="21"/>
      <c r="C31" s="21"/>
    </row>
    <row r="32" spans="1:3" x14ac:dyDescent="0.25">
      <c r="A32" s="17">
        <v>26</v>
      </c>
      <c r="B32" s="18"/>
      <c r="C32" s="18"/>
    </row>
    <row r="33" spans="1:3" x14ac:dyDescent="0.25">
      <c r="A33" s="17">
        <v>27</v>
      </c>
      <c r="B33" s="18"/>
      <c r="C33" s="18"/>
    </row>
    <row r="34" spans="1:3" x14ac:dyDescent="0.25">
      <c r="A34" s="17">
        <v>28</v>
      </c>
      <c r="B34" s="18"/>
      <c r="C34" s="18"/>
    </row>
    <row r="35" spans="1:3" x14ac:dyDescent="0.25">
      <c r="A35" s="17">
        <v>29</v>
      </c>
      <c r="B35" s="18"/>
      <c r="C35" s="18"/>
    </row>
    <row r="36" spans="1:3" x14ac:dyDescent="0.25">
      <c r="A36" s="17">
        <v>30</v>
      </c>
      <c r="B36" s="18"/>
      <c r="C36" s="18"/>
    </row>
    <row r="37" spans="1:3" x14ac:dyDescent="0.25">
      <c r="A37" s="17">
        <v>31</v>
      </c>
      <c r="B37" s="18"/>
      <c r="C37" s="18"/>
    </row>
    <row r="38" spans="1:3" x14ac:dyDescent="0.25">
      <c r="A38" s="17">
        <v>32</v>
      </c>
      <c r="B38" s="18"/>
      <c r="C38" s="18"/>
    </row>
    <row r="39" spans="1:3" x14ac:dyDescent="0.25">
      <c r="A39" s="17">
        <v>33</v>
      </c>
      <c r="B39" s="18"/>
      <c r="C39" s="18"/>
    </row>
    <row r="40" spans="1:3" x14ac:dyDescent="0.25">
      <c r="A40" s="17">
        <v>34</v>
      </c>
      <c r="B40" s="18"/>
      <c r="C40" s="18"/>
    </row>
    <row r="41" spans="1:3" x14ac:dyDescent="0.25">
      <c r="A41" s="17">
        <v>35</v>
      </c>
      <c r="B41" s="18"/>
      <c r="C41" s="18"/>
    </row>
    <row r="42" spans="1:3" x14ac:dyDescent="0.25">
      <c r="A42" s="17">
        <v>36</v>
      </c>
      <c r="B42" s="20"/>
      <c r="C42" s="20"/>
    </row>
    <row r="43" spans="1:3" x14ac:dyDescent="0.25">
      <c r="A43" s="17">
        <v>37</v>
      </c>
      <c r="B43" s="20"/>
      <c r="C43" s="20"/>
    </row>
    <row r="44" spans="1:3" x14ac:dyDescent="0.25">
      <c r="A44" s="17">
        <v>38</v>
      </c>
      <c r="B44" s="20"/>
      <c r="C44" s="20"/>
    </row>
    <row r="45" spans="1:3" x14ac:dyDescent="0.25">
      <c r="A45" s="17">
        <v>39</v>
      </c>
      <c r="B45" s="20"/>
      <c r="C45" s="20"/>
    </row>
    <row r="46" spans="1:3" x14ac:dyDescent="0.25">
      <c r="A46" s="17">
        <v>40</v>
      </c>
      <c r="B46" s="18"/>
      <c r="C46" s="18"/>
    </row>
    <row r="47" spans="1:3" x14ac:dyDescent="0.25">
      <c r="A47" s="17">
        <v>41</v>
      </c>
      <c r="B47" s="18"/>
      <c r="C47" s="18"/>
    </row>
    <row r="48" spans="1:3" x14ac:dyDescent="0.25">
      <c r="A48" s="17">
        <v>42</v>
      </c>
      <c r="B48" s="18"/>
      <c r="C48" s="18"/>
    </row>
    <row r="49" spans="1:3" x14ac:dyDescent="0.25">
      <c r="A49" s="17">
        <v>43</v>
      </c>
      <c r="B49" s="18"/>
      <c r="C49" s="18"/>
    </row>
    <row r="50" spans="1:3" x14ac:dyDescent="0.25">
      <c r="A50" s="17">
        <v>44</v>
      </c>
      <c r="B50" s="18"/>
      <c r="C50" s="18"/>
    </row>
    <row r="51" spans="1:3" x14ac:dyDescent="0.25">
      <c r="A51" s="17">
        <v>45</v>
      </c>
      <c r="B51" s="18"/>
      <c r="C51" s="18"/>
    </row>
    <row r="52" spans="1:3" x14ac:dyDescent="0.25">
      <c r="A52" s="17">
        <v>46</v>
      </c>
      <c r="B52" s="18"/>
      <c r="C52" s="18"/>
    </row>
    <row r="53" spans="1:3" s="24" customFormat="1" x14ac:dyDescent="0.25">
      <c r="A53" s="22">
        <v>47</v>
      </c>
      <c r="B53" s="21"/>
      <c r="C53" s="21"/>
    </row>
    <row r="54" spans="1:3" x14ac:dyDescent="0.25">
      <c r="A54" s="17">
        <v>48</v>
      </c>
      <c r="B54" s="18"/>
      <c r="C54" s="18"/>
    </row>
    <row r="55" spans="1:3" x14ac:dyDescent="0.25">
      <c r="A55" s="17">
        <v>49</v>
      </c>
      <c r="B55" s="18"/>
      <c r="C55" s="18"/>
    </row>
    <row r="56" spans="1:3" x14ac:dyDescent="0.25">
      <c r="A56" s="17">
        <v>50</v>
      </c>
      <c r="B56" s="18"/>
      <c r="C56" s="18"/>
    </row>
    <row r="57" spans="1:3" x14ac:dyDescent="0.25">
      <c r="A57" s="17">
        <v>51</v>
      </c>
      <c r="B57" s="18"/>
      <c r="C57" s="18"/>
    </row>
    <row r="58" spans="1:3" x14ac:dyDescent="0.25">
      <c r="A58" s="17">
        <v>52</v>
      </c>
      <c r="B58" s="18"/>
      <c r="C58" s="18"/>
    </row>
    <row r="59" spans="1:3" s="16" customFormat="1" ht="15.75" thickBot="1" x14ac:dyDescent="0.3">
      <c r="A59" s="25">
        <v>53</v>
      </c>
      <c r="B59" s="26"/>
      <c r="C59" s="26"/>
    </row>
  </sheetData>
  <mergeCells count="2">
    <mergeCell ref="A1:C1"/>
    <mergeCell ref="A2:C2"/>
  </mergeCells>
  <pageMargins left="0.7" right="0.7" top="0.75" bottom="0.75" header="0.3" footer="0.3"/>
  <pageSetup scale="3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157"/>
  <sheetViews>
    <sheetView topLeftCell="A4" zoomScale="40" zoomScaleNormal="40" zoomScaleSheetLayoutView="40" zoomScalePageLayoutView="70" workbookViewId="0">
      <selection activeCell="O92" sqref="O92"/>
    </sheetView>
  </sheetViews>
  <sheetFormatPr baseColWidth="10" defaultColWidth="9.140625" defaultRowHeight="15" x14ac:dyDescent="0.25"/>
  <cols>
    <col min="1" max="1" width="74" style="29" customWidth="1"/>
    <col min="2" max="3" width="33" style="29" customWidth="1"/>
    <col min="4" max="5" width="34.28515625" style="29" customWidth="1"/>
    <col min="6" max="6" width="43.5703125" style="29" customWidth="1"/>
    <col min="7" max="7" width="20.140625" style="29" customWidth="1"/>
    <col min="8" max="8" width="20.85546875" style="29" customWidth="1"/>
    <col min="9" max="9" width="26.42578125" style="29" customWidth="1"/>
    <col min="10" max="10" width="28.140625" style="29" customWidth="1"/>
    <col min="11" max="11" width="25.85546875" style="29" customWidth="1"/>
    <col min="12" max="12" width="27.7109375" style="29" customWidth="1"/>
    <col min="13" max="14" width="37.28515625" style="29" customWidth="1"/>
    <col min="15" max="15" width="97.42578125" style="29" customWidth="1"/>
    <col min="16" max="16" width="9.140625" style="29"/>
    <col min="17" max="17" width="17.7109375" style="29" customWidth="1"/>
    <col min="18" max="16384" width="9.140625" style="29"/>
  </cols>
  <sheetData>
    <row r="1" spans="1:17" s="28" customFormat="1" ht="59.25" customHeight="1" x14ac:dyDescent="0.25">
      <c r="A1" s="144" t="s">
        <v>6</v>
      </c>
      <c r="B1" s="145"/>
      <c r="C1" s="145"/>
      <c r="D1" s="145"/>
      <c r="E1" s="145"/>
      <c r="F1" s="145"/>
      <c r="G1" s="145"/>
      <c r="H1" s="145"/>
      <c r="I1" s="145"/>
      <c r="J1" s="145"/>
      <c r="K1" s="145"/>
      <c r="L1" s="145"/>
      <c r="M1" s="145"/>
      <c r="N1" s="145"/>
      <c r="O1" s="146"/>
    </row>
    <row r="2" spans="1:17" ht="35.25" customHeight="1" x14ac:dyDescent="0.25">
      <c r="A2" s="147" t="s">
        <v>7</v>
      </c>
      <c r="B2" s="147"/>
      <c r="C2" s="147"/>
      <c r="D2" s="147"/>
      <c r="E2" s="147"/>
      <c r="F2" s="147"/>
      <c r="G2" s="147"/>
      <c r="H2" s="147"/>
      <c r="I2" s="147"/>
      <c r="J2" s="147"/>
      <c r="K2" s="147"/>
      <c r="L2" s="147"/>
      <c r="M2" s="147"/>
      <c r="N2" s="147"/>
      <c r="O2" s="147"/>
    </row>
    <row r="3" spans="1:17" ht="35.25" customHeight="1" x14ac:dyDescent="0.25">
      <c r="A3" s="148" t="s">
        <v>8</v>
      </c>
      <c r="B3" s="148"/>
      <c r="C3" s="148"/>
      <c r="D3" s="148"/>
      <c r="E3" s="148"/>
      <c r="F3" s="148"/>
      <c r="G3" s="148"/>
      <c r="H3" s="148"/>
      <c r="I3" s="148"/>
      <c r="J3" s="148"/>
      <c r="K3" s="148"/>
      <c r="L3" s="148"/>
      <c r="M3" s="148"/>
      <c r="N3" s="148"/>
      <c r="O3" s="148"/>
      <c r="Q3" s="30" t="s">
        <v>9</v>
      </c>
    </row>
    <row r="4" spans="1:17" s="31" customFormat="1" ht="27.75" customHeight="1" x14ac:dyDescent="0.25">
      <c r="A4" s="149"/>
      <c r="B4" s="149"/>
      <c r="C4" s="149"/>
      <c r="D4" s="149"/>
      <c r="E4" s="149"/>
      <c r="F4" s="149"/>
      <c r="G4" s="149"/>
      <c r="H4" s="149"/>
      <c r="I4" s="149"/>
      <c r="J4" s="149"/>
      <c r="K4" s="149"/>
      <c r="L4" s="149"/>
      <c r="M4" s="149"/>
      <c r="N4" s="149"/>
      <c r="O4" s="149"/>
      <c r="Q4" s="32" t="s">
        <v>10</v>
      </c>
    </row>
    <row r="5" spans="1:17" s="31" customFormat="1" ht="16.5" thickBot="1" x14ac:dyDescent="0.3">
      <c r="A5" s="33"/>
      <c r="B5" s="33"/>
      <c r="C5" s="33"/>
      <c r="D5" s="33"/>
      <c r="E5" s="33"/>
      <c r="F5" s="33"/>
      <c r="G5" s="33"/>
      <c r="H5" s="33"/>
      <c r="I5" s="33"/>
      <c r="J5" s="33"/>
      <c r="K5" s="33"/>
      <c r="L5" s="33"/>
      <c r="M5" s="1"/>
      <c r="N5" s="1"/>
      <c r="O5" s="2"/>
    </row>
    <row r="6" spans="1:17" ht="30.75" customHeight="1" thickBot="1" x14ac:dyDescent="0.3">
      <c r="A6" s="150">
        <v>1</v>
      </c>
      <c r="B6" s="151"/>
      <c r="C6" s="151"/>
      <c r="D6" s="152"/>
      <c r="E6" s="164" t="str">
        <f>VLOOKUP(A6,'LISTA DE OFERENTES'!$A$5:$B$56,2,FALSE)</f>
        <v>UNION TEMPORAL C2 FERNANDO</v>
      </c>
      <c r="F6" s="164"/>
      <c r="G6" s="164"/>
      <c r="H6" s="164"/>
      <c r="I6" s="164"/>
      <c r="J6" s="164"/>
      <c r="K6" s="164"/>
      <c r="L6" s="164"/>
      <c r="M6" s="164"/>
      <c r="N6" s="164"/>
      <c r="O6" s="165"/>
    </row>
    <row r="7" spans="1:17" ht="50.25" customHeight="1" x14ac:dyDescent="0.25">
      <c r="A7" s="34" t="s">
        <v>11</v>
      </c>
      <c r="B7" s="11"/>
      <c r="C7" s="35" t="s">
        <v>12</v>
      </c>
      <c r="D7" s="36">
        <f>+$E$107</f>
        <v>91.136632303313277</v>
      </c>
      <c r="E7" s="166"/>
      <c r="F7" s="166"/>
      <c r="G7" s="166"/>
      <c r="H7" s="166"/>
      <c r="I7" s="166"/>
      <c r="J7" s="166"/>
      <c r="K7" s="166"/>
      <c r="L7" s="166"/>
      <c r="M7" s="166"/>
      <c r="N7" s="166"/>
      <c r="O7" s="167"/>
    </row>
    <row r="8" spans="1:17" ht="23.25" customHeight="1" x14ac:dyDescent="0.25">
      <c r="A8" s="153" t="s">
        <v>13</v>
      </c>
      <c r="B8" s="154"/>
      <c r="C8" s="37">
        <v>1</v>
      </c>
      <c r="D8" s="38">
        <f>+D7*C8</f>
        <v>91.136632303313277</v>
      </c>
      <c r="E8" s="166"/>
      <c r="F8" s="166"/>
      <c r="G8" s="166"/>
      <c r="H8" s="166"/>
      <c r="I8" s="166"/>
      <c r="J8" s="166"/>
      <c r="K8" s="166"/>
      <c r="L8" s="166"/>
      <c r="M8" s="166"/>
      <c r="N8" s="166"/>
      <c r="O8" s="167"/>
    </row>
    <row r="9" spans="1:17" ht="23.25" customHeight="1" x14ac:dyDescent="0.25">
      <c r="A9" s="163" t="s">
        <v>14</v>
      </c>
      <c r="B9" s="163"/>
      <c r="C9" s="161"/>
      <c r="D9" s="162"/>
      <c r="E9" s="166"/>
      <c r="F9" s="166"/>
      <c r="G9" s="166"/>
      <c r="H9" s="166"/>
      <c r="I9" s="166"/>
      <c r="J9" s="166"/>
      <c r="K9" s="166"/>
      <c r="L9" s="166"/>
      <c r="M9" s="166"/>
      <c r="N9" s="166"/>
      <c r="O9" s="167"/>
    </row>
    <row r="10" spans="1:17" ht="15" customHeight="1" thickBot="1" x14ac:dyDescent="0.3">
      <c r="A10" s="155" t="s">
        <v>15</v>
      </c>
      <c r="B10" s="156"/>
      <c r="C10" s="157" t="s">
        <v>75</v>
      </c>
      <c r="D10" s="158"/>
      <c r="E10" s="168"/>
      <c r="F10" s="168"/>
      <c r="G10" s="168"/>
      <c r="H10" s="168"/>
      <c r="I10" s="168"/>
      <c r="J10" s="168"/>
      <c r="K10" s="166"/>
      <c r="L10" s="166"/>
      <c r="M10" s="168"/>
      <c r="N10" s="168"/>
      <c r="O10" s="169"/>
    </row>
    <row r="11" spans="1:17" ht="55.5" customHeight="1" x14ac:dyDescent="0.25">
      <c r="A11" s="170" t="s">
        <v>16</v>
      </c>
      <c r="B11" s="171"/>
      <c r="C11" s="171"/>
      <c r="D11" s="171"/>
      <c r="E11" s="171"/>
      <c r="F11" s="171"/>
      <c r="G11" s="171"/>
      <c r="H11" s="172"/>
      <c r="I11" s="39" t="s">
        <v>68</v>
      </c>
      <c r="J11" s="101" t="s">
        <v>69</v>
      </c>
      <c r="K11" s="129" t="s">
        <v>70</v>
      </c>
      <c r="L11" s="129" t="s">
        <v>71</v>
      </c>
      <c r="M11" s="159" t="s">
        <v>17</v>
      </c>
      <c r="N11" s="159" t="s">
        <v>18</v>
      </c>
      <c r="O11" s="173" t="s">
        <v>19</v>
      </c>
    </row>
    <row r="12" spans="1:17" ht="77.25" customHeight="1" x14ac:dyDescent="0.25">
      <c r="A12" s="40" t="s">
        <v>20</v>
      </c>
      <c r="B12" s="175" t="s">
        <v>21</v>
      </c>
      <c r="C12" s="176"/>
      <c r="D12" s="41" t="s">
        <v>22</v>
      </c>
      <c r="E12" s="41" t="s">
        <v>23</v>
      </c>
      <c r="F12" s="41" t="s">
        <v>24</v>
      </c>
      <c r="G12" s="100" t="s">
        <v>25</v>
      </c>
      <c r="H12" s="100" t="s">
        <v>26</v>
      </c>
      <c r="I12" s="42" t="s">
        <v>27</v>
      </c>
      <c r="J12" s="42" t="s">
        <v>65</v>
      </c>
      <c r="K12" s="129" t="s">
        <v>66</v>
      </c>
      <c r="L12" s="129" t="s">
        <v>67</v>
      </c>
      <c r="M12" s="160"/>
      <c r="N12" s="160"/>
      <c r="O12" s="174"/>
    </row>
    <row r="13" spans="1:17" s="31" customFormat="1" ht="15.75" x14ac:dyDescent="0.25">
      <c r="A13" s="43"/>
      <c r="B13" s="44"/>
      <c r="C13" s="44"/>
      <c r="D13" s="44"/>
      <c r="E13" s="44"/>
      <c r="F13" s="44"/>
      <c r="G13" s="44"/>
      <c r="H13" s="44"/>
      <c r="I13" s="44"/>
      <c r="J13" s="44"/>
      <c r="K13" s="44"/>
      <c r="L13" s="44"/>
      <c r="M13" s="44"/>
      <c r="N13" s="44"/>
      <c r="O13" s="45"/>
    </row>
    <row r="14" spans="1:17" s="49" customFormat="1" ht="221.25" customHeight="1" x14ac:dyDescent="0.25">
      <c r="A14" s="46" t="s">
        <v>74</v>
      </c>
      <c r="B14" s="177" t="s">
        <v>73</v>
      </c>
      <c r="C14" s="178"/>
      <c r="D14" s="47">
        <v>480000000</v>
      </c>
      <c r="E14" s="9">
        <v>2013</v>
      </c>
      <c r="F14" s="4">
        <v>814.25</v>
      </c>
      <c r="G14" s="12">
        <v>1</v>
      </c>
      <c r="H14" s="4">
        <v>40.71</v>
      </c>
      <c r="I14" s="3" t="s">
        <v>10</v>
      </c>
      <c r="J14" s="5" t="s">
        <v>96</v>
      </c>
      <c r="K14" s="130" t="s">
        <v>10</v>
      </c>
      <c r="L14" s="6" t="s">
        <v>9</v>
      </c>
      <c r="M14" s="46" t="s">
        <v>10</v>
      </c>
      <c r="N14" s="46" t="s">
        <v>10</v>
      </c>
      <c r="O14" s="133" t="s">
        <v>76</v>
      </c>
    </row>
    <row r="15" spans="1:17" s="49" customFormat="1" ht="15.75" x14ac:dyDescent="0.25">
      <c r="A15" s="46"/>
      <c r="B15" s="177"/>
      <c r="C15" s="178"/>
      <c r="D15" s="47"/>
      <c r="E15" s="102"/>
      <c r="F15" s="4"/>
      <c r="G15" s="12"/>
      <c r="H15" s="4"/>
      <c r="I15" s="3"/>
      <c r="J15" s="5"/>
      <c r="K15" s="130"/>
      <c r="L15" s="6"/>
      <c r="M15" s="46"/>
      <c r="N15" s="46"/>
      <c r="O15" s="50"/>
      <c r="Q15" s="51"/>
    </row>
    <row r="16" spans="1:17" s="49" customFormat="1" ht="48" customHeight="1" thickBot="1" x14ac:dyDescent="0.3">
      <c r="A16" s="181" t="s">
        <v>28</v>
      </c>
      <c r="B16" s="182"/>
      <c r="C16" s="182"/>
      <c r="D16" s="182"/>
      <c r="E16" s="182"/>
      <c r="F16" s="182"/>
      <c r="G16" s="183"/>
      <c r="H16" s="10">
        <f>+SUM(H14:H14)+SUM(H15:H15)</f>
        <v>40.71</v>
      </c>
      <c r="I16" s="184" t="s">
        <v>72</v>
      </c>
      <c r="J16" s="185"/>
      <c r="K16" s="185"/>
      <c r="L16" s="185"/>
      <c r="M16" s="185"/>
      <c r="N16" s="186"/>
      <c r="O16" s="52" t="s">
        <v>10</v>
      </c>
    </row>
    <row r="17" spans="1:17" ht="15.75" x14ac:dyDescent="0.25">
      <c r="A17" s="99"/>
      <c r="B17" s="99"/>
      <c r="C17" s="99"/>
      <c r="D17" s="99"/>
      <c r="E17" s="99"/>
      <c r="F17" s="99"/>
      <c r="G17" s="99"/>
      <c r="H17" s="99"/>
      <c r="I17" s="99"/>
      <c r="J17" s="99"/>
      <c r="K17" s="99"/>
      <c r="L17" s="99"/>
      <c r="M17" s="1"/>
      <c r="N17" s="1"/>
      <c r="O17" s="1"/>
    </row>
    <row r="18" spans="1:17" s="53" customFormat="1" ht="16.5" thickBot="1" x14ac:dyDescent="0.3">
      <c r="A18" s="99"/>
      <c r="B18" s="99"/>
      <c r="C18" s="99"/>
      <c r="D18" s="99"/>
      <c r="E18" s="99"/>
      <c r="F18" s="99"/>
      <c r="G18" s="99"/>
      <c r="H18" s="99"/>
      <c r="I18" s="99"/>
      <c r="J18" s="99"/>
      <c r="K18" s="99"/>
      <c r="L18" s="99"/>
      <c r="M18" s="1"/>
      <c r="N18" s="1"/>
      <c r="O18" s="1"/>
    </row>
    <row r="19" spans="1:17" ht="30.75" customHeight="1" thickBot="1" x14ac:dyDescent="0.3">
      <c r="A19" s="150">
        <v>2</v>
      </c>
      <c r="B19" s="151"/>
      <c r="C19" s="151"/>
      <c r="D19" s="152"/>
      <c r="E19" s="164" t="str">
        <f>VLOOKUP(A19,'LISTA DE OFERENTES'!$A$5:$B$56,2,FALSE)</f>
        <v>STRATEGY SAS</v>
      </c>
      <c r="F19" s="164"/>
      <c r="G19" s="164"/>
      <c r="H19" s="164"/>
      <c r="I19" s="164"/>
      <c r="J19" s="164"/>
      <c r="K19" s="164"/>
      <c r="L19" s="164"/>
      <c r="M19" s="164"/>
      <c r="N19" s="164"/>
      <c r="O19" s="165"/>
    </row>
    <row r="20" spans="1:17" ht="50.25" customHeight="1" x14ac:dyDescent="0.25">
      <c r="A20" s="34" t="s">
        <v>11</v>
      </c>
      <c r="B20" s="11">
        <v>2</v>
      </c>
      <c r="C20" s="35" t="s">
        <v>12</v>
      </c>
      <c r="D20" s="36">
        <f>+$E$107</f>
        <v>91.136632303313277</v>
      </c>
      <c r="E20" s="166"/>
      <c r="F20" s="166"/>
      <c r="G20" s="166"/>
      <c r="H20" s="166"/>
      <c r="I20" s="166"/>
      <c r="J20" s="166"/>
      <c r="K20" s="166"/>
      <c r="L20" s="166"/>
      <c r="M20" s="166"/>
      <c r="N20" s="166"/>
      <c r="O20" s="167"/>
    </row>
    <row r="21" spans="1:17" ht="23.25" customHeight="1" x14ac:dyDescent="0.25">
      <c r="A21" s="153" t="s">
        <v>13</v>
      </c>
      <c r="B21" s="154"/>
      <c r="C21" s="37">
        <v>1</v>
      </c>
      <c r="D21" s="38">
        <f>+D20*C21</f>
        <v>91.136632303313277</v>
      </c>
      <c r="E21" s="166"/>
      <c r="F21" s="166"/>
      <c r="G21" s="166"/>
      <c r="H21" s="166"/>
      <c r="I21" s="166"/>
      <c r="J21" s="166"/>
      <c r="K21" s="166"/>
      <c r="L21" s="166"/>
      <c r="M21" s="166"/>
      <c r="N21" s="166"/>
      <c r="O21" s="167"/>
    </row>
    <row r="22" spans="1:17" ht="23.25" customHeight="1" x14ac:dyDescent="0.25">
      <c r="A22" s="163" t="s">
        <v>14</v>
      </c>
      <c r="B22" s="163"/>
      <c r="C22" s="161">
        <v>44291</v>
      </c>
      <c r="D22" s="162"/>
      <c r="E22" s="166"/>
      <c r="F22" s="166"/>
      <c r="G22" s="166"/>
      <c r="H22" s="166"/>
      <c r="I22" s="166"/>
      <c r="J22" s="166"/>
      <c r="K22" s="166"/>
      <c r="L22" s="166"/>
      <c r="M22" s="166"/>
      <c r="N22" s="166"/>
      <c r="O22" s="167"/>
    </row>
    <row r="23" spans="1:17" ht="15" customHeight="1" thickBot="1" x14ac:dyDescent="0.3">
      <c r="A23" s="155" t="s">
        <v>15</v>
      </c>
      <c r="B23" s="156"/>
      <c r="C23" s="157" t="str">
        <f>+IF(H29&gt;D21,"CUMPLE","NO CUMPLE")</f>
        <v>CUMPLE</v>
      </c>
      <c r="D23" s="158"/>
      <c r="E23" s="168"/>
      <c r="F23" s="168"/>
      <c r="G23" s="168"/>
      <c r="H23" s="168"/>
      <c r="I23" s="168"/>
      <c r="J23" s="168"/>
      <c r="K23" s="168"/>
      <c r="L23" s="168"/>
      <c r="M23" s="168"/>
      <c r="N23" s="168"/>
      <c r="O23" s="169"/>
    </row>
    <row r="24" spans="1:17" ht="55.5" customHeight="1" x14ac:dyDescent="0.25">
      <c r="A24" s="170" t="s">
        <v>16</v>
      </c>
      <c r="B24" s="171"/>
      <c r="C24" s="171"/>
      <c r="D24" s="171"/>
      <c r="E24" s="171"/>
      <c r="F24" s="171"/>
      <c r="G24" s="171"/>
      <c r="H24" s="172"/>
      <c r="I24" s="39" t="s">
        <v>68</v>
      </c>
      <c r="J24" s="103" t="s">
        <v>69</v>
      </c>
      <c r="K24" s="129" t="s">
        <v>70</v>
      </c>
      <c r="L24" s="129" t="s">
        <v>71</v>
      </c>
      <c r="M24" s="159" t="s">
        <v>17</v>
      </c>
      <c r="N24" s="159" t="s">
        <v>18</v>
      </c>
      <c r="O24" s="173" t="s">
        <v>19</v>
      </c>
    </row>
    <row r="25" spans="1:17" ht="77.25" customHeight="1" x14ac:dyDescent="0.25">
      <c r="A25" s="40" t="s">
        <v>20</v>
      </c>
      <c r="B25" s="175" t="s">
        <v>21</v>
      </c>
      <c r="C25" s="176"/>
      <c r="D25" s="41" t="s">
        <v>22</v>
      </c>
      <c r="E25" s="41" t="s">
        <v>23</v>
      </c>
      <c r="F25" s="41" t="s">
        <v>24</v>
      </c>
      <c r="G25" s="104" t="s">
        <v>25</v>
      </c>
      <c r="H25" s="104" t="s">
        <v>26</v>
      </c>
      <c r="I25" s="42" t="s">
        <v>27</v>
      </c>
      <c r="J25" s="42" t="s">
        <v>65</v>
      </c>
      <c r="K25" s="129" t="s">
        <v>66</v>
      </c>
      <c r="L25" s="129" t="s">
        <v>67</v>
      </c>
      <c r="M25" s="160"/>
      <c r="N25" s="160"/>
      <c r="O25" s="174"/>
    </row>
    <row r="26" spans="1:17" s="31" customFormat="1" ht="15.75" x14ac:dyDescent="0.25">
      <c r="A26" s="43"/>
      <c r="B26" s="44"/>
      <c r="C26" s="44"/>
      <c r="D26" s="44"/>
      <c r="E26" s="44"/>
      <c r="F26" s="44"/>
      <c r="G26" s="44"/>
      <c r="H26" s="44"/>
      <c r="I26" s="44"/>
      <c r="J26" s="44"/>
      <c r="K26" s="44"/>
      <c r="L26" s="44"/>
      <c r="M26" s="44"/>
      <c r="N26" s="44"/>
      <c r="O26" s="45"/>
    </row>
    <row r="27" spans="1:17" s="49" customFormat="1" ht="141.75" customHeight="1" x14ac:dyDescent="0.25">
      <c r="A27" s="46" t="s">
        <v>77</v>
      </c>
      <c r="B27" s="177" t="s">
        <v>78</v>
      </c>
      <c r="C27" s="178"/>
      <c r="D27" s="134">
        <v>2396167947</v>
      </c>
      <c r="E27" s="9">
        <v>2013</v>
      </c>
      <c r="F27" s="4">
        <v>3889.88</v>
      </c>
      <c r="G27" s="12">
        <v>1</v>
      </c>
      <c r="H27" s="4">
        <v>3889.88</v>
      </c>
      <c r="I27" s="3" t="s">
        <v>9</v>
      </c>
      <c r="J27" s="5" t="s">
        <v>96</v>
      </c>
      <c r="K27" s="130" t="s">
        <v>9</v>
      </c>
      <c r="L27" s="6" t="s">
        <v>9</v>
      </c>
      <c r="M27" s="46" t="s">
        <v>9</v>
      </c>
      <c r="N27" s="46" t="s">
        <v>9</v>
      </c>
      <c r="O27" s="48" t="s">
        <v>81</v>
      </c>
    </row>
    <row r="28" spans="1:17" s="49" customFormat="1" ht="15.75" x14ac:dyDescent="0.25">
      <c r="A28" s="46"/>
      <c r="B28" s="177"/>
      <c r="C28" s="178"/>
      <c r="D28" s="47"/>
      <c r="E28" s="102"/>
      <c r="F28" s="4"/>
      <c r="G28" s="12"/>
      <c r="H28" s="4"/>
      <c r="I28" s="3"/>
      <c r="J28" s="5"/>
      <c r="K28" s="130"/>
      <c r="L28" s="6"/>
      <c r="M28" s="46"/>
      <c r="N28" s="46"/>
      <c r="O28" s="50"/>
      <c r="Q28" s="51"/>
    </row>
    <row r="29" spans="1:17" s="49" customFormat="1" ht="48" customHeight="1" thickBot="1" x14ac:dyDescent="0.3">
      <c r="A29" s="181" t="s">
        <v>28</v>
      </c>
      <c r="B29" s="182"/>
      <c r="C29" s="182"/>
      <c r="D29" s="182"/>
      <c r="E29" s="182"/>
      <c r="F29" s="182"/>
      <c r="G29" s="183"/>
      <c r="H29" s="10">
        <f>+SUM(H27:H27)+SUM(H28:H28)</f>
        <v>3889.88</v>
      </c>
      <c r="I29" s="184" t="s">
        <v>72</v>
      </c>
      <c r="J29" s="185"/>
      <c r="K29" s="185"/>
      <c r="L29" s="185"/>
      <c r="M29" s="185"/>
      <c r="N29" s="186"/>
      <c r="O29" s="52" t="s">
        <v>9</v>
      </c>
    </row>
    <row r="30" spans="1:17" ht="15.75" x14ac:dyDescent="0.25">
      <c r="A30" s="99"/>
      <c r="B30" s="99"/>
      <c r="C30" s="99"/>
      <c r="D30" s="99"/>
      <c r="E30" s="99"/>
      <c r="F30" s="99"/>
      <c r="G30" s="99"/>
      <c r="H30" s="99"/>
      <c r="I30" s="99"/>
      <c r="J30" s="99"/>
      <c r="K30" s="99"/>
      <c r="L30" s="99"/>
      <c r="M30" s="1"/>
      <c r="N30" s="1"/>
      <c r="O30" s="1"/>
    </row>
    <row r="31" spans="1:17" s="53" customFormat="1" ht="16.5" thickBot="1" x14ac:dyDescent="0.3">
      <c r="A31" s="99"/>
      <c r="B31" s="99"/>
      <c r="C31" s="99"/>
      <c r="D31" s="99"/>
      <c r="E31" s="99"/>
      <c r="F31" s="99"/>
      <c r="G31" s="99"/>
      <c r="H31" s="99"/>
      <c r="I31" s="99"/>
      <c r="J31" s="99"/>
      <c r="K31" s="99"/>
      <c r="L31" s="99"/>
      <c r="M31" s="1"/>
      <c r="N31" s="1"/>
      <c r="O31" s="1"/>
    </row>
    <row r="32" spans="1:17" ht="30.75" customHeight="1" thickBot="1" x14ac:dyDescent="0.3">
      <c r="A32" s="150">
        <v>3</v>
      </c>
      <c r="B32" s="151"/>
      <c r="C32" s="151"/>
      <c r="D32" s="152"/>
      <c r="E32" s="164" t="str">
        <f>VLOOKUP(A32,'LISTA DE OFERENTES'!$A$5:$B$56,2,FALSE)</f>
        <v>FENIX MEDIA GROUP SAS</v>
      </c>
      <c r="F32" s="164"/>
      <c r="G32" s="164"/>
      <c r="H32" s="164"/>
      <c r="I32" s="164"/>
      <c r="J32" s="164"/>
      <c r="K32" s="164"/>
      <c r="L32" s="164"/>
      <c r="M32" s="164"/>
      <c r="N32" s="164"/>
      <c r="O32" s="165"/>
    </row>
    <row r="33" spans="1:17" ht="50.25" customHeight="1" x14ac:dyDescent="0.25">
      <c r="A33" s="34" t="s">
        <v>11</v>
      </c>
      <c r="B33" s="11">
        <v>2</v>
      </c>
      <c r="C33" s="35" t="s">
        <v>12</v>
      </c>
      <c r="D33" s="36">
        <f>+$E$107</f>
        <v>91.136632303313277</v>
      </c>
      <c r="E33" s="166"/>
      <c r="F33" s="166"/>
      <c r="G33" s="166"/>
      <c r="H33" s="166"/>
      <c r="I33" s="166"/>
      <c r="J33" s="166"/>
      <c r="K33" s="166"/>
      <c r="L33" s="166"/>
      <c r="M33" s="166"/>
      <c r="N33" s="166"/>
      <c r="O33" s="167"/>
    </row>
    <row r="34" spans="1:17" ht="23.25" customHeight="1" x14ac:dyDescent="0.25">
      <c r="A34" s="153" t="s">
        <v>13</v>
      </c>
      <c r="B34" s="154"/>
      <c r="C34" s="37">
        <v>1</v>
      </c>
      <c r="D34" s="38">
        <f>+D33*C34</f>
        <v>91.136632303313277</v>
      </c>
      <c r="E34" s="166"/>
      <c r="F34" s="166"/>
      <c r="G34" s="166"/>
      <c r="H34" s="166"/>
      <c r="I34" s="166"/>
      <c r="J34" s="166"/>
      <c r="K34" s="166"/>
      <c r="L34" s="166"/>
      <c r="M34" s="166"/>
      <c r="N34" s="166"/>
      <c r="O34" s="167"/>
    </row>
    <row r="35" spans="1:17" ht="23.25" customHeight="1" x14ac:dyDescent="0.25">
      <c r="A35" s="163" t="s">
        <v>14</v>
      </c>
      <c r="B35" s="163"/>
      <c r="C35" s="161">
        <v>44291</v>
      </c>
      <c r="D35" s="162"/>
      <c r="E35" s="166"/>
      <c r="F35" s="166"/>
      <c r="G35" s="166"/>
      <c r="H35" s="166"/>
      <c r="I35" s="166"/>
      <c r="J35" s="166"/>
      <c r="K35" s="166"/>
      <c r="L35" s="166"/>
      <c r="M35" s="166"/>
      <c r="N35" s="166"/>
      <c r="O35" s="167"/>
    </row>
    <row r="36" spans="1:17" ht="15" customHeight="1" thickBot="1" x14ac:dyDescent="0.3">
      <c r="A36" s="155" t="s">
        <v>15</v>
      </c>
      <c r="B36" s="156"/>
      <c r="C36" s="157" t="s">
        <v>10</v>
      </c>
      <c r="D36" s="158"/>
      <c r="E36" s="168"/>
      <c r="F36" s="168"/>
      <c r="G36" s="168"/>
      <c r="H36" s="168"/>
      <c r="I36" s="168"/>
      <c r="J36" s="168"/>
      <c r="K36" s="168"/>
      <c r="L36" s="168"/>
      <c r="M36" s="168"/>
      <c r="N36" s="168"/>
      <c r="O36" s="169"/>
    </row>
    <row r="37" spans="1:17" ht="55.5" customHeight="1" x14ac:dyDescent="0.25">
      <c r="A37" s="170" t="s">
        <v>16</v>
      </c>
      <c r="B37" s="171"/>
      <c r="C37" s="171"/>
      <c r="D37" s="171"/>
      <c r="E37" s="171"/>
      <c r="F37" s="171"/>
      <c r="G37" s="171"/>
      <c r="H37" s="172"/>
      <c r="I37" s="39" t="s">
        <v>68</v>
      </c>
      <c r="J37" s="103" t="s">
        <v>69</v>
      </c>
      <c r="K37" s="129" t="s">
        <v>70</v>
      </c>
      <c r="L37" s="129" t="s">
        <v>71</v>
      </c>
      <c r="M37" s="159" t="s">
        <v>17</v>
      </c>
      <c r="N37" s="159" t="s">
        <v>18</v>
      </c>
      <c r="O37" s="173" t="s">
        <v>19</v>
      </c>
    </row>
    <row r="38" spans="1:17" ht="77.25" customHeight="1" x14ac:dyDescent="0.25">
      <c r="A38" s="40" t="s">
        <v>20</v>
      </c>
      <c r="B38" s="175" t="s">
        <v>21</v>
      </c>
      <c r="C38" s="176"/>
      <c r="D38" s="41" t="s">
        <v>22</v>
      </c>
      <c r="E38" s="41" t="s">
        <v>23</v>
      </c>
      <c r="F38" s="41" t="s">
        <v>24</v>
      </c>
      <c r="G38" s="104" t="s">
        <v>25</v>
      </c>
      <c r="H38" s="104" t="s">
        <v>26</v>
      </c>
      <c r="I38" s="42" t="s">
        <v>27</v>
      </c>
      <c r="J38" s="42" t="s">
        <v>65</v>
      </c>
      <c r="K38" s="129" t="s">
        <v>66</v>
      </c>
      <c r="L38" s="129" t="s">
        <v>67</v>
      </c>
      <c r="M38" s="160"/>
      <c r="N38" s="160"/>
      <c r="O38" s="174"/>
    </row>
    <row r="39" spans="1:17" s="31" customFormat="1" ht="15.75" x14ac:dyDescent="0.25">
      <c r="A39" s="43"/>
      <c r="B39" s="44"/>
      <c r="C39" s="44"/>
      <c r="D39" s="44"/>
      <c r="E39" s="44"/>
      <c r="F39" s="44"/>
      <c r="G39" s="44"/>
      <c r="H39" s="44"/>
      <c r="I39" s="44"/>
      <c r="J39" s="44"/>
      <c r="K39" s="44"/>
      <c r="L39" s="44"/>
      <c r="M39" s="44"/>
      <c r="N39" s="44"/>
      <c r="O39" s="45"/>
    </row>
    <row r="40" spans="1:17" s="49" customFormat="1" ht="141.75" customHeight="1" x14ac:dyDescent="0.25">
      <c r="A40" s="46" t="s">
        <v>79</v>
      </c>
      <c r="B40" s="177" t="s">
        <v>80</v>
      </c>
      <c r="C40" s="178"/>
      <c r="D40" s="134">
        <v>152914512</v>
      </c>
      <c r="E40" s="9">
        <v>2017</v>
      </c>
      <c r="F40" s="4">
        <v>195.73</v>
      </c>
      <c r="G40" s="12">
        <v>1</v>
      </c>
      <c r="H40" s="4">
        <v>195.73</v>
      </c>
      <c r="I40" s="3" t="s">
        <v>9</v>
      </c>
      <c r="J40" s="5" t="s">
        <v>9</v>
      </c>
      <c r="K40" s="130" t="s">
        <v>9</v>
      </c>
      <c r="L40" s="6" t="s">
        <v>9</v>
      </c>
      <c r="M40" s="46" t="s">
        <v>9</v>
      </c>
      <c r="N40" s="46" t="s">
        <v>9</v>
      </c>
      <c r="O40" s="48" t="s">
        <v>81</v>
      </c>
    </row>
    <row r="41" spans="1:17" s="49" customFormat="1" ht="15.75" x14ac:dyDescent="0.25">
      <c r="A41" s="46"/>
      <c r="B41" s="177"/>
      <c r="C41" s="178"/>
      <c r="D41" s="47"/>
      <c r="E41" s="102"/>
      <c r="F41" s="4"/>
      <c r="G41" s="12"/>
      <c r="H41" s="4"/>
      <c r="I41" s="3"/>
      <c r="J41" s="5"/>
      <c r="K41" s="130"/>
      <c r="L41" s="6"/>
      <c r="M41" s="46"/>
      <c r="N41" s="46"/>
      <c r="O41" s="50"/>
      <c r="Q41" s="51"/>
    </row>
    <row r="42" spans="1:17" s="49" customFormat="1" ht="48" customHeight="1" thickBot="1" x14ac:dyDescent="0.3">
      <c r="A42" s="181" t="s">
        <v>28</v>
      </c>
      <c r="B42" s="182"/>
      <c r="C42" s="182"/>
      <c r="D42" s="182"/>
      <c r="E42" s="182"/>
      <c r="F42" s="182"/>
      <c r="G42" s="183"/>
      <c r="H42" s="10">
        <f>+SUM(H40:H40)+SUM(H41:H41)</f>
        <v>195.73</v>
      </c>
      <c r="I42" s="184" t="s">
        <v>72</v>
      </c>
      <c r="J42" s="185"/>
      <c r="K42" s="185"/>
      <c r="L42" s="185"/>
      <c r="M42" s="185"/>
      <c r="N42" s="186"/>
      <c r="O42" s="52" t="s">
        <v>9</v>
      </c>
    </row>
    <row r="43" spans="1:17" ht="15.75" x14ac:dyDescent="0.25">
      <c r="A43" s="105"/>
      <c r="B43" s="105"/>
      <c r="C43" s="105"/>
      <c r="D43" s="105"/>
      <c r="E43" s="105"/>
      <c r="F43" s="105"/>
      <c r="G43" s="105"/>
      <c r="H43" s="105"/>
      <c r="I43" s="105"/>
      <c r="J43" s="105"/>
      <c r="K43" s="105"/>
      <c r="L43" s="105"/>
      <c r="M43" s="1"/>
      <c r="N43" s="1"/>
      <c r="O43" s="1"/>
    </row>
    <row r="44" spans="1:17" s="53" customFormat="1" ht="16.5" thickBot="1" x14ac:dyDescent="0.3">
      <c r="A44" s="105"/>
      <c r="B44" s="105"/>
      <c r="C44" s="105"/>
      <c r="D44" s="105"/>
      <c r="E44" s="105"/>
      <c r="F44" s="105"/>
      <c r="G44" s="105"/>
      <c r="H44" s="105"/>
      <c r="I44" s="105"/>
      <c r="J44" s="105"/>
      <c r="K44" s="105"/>
      <c r="L44" s="105"/>
      <c r="M44" s="1"/>
      <c r="N44" s="1"/>
      <c r="O44" s="1"/>
    </row>
    <row r="45" spans="1:17" ht="30.75" customHeight="1" thickBot="1" x14ac:dyDescent="0.3">
      <c r="A45" s="150">
        <v>4</v>
      </c>
      <c r="B45" s="151"/>
      <c r="C45" s="151"/>
      <c r="D45" s="152"/>
      <c r="E45" s="164" t="str">
        <f>VLOOKUP(A45,'LISTA DE OFERENTES'!$A$5:$B$56,2,FALSE)</f>
        <v>UNLOFT PRODUCCION DE MARCA S.A.S</v>
      </c>
      <c r="F45" s="164"/>
      <c r="G45" s="164"/>
      <c r="H45" s="164"/>
      <c r="I45" s="164"/>
      <c r="J45" s="164"/>
      <c r="K45" s="164"/>
      <c r="L45" s="164"/>
      <c r="M45" s="164"/>
      <c r="N45" s="164"/>
      <c r="O45" s="165"/>
    </row>
    <row r="46" spans="1:17" ht="50.25" customHeight="1" x14ac:dyDescent="0.25">
      <c r="A46" s="34" t="s">
        <v>11</v>
      </c>
      <c r="B46" s="11"/>
      <c r="C46" s="35" t="s">
        <v>12</v>
      </c>
      <c r="D46" s="36">
        <f>+$E$107</f>
        <v>91.136632303313277</v>
      </c>
      <c r="E46" s="166"/>
      <c r="F46" s="166"/>
      <c r="G46" s="166"/>
      <c r="H46" s="166"/>
      <c r="I46" s="166"/>
      <c r="J46" s="166"/>
      <c r="K46" s="166"/>
      <c r="L46" s="166"/>
      <c r="M46" s="166"/>
      <c r="N46" s="166"/>
      <c r="O46" s="167"/>
    </row>
    <row r="47" spans="1:17" ht="23.25" customHeight="1" x14ac:dyDescent="0.25">
      <c r="A47" s="153" t="s">
        <v>13</v>
      </c>
      <c r="B47" s="154"/>
      <c r="C47" s="37">
        <v>1</v>
      </c>
      <c r="D47" s="38">
        <f>+D46*C47</f>
        <v>91.136632303313277</v>
      </c>
      <c r="E47" s="166"/>
      <c r="F47" s="166"/>
      <c r="G47" s="166"/>
      <c r="H47" s="166"/>
      <c r="I47" s="166"/>
      <c r="J47" s="166"/>
      <c r="K47" s="166"/>
      <c r="L47" s="166"/>
      <c r="M47" s="166"/>
      <c r="N47" s="166"/>
      <c r="O47" s="167"/>
    </row>
    <row r="48" spans="1:17" ht="23.25" customHeight="1" x14ac:dyDescent="0.25">
      <c r="A48" s="163" t="s">
        <v>14</v>
      </c>
      <c r="B48" s="163"/>
      <c r="C48" s="161">
        <v>44291</v>
      </c>
      <c r="D48" s="162"/>
      <c r="E48" s="166"/>
      <c r="F48" s="166"/>
      <c r="G48" s="166"/>
      <c r="H48" s="166"/>
      <c r="I48" s="166"/>
      <c r="J48" s="166"/>
      <c r="K48" s="166"/>
      <c r="L48" s="166"/>
      <c r="M48" s="166"/>
      <c r="N48" s="166"/>
      <c r="O48" s="167"/>
    </row>
    <row r="49" spans="1:17" ht="15" customHeight="1" thickBot="1" x14ac:dyDescent="0.3">
      <c r="A49" s="155" t="s">
        <v>15</v>
      </c>
      <c r="B49" s="156"/>
      <c r="C49" s="157" t="e">
        <f>+IF(#REF!&gt;D47,"CUMPLE","NO CUMPLE")</f>
        <v>#REF!</v>
      </c>
      <c r="D49" s="158"/>
      <c r="E49" s="168"/>
      <c r="F49" s="168"/>
      <c r="G49" s="168"/>
      <c r="H49" s="168"/>
      <c r="I49" s="168"/>
      <c r="J49" s="168"/>
      <c r="K49" s="168"/>
      <c r="L49" s="168"/>
      <c r="M49" s="168"/>
      <c r="N49" s="168"/>
      <c r="O49" s="169"/>
    </row>
    <row r="50" spans="1:17" ht="55.5" customHeight="1" x14ac:dyDescent="0.25">
      <c r="A50" s="170" t="s">
        <v>16</v>
      </c>
      <c r="B50" s="171"/>
      <c r="C50" s="171"/>
      <c r="D50" s="171"/>
      <c r="E50" s="171"/>
      <c r="F50" s="171"/>
      <c r="G50" s="171"/>
      <c r="H50" s="172"/>
      <c r="I50" s="39" t="s">
        <v>68</v>
      </c>
      <c r="J50" s="103" t="s">
        <v>69</v>
      </c>
      <c r="K50" s="129" t="s">
        <v>70</v>
      </c>
      <c r="L50" s="129" t="s">
        <v>71</v>
      </c>
      <c r="M50" s="159" t="s">
        <v>17</v>
      </c>
      <c r="N50" s="159" t="s">
        <v>18</v>
      </c>
      <c r="O50" s="173" t="s">
        <v>19</v>
      </c>
    </row>
    <row r="51" spans="1:17" ht="77.25" customHeight="1" x14ac:dyDescent="0.25">
      <c r="A51" s="40" t="s">
        <v>20</v>
      </c>
      <c r="B51" s="175" t="s">
        <v>21</v>
      </c>
      <c r="C51" s="176"/>
      <c r="D51" s="41" t="s">
        <v>22</v>
      </c>
      <c r="E51" s="41" t="s">
        <v>23</v>
      </c>
      <c r="F51" s="41" t="s">
        <v>24</v>
      </c>
      <c r="G51" s="104" t="s">
        <v>25</v>
      </c>
      <c r="H51" s="104" t="s">
        <v>26</v>
      </c>
      <c r="I51" s="42" t="s">
        <v>27</v>
      </c>
      <c r="J51" s="42" t="s">
        <v>65</v>
      </c>
      <c r="K51" s="129" t="s">
        <v>66</v>
      </c>
      <c r="L51" s="129" t="s">
        <v>67</v>
      </c>
      <c r="M51" s="160"/>
      <c r="N51" s="160"/>
      <c r="O51" s="174"/>
    </row>
    <row r="52" spans="1:17" s="31" customFormat="1" ht="15.75" x14ac:dyDescent="0.25">
      <c r="A52" s="43"/>
      <c r="B52" s="44"/>
      <c r="C52" s="44"/>
      <c r="D52" s="44"/>
      <c r="E52" s="44"/>
      <c r="F52" s="44"/>
      <c r="G52" s="44"/>
      <c r="H52" s="44"/>
      <c r="I52" s="44"/>
      <c r="J52" s="44"/>
      <c r="K52" s="44"/>
      <c r="L52" s="44"/>
      <c r="M52" s="44"/>
      <c r="N52" s="44"/>
      <c r="O52" s="45"/>
    </row>
    <row r="53" spans="1:17" s="49" customFormat="1" ht="141.75" customHeight="1" x14ac:dyDescent="0.25">
      <c r="A53" s="46" t="s">
        <v>82</v>
      </c>
      <c r="B53" s="177" t="s">
        <v>83</v>
      </c>
      <c r="C53" s="178"/>
      <c r="D53" s="47">
        <v>1207234749</v>
      </c>
      <c r="E53" s="9">
        <v>2018</v>
      </c>
      <c r="F53" s="4">
        <v>1545.27</v>
      </c>
      <c r="G53" s="12">
        <v>1</v>
      </c>
      <c r="H53" s="4">
        <v>1545.27</v>
      </c>
      <c r="I53" s="3" t="s">
        <v>9</v>
      </c>
      <c r="J53" s="5" t="s">
        <v>96</v>
      </c>
      <c r="K53" s="130" t="s">
        <v>9</v>
      </c>
      <c r="L53" s="6" t="s">
        <v>9</v>
      </c>
      <c r="M53" s="46" t="s">
        <v>9</v>
      </c>
      <c r="N53" s="46" t="s">
        <v>9</v>
      </c>
      <c r="O53" s="48" t="s">
        <v>81</v>
      </c>
    </row>
    <row r="54" spans="1:17" s="49" customFormat="1" ht="15.75" x14ac:dyDescent="0.25">
      <c r="A54" s="46"/>
      <c r="B54" s="177"/>
      <c r="C54" s="178"/>
      <c r="D54" s="47"/>
      <c r="E54" s="102"/>
      <c r="F54" s="4"/>
      <c r="G54" s="12"/>
      <c r="H54" s="4"/>
      <c r="I54" s="3"/>
      <c r="J54" s="5"/>
      <c r="K54" s="130"/>
      <c r="L54" s="6"/>
      <c r="M54" s="46"/>
      <c r="N54" s="46"/>
      <c r="O54" s="50"/>
      <c r="Q54" s="51"/>
    </row>
    <row r="55" spans="1:17" s="49" customFormat="1" ht="48" customHeight="1" thickBot="1" x14ac:dyDescent="0.3">
      <c r="A55" s="181" t="s">
        <v>28</v>
      </c>
      <c r="B55" s="182"/>
      <c r="C55" s="182"/>
      <c r="D55" s="182"/>
      <c r="E55" s="182"/>
      <c r="F55" s="182"/>
      <c r="G55" s="183"/>
      <c r="H55" s="10">
        <f>+SUM(H53:H53)+SUM(H54:H54)</f>
        <v>1545.27</v>
      </c>
      <c r="I55" s="184" t="s">
        <v>72</v>
      </c>
      <c r="J55" s="185"/>
      <c r="K55" s="185"/>
      <c r="L55" s="185"/>
      <c r="M55" s="185"/>
      <c r="N55" s="186"/>
      <c r="O55" s="52" t="s">
        <v>9</v>
      </c>
    </row>
    <row r="56" spans="1:17" ht="15.75" x14ac:dyDescent="0.25">
      <c r="A56" s="99"/>
      <c r="B56" s="99"/>
      <c r="C56" s="99"/>
      <c r="D56" s="99"/>
      <c r="E56" s="99"/>
      <c r="F56" s="99"/>
      <c r="G56" s="99"/>
      <c r="H56" s="99"/>
      <c r="I56" s="99"/>
      <c r="J56" s="99"/>
      <c r="K56" s="99"/>
      <c r="L56" s="99"/>
      <c r="M56" s="1"/>
      <c r="N56" s="1"/>
      <c r="O56" s="1"/>
    </row>
    <row r="57" spans="1:17" s="53" customFormat="1" ht="16.5" thickBot="1" x14ac:dyDescent="0.3">
      <c r="A57" s="99"/>
      <c r="B57" s="99"/>
      <c r="C57" s="99"/>
      <c r="D57" s="99"/>
      <c r="E57" s="99"/>
      <c r="F57" s="99"/>
      <c r="G57" s="99"/>
      <c r="H57" s="99"/>
      <c r="I57" s="99"/>
      <c r="J57" s="99"/>
      <c r="K57" s="99"/>
      <c r="L57" s="99"/>
      <c r="M57" s="1"/>
      <c r="N57" s="1"/>
      <c r="O57" s="1"/>
    </row>
    <row r="58" spans="1:17" ht="30.75" customHeight="1" thickBot="1" x14ac:dyDescent="0.3">
      <c r="A58" s="150">
        <v>5</v>
      </c>
      <c r="B58" s="151"/>
      <c r="C58" s="151"/>
      <c r="D58" s="152"/>
      <c r="E58" s="164" t="str">
        <f>VLOOKUP(A58,'LISTA DE OFERENTES'!$A$5:$B$56,2,FALSE)</f>
        <v>FUNXI</v>
      </c>
      <c r="F58" s="164"/>
      <c r="G58" s="164"/>
      <c r="H58" s="164"/>
      <c r="I58" s="164"/>
      <c r="J58" s="164"/>
      <c r="K58" s="164"/>
      <c r="L58" s="164"/>
      <c r="M58" s="164"/>
      <c r="N58" s="164"/>
      <c r="O58" s="165"/>
    </row>
    <row r="59" spans="1:17" ht="50.25" customHeight="1" x14ac:dyDescent="0.25">
      <c r="A59" s="34" t="s">
        <v>11</v>
      </c>
      <c r="B59" s="11">
        <v>2</v>
      </c>
      <c r="C59" s="35" t="s">
        <v>12</v>
      </c>
      <c r="D59" s="36">
        <f>+$E$107</f>
        <v>91.136632303313277</v>
      </c>
      <c r="E59" s="166"/>
      <c r="F59" s="166"/>
      <c r="G59" s="166"/>
      <c r="H59" s="166"/>
      <c r="I59" s="166"/>
      <c r="J59" s="166"/>
      <c r="K59" s="166"/>
      <c r="L59" s="166"/>
      <c r="M59" s="166"/>
      <c r="N59" s="166"/>
      <c r="O59" s="167"/>
    </row>
    <row r="60" spans="1:17" ht="23.25" customHeight="1" x14ac:dyDescent="0.25">
      <c r="A60" s="153" t="s">
        <v>13</v>
      </c>
      <c r="B60" s="154"/>
      <c r="C60" s="37">
        <v>1</v>
      </c>
      <c r="D60" s="38">
        <f>+D59*C60</f>
        <v>91.136632303313277</v>
      </c>
      <c r="E60" s="166"/>
      <c r="F60" s="166"/>
      <c r="G60" s="166"/>
      <c r="H60" s="166"/>
      <c r="I60" s="166"/>
      <c r="J60" s="166"/>
      <c r="K60" s="166"/>
      <c r="L60" s="166"/>
      <c r="M60" s="166"/>
      <c r="N60" s="166"/>
      <c r="O60" s="167"/>
    </row>
    <row r="61" spans="1:17" ht="23.25" customHeight="1" x14ac:dyDescent="0.25">
      <c r="A61" s="163" t="s">
        <v>14</v>
      </c>
      <c r="B61" s="163"/>
      <c r="C61" s="161">
        <v>44291</v>
      </c>
      <c r="D61" s="162"/>
      <c r="E61" s="166"/>
      <c r="F61" s="166"/>
      <c r="G61" s="166"/>
      <c r="H61" s="166"/>
      <c r="I61" s="166"/>
      <c r="J61" s="166"/>
      <c r="K61" s="166"/>
      <c r="L61" s="166"/>
      <c r="M61" s="166"/>
      <c r="N61" s="166"/>
      <c r="O61" s="167"/>
    </row>
    <row r="62" spans="1:17" ht="15" customHeight="1" thickBot="1" x14ac:dyDescent="0.3">
      <c r="A62" s="155" t="s">
        <v>15</v>
      </c>
      <c r="B62" s="156"/>
      <c r="C62" s="157" t="str">
        <f>+IF(H68&gt;D60,"CUMPLE","NO CUMPLE")</f>
        <v>NO CUMPLE</v>
      </c>
      <c r="D62" s="158"/>
      <c r="E62" s="168"/>
      <c r="F62" s="168"/>
      <c r="G62" s="168"/>
      <c r="H62" s="168"/>
      <c r="I62" s="168"/>
      <c r="J62" s="168"/>
      <c r="K62" s="168"/>
      <c r="L62" s="168"/>
      <c r="M62" s="168"/>
      <c r="N62" s="168"/>
      <c r="O62" s="169"/>
    </row>
    <row r="63" spans="1:17" ht="55.5" customHeight="1" x14ac:dyDescent="0.25">
      <c r="A63" s="170" t="s">
        <v>16</v>
      </c>
      <c r="B63" s="171"/>
      <c r="C63" s="171"/>
      <c r="D63" s="171"/>
      <c r="E63" s="171"/>
      <c r="F63" s="171"/>
      <c r="G63" s="171"/>
      <c r="H63" s="172"/>
      <c r="I63" s="39" t="s">
        <v>68</v>
      </c>
      <c r="J63" s="103" t="s">
        <v>69</v>
      </c>
      <c r="K63" s="129" t="s">
        <v>70</v>
      </c>
      <c r="L63" s="129" t="s">
        <v>71</v>
      </c>
      <c r="M63" s="159" t="s">
        <v>17</v>
      </c>
      <c r="N63" s="159" t="s">
        <v>18</v>
      </c>
      <c r="O63" s="173" t="s">
        <v>19</v>
      </c>
    </row>
    <row r="64" spans="1:17" ht="77.25" customHeight="1" x14ac:dyDescent="0.25">
      <c r="A64" s="40" t="s">
        <v>20</v>
      </c>
      <c r="B64" s="175" t="s">
        <v>21</v>
      </c>
      <c r="C64" s="176"/>
      <c r="D64" s="41" t="s">
        <v>22</v>
      </c>
      <c r="E64" s="41" t="s">
        <v>23</v>
      </c>
      <c r="F64" s="41" t="s">
        <v>24</v>
      </c>
      <c r="G64" s="104" t="s">
        <v>25</v>
      </c>
      <c r="H64" s="104" t="s">
        <v>26</v>
      </c>
      <c r="I64" s="42" t="s">
        <v>27</v>
      </c>
      <c r="J64" s="42" t="s">
        <v>65</v>
      </c>
      <c r="K64" s="129" t="s">
        <v>66</v>
      </c>
      <c r="L64" s="129" t="s">
        <v>67</v>
      </c>
      <c r="M64" s="160"/>
      <c r="N64" s="160"/>
      <c r="O64" s="174"/>
    </row>
    <row r="65" spans="1:17" s="31" customFormat="1" ht="15.75" x14ac:dyDescent="0.25">
      <c r="A65" s="43"/>
      <c r="B65" s="44"/>
      <c r="C65" s="44"/>
      <c r="D65" s="44"/>
      <c r="E65" s="44"/>
      <c r="F65" s="44"/>
      <c r="G65" s="44"/>
      <c r="H65" s="44"/>
      <c r="I65" s="44"/>
      <c r="J65" s="44"/>
      <c r="K65" s="44"/>
      <c r="L65" s="44"/>
      <c r="M65" s="44"/>
      <c r="N65" s="44"/>
      <c r="O65" s="45"/>
    </row>
    <row r="66" spans="1:17" s="49" customFormat="1" ht="141.75" customHeight="1" x14ac:dyDescent="0.25">
      <c r="A66" s="46" t="s">
        <v>84</v>
      </c>
      <c r="B66" s="177" t="s">
        <v>84</v>
      </c>
      <c r="C66" s="178"/>
      <c r="D66" s="47" t="s">
        <v>84</v>
      </c>
      <c r="E66" s="9" t="s">
        <v>84</v>
      </c>
      <c r="F66" s="4" t="s">
        <v>84</v>
      </c>
      <c r="G66" s="12" t="s">
        <v>84</v>
      </c>
      <c r="H66" s="4" t="s">
        <v>84</v>
      </c>
      <c r="I66" s="3" t="s">
        <v>75</v>
      </c>
      <c r="J66" s="5" t="s">
        <v>10</v>
      </c>
      <c r="K66" s="130" t="s">
        <v>9</v>
      </c>
      <c r="L66" s="6" t="s">
        <v>9</v>
      </c>
      <c r="M66" s="46" t="s">
        <v>10</v>
      </c>
      <c r="N66" s="46" t="s">
        <v>10</v>
      </c>
      <c r="O66" s="48" t="s">
        <v>85</v>
      </c>
    </row>
    <row r="67" spans="1:17" s="49" customFormat="1" ht="15.75" x14ac:dyDescent="0.25">
      <c r="A67" s="46"/>
      <c r="B67" s="177"/>
      <c r="C67" s="178"/>
      <c r="D67" s="47"/>
      <c r="E67" s="102"/>
      <c r="F67" s="4"/>
      <c r="G67" s="12"/>
      <c r="H67" s="4"/>
      <c r="I67" s="3"/>
      <c r="J67" s="5"/>
      <c r="K67" s="130"/>
      <c r="L67" s="6"/>
      <c r="M67" s="46"/>
      <c r="N67" s="46"/>
      <c r="O67" s="50"/>
      <c r="Q67" s="51"/>
    </row>
    <row r="68" spans="1:17" s="49" customFormat="1" ht="48" customHeight="1" thickBot="1" x14ac:dyDescent="0.3">
      <c r="A68" s="181" t="s">
        <v>28</v>
      </c>
      <c r="B68" s="182"/>
      <c r="C68" s="182"/>
      <c r="D68" s="182"/>
      <c r="E68" s="182"/>
      <c r="F68" s="182"/>
      <c r="G68" s="183"/>
      <c r="H68" s="10">
        <f>+SUM(H66:H66)+SUM(H67:H67)</f>
        <v>0</v>
      </c>
      <c r="I68" s="184" t="s">
        <v>72</v>
      </c>
      <c r="J68" s="185"/>
      <c r="K68" s="185"/>
      <c r="L68" s="185"/>
      <c r="M68" s="185"/>
      <c r="N68" s="186"/>
      <c r="O68" s="52" t="s">
        <v>10</v>
      </c>
    </row>
    <row r="69" spans="1:17" ht="15.75" x14ac:dyDescent="0.25">
      <c r="A69" s="99"/>
      <c r="B69" s="99"/>
      <c r="C69" s="99"/>
      <c r="D69" s="99"/>
      <c r="E69" s="99"/>
      <c r="F69" s="99"/>
      <c r="G69" s="99"/>
      <c r="H69" s="99"/>
      <c r="I69" s="99"/>
      <c r="J69" s="99"/>
      <c r="K69" s="99"/>
      <c r="L69" s="99"/>
      <c r="M69" s="1"/>
      <c r="N69" s="1"/>
      <c r="O69" s="1"/>
    </row>
    <row r="70" spans="1:17" s="53" customFormat="1" ht="16.5" thickBot="1" x14ac:dyDescent="0.3">
      <c r="A70" s="99"/>
      <c r="B70" s="99"/>
      <c r="C70" s="99"/>
      <c r="D70" s="99"/>
      <c r="E70" s="99"/>
      <c r="F70" s="99"/>
      <c r="G70" s="99"/>
      <c r="H70" s="99"/>
      <c r="I70" s="99"/>
      <c r="J70" s="99"/>
      <c r="K70" s="99"/>
      <c r="L70" s="99"/>
      <c r="M70" s="1"/>
      <c r="N70" s="1"/>
      <c r="O70" s="1"/>
    </row>
    <row r="71" spans="1:17" ht="30.75" customHeight="1" thickBot="1" x14ac:dyDescent="0.3">
      <c r="A71" s="187">
        <v>6</v>
      </c>
      <c r="B71" s="188"/>
      <c r="C71" s="188"/>
      <c r="D71" s="189"/>
      <c r="E71" s="164" t="str">
        <f>VLOOKUP(A71,'LISTA DE OFERENTES'!$A$5:$B$56,2,FALSE)</f>
        <v>INVERSIONES AYL SAS</v>
      </c>
      <c r="F71" s="164"/>
      <c r="G71" s="164"/>
      <c r="H71" s="164"/>
      <c r="I71" s="164"/>
      <c r="J71" s="164"/>
      <c r="K71" s="164"/>
      <c r="L71" s="164"/>
      <c r="M71" s="164"/>
      <c r="N71" s="164"/>
      <c r="O71" s="165"/>
    </row>
    <row r="72" spans="1:17" ht="50.25" customHeight="1" x14ac:dyDescent="0.25">
      <c r="A72" s="34" t="s">
        <v>11</v>
      </c>
      <c r="B72" s="11">
        <v>2</v>
      </c>
      <c r="C72" s="35" t="s">
        <v>12</v>
      </c>
      <c r="D72" s="36">
        <f>+$E$107</f>
        <v>91.136632303313277</v>
      </c>
      <c r="E72" s="166"/>
      <c r="F72" s="166"/>
      <c r="G72" s="166"/>
      <c r="H72" s="166"/>
      <c r="I72" s="166"/>
      <c r="J72" s="166"/>
      <c r="K72" s="166"/>
      <c r="L72" s="166"/>
      <c r="M72" s="166"/>
      <c r="N72" s="166"/>
      <c r="O72" s="167"/>
    </row>
    <row r="73" spans="1:17" ht="23.25" customHeight="1" x14ac:dyDescent="0.25">
      <c r="A73" s="153" t="s">
        <v>13</v>
      </c>
      <c r="B73" s="154"/>
      <c r="C73" s="37">
        <v>1</v>
      </c>
      <c r="D73" s="38">
        <f>+D72*C73</f>
        <v>91.136632303313277</v>
      </c>
      <c r="E73" s="166"/>
      <c r="F73" s="166"/>
      <c r="G73" s="166"/>
      <c r="H73" s="166"/>
      <c r="I73" s="166"/>
      <c r="J73" s="166"/>
      <c r="K73" s="166"/>
      <c r="L73" s="166"/>
      <c r="M73" s="166"/>
      <c r="N73" s="166"/>
      <c r="O73" s="167"/>
    </row>
    <row r="74" spans="1:17" ht="23.25" customHeight="1" x14ac:dyDescent="0.25">
      <c r="A74" s="163" t="s">
        <v>14</v>
      </c>
      <c r="B74" s="163"/>
      <c r="C74" s="161">
        <v>44291</v>
      </c>
      <c r="D74" s="162"/>
      <c r="E74" s="166"/>
      <c r="F74" s="166"/>
      <c r="G74" s="166"/>
      <c r="H74" s="166"/>
      <c r="I74" s="166"/>
      <c r="J74" s="166"/>
      <c r="K74" s="166"/>
      <c r="L74" s="166"/>
      <c r="M74" s="166"/>
      <c r="N74" s="166"/>
      <c r="O74" s="167"/>
    </row>
    <row r="75" spans="1:17" ht="15" customHeight="1" thickBot="1" x14ac:dyDescent="0.3">
      <c r="A75" s="155" t="s">
        <v>15</v>
      </c>
      <c r="B75" s="156"/>
      <c r="C75" s="157" t="str">
        <f>+IF(H81&gt;D73,"CUMPLE","NO CUMPLE")</f>
        <v>CUMPLE</v>
      </c>
      <c r="D75" s="158"/>
      <c r="E75" s="168"/>
      <c r="F75" s="168"/>
      <c r="G75" s="168"/>
      <c r="H75" s="168"/>
      <c r="I75" s="168"/>
      <c r="J75" s="168"/>
      <c r="K75" s="168"/>
      <c r="L75" s="168"/>
      <c r="M75" s="168"/>
      <c r="N75" s="168"/>
      <c r="O75" s="169"/>
    </row>
    <row r="76" spans="1:17" ht="55.5" customHeight="1" x14ac:dyDescent="0.25">
      <c r="A76" s="170" t="s">
        <v>16</v>
      </c>
      <c r="B76" s="171"/>
      <c r="C76" s="171"/>
      <c r="D76" s="171"/>
      <c r="E76" s="171"/>
      <c r="F76" s="171"/>
      <c r="G76" s="171"/>
      <c r="H76" s="172"/>
      <c r="I76" s="39" t="s">
        <v>68</v>
      </c>
      <c r="J76" s="103" t="s">
        <v>69</v>
      </c>
      <c r="K76" s="129" t="s">
        <v>70</v>
      </c>
      <c r="L76" s="129" t="s">
        <v>71</v>
      </c>
      <c r="M76" s="159" t="s">
        <v>17</v>
      </c>
      <c r="N76" s="159" t="s">
        <v>18</v>
      </c>
      <c r="O76" s="173" t="s">
        <v>19</v>
      </c>
    </row>
    <row r="77" spans="1:17" ht="77.25" customHeight="1" x14ac:dyDescent="0.25">
      <c r="A77" s="40" t="s">
        <v>20</v>
      </c>
      <c r="B77" s="175" t="s">
        <v>21</v>
      </c>
      <c r="C77" s="176"/>
      <c r="D77" s="41" t="s">
        <v>22</v>
      </c>
      <c r="E77" s="41" t="s">
        <v>23</v>
      </c>
      <c r="F77" s="41" t="s">
        <v>24</v>
      </c>
      <c r="G77" s="104" t="s">
        <v>25</v>
      </c>
      <c r="H77" s="104" t="s">
        <v>26</v>
      </c>
      <c r="I77" s="42" t="s">
        <v>27</v>
      </c>
      <c r="J77" s="42" t="s">
        <v>65</v>
      </c>
      <c r="K77" s="129" t="s">
        <v>66</v>
      </c>
      <c r="L77" s="129" t="s">
        <v>67</v>
      </c>
      <c r="M77" s="160"/>
      <c r="N77" s="160"/>
      <c r="O77" s="174"/>
    </row>
    <row r="78" spans="1:17" s="31" customFormat="1" ht="15.75" x14ac:dyDescent="0.25">
      <c r="A78" s="43"/>
      <c r="B78" s="44"/>
      <c r="C78" s="44"/>
      <c r="D78" s="44"/>
      <c r="E78" s="44"/>
      <c r="F78" s="44"/>
      <c r="G78" s="44"/>
      <c r="H78" s="44"/>
      <c r="I78" s="44"/>
      <c r="J78" s="44"/>
      <c r="K78" s="44"/>
      <c r="L78" s="44"/>
      <c r="M78" s="44"/>
      <c r="N78" s="44"/>
      <c r="O78" s="45"/>
    </row>
    <row r="79" spans="1:17" s="49" customFormat="1" ht="141.75" customHeight="1" x14ac:dyDescent="0.25">
      <c r="A79" s="46" t="s">
        <v>86</v>
      </c>
      <c r="B79" s="177" t="s">
        <v>87</v>
      </c>
      <c r="C79" s="178"/>
      <c r="D79" s="134">
        <v>150000000</v>
      </c>
      <c r="E79" s="9">
        <v>2018</v>
      </c>
      <c r="F79" s="4">
        <v>192</v>
      </c>
      <c r="G79" s="12">
        <v>1</v>
      </c>
      <c r="H79" s="4">
        <v>192</v>
      </c>
      <c r="I79" s="3" t="s">
        <v>9</v>
      </c>
      <c r="J79" s="5" t="s">
        <v>9</v>
      </c>
      <c r="K79" s="130" t="s">
        <v>9</v>
      </c>
      <c r="L79" s="6" t="s">
        <v>9</v>
      </c>
      <c r="M79" s="46" t="s">
        <v>9</v>
      </c>
      <c r="N79" s="46" t="s">
        <v>9</v>
      </c>
      <c r="O79" s="48" t="s">
        <v>81</v>
      </c>
    </row>
    <row r="80" spans="1:17" s="49" customFormat="1" ht="15.75" x14ac:dyDescent="0.25">
      <c r="A80" s="46"/>
      <c r="B80" s="177"/>
      <c r="C80" s="178"/>
      <c r="D80" s="47"/>
      <c r="E80" s="102"/>
      <c r="F80" s="4"/>
      <c r="G80" s="12"/>
      <c r="H80" s="4"/>
      <c r="I80" s="3"/>
      <c r="J80" s="5"/>
      <c r="K80" s="130"/>
      <c r="L80" s="6"/>
      <c r="M80" s="46"/>
      <c r="N80" s="46"/>
      <c r="O80" s="50"/>
      <c r="Q80" s="51"/>
    </row>
    <row r="81" spans="1:17" s="49" customFormat="1" ht="48" customHeight="1" thickBot="1" x14ac:dyDescent="0.3">
      <c r="A81" s="181" t="s">
        <v>28</v>
      </c>
      <c r="B81" s="182"/>
      <c r="C81" s="182"/>
      <c r="D81" s="182"/>
      <c r="E81" s="182"/>
      <c r="F81" s="182"/>
      <c r="G81" s="183"/>
      <c r="H81" s="10">
        <f>+SUM(H79:H79)+SUM(H80:H80)</f>
        <v>192</v>
      </c>
      <c r="I81" s="184" t="s">
        <v>72</v>
      </c>
      <c r="J81" s="185"/>
      <c r="K81" s="185"/>
      <c r="L81" s="185"/>
      <c r="M81" s="185"/>
      <c r="N81" s="186"/>
      <c r="O81" s="52" t="s">
        <v>9</v>
      </c>
    </row>
    <row r="82" spans="1:17" ht="15.75" x14ac:dyDescent="0.25">
      <c r="A82" s="99"/>
      <c r="B82" s="99"/>
      <c r="C82" s="99"/>
      <c r="D82" s="99"/>
      <c r="E82" s="99"/>
      <c r="F82" s="99"/>
      <c r="G82" s="99"/>
      <c r="H82" s="99"/>
      <c r="I82" s="99"/>
      <c r="J82" s="99"/>
      <c r="K82" s="99"/>
      <c r="L82" s="99"/>
      <c r="M82" s="1"/>
      <c r="N82" s="1"/>
      <c r="O82" s="1"/>
    </row>
    <row r="83" spans="1:17" s="53" customFormat="1" ht="16.5" thickBot="1" x14ac:dyDescent="0.3">
      <c r="A83" s="99"/>
      <c r="B83" s="99"/>
      <c r="C83" s="99"/>
      <c r="D83" s="99"/>
      <c r="E83" s="99"/>
      <c r="F83" s="99"/>
      <c r="G83" s="99"/>
      <c r="H83" s="99"/>
      <c r="I83" s="99"/>
      <c r="J83" s="99"/>
      <c r="K83" s="99"/>
      <c r="L83" s="99"/>
      <c r="M83" s="1"/>
      <c r="N83" s="1"/>
      <c r="O83" s="1"/>
    </row>
    <row r="84" spans="1:17" ht="30.75" customHeight="1" thickBot="1" x14ac:dyDescent="0.3">
      <c r="A84" s="187">
        <v>7</v>
      </c>
      <c r="B84" s="188"/>
      <c r="C84" s="188"/>
      <c r="D84" s="189"/>
      <c r="E84" s="164" t="str">
        <f>VLOOKUP(A84,'LISTA DE OFERENTES'!$A$5:$B$56,2,FALSE)</f>
        <v>MARKETGROUP S.A.S</v>
      </c>
      <c r="F84" s="164"/>
      <c r="G84" s="164"/>
      <c r="H84" s="164"/>
      <c r="I84" s="164"/>
      <c r="J84" s="164"/>
      <c r="K84" s="164"/>
      <c r="L84" s="164"/>
      <c r="M84" s="164"/>
      <c r="N84" s="164"/>
      <c r="O84" s="165"/>
    </row>
    <row r="85" spans="1:17" ht="50.25" customHeight="1" x14ac:dyDescent="0.25">
      <c r="A85" s="34" t="s">
        <v>11</v>
      </c>
      <c r="B85" s="11">
        <v>2</v>
      </c>
      <c r="C85" s="35" t="s">
        <v>12</v>
      </c>
      <c r="D85" s="36">
        <f>+$E$107</f>
        <v>91.136632303313277</v>
      </c>
      <c r="E85" s="166"/>
      <c r="F85" s="166"/>
      <c r="G85" s="166"/>
      <c r="H85" s="166"/>
      <c r="I85" s="166"/>
      <c r="J85" s="166"/>
      <c r="K85" s="166"/>
      <c r="L85" s="166"/>
      <c r="M85" s="166"/>
      <c r="N85" s="166"/>
      <c r="O85" s="167"/>
    </row>
    <row r="86" spans="1:17" ht="23.25" customHeight="1" x14ac:dyDescent="0.25">
      <c r="A86" s="153" t="s">
        <v>13</v>
      </c>
      <c r="B86" s="154"/>
      <c r="C86" s="37">
        <v>1</v>
      </c>
      <c r="D86" s="38">
        <f>+D85*C86</f>
        <v>91.136632303313277</v>
      </c>
      <c r="E86" s="166"/>
      <c r="F86" s="166"/>
      <c r="G86" s="166"/>
      <c r="H86" s="166"/>
      <c r="I86" s="166"/>
      <c r="J86" s="166"/>
      <c r="K86" s="166"/>
      <c r="L86" s="166"/>
      <c r="M86" s="166"/>
      <c r="N86" s="166"/>
      <c r="O86" s="167"/>
    </row>
    <row r="87" spans="1:17" ht="23.25" customHeight="1" x14ac:dyDescent="0.25">
      <c r="A87" s="163" t="s">
        <v>14</v>
      </c>
      <c r="B87" s="163"/>
      <c r="C87" s="161">
        <v>44291</v>
      </c>
      <c r="D87" s="162"/>
      <c r="E87" s="166"/>
      <c r="F87" s="166"/>
      <c r="G87" s="166"/>
      <c r="H87" s="166"/>
      <c r="I87" s="166"/>
      <c r="J87" s="166"/>
      <c r="K87" s="166"/>
      <c r="L87" s="166"/>
      <c r="M87" s="166"/>
      <c r="N87" s="166"/>
      <c r="O87" s="167"/>
    </row>
    <row r="88" spans="1:17" ht="15" customHeight="1" thickBot="1" x14ac:dyDescent="0.3">
      <c r="A88" s="155" t="s">
        <v>15</v>
      </c>
      <c r="B88" s="156"/>
      <c r="C88" s="157" t="str">
        <f>+IF(H94&gt;D86,"CUMPLE","NO CUMPLE")</f>
        <v>NO CUMPLE</v>
      </c>
      <c r="D88" s="158"/>
      <c r="E88" s="168"/>
      <c r="F88" s="168"/>
      <c r="G88" s="168"/>
      <c r="H88" s="168"/>
      <c r="I88" s="168"/>
      <c r="J88" s="168"/>
      <c r="K88" s="168"/>
      <c r="L88" s="168"/>
      <c r="M88" s="168"/>
      <c r="N88" s="168"/>
      <c r="O88" s="169"/>
    </row>
    <row r="89" spans="1:17" ht="55.5" customHeight="1" x14ac:dyDescent="0.25">
      <c r="A89" s="170" t="s">
        <v>16</v>
      </c>
      <c r="B89" s="171"/>
      <c r="C89" s="171"/>
      <c r="D89" s="171"/>
      <c r="E89" s="171"/>
      <c r="F89" s="171"/>
      <c r="G89" s="171"/>
      <c r="H89" s="172"/>
      <c r="I89" s="39" t="s">
        <v>68</v>
      </c>
      <c r="J89" s="103" t="s">
        <v>69</v>
      </c>
      <c r="K89" s="129" t="s">
        <v>70</v>
      </c>
      <c r="L89" s="129" t="s">
        <v>71</v>
      </c>
      <c r="M89" s="159" t="s">
        <v>17</v>
      </c>
      <c r="N89" s="159" t="s">
        <v>18</v>
      </c>
      <c r="O89" s="173" t="s">
        <v>19</v>
      </c>
    </row>
    <row r="90" spans="1:17" ht="77.25" customHeight="1" x14ac:dyDescent="0.25">
      <c r="A90" s="40" t="s">
        <v>20</v>
      </c>
      <c r="B90" s="175" t="s">
        <v>21</v>
      </c>
      <c r="C90" s="176"/>
      <c r="D90" s="41" t="s">
        <v>22</v>
      </c>
      <c r="E90" s="41" t="s">
        <v>23</v>
      </c>
      <c r="F90" s="41" t="s">
        <v>24</v>
      </c>
      <c r="G90" s="104" t="s">
        <v>25</v>
      </c>
      <c r="H90" s="104" t="s">
        <v>26</v>
      </c>
      <c r="I90" s="42" t="s">
        <v>27</v>
      </c>
      <c r="J90" s="42" t="s">
        <v>65</v>
      </c>
      <c r="K90" s="129" t="s">
        <v>66</v>
      </c>
      <c r="L90" s="129" t="s">
        <v>67</v>
      </c>
      <c r="M90" s="160"/>
      <c r="N90" s="160"/>
      <c r="O90" s="174"/>
    </row>
    <row r="91" spans="1:17" s="31" customFormat="1" ht="15.75" x14ac:dyDescent="0.25">
      <c r="A91" s="43"/>
      <c r="B91" s="44"/>
      <c r="C91" s="44"/>
      <c r="D91" s="44"/>
      <c r="E91" s="44"/>
      <c r="F91" s="44"/>
      <c r="G91" s="44"/>
      <c r="H91" s="44"/>
      <c r="I91" s="44"/>
      <c r="J91" s="44"/>
      <c r="K91" s="44"/>
      <c r="L91" s="44"/>
      <c r="M91" s="44"/>
      <c r="N91" s="44"/>
      <c r="O91" s="45"/>
    </row>
    <row r="92" spans="1:17" s="49" customFormat="1" ht="141.75" customHeight="1" x14ac:dyDescent="0.25">
      <c r="A92" s="46" t="s">
        <v>84</v>
      </c>
      <c r="B92" s="177" t="s">
        <v>84</v>
      </c>
      <c r="C92" s="178"/>
      <c r="D92" s="47" t="s">
        <v>84</v>
      </c>
      <c r="E92" s="9" t="s">
        <v>84</v>
      </c>
      <c r="F92" s="4" t="s">
        <v>84</v>
      </c>
      <c r="G92" s="12" t="s">
        <v>84</v>
      </c>
      <c r="H92" s="4" t="s">
        <v>84</v>
      </c>
      <c r="I92" s="3" t="s">
        <v>10</v>
      </c>
      <c r="J92" s="5" t="s">
        <v>10</v>
      </c>
      <c r="K92" s="130" t="s">
        <v>10</v>
      </c>
      <c r="L92" s="6" t="s">
        <v>9</v>
      </c>
      <c r="M92" s="46" t="s">
        <v>10</v>
      </c>
      <c r="N92" s="46" t="s">
        <v>10</v>
      </c>
      <c r="O92" s="48" t="s">
        <v>88</v>
      </c>
    </row>
    <row r="93" spans="1:17" s="49" customFormat="1" ht="15.75" x14ac:dyDescent="0.25">
      <c r="A93" s="46"/>
      <c r="B93" s="177"/>
      <c r="C93" s="178"/>
      <c r="D93" s="47"/>
      <c r="E93" s="102"/>
      <c r="F93" s="4"/>
      <c r="G93" s="12"/>
      <c r="H93" s="4"/>
      <c r="I93" s="3"/>
      <c r="J93" s="5"/>
      <c r="K93" s="130"/>
      <c r="L93" s="6"/>
      <c r="M93" s="46"/>
      <c r="N93" s="46"/>
      <c r="O93" s="50"/>
      <c r="Q93" s="51"/>
    </row>
    <row r="94" spans="1:17" s="49" customFormat="1" ht="48" customHeight="1" thickBot="1" x14ac:dyDescent="0.3">
      <c r="A94" s="181" t="s">
        <v>28</v>
      </c>
      <c r="B94" s="182"/>
      <c r="C94" s="182"/>
      <c r="D94" s="182"/>
      <c r="E94" s="182"/>
      <c r="F94" s="182"/>
      <c r="G94" s="183"/>
      <c r="H94" s="10">
        <f>+SUM(H92:H92)+SUM(H93:H93)</f>
        <v>0</v>
      </c>
      <c r="I94" s="184" t="s">
        <v>72</v>
      </c>
      <c r="J94" s="185"/>
      <c r="K94" s="185"/>
      <c r="L94" s="185"/>
      <c r="M94" s="185"/>
      <c r="N94" s="186"/>
      <c r="O94" s="52" t="s">
        <v>10</v>
      </c>
    </row>
    <row r="95" spans="1:17" ht="15.75" x14ac:dyDescent="0.25">
      <c r="A95" s="99"/>
      <c r="B95" s="99"/>
      <c r="C95" s="99"/>
      <c r="D95" s="99"/>
      <c r="E95" s="99"/>
      <c r="F95" s="99"/>
      <c r="G95" s="99"/>
      <c r="H95" s="99"/>
      <c r="I95" s="99"/>
      <c r="J95" s="99"/>
      <c r="K95" s="99"/>
      <c r="L95" s="99"/>
      <c r="M95" s="1"/>
      <c r="N95" s="1"/>
      <c r="O95" s="1"/>
    </row>
    <row r="96" spans="1:17" ht="15.75" x14ac:dyDescent="0.25">
      <c r="A96" s="99"/>
      <c r="B96" s="99"/>
      <c r="C96" s="99"/>
      <c r="D96" s="99"/>
      <c r="E96" s="99"/>
      <c r="F96" s="99"/>
      <c r="G96" s="99"/>
      <c r="H96" s="99"/>
      <c r="I96" s="99"/>
      <c r="J96" s="99"/>
      <c r="K96" s="99"/>
      <c r="L96" s="99"/>
      <c r="M96" s="1"/>
      <c r="N96" s="1"/>
      <c r="O96" s="1"/>
    </row>
    <row r="97" spans="1:15" ht="15.75" x14ac:dyDescent="0.25">
      <c r="A97" s="99"/>
      <c r="B97" s="99"/>
      <c r="C97" s="99"/>
      <c r="D97" s="99"/>
      <c r="E97" s="99"/>
      <c r="F97" s="99"/>
      <c r="G97" s="99"/>
      <c r="H97" s="99"/>
      <c r="I97" s="99"/>
      <c r="J97" s="99"/>
      <c r="K97" s="99"/>
      <c r="L97" s="99"/>
      <c r="M97" s="1"/>
      <c r="N97" s="1"/>
      <c r="O97" s="1"/>
    </row>
    <row r="98" spans="1:15" ht="15.75" customHeight="1" x14ac:dyDescent="0.25">
      <c r="A98" s="105"/>
      <c r="B98" s="105"/>
      <c r="C98" s="179" t="s">
        <v>29</v>
      </c>
      <c r="D98" s="179"/>
      <c r="E98" s="179"/>
      <c r="F98" s="106"/>
      <c r="G98" s="179"/>
      <c r="H98" s="179"/>
      <c r="I98" s="179"/>
      <c r="J98" s="106"/>
      <c r="K98" s="106"/>
      <c r="L98" s="179"/>
      <c r="M98" s="179"/>
      <c r="N98" s="179"/>
      <c r="O98" s="1"/>
    </row>
    <row r="99" spans="1:15" ht="26.25" customHeight="1" x14ac:dyDescent="0.25">
      <c r="A99" s="105"/>
      <c r="B99" s="105"/>
      <c r="C99" s="180"/>
      <c r="D99" s="180"/>
      <c r="E99" s="180"/>
      <c r="F99" s="106"/>
      <c r="G99" s="180"/>
      <c r="H99" s="180"/>
      <c r="I99" s="180"/>
      <c r="J99" s="106"/>
      <c r="K99" s="106"/>
      <c r="L99" s="180"/>
      <c r="M99" s="180"/>
      <c r="N99" s="180"/>
      <c r="O99" s="1"/>
    </row>
    <row r="100" spans="1:15" ht="15.75" customHeight="1" x14ac:dyDescent="0.25">
      <c r="A100" s="105"/>
      <c r="B100" s="105"/>
      <c r="C100" s="193" t="s">
        <v>89</v>
      </c>
      <c r="D100" s="193"/>
      <c r="E100" s="193"/>
      <c r="F100" s="105"/>
      <c r="G100" s="193"/>
      <c r="H100" s="193"/>
      <c r="I100" s="193"/>
      <c r="J100" s="105"/>
      <c r="K100" s="105"/>
      <c r="L100" s="193"/>
      <c r="M100" s="193"/>
      <c r="N100" s="193"/>
      <c r="O100" s="1"/>
    </row>
    <row r="101" spans="1:15" s="53" customFormat="1" ht="15.75" customHeight="1" x14ac:dyDescent="0.25">
      <c r="A101" s="105"/>
      <c r="B101" s="105"/>
      <c r="C101" s="194" t="s">
        <v>90</v>
      </c>
      <c r="D101" s="194"/>
      <c r="E101" s="194"/>
      <c r="F101" s="105"/>
      <c r="G101" s="194"/>
      <c r="H101" s="194"/>
      <c r="I101" s="194"/>
      <c r="J101" s="105"/>
      <c r="K101" s="105"/>
      <c r="L101" s="194"/>
      <c r="M101" s="194"/>
      <c r="N101" s="194"/>
      <c r="O101" s="1"/>
    </row>
    <row r="102" spans="1:15" ht="16.5" customHeight="1" x14ac:dyDescent="0.25">
      <c r="A102" s="105"/>
      <c r="B102" s="105"/>
      <c r="C102" s="105"/>
      <c r="D102" s="105"/>
      <c r="E102" s="105"/>
      <c r="F102" s="105"/>
      <c r="G102" s="105"/>
      <c r="H102" s="105"/>
      <c r="I102" s="105"/>
      <c r="J102" s="105"/>
      <c r="K102" s="105"/>
      <c r="L102" s="105"/>
      <c r="M102" s="1"/>
      <c r="N102" s="1"/>
      <c r="O102" s="1"/>
    </row>
    <row r="103" spans="1:15" s="53" customFormat="1" ht="47.25" customHeight="1" x14ac:dyDescent="0.25">
      <c r="A103" s="105"/>
      <c r="B103" s="105"/>
      <c r="C103" s="105"/>
      <c r="D103" s="105"/>
      <c r="E103" s="105"/>
      <c r="F103" s="105"/>
      <c r="G103" s="105"/>
      <c r="H103" s="105"/>
      <c r="I103" s="105"/>
      <c r="J103" s="105"/>
      <c r="K103" s="105"/>
      <c r="L103" s="105"/>
      <c r="M103" s="1"/>
      <c r="N103" s="1"/>
      <c r="O103" s="1"/>
    </row>
    <row r="104" spans="1:15" s="53" customFormat="1" ht="73.5" customHeight="1" x14ac:dyDescent="0.25">
      <c r="A104" s="105"/>
      <c r="B104" s="105"/>
      <c r="C104" s="105"/>
      <c r="D104" s="105"/>
      <c r="E104" s="105"/>
      <c r="F104" s="105"/>
      <c r="G104" s="105"/>
      <c r="H104" s="105"/>
      <c r="I104" s="105"/>
      <c r="J104" s="105"/>
      <c r="K104" s="105"/>
      <c r="L104" s="105"/>
      <c r="M104" s="1"/>
      <c r="N104" s="1"/>
      <c r="O104" s="1"/>
    </row>
    <row r="105" spans="1:15" ht="15.75" x14ac:dyDescent="0.25">
      <c r="A105" s="54"/>
      <c r="B105" s="54"/>
      <c r="C105" s="54"/>
      <c r="D105" s="54"/>
      <c r="E105" s="54"/>
      <c r="F105" s="54"/>
      <c r="G105" s="54"/>
      <c r="H105" s="105"/>
      <c r="I105" s="105"/>
      <c r="J105" s="105"/>
      <c r="K105" s="105"/>
      <c r="L105" s="105"/>
      <c r="M105" s="1"/>
      <c r="N105" s="1"/>
      <c r="O105" s="1"/>
    </row>
    <row r="106" spans="1:15" ht="15.75" x14ac:dyDescent="0.25">
      <c r="A106" s="191" t="s">
        <v>64</v>
      </c>
      <c r="B106" s="192"/>
      <c r="C106" s="55">
        <v>1</v>
      </c>
      <c r="D106" s="55" t="s">
        <v>31</v>
      </c>
      <c r="E106" s="55" t="s">
        <v>32</v>
      </c>
      <c r="F106" s="56" t="s">
        <v>33</v>
      </c>
      <c r="G106" s="56" t="s">
        <v>34</v>
      </c>
      <c r="H106" s="56" t="s">
        <v>35</v>
      </c>
      <c r="I106" s="105"/>
      <c r="J106" s="105"/>
      <c r="K106" s="105"/>
      <c r="L106" s="105"/>
      <c r="M106" s="1"/>
      <c r="N106" s="1"/>
      <c r="O106" s="2"/>
    </row>
    <row r="107" spans="1:15" ht="105" customHeight="1" x14ac:dyDescent="0.25">
      <c r="A107" s="57" t="s">
        <v>36</v>
      </c>
      <c r="B107" s="58">
        <v>82800000</v>
      </c>
      <c r="C107" s="59">
        <f>+B107*100%</f>
        <v>82800000</v>
      </c>
      <c r="D107" s="60">
        <f>+$C$107/$E$142</f>
        <v>91.136632303313277</v>
      </c>
      <c r="E107" s="60">
        <f>$B$107/$E$142</f>
        <v>91.136632303313277</v>
      </c>
      <c r="F107" s="60">
        <f>E107*0.75</f>
        <v>68.352474227484961</v>
      </c>
      <c r="G107" s="60">
        <f>E107*1.2</f>
        <v>109.36395876397593</v>
      </c>
      <c r="H107" s="60">
        <f>E107*1.5</f>
        <v>136.70494845496992</v>
      </c>
      <c r="I107" s="61"/>
      <c r="J107" s="105"/>
      <c r="K107" s="105"/>
      <c r="L107" s="105"/>
      <c r="M107" s="1"/>
      <c r="N107" s="1"/>
      <c r="O107" s="1"/>
    </row>
    <row r="108" spans="1:15" ht="21" x14ac:dyDescent="0.25">
      <c r="A108" s="62"/>
      <c r="B108" s="63"/>
      <c r="C108" s="64"/>
      <c r="D108" s="65"/>
      <c r="E108" s="65"/>
      <c r="F108" s="64"/>
      <c r="G108" s="65"/>
      <c r="H108" s="66"/>
      <c r="I108" s="67"/>
      <c r="J108" s="105"/>
      <c r="K108" s="105"/>
      <c r="L108" s="105"/>
      <c r="M108" s="1"/>
      <c r="N108" s="1"/>
      <c r="O108" s="1"/>
    </row>
    <row r="109" spans="1:15" s="53" customFormat="1" ht="30.75" customHeight="1" x14ac:dyDescent="0.25">
      <c r="A109" s="68"/>
      <c r="B109" s="69"/>
      <c r="C109" s="64"/>
      <c r="D109" s="65"/>
      <c r="E109" s="65"/>
      <c r="F109" s="64"/>
      <c r="G109" s="65"/>
      <c r="H109" s="66"/>
      <c r="I109" s="67"/>
      <c r="J109" s="105"/>
      <c r="K109" s="105"/>
      <c r="L109" s="105"/>
      <c r="M109" s="1"/>
      <c r="N109" s="1"/>
      <c r="O109" s="1"/>
    </row>
    <row r="110" spans="1:15" ht="24" thickBot="1" x14ac:dyDescent="0.3">
      <c r="A110" s="70"/>
      <c r="B110" s="70"/>
      <c r="C110" s="7"/>
      <c r="D110" s="8"/>
      <c r="E110" s="8"/>
      <c r="F110" s="190"/>
      <c r="G110" s="190"/>
      <c r="H110" s="190"/>
      <c r="I110" s="190"/>
      <c r="L110" s="70"/>
      <c r="M110" s="70"/>
      <c r="N110" s="70"/>
      <c r="O110" s="70"/>
    </row>
    <row r="111" spans="1:15" ht="23.25" x14ac:dyDescent="0.25">
      <c r="D111" s="71" t="s">
        <v>37</v>
      </c>
      <c r="E111" s="72" t="s">
        <v>38</v>
      </c>
      <c r="F111" s="73" t="s">
        <v>39</v>
      </c>
      <c r="L111" s="70"/>
      <c r="M111" s="70"/>
      <c r="N111" s="70"/>
      <c r="O111" s="70"/>
    </row>
    <row r="112" spans="1:15" ht="23.25" x14ac:dyDescent="0.25">
      <c r="D112" s="74">
        <v>1991</v>
      </c>
      <c r="E112" s="75">
        <v>51720</v>
      </c>
      <c r="F112" s="76">
        <v>0.26</v>
      </c>
      <c r="L112" s="70"/>
      <c r="M112" s="70"/>
      <c r="N112" s="70"/>
      <c r="O112" s="70"/>
    </row>
    <row r="113" spans="4:15" ht="23.25" x14ac:dyDescent="0.25">
      <c r="D113" s="74">
        <v>1992</v>
      </c>
      <c r="E113" s="75">
        <v>65190</v>
      </c>
      <c r="F113" s="76" t="s">
        <v>40</v>
      </c>
      <c r="L113" s="70"/>
      <c r="M113" s="70"/>
      <c r="N113" s="70"/>
      <c r="O113" s="70"/>
    </row>
    <row r="114" spans="4:15" ht="23.25" x14ac:dyDescent="0.25">
      <c r="D114" s="74">
        <v>1993</v>
      </c>
      <c r="E114" s="75">
        <v>81510</v>
      </c>
      <c r="F114" s="76" t="s">
        <v>41</v>
      </c>
      <c r="L114" s="70"/>
      <c r="M114" s="70"/>
      <c r="N114" s="70"/>
      <c r="O114" s="70"/>
    </row>
    <row r="115" spans="4:15" ht="23.25" x14ac:dyDescent="0.25">
      <c r="D115" s="74">
        <v>1994</v>
      </c>
      <c r="E115" s="75">
        <v>98700</v>
      </c>
      <c r="F115" s="76" t="s">
        <v>42</v>
      </c>
      <c r="L115" s="70"/>
      <c r="M115" s="70"/>
      <c r="N115" s="70"/>
      <c r="O115" s="70"/>
    </row>
    <row r="116" spans="4:15" ht="23.25" x14ac:dyDescent="0.25">
      <c r="D116" s="74">
        <v>1995</v>
      </c>
      <c r="E116" s="75">
        <v>118933</v>
      </c>
      <c r="F116" s="76" t="s">
        <v>43</v>
      </c>
      <c r="L116" s="70"/>
      <c r="M116" s="70"/>
      <c r="N116" s="70"/>
      <c r="O116" s="70"/>
    </row>
    <row r="117" spans="4:15" ht="23.25" x14ac:dyDescent="0.25">
      <c r="D117" s="74">
        <v>1996</v>
      </c>
      <c r="E117" s="75">
        <v>142125</v>
      </c>
      <c r="F117" s="76" t="s">
        <v>44</v>
      </c>
      <c r="L117" s="70"/>
      <c r="M117" s="70"/>
      <c r="N117" s="70"/>
      <c r="O117" s="70"/>
    </row>
    <row r="118" spans="4:15" ht="15" customHeight="1" x14ac:dyDescent="0.25">
      <c r="D118" s="74">
        <v>1997</v>
      </c>
      <c r="E118" s="75">
        <v>172005</v>
      </c>
      <c r="F118" s="76">
        <v>0.21</v>
      </c>
    </row>
    <row r="119" spans="4:15" ht="15" customHeight="1" x14ac:dyDescent="0.25">
      <c r="D119" s="77">
        <v>1998</v>
      </c>
      <c r="E119" s="78">
        <v>203826</v>
      </c>
      <c r="F119" s="79">
        <v>0.185</v>
      </c>
    </row>
    <row r="120" spans="4:15" ht="15" customHeight="1" x14ac:dyDescent="0.25">
      <c r="D120" s="77">
        <v>1999</v>
      </c>
      <c r="E120" s="78">
        <v>236460</v>
      </c>
      <c r="F120" s="79">
        <v>0.16</v>
      </c>
    </row>
    <row r="121" spans="4:15" ht="15" customHeight="1" x14ac:dyDescent="0.25">
      <c r="D121" s="77">
        <v>2000</v>
      </c>
      <c r="E121" s="78">
        <v>260100</v>
      </c>
      <c r="F121" s="79">
        <v>0.1</v>
      </c>
    </row>
    <row r="122" spans="4:15" ht="15" customHeight="1" x14ac:dyDescent="0.25">
      <c r="D122" s="77">
        <v>2001</v>
      </c>
      <c r="E122" s="78">
        <v>286000</v>
      </c>
      <c r="F122" s="79">
        <v>0.1</v>
      </c>
    </row>
    <row r="123" spans="4:15" ht="15" customHeight="1" x14ac:dyDescent="0.25">
      <c r="D123" s="77">
        <v>2002</v>
      </c>
      <c r="E123" s="78">
        <v>309000</v>
      </c>
      <c r="F123" s="79">
        <v>0.08</v>
      </c>
    </row>
    <row r="124" spans="4:15" ht="15" customHeight="1" x14ac:dyDescent="0.25">
      <c r="D124" s="77">
        <v>2003</v>
      </c>
      <c r="E124" s="78">
        <v>332000</v>
      </c>
      <c r="F124" s="79">
        <v>7.3999999999999996E-2</v>
      </c>
    </row>
    <row r="125" spans="4:15" ht="15" customHeight="1" x14ac:dyDescent="0.25">
      <c r="D125" s="77">
        <v>2004</v>
      </c>
      <c r="E125" s="78">
        <v>358000</v>
      </c>
      <c r="F125" s="79">
        <v>7.8E-2</v>
      </c>
    </row>
    <row r="126" spans="4:15" ht="15" customHeight="1" x14ac:dyDescent="0.25">
      <c r="D126" s="77">
        <v>2005</v>
      </c>
      <c r="E126" s="78">
        <v>381500</v>
      </c>
      <c r="F126" s="79">
        <v>6.6000000000000003E-2</v>
      </c>
    </row>
    <row r="127" spans="4:15" ht="15" customHeight="1" x14ac:dyDescent="0.25">
      <c r="D127" s="77">
        <v>2006</v>
      </c>
      <c r="E127" s="78">
        <v>408000</v>
      </c>
      <c r="F127" s="79">
        <v>6.9000000000000006E-2</v>
      </c>
    </row>
    <row r="128" spans="4:15" ht="15" customHeight="1" x14ac:dyDescent="0.25">
      <c r="D128" s="77">
        <v>2007</v>
      </c>
      <c r="E128" s="78">
        <v>433700</v>
      </c>
      <c r="F128" s="79">
        <v>6.3E-2</v>
      </c>
    </row>
    <row r="129" spans="4:9" ht="15" customHeight="1" x14ac:dyDescent="0.25">
      <c r="D129" s="77">
        <v>2008</v>
      </c>
      <c r="E129" s="78">
        <v>461500</v>
      </c>
      <c r="F129" s="79">
        <v>6.4000000000000001E-2</v>
      </c>
    </row>
    <row r="130" spans="4:9" ht="15" customHeight="1" x14ac:dyDescent="0.25">
      <c r="D130" s="77">
        <v>2009</v>
      </c>
      <c r="E130" s="78">
        <v>496900</v>
      </c>
      <c r="F130" s="79">
        <v>7.6999999999999999E-2</v>
      </c>
    </row>
    <row r="131" spans="4:9" ht="15" customHeight="1" x14ac:dyDescent="0.25">
      <c r="D131" s="77">
        <v>2010</v>
      </c>
      <c r="E131" s="78">
        <v>515000</v>
      </c>
      <c r="F131" s="79">
        <v>3.5999999999999997E-2</v>
      </c>
    </row>
    <row r="132" spans="4:9" ht="15" customHeight="1" x14ac:dyDescent="0.25">
      <c r="D132" s="77">
        <v>2011</v>
      </c>
      <c r="E132" s="78">
        <v>535600</v>
      </c>
      <c r="F132" s="79">
        <v>0.04</v>
      </c>
    </row>
    <row r="133" spans="4:9" ht="15" customHeight="1" x14ac:dyDescent="0.25">
      <c r="D133" s="77">
        <v>2012</v>
      </c>
      <c r="E133" s="78">
        <v>566700</v>
      </c>
      <c r="F133" s="79">
        <v>5.8000000000000003E-2</v>
      </c>
    </row>
    <row r="134" spans="4:9" ht="15" customHeight="1" x14ac:dyDescent="0.25">
      <c r="D134" s="77">
        <v>2013</v>
      </c>
      <c r="E134" s="78">
        <v>589500</v>
      </c>
      <c r="F134" s="79">
        <v>4.02E-2</v>
      </c>
    </row>
    <row r="135" spans="4:9" ht="15" customHeight="1" x14ac:dyDescent="0.25">
      <c r="D135" s="77">
        <v>2014</v>
      </c>
      <c r="E135" s="78">
        <v>616000</v>
      </c>
      <c r="F135" s="79">
        <v>4.4999999999999998E-2</v>
      </c>
    </row>
    <row r="136" spans="4:9" ht="15" customHeight="1" x14ac:dyDescent="0.25">
      <c r="D136" s="77">
        <v>2015</v>
      </c>
      <c r="E136" s="78">
        <v>644350</v>
      </c>
      <c r="F136" s="79">
        <v>4.5999999999999999E-2</v>
      </c>
      <c r="H136" s="80"/>
    </row>
    <row r="137" spans="4:9" ht="15" customHeight="1" x14ac:dyDescent="0.25">
      <c r="D137" s="77">
        <v>2016</v>
      </c>
      <c r="E137" s="78">
        <v>689455</v>
      </c>
      <c r="F137" s="79">
        <v>7.0000000000000007E-2</v>
      </c>
      <c r="H137" s="80"/>
    </row>
    <row r="138" spans="4:9" ht="15" customHeight="1" x14ac:dyDescent="0.25">
      <c r="D138" s="77">
        <v>2017</v>
      </c>
      <c r="E138" s="78">
        <v>737717</v>
      </c>
      <c r="F138" s="79">
        <v>7.0000000000000007E-2</v>
      </c>
      <c r="H138" s="80"/>
    </row>
    <row r="139" spans="4:9" ht="15" customHeight="1" x14ac:dyDescent="0.25">
      <c r="D139" s="77">
        <v>2018</v>
      </c>
      <c r="E139" s="78">
        <v>781242</v>
      </c>
      <c r="F139" s="79">
        <v>0.06</v>
      </c>
      <c r="H139" s="81"/>
      <c r="I139" s="53"/>
    </row>
    <row r="140" spans="4:9" ht="15" customHeight="1" x14ac:dyDescent="0.25">
      <c r="D140" s="77">
        <v>2019</v>
      </c>
      <c r="E140" s="78">
        <v>828116</v>
      </c>
      <c r="F140" s="79">
        <v>0.06</v>
      </c>
      <c r="H140" s="81"/>
      <c r="I140" s="53"/>
    </row>
    <row r="141" spans="4:9" ht="15" customHeight="1" thickBot="1" x14ac:dyDescent="0.3">
      <c r="D141" s="82">
        <v>2020</v>
      </c>
      <c r="E141" s="83">
        <v>877803</v>
      </c>
      <c r="F141" s="84">
        <v>0.06</v>
      </c>
      <c r="H141" s="81"/>
      <c r="I141" s="53"/>
    </row>
    <row r="142" spans="4:9" ht="15" customHeight="1" thickBot="1" x14ac:dyDescent="0.3">
      <c r="D142" s="82">
        <v>2021</v>
      </c>
      <c r="E142" s="83">
        <v>908526</v>
      </c>
      <c r="F142" s="84">
        <v>3.5000000000000003E-2</v>
      </c>
      <c r="G142" s="81"/>
      <c r="H142" s="81"/>
      <c r="I142" s="53"/>
    </row>
    <row r="143" spans="4:9" ht="15" customHeight="1" x14ac:dyDescent="0.25">
      <c r="D143" s="53"/>
      <c r="E143" s="53"/>
      <c r="F143" s="53"/>
      <c r="G143" s="81"/>
      <c r="H143" s="81"/>
      <c r="I143" s="53"/>
    </row>
    <row r="144" spans="4:9" ht="23.25" x14ac:dyDescent="0.25">
      <c r="D144" s="53"/>
      <c r="E144" s="53"/>
      <c r="F144" s="53"/>
      <c r="G144" s="81"/>
      <c r="H144" s="81"/>
      <c r="I144" s="53"/>
    </row>
    <row r="145" spans="4:9" ht="23.25" x14ac:dyDescent="0.25">
      <c r="D145" s="53"/>
      <c r="E145" s="53"/>
      <c r="F145" s="53"/>
      <c r="G145" s="81"/>
      <c r="H145" s="81"/>
      <c r="I145" s="53"/>
    </row>
    <row r="146" spans="4:9" x14ac:dyDescent="0.25">
      <c r="D146" s="53"/>
      <c r="E146" s="53"/>
      <c r="F146" s="53"/>
      <c r="G146" s="85"/>
      <c r="H146" s="85"/>
      <c r="I146" s="53"/>
    </row>
    <row r="147" spans="4:9" x14ac:dyDescent="0.25">
      <c r="D147" s="53"/>
      <c r="E147" s="53"/>
      <c r="F147" s="53"/>
      <c r="G147" s="85"/>
      <c r="H147" s="85"/>
      <c r="I147" s="53"/>
    </row>
    <row r="148" spans="4:9" x14ac:dyDescent="0.25">
      <c r="D148" s="53"/>
      <c r="E148" s="53"/>
      <c r="F148" s="53"/>
      <c r="G148" s="85"/>
      <c r="H148" s="85"/>
      <c r="I148" s="53"/>
    </row>
    <row r="149" spans="4:9" x14ac:dyDescent="0.25">
      <c r="D149" s="53"/>
      <c r="E149" s="53"/>
      <c r="F149" s="53"/>
      <c r="G149" s="85"/>
      <c r="H149" s="85"/>
      <c r="I149" s="53"/>
    </row>
    <row r="150" spans="4:9" x14ac:dyDescent="0.25">
      <c r="D150" s="53"/>
      <c r="E150" s="53"/>
      <c r="F150" s="53"/>
      <c r="G150" s="85"/>
      <c r="H150" s="85"/>
      <c r="I150" s="53"/>
    </row>
    <row r="151" spans="4:9" x14ac:dyDescent="0.25">
      <c r="D151" s="53"/>
      <c r="E151" s="53"/>
      <c r="F151" s="53"/>
      <c r="G151" s="85"/>
      <c r="H151" s="85"/>
      <c r="I151" s="53"/>
    </row>
    <row r="152" spans="4:9" x14ac:dyDescent="0.25">
      <c r="D152" s="53"/>
      <c r="E152" s="53"/>
      <c r="F152" s="53"/>
      <c r="G152" s="85"/>
      <c r="H152" s="85"/>
      <c r="I152" s="53"/>
    </row>
    <row r="153" spans="4:9" x14ac:dyDescent="0.25">
      <c r="D153" s="53"/>
      <c r="E153" s="53"/>
      <c r="F153" s="53"/>
      <c r="G153" s="85"/>
      <c r="H153" s="85"/>
      <c r="I153" s="53"/>
    </row>
    <row r="154" spans="4:9" x14ac:dyDescent="0.25">
      <c r="G154" s="86"/>
      <c r="H154" s="85"/>
      <c r="I154" s="53"/>
    </row>
    <row r="155" spans="4:9" x14ac:dyDescent="0.25">
      <c r="D155" s="53"/>
      <c r="E155" s="53"/>
      <c r="F155" s="53"/>
      <c r="G155" s="85"/>
      <c r="H155" s="85"/>
      <c r="I155" s="53"/>
    </row>
    <row r="156" spans="4:9" x14ac:dyDescent="0.25">
      <c r="D156" s="53"/>
      <c r="E156" s="53"/>
      <c r="F156" s="53"/>
      <c r="G156" s="85"/>
      <c r="H156" s="85"/>
      <c r="I156" s="53"/>
    </row>
    <row r="157" spans="4:9" x14ac:dyDescent="0.25">
      <c r="G157" s="31"/>
      <c r="H157" s="31"/>
    </row>
  </sheetData>
  <mergeCells count="127">
    <mergeCell ref="B53:C53"/>
    <mergeCell ref="A49:B49"/>
    <mergeCell ref="C49:D49"/>
    <mergeCell ref="O89:O90"/>
    <mergeCell ref="B90:C90"/>
    <mergeCell ref="B79:C79"/>
    <mergeCell ref="A81:G81"/>
    <mergeCell ref="B80:C80"/>
    <mergeCell ref="A55:G55"/>
    <mergeCell ref="I55:N55"/>
    <mergeCell ref="B77:C77"/>
    <mergeCell ref="C88:D88"/>
    <mergeCell ref="A89:H89"/>
    <mergeCell ref="M89:M90"/>
    <mergeCell ref="N89:N90"/>
    <mergeCell ref="B54:C54"/>
    <mergeCell ref="A68:G68"/>
    <mergeCell ref="A58:D58"/>
    <mergeCell ref="E58:O62"/>
    <mergeCell ref="A60:B60"/>
    <mergeCell ref="A61:B61"/>
    <mergeCell ref="I81:N81"/>
    <mergeCell ref="A84:D84"/>
    <mergeCell ref="E84:O88"/>
    <mergeCell ref="A86:B86"/>
    <mergeCell ref="A87:B87"/>
    <mergeCell ref="C87:D87"/>
    <mergeCell ref="A88:B88"/>
    <mergeCell ref="F110:I110"/>
    <mergeCell ref="A106:B106"/>
    <mergeCell ref="B92:C92"/>
    <mergeCell ref="B93:C93"/>
    <mergeCell ref="A94:G94"/>
    <mergeCell ref="I94:N94"/>
    <mergeCell ref="G98:I99"/>
    <mergeCell ref="L98:N99"/>
    <mergeCell ref="C100:E100"/>
    <mergeCell ref="G100:I100"/>
    <mergeCell ref="L100:N100"/>
    <mergeCell ref="C101:E101"/>
    <mergeCell ref="G101:I101"/>
    <mergeCell ref="L101:N101"/>
    <mergeCell ref="C61:D61"/>
    <mergeCell ref="A62:B62"/>
    <mergeCell ref="C62:D62"/>
    <mergeCell ref="O63:O64"/>
    <mergeCell ref="A75:B75"/>
    <mergeCell ref="C75:D75"/>
    <mergeCell ref="A76:H76"/>
    <mergeCell ref="M76:M77"/>
    <mergeCell ref="N76:N77"/>
    <mergeCell ref="O76:O77"/>
    <mergeCell ref="A71:D71"/>
    <mergeCell ref="A63:H63"/>
    <mergeCell ref="M63:M64"/>
    <mergeCell ref="N63:N64"/>
    <mergeCell ref="B64:C64"/>
    <mergeCell ref="E71:O75"/>
    <mergeCell ref="A73:B73"/>
    <mergeCell ref="A74:B74"/>
    <mergeCell ref="C74:D74"/>
    <mergeCell ref="I68:N68"/>
    <mergeCell ref="B66:C66"/>
    <mergeCell ref="B67:C67"/>
    <mergeCell ref="M50:M51"/>
    <mergeCell ref="A29:G29"/>
    <mergeCell ref="I29:N29"/>
    <mergeCell ref="A16:G16"/>
    <mergeCell ref="I16:N16"/>
    <mergeCell ref="A36:B36"/>
    <mergeCell ref="C36:D36"/>
    <mergeCell ref="A34:B34"/>
    <mergeCell ref="B27:C27"/>
    <mergeCell ref="B28:C28"/>
    <mergeCell ref="C35:D35"/>
    <mergeCell ref="A45:D45"/>
    <mergeCell ref="B51:C51"/>
    <mergeCell ref="A47:B47"/>
    <mergeCell ref="C22:D22"/>
    <mergeCell ref="A23:B23"/>
    <mergeCell ref="C23:D23"/>
    <mergeCell ref="E45:O49"/>
    <mergeCell ref="C48:D48"/>
    <mergeCell ref="O24:O25"/>
    <mergeCell ref="B25:C25"/>
    <mergeCell ref="B41:C41"/>
    <mergeCell ref="A42:G42"/>
    <mergeCell ref="I42:N42"/>
    <mergeCell ref="B14:C14"/>
    <mergeCell ref="N50:N51"/>
    <mergeCell ref="O50:O51"/>
    <mergeCell ref="C98:E99"/>
    <mergeCell ref="A24:H24"/>
    <mergeCell ref="M24:M25"/>
    <mergeCell ref="N24:N25"/>
    <mergeCell ref="A48:B48"/>
    <mergeCell ref="M11:M12"/>
    <mergeCell ref="E32:O36"/>
    <mergeCell ref="A37:H37"/>
    <mergeCell ref="M37:M38"/>
    <mergeCell ref="N37:N38"/>
    <mergeCell ref="O37:O38"/>
    <mergeCell ref="B38:C38"/>
    <mergeCell ref="A35:B35"/>
    <mergeCell ref="A32:D32"/>
    <mergeCell ref="B40:C40"/>
    <mergeCell ref="A19:D19"/>
    <mergeCell ref="E19:O23"/>
    <mergeCell ref="A21:B21"/>
    <mergeCell ref="A22:B22"/>
    <mergeCell ref="B15:C15"/>
    <mergeCell ref="A50:H50"/>
    <mergeCell ref="A1:O1"/>
    <mergeCell ref="A2:O2"/>
    <mergeCell ref="A3:O3"/>
    <mergeCell ref="A4:O4"/>
    <mergeCell ref="A6:D6"/>
    <mergeCell ref="A8:B8"/>
    <mergeCell ref="A10:B10"/>
    <mergeCell ref="C10:D10"/>
    <mergeCell ref="N11:N12"/>
    <mergeCell ref="C9:D9"/>
    <mergeCell ref="A9:B9"/>
    <mergeCell ref="E6:O10"/>
    <mergeCell ref="A11:H11"/>
    <mergeCell ref="O11:O12"/>
    <mergeCell ref="B12:C12"/>
  </mergeCells>
  <conditionalFormatting sqref="O16">
    <cfRule type="containsText" dxfId="39" priority="125" operator="containsText" text="NO CUMPLE">
      <formula>NOT(ISERROR(SEARCH("NO CUMPLE",O16)))</formula>
    </cfRule>
    <cfRule type="containsText" dxfId="38" priority="126" operator="containsText" text="CUMPLE">
      <formula>NOT(ISERROR(SEARCH("CUMPLE",O16)))</formula>
    </cfRule>
  </conditionalFormatting>
  <conditionalFormatting sqref="O29">
    <cfRule type="containsText" dxfId="37" priority="11" operator="containsText" text="NO CUMPLE">
      <formula>NOT(ISERROR(SEARCH("NO CUMPLE",O29)))</formula>
    </cfRule>
    <cfRule type="containsText" dxfId="36" priority="12" operator="containsText" text="CUMPLE">
      <formula>NOT(ISERROR(SEARCH("CUMPLE",O29)))</formula>
    </cfRule>
  </conditionalFormatting>
  <conditionalFormatting sqref="O42">
    <cfRule type="containsText" dxfId="35" priority="9" operator="containsText" text="NO CUMPLE">
      <formula>NOT(ISERROR(SEARCH("NO CUMPLE",O42)))</formula>
    </cfRule>
    <cfRule type="containsText" dxfId="34" priority="10" operator="containsText" text="CUMPLE">
      <formula>NOT(ISERROR(SEARCH("CUMPLE",O42)))</formula>
    </cfRule>
  </conditionalFormatting>
  <conditionalFormatting sqref="O55">
    <cfRule type="containsText" dxfId="33" priority="7" operator="containsText" text="NO CUMPLE">
      <formula>NOT(ISERROR(SEARCH("NO CUMPLE",O55)))</formula>
    </cfRule>
    <cfRule type="containsText" dxfId="32" priority="8" operator="containsText" text="CUMPLE">
      <formula>NOT(ISERROR(SEARCH("CUMPLE",O55)))</formula>
    </cfRule>
  </conditionalFormatting>
  <conditionalFormatting sqref="O94">
    <cfRule type="containsText" dxfId="31" priority="1" operator="containsText" text="NO CUMPLE">
      <formula>NOT(ISERROR(SEARCH("NO CUMPLE",O94)))</formula>
    </cfRule>
    <cfRule type="containsText" dxfId="30" priority="2" operator="containsText" text="CUMPLE">
      <formula>NOT(ISERROR(SEARCH("CUMPLE",O94)))</formula>
    </cfRule>
  </conditionalFormatting>
  <conditionalFormatting sqref="O68">
    <cfRule type="containsText" dxfId="29" priority="5" operator="containsText" text="NO CUMPLE">
      <formula>NOT(ISERROR(SEARCH("NO CUMPLE",O68)))</formula>
    </cfRule>
    <cfRule type="containsText" dxfId="28" priority="6" operator="containsText" text="CUMPLE">
      <formula>NOT(ISERROR(SEARCH("CUMPLE",O68)))</formula>
    </cfRule>
  </conditionalFormatting>
  <conditionalFormatting sqref="O81">
    <cfRule type="containsText" dxfId="27" priority="3" operator="containsText" text="NO CUMPLE">
      <formula>NOT(ISERROR(SEARCH("NO CUMPLE",O81)))</formula>
    </cfRule>
    <cfRule type="containsText" dxfId="26" priority="4" operator="containsText" text="CUMPLE">
      <formula>NOT(ISERROR(SEARCH("CUMPLE",O81)))</formula>
    </cfRule>
  </conditionalFormatting>
  <dataValidations count="1">
    <dataValidation type="list" allowBlank="1" showInputMessage="1" showErrorMessage="1" sqref="O16 O29 M27:N28 O42 M14:N15 M40:N41 O55 O81 M53:N54 O68 M66:N67 M79:N80 O94 M92:N93">
      <formula1>$Q$3:$Q$4</formula1>
    </dataValidation>
  </dataValidations>
  <pageMargins left="0.7" right="0.7" top="0.75" bottom="0.75" header="0.51180555555555496" footer="0.51180555555555496"/>
  <pageSetup scale="15" firstPageNumber="0" orientation="portrait" r:id="rId1"/>
  <rowBreaks count="1" manualBreakCount="1">
    <brk id="10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159"/>
  <sheetViews>
    <sheetView topLeftCell="A13" zoomScale="55" zoomScaleNormal="55" zoomScaleSheetLayoutView="40" zoomScalePageLayoutView="70" workbookViewId="0">
      <selection activeCell="F94" sqref="F94:F95"/>
    </sheetView>
  </sheetViews>
  <sheetFormatPr baseColWidth="10" defaultColWidth="9.140625" defaultRowHeight="15" x14ac:dyDescent="0.25"/>
  <cols>
    <col min="1" max="1" width="74" style="29" customWidth="1"/>
    <col min="2" max="3" width="33" style="29" customWidth="1"/>
    <col min="4" max="5" width="34.28515625" style="29" customWidth="1"/>
    <col min="6" max="6" width="43.5703125" style="29" customWidth="1"/>
    <col min="7" max="7" width="20.140625" style="29" customWidth="1"/>
    <col min="8" max="8" width="20.85546875" style="29" customWidth="1"/>
    <col min="9" max="9" width="26.42578125" style="29" customWidth="1"/>
    <col min="10" max="10" width="28.140625" style="29" customWidth="1"/>
    <col min="11" max="11" width="21.42578125" style="29" customWidth="1"/>
    <col min="12" max="12" width="23.28515625" style="29" customWidth="1"/>
    <col min="13" max="14" width="37.28515625" style="29" customWidth="1"/>
    <col min="15" max="15" width="97.42578125" style="29" customWidth="1"/>
    <col min="16" max="16" width="9.140625" style="29"/>
    <col min="17" max="17" width="17.7109375" style="29" customWidth="1"/>
    <col min="18" max="16384" width="9.140625" style="29"/>
  </cols>
  <sheetData>
    <row r="1" spans="1:17" s="28" customFormat="1" ht="59.25" customHeight="1" x14ac:dyDescent="0.25">
      <c r="A1" s="144" t="s">
        <v>6</v>
      </c>
      <c r="B1" s="145"/>
      <c r="C1" s="145"/>
      <c r="D1" s="145"/>
      <c r="E1" s="145"/>
      <c r="F1" s="145"/>
      <c r="G1" s="145"/>
      <c r="H1" s="145"/>
      <c r="I1" s="145"/>
      <c r="J1" s="145"/>
      <c r="K1" s="145"/>
      <c r="L1" s="145"/>
      <c r="M1" s="145"/>
      <c r="N1" s="145"/>
      <c r="O1" s="146"/>
    </row>
    <row r="2" spans="1:17" ht="35.25" customHeight="1" x14ac:dyDescent="0.25">
      <c r="A2" s="147" t="s">
        <v>7</v>
      </c>
      <c r="B2" s="147"/>
      <c r="C2" s="147"/>
      <c r="D2" s="147"/>
      <c r="E2" s="147"/>
      <c r="F2" s="147"/>
      <c r="G2" s="147"/>
      <c r="H2" s="147"/>
      <c r="I2" s="147"/>
      <c r="J2" s="147"/>
      <c r="K2" s="147"/>
      <c r="L2" s="147"/>
      <c r="M2" s="147"/>
      <c r="N2" s="147"/>
      <c r="O2" s="147"/>
    </row>
    <row r="3" spans="1:17" ht="35.25" customHeight="1" x14ac:dyDescent="0.25">
      <c r="A3" s="148" t="s">
        <v>8</v>
      </c>
      <c r="B3" s="148"/>
      <c r="C3" s="148"/>
      <c r="D3" s="148"/>
      <c r="E3" s="148"/>
      <c r="F3" s="148"/>
      <c r="G3" s="148"/>
      <c r="H3" s="148"/>
      <c r="I3" s="148"/>
      <c r="J3" s="148"/>
      <c r="K3" s="148"/>
      <c r="L3" s="148"/>
      <c r="M3" s="148"/>
      <c r="N3" s="148"/>
      <c r="O3" s="148"/>
      <c r="Q3" s="30" t="s">
        <v>9</v>
      </c>
    </row>
    <row r="4" spans="1:17" s="31" customFormat="1" ht="27.75" customHeight="1" x14ac:dyDescent="0.25">
      <c r="A4" s="149"/>
      <c r="B4" s="149"/>
      <c r="C4" s="149"/>
      <c r="D4" s="149"/>
      <c r="E4" s="149"/>
      <c r="F4" s="149"/>
      <c r="G4" s="149"/>
      <c r="H4" s="149"/>
      <c r="I4" s="149"/>
      <c r="J4" s="149"/>
      <c r="K4" s="149"/>
      <c r="L4" s="149"/>
      <c r="M4" s="149"/>
      <c r="N4" s="149"/>
      <c r="O4" s="149"/>
      <c r="Q4" s="32" t="s">
        <v>10</v>
      </c>
    </row>
    <row r="5" spans="1:17" s="31" customFormat="1" ht="15.75" x14ac:dyDescent="0.25">
      <c r="A5" s="33"/>
      <c r="B5" s="33"/>
      <c r="C5" s="33"/>
      <c r="D5" s="33"/>
      <c r="E5" s="33"/>
      <c r="F5" s="33"/>
      <c r="G5" s="33"/>
      <c r="H5" s="33"/>
      <c r="I5" s="33"/>
      <c r="J5" s="33"/>
      <c r="K5" s="33"/>
      <c r="L5" s="33"/>
      <c r="M5" s="1"/>
      <c r="N5" s="1"/>
      <c r="O5" s="2"/>
    </row>
    <row r="6" spans="1:17" ht="15.75" x14ac:dyDescent="0.25">
      <c r="A6" s="105"/>
      <c r="B6" s="105"/>
      <c r="C6" s="105"/>
      <c r="D6" s="105"/>
      <c r="E6" s="105"/>
      <c r="F6" s="105"/>
      <c r="G6" s="105"/>
      <c r="H6" s="105"/>
      <c r="I6" s="105"/>
      <c r="J6" s="105"/>
      <c r="K6" s="105"/>
      <c r="L6" s="105"/>
      <c r="M6" s="1"/>
      <c r="N6" s="1"/>
      <c r="O6" s="1"/>
    </row>
    <row r="7" spans="1:17" s="53" customFormat="1" ht="16.5" thickBot="1" x14ac:dyDescent="0.3">
      <c r="A7" s="105"/>
      <c r="B7" s="105"/>
      <c r="C7" s="105"/>
      <c r="D7" s="105"/>
      <c r="E7" s="105"/>
      <c r="F7" s="105"/>
      <c r="G7" s="105"/>
      <c r="H7" s="105"/>
      <c r="I7" s="105"/>
      <c r="J7" s="105"/>
      <c r="K7" s="105"/>
      <c r="L7" s="105"/>
      <c r="M7" s="1"/>
      <c r="N7" s="1"/>
      <c r="O7" s="1"/>
    </row>
    <row r="8" spans="1:17" ht="30.75" customHeight="1" thickBot="1" x14ac:dyDescent="0.3">
      <c r="A8" s="187">
        <v>8</v>
      </c>
      <c r="B8" s="188"/>
      <c r="C8" s="188"/>
      <c r="D8" s="189"/>
      <c r="E8" s="164" t="str">
        <f>VLOOKUP(A8,'LISTA DE OFERENTES'!$A$5:$B$56,2,FALSE)</f>
        <v>SAS UNION TEMPORAL BIENSERVICIOS C2</v>
      </c>
      <c r="F8" s="164"/>
      <c r="G8" s="164"/>
      <c r="H8" s="164"/>
      <c r="I8" s="164"/>
      <c r="J8" s="164"/>
      <c r="K8" s="164"/>
      <c r="L8" s="164"/>
      <c r="M8" s="164"/>
      <c r="N8" s="164"/>
      <c r="O8" s="165"/>
    </row>
    <row r="9" spans="1:17" ht="50.25" customHeight="1" x14ac:dyDescent="0.25">
      <c r="A9" s="34" t="s">
        <v>11</v>
      </c>
      <c r="B9" s="11">
        <v>2</v>
      </c>
      <c r="C9" s="35" t="s">
        <v>12</v>
      </c>
      <c r="D9" s="36">
        <f>+$E$109</f>
        <v>115.68188472316697</v>
      </c>
      <c r="E9" s="166"/>
      <c r="F9" s="166"/>
      <c r="G9" s="166"/>
      <c r="H9" s="166"/>
      <c r="I9" s="166"/>
      <c r="J9" s="166"/>
      <c r="K9" s="166"/>
      <c r="L9" s="166"/>
      <c r="M9" s="166"/>
      <c r="N9" s="166"/>
      <c r="O9" s="167"/>
    </row>
    <row r="10" spans="1:17" ht="23.25" customHeight="1" x14ac:dyDescent="0.25">
      <c r="A10" s="153" t="s">
        <v>13</v>
      </c>
      <c r="B10" s="154"/>
      <c r="C10" s="37">
        <v>1</v>
      </c>
      <c r="D10" s="38">
        <f>+D9*C10</f>
        <v>115.68188472316697</v>
      </c>
      <c r="E10" s="166"/>
      <c r="F10" s="166"/>
      <c r="G10" s="166"/>
      <c r="H10" s="166"/>
      <c r="I10" s="166"/>
      <c r="J10" s="166"/>
      <c r="K10" s="166"/>
      <c r="L10" s="166"/>
      <c r="M10" s="166"/>
      <c r="N10" s="166"/>
      <c r="O10" s="167"/>
    </row>
    <row r="11" spans="1:17" ht="23.25" customHeight="1" x14ac:dyDescent="0.25">
      <c r="A11" s="163" t="s">
        <v>14</v>
      </c>
      <c r="B11" s="163"/>
      <c r="C11" s="161">
        <v>44291</v>
      </c>
      <c r="D11" s="162"/>
      <c r="E11" s="166"/>
      <c r="F11" s="166"/>
      <c r="G11" s="166"/>
      <c r="H11" s="166"/>
      <c r="I11" s="166"/>
      <c r="J11" s="166"/>
      <c r="K11" s="166"/>
      <c r="L11" s="166"/>
      <c r="M11" s="166"/>
      <c r="N11" s="166"/>
      <c r="O11" s="167"/>
    </row>
    <row r="12" spans="1:17" ht="15" customHeight="1" thickBot="1" x14ac:dyDescent="0.3">
      <c r="A12" s="155" t="s">
        <v>15</v>
      </c>
      <c r="B12" s="156"/>
      <c r="C12" s="157" t="s">
        <v>10</v>
      </c>
      <c r="D12" s="158"/>
      <c r="E12" s="168"/>
      <c r="F12" s="168"/>
      <c r="G12" s="168"/>
      <c r="H12" s="168"/>
      <c r="I12" s="168"/>
      <c r="J12" s="168"/>
      <c r="K12" s="168"/>
      <c r="L12" s="168"/>
      <c r="M12" s="168"/>
      <c r="N12" s="168"/>
      <c r="O12" s="169"/>
    </row>
    <row r="13" spans="1:17" ht="55.5" customHeight="1" x14ac:dyDescent="0.25">
      <c r="A13" s="170" t="s">
        <v>16</v>
      </c>
      <c r="B13" s="171"/>
      <c r="C13" s="171"/>
      <c r="D13" s="171"/>
      <c r="E13" s="171"/>
      <c r="F13" s="171"/>
      <c r="G13" s="171"/>
      <c r="H13" s="172"/>
      <c r="I13" s="39" t="s">
        <v>68</v>
      </c>
      <c r="J13" s="103" t="s">
        <v>69</v>
      </c>
      <c r="K13" s="129" t="s">
        <v>70</v>
      </c>
      <c r="L13" s="129" t="s">
        <v>71</v>
      </c>
      <c r="M13" s="159" t="s">
        <v>17</v>
      </c>
      <c r="N13" s="159" t="s">
        <v>18</v>
      </c>
      <c r="O13" s="173" t="s">
        <v>19</v>
      </c>
    </row>
    <row r="14" spans="1:17" ht="77.25" customHeight="1" x14ac:dyDescent="0.25">
      <c r="A14" s="40" t="s">
        <v>20</v>
      </c>
      <c r="B14" s="175" t="s">
        <v>21</v>
      </c>
      <c r="C14" s="176"/>
      <c r="D14" s="41" t="s">
        <v>22</v>
      </c>
      <c r="E14" s="41" t="s">
        <v>23</v>
      </c>
      <c r="F14" s="41" t="s">
        <v>24</v>
      </c>
      <c r="G14" s="104" t="s">
        <v>25</v>
      </c>
      <c r="H14" s="104" t="s">
        <v>26</v>
      </c>
      <c r="I14" s="42" t="s">
        <v>27</v>
      </c>
      <c r="J14" s="42" t="s">
        <v>65</v>
      </c>
      <c r="K14" s="129" t="s">
        <v>66</v>
      </c>
      <c r="L14" s="129" t="s">
        <v>67</v>
      </c>
      <c r="M14" s="160"/>
      <c r="N14" s="160"/>
      <c r="O14" s="174"/>
    </row>
    <row r="15" spans="1:17" s="31" customFormat="1" ht="15.75" x14ac:dyDescent="0.25">
      <c r="A15" s="43"/>
      <c r="B15" s="44"/>
      <c r="C15" s="44"/>
      <c r="D15" s="44"/>
      <c r="E15" s="44"/>
      <c r="F15" s="44"/>
      <c r="G15" s="44"/>
      <c r="H15" s="44"/>
      <c r="I15" s="44"/>
      <c r="J15" s="44"/>
      <c r="K15" s="44"/>
      <c r="L15" s="44"/>
      <c r="M15" s="44"/>
      <c r="N15" s="44"/>
      <c r="O15" s="45"/>
    </row>
    <row r="16" spans="1:17" s="49" customFormat="1" ht="141.75" customHeight="1" x14ac:dyDescent="0.25">
      <c r="A16" s="46" t="s">
        <v>91</v>
      </c>
      <c r="B16" s="177" t="s">
        <v>92</v>
      </c>
      <c r="C16" s="178"/>
      <c r="D16" s="134">
        <v>1470000000</v>
      </c>
      <c r="E16" s="9">
        <v>2019</v>
      </c>
      <c r="F16" s="4">
        <v>1755.11</v>
      </c>
      <c r="G16" s="12">
        <v>0.95</v>
      </c>
      <c r="H16" s="4">
        <v>87.7</v>
      </c>
      <c r="I16" s="3" t="s">
        <v>10</v>
      </c>
      <c r="J16" s="5" t="s">
        <v>9</v>
      </c>
      <c r="K16" s="130" t="s">
        <v>10</v>
      </c>
      <c r="L16" s="6" t="s">
        <v>9</v>
      </c>
      <c r="M16" s="46" t="s">
        <v>10</v>
      </c>
      <c r="N16" s="46" t="s">
        <v>10</v>
      </c>
      <c r="O16" s="48" t="s">
        <v>93</v>
      </c>
    </row>
    <row r="17" spans="1:17" s="49" customFormat="1" ht="15.75" x14ac:dyDescent="0.25">
      <c r="A17" s="46"/>
      <c r="B17" s="177"/>
      <c r="C17" s="178"/>
      <c r="D17" s="47"/>
      <c r="E17" s="102"/>
      <c r="F17" s="4"/>
      <c r="G17" s="12"/>
      <c r="H17" s="4"/>
      <c r="I17" s="3"/>
      <c r="J17" s="5"/>
      <c r="K17" s="130"/>
      <c r="L17" s="6"/>
      <c r="M17" s="46"/>
      <c r="N17" s="46"/>
      <c r="O17" s="50"/>
      <c r="Q17" s="51"/>
    </row>
    <row r="18" spans="1:17" s="49" customFormat="1" ht="48" customHeight="1" thickBot="1" x14ac:dyDescent="0.3">
      <c r="A18" s="181" t="s">
        <v>28</v>
      </c>
      <c r="B18" s="182"/>
      <c r="C18" s="182"/>
      <c r="D18" s="182"/>
      <c r="E18" s="182"/>
      <c r="F18" s="182"/>
      <c r="G18" s="183"/>
      <c r="H18" s="10">
        <f>+SUM(H16:H16)+SUM(H17:H17)</f>
        <v>87.7</v>
      </c>
      <c r="I18" s="184" t="s">
        <v>72</v>
      </c>
      <c r="J18" s="185"/>
      <c r="K18" s="185"/>
      <c r="L18" s="185"/>
      <c r="M18" s="185"/>
      <c r="N18" s="186"/>
      <c r="O18" s="52" t="s">
        <v>10</v>
      </c>
    </row>
    <row r="19" spans="1:17" ht="15.75" x14ac:dyDescent="0.25">
      <c r="A19" s="105"/>
      <c r="B19" s="105"/>
      <c r="C19" s="105"/>
      <c r="D19" s="105"/>
      <c r="E19" s="105"/>
      <c r="F19" s="105"/>
      <c r="G19" s="105"/>
      <c r="H19" s="105"/>
      <c r="I19" s="105"/>
      <c r="J19" s="105"/>
      <c r="K19" s="105"/>
      <c r="L19" s="105"/>
      <c r="M19" s="1"/>
      <c r="N19" s="1"/>
      <c r="O19" s="1"/>
    </row>
    <row r="20" spans="1:17" s="53" customFormat="1" ht="16.5" thickBot="1" x14ac:dyDescent="0.3">
      <c r="A20" s="105"/>
      <c r="B20" s="105"/>
      <c r="C20" s="105"/>
      <c r="D20" s="105"/>
      <c r="E20" s="105"/>
      <c r="F20" s="105"/>
      <c r="G20" s="105"/>
      <c r="H20" s="105"/>
      <c r="I20" s="105"/>
      <c r="J20" s="105"/>
      <c r="K20" s="105"/>
      <c r="L20" s="105"/>
      <c r="M20" s="1"/>
      <c r="N20" s="1"/>
      <c r="O20" s="1"/>
    </row>
    <row r="21" spans="1:17" ht="30.75" customHeight="1" thickBot="1" x14ac:dyDescent="0.3">
      <c r="A21" s="187">
        <v>9</v>
      </c>
      <c r="B21" s="188"/>
      <c r="C21" s="188"/>
      <c r="D21" s="189"/>
      <c r="E21" s="164" t="str">
        <f>VLOOKUP(A21,'LISTA DE OFERENTES'!$A$5:$B$56,2,FALSE)</f>
        <v>COMPETITIVIDAD SAS</v>
      </c>
      <c r="F21" s="164"/>
      <c r="G21" s="164"/>
      <c r="H21" s="164"/>
      <c r="I21" s="164"/>
      <c r="J21" s="164"/>
      <c r="K21" s="164"/>
      <c r="L21" s="164"/>
      <c r="M21" s="164"/>
      <c r="N21" s="164"/>
      <c r="O21" s="165"/>
    </row>
    <row r="22" spans="1:17" ht="50.25" customHeight="1" x14ac:dyDescent="0.25">
      <c r="A22" s="34" t="s">
        <v>11</v>
      </c>
      <c r="B22" s="11">
        <v>2</v>
      </c>
      <c r="C22" s="35" t="s">
        <v>12</v>
      </c>
      <c r="D22" s="36">
        <f>+$E$109</f>
        <v>115.68188472316697</v>
      </c>
      <c r="E22" s="166"/>
      <c r="F22" s="166"/>
      <c r="G22" s="166"/>
      <c r="H22" s="166"/>
      <c r="I22" s="166"/>
      <c r="J22" s="166"/>
      <c r="K22" s="166"/>
      <c r="L22" s="166"/>
      <c r="M22" s="166"/>
      <c r="N22" s="166"/>
      <c r="O22" s="167"/>
    </row>
    <row r="23" spans="1:17" ht="23.25" customHeight="1" x14ac:dyDescent="0.25">
      <c r="A23" s="153" t="s">
        <v>13</v>
      </c>
      <c r="B23" s="154"/>
      <c r="C23" s="37">
        <v>1</v>
      </c>
      <c r="D23" s="38">
        <f>+D22*C23</f>
        <v>115.68188472316697</v>
      </c>
      <c r="E23" s="166"/>
      <c r="F23" s="166"/>
      <c r="G23" s="166"/>
      <c r="H23" s="166"/>
      <c r="I23" s="166"/>
      <c r="J23" s="166"/>
      <c r="K23" s="166"/>
      <c r="L23" s="166"/>
      <c r="M23" s="166"/>
      <c r="N23" s="166"/>
      <c r="O23" s="167"/>
    </row>
    <row r="24" spans="1:17" ht="23.25" customHeight="1" x14ac:dyDescent="0.25">
      <c r="A24" s="163" t="s">
        <v>14</v>
      </c>
      <c r="B24" s="163"/>
      <c r="C24" s="161">
        <v>44291</v>
      </c>
      <c r="D24" s="162"/>
      <c r="E24" s="166"/>
      <c r="F24" s="166"/>
      <c r="G24" s="166"/>
      <c r="H24" s="166"/>
      <c r="I24" s="166"/>
      <c r="J24" s="166"/>
      <c r="K24" s="166"/>
      <c r="L24" s="166"/>
      <c r="M24" s="166"/>
      <c r="N24" s="166"/>
      <c r="O24" s="167"/>
    </row>
    <row r="25" spans="1:17" ht="15" customHeight="1" thickBot="1" x14ac:dyDescent="0.3">
      <c r="A25" s="155" t="s">
        <v>15</v>
      </c>
      <c r="B25" s="156"/>
      <c r="C25" s="157" t="str">
        <f>+IF(H31&gt;D23,"CUMPLE","NO CUMPLE")</f>
        <v>CUMPLE</v>
      </c>
      <c r="D25" s="158"/>
      <c r="E25" s="168"/>
      <c r="F25" s="168"/>
      <c r="G25" s="168"/>
      <c r="H25" s="168"/>
      <c r="I25" s="168"/>
      <c r="J25" s="168"/>
      <c r="K25" s="168"/>
      <c r="L25" s="168"/>
      <c r="M25" s="168"/>
      <c r="N25" s="168"/>
      <c r="O25" s="169"/>
    </row>
    <row r="26" spans="1:17" ht="55.5" customHeight="1" x14ac:dyDescent="0.25">
      <c r="A26" s="170" t="s">
        <v>16</v>
      </c>
      <c r="B26" s="171"/>
      <c r="C26" s="171"/>
      <c r="D26" s="171"/>
      <c r="E26" s="171"/>
      <c r="F26" s="171"/>
      <c r="G26" s="171"/>
      <c r="H26" s="172"/>
      <c r="I26" s="39" t="s">
        <v>68</v>
      </c>
      <c r="J26" s="103" t="s">
        <v>69</v>
      </c>
      <c r="K26" s="129" t="s">
        <v>70</v>
      </c>
      <c r="L26" s="129" t="s">
        <v>71</v>
      </c>
      <c r="M26" s="159" t="s">
        <v>17</v>
      </c>
      <c r="N26" s="159" t="s">
        <v>18</v>
      </c>
      <c r="O26" s="173" t="s">
        <v>19</v>
      </c>
    </row>
    <row r="27" spans="1:17" ht="77.25" customHeight="1" x14ac:dyDescent="0.25">
      <c r="A27" s="40" t="s">
        <v>20</v>
      </c>
      <c r="B27" s="175" t="s">
        <v>21</v>
      </c>
      <c r="C27" s="176"/>
      <c r="D27" s="41" t="s">
        <v>22</v>
      </c>
      <c r="E27" s="41" t="s">
        <v>23</v>
      </c>
      <c r="F27" s="41" t="s">
        <v>24</v>
      </c>
      <c r="G27" s="104" t="s">
        <v>25</v>
      </c>
      <c r="H27" s="104" t="s">
        <v>26</v>
      </c>
      <c r="I27" s="42" t="s">
        <v>27</v>
      </c>
      <c r="J27" s="42" t="s">
        <v>65</v>
      </c>
      <c r="K27" s="129" t="s">
        <v>66</v>
      </c>
      <c r="L27" s="129" t="s">
        <v>67</v>
      </c>
      <c r="M27" s="160"/>
      <c r="N27" s="160"/>
      <c r="O27" s="174"/>
    </row>
    <row r="28" spans="1:17" s="31" customFormat="1" ht="15.75" x14ac:dyDescent="0.25">
      <c r="A28" s="43"/>
      <c r="B28" s="44"/>
      <c r="C28" s="44"/>
      <c r="D28" s="44"/>
      <c r="E28" s="44"/>
      <c r="F28" s="44"/>
      <c r="G28" s="44"/>
      <c r="H28" s="44"/>
      <c r="I28" s="44"/>
      <c r="J28" s="44"/>
      <c r="K28" s="44"/>
      <c r="L28" s="44"/>
      <c r="M28" s="44"/>
      <c r="N28" s="44"/>
      <c r="O28" s="45"/>
    </row>
    <row r="29" spans="1:17" s="49" customFormat="1" ht="141.75" customHeight="1" x14ac:dyDescent="0.25">
      <c r="A29" s="46" t="s">
        <v>94</v>
      </c>
      <c r="B29" s="177" t="s">
        <v>95</v>
      </c>
      <c r="C29" s="178"/>
      <c r="D29" s="134">
        <v>412000000</v>
      </c>
      <c r="E29" s="9">
        <v>2016</v>
      </c>
      <c r="F29" s="4">
        <v>597.57000000000005</v>
      </c>
      <c r="G29" s="12">
        <v>1</v>
      </c>
      <c r="H29" s="4">
        <v>597.57000000000005</v>
      </c>
      <c r="I29" s="3" t="s">
        <v>9</v>
      </c>
      <c r="J29" s="5" t="s">
        <v>96</v>
      </c>
      <c r="K29" s="130" t="s">
        <v>9</v>
      </c>
      <c r="L29" s="6" t="s">
        <v>9</v>
      </c>
      <c r="M29" s="46" t="s">
        <v>9</v>
      </c>
      <c r="N29" s="46" t="s">
        <v>9</v>
      </c>
      <c r="O29" s="48" t="s">
        <v>81</v>
      </c>
    </row>
    <row r="30" spans="1:17" s="49" customFormat="1" ht="15.75" x14ac:dyDescent="0.25">
      <c r="A30" s="46"/>
      <c r="B30" s="177"/>
      <c r="C30" s="178"/>
      <c r="D30" s="47"/>
      <c r="E30" s="102"/>
      <c r="F30" s="4"/>
      <c r="G30" s="12"/>
      <c r="H30" s="4"/>
      <c r="I30" s="3"/>
      <c r="J30" s="5"/>
      <c r="K30" s="130"/>
      <c r="L30" s="6"/>
      <c r="M30" s="46"/>
      <c r="N30" s="46"/>
      <c r="O30" s="50"/>
      <c r="Q30" s="51"/>
    </row>
    <row r="31" spans="1:17" s="49" customFormat="1" ht="48" customHeight="1" thickBot="1" x14ac:dyDescent="0.3">
      <c r="A31" s="181" t="s">
        <v>28</v>
      </c>
      <c r="B31" s="182"/>
      <c r="C31" s="182"/>
      <c r="D31" s="182"/>
      <c r="E31" s="182"/>
      <c r="F31" s="182"/>
      <c r="G31" s="183"/>
      <c r="H31" s="10">
        <f>+SUM(H29:H29)+SUM(H30:H30)</f>
        <v>597.57000000000005</v>
      </c>
      <c r="I31" s="184" t="s">
        <v>72</v>
      </c>
      <c r="J31" s="185"/>
      <c r="K31" s="185"/>
      <c r="L31" s="185"/>
      <c r="M31" s="185"/>
      <c r="N31" s="186"/>
      <c r="O31" s="52" t="s">
        <v>9</v>
      </c>
    </row>
    <row r="32" spans="1:17" ht="15.75" x14ac:dyDescent="0.25">
      <c r="A32" s="105"/>
      <c r="B32" s="105"/>
      <c r="C32" s="105"/>
      <c r="D32" s="105"/>
      <c r="E32" s="105"/>
      <c r="F32" s="105"/>
      <c r="G32" s="105"/>
      <c r="H32" s="105"/>
      <c r="I32" s="105"/>
      <c r="J32" s="105"/>
      <c r="K32" s="105"/>
      <c r="L32" s="105"/>
      <c r="M32" s="1"/>
      <c r="N32" s="1"/>
      <c r="O32" s="1"/>
    </row>
    <row r="33" spans="1:17" s="53" customFormat="1" ht="16.5" thickBot="1" x14ac:dyDescent="0.3">
      <c r="A33" s="105"/>
      <c r="B33" s="105"/>
      <c r="C33" s="105"/>
      <c r="D33" s="105"/>
      <c r="E33" s="105"/>
      <c r="F33" s="105"/>
      <c r="G33" s="105"/>
      <c r="H33" s="105"/>
      <c r="I33" s="105"/>
      <c r="J33" s="105"/>
      <c r="K33" s="105"/>
      <c r="L33" s="105"/>
      <c r="M33" s="1"/>
      <c r="N33" s="1"/>
      <c r="O33" s="1"/>
    </row>
    <row r="34" spans="1:17" ht="30.75" customHeight="1" thickBot="1" x14ac:dyDescent="0.3">
      <c r="A34" s="187">
        <v>10</v>
      </c>
      <c r="B34" s="188"/>
      <c r="C34" s="188"/>
      <c r="D34" s="189"/>
      <c r="E34" s="164" t="str">
        <f>VLOOKUP(A34,'LISTA DE OFERENTES'!$A$5:$B$56,2,FALSE)</f>
        <v>UNLOFT PRODUCCION DE MARCA S.A.S</v>
      </c>
      <c r="F34" s="164"/>
      <c r="G34" s="164"/>
      <c r="H34" s="164"/>
      <c r="I34" s="164"/>
      <c r="J34" s="164"/>
      <c r="K34" s="164"/>
      <c r="L34" s="164"/>
      <c r="M34" s="164"/>
      <c r="N34" s="164"/>
      <c r="O34" s="165"/>
    </row>
    <row r="35" spans="1:17" ht="50.25" customHeight="1" x14ac:dyDescent="0.25">
      <c r="A35" s="34" t="s">
        <v>11</v>
      </c>
      <c r="B35" s="11">
        <v>2</v>
      </c>
      <c r="C35" s="35" t="s">
        <v>12</v>
      </c>
      <c r="D35" s="36">
        <f>+$E$109</f>
        <v>115.68188472316697</v>
      </c>
      <c r="E35" s="166"/>
      <c r="F35" s="166"/>
      <c r="G35" s="166"/>
      <c r="H35" s="166"/>
      <c r="I35" s="166"/>
      <c r="J35" s="166"/>
      <c r="K35" s="166"/>
      <c r="L35" s="166"/>
      <c r="M35" s="166"/>
      <c r="N35" s="166"/>
      <c r="O35" s="167"/>
    </row>
    <row r="36" spans="1:17" ht="23.25" customHeight="1" x14ac:dyDescent="0.25">
      <c r="A36" s="153" t="s">
        <v>13</v>
      </c>
      <c r="B36" s="154"/>
      <c r="C36" s="37">
        <v>1</v>
      </c>
      <c r="D36" s="38">
        <f>+D35*C36</f>
        <v>115.68188472316697</v>
      </c>
      <c r="E36" s="166"/>
      <c r="F36" s="166"/>
      <c r="G36" s="166"/>
      <c r="H36" s="166"/>
      <c r="I36" s="166"/>
      <c r="J36" s="166"/>
      <c r="K36" s="166"/>
      <c r="L36" s="166"/>
      <c r="M36" s="166"/>
      <c r="N36" s="166"/>
      <c r="O36" s="167"/>
    </row>
    <row r="37" spans="1:17" ht="23.25" customHeight="1" x14ac:dyDescent="0.25">
      <c r="A37" s="163" t="s">
        <v>14</v>
      </c>
      <c r="B37" s="163"/>
      <c r="C37" s="161">
        <v>44291</v>
      </c>
      <c r="D37" s="162"/>
      <c r="E37" s="166"/>
      <c r="F37" s="166"/>
      <c r="G37" s="166"/>
      <c r="H37" s="166"/>
      <c r="I37" s="166"/>
      <c r="J37" s="166"/>
      <c r="K37" s="166"/>
      <c r="L37" s="166"/>
      <c r="M37" s="166"/>
      <c r="N37" s="166"/>
      <c r="O37" s="167"/>
    </row>
    <row r="38" spans="1:17" ht="15" customHeight="1" thickBot="1" x14ac:dyDescent="0.3">
      <c r="A38" s="155" t="s">
        <v>15</v>
      </c>
      <c r="B38" s="156"/>
      <c r="C38" s="157" t="str">
        <f>+IF(H44&gt;D36,"CUMPLE","NO CUMPLE")</f>
        <v>CUMPLE</v>
      </c>
      <c r="D38" s="158"/>
      <c r="E38" s="168"/>
      <c r="F38" s="168"/>
      <c r="G38" s="168"/>
      <c r="H38" s="168"/>
      <c r="I38" s="168"/>
      <c r="J38" s="168"/>
      <c r="K38" s="168"/>
      <c r="L38" s="168"/>
      <c r="M38" s="168"/>
      <c r="N38" s="168"/>
      <c r="O38" s="169"/>
    </row>
    <row r="39" spans="1:17" ht="55.5" customHeight="1" x14ac:dyDescent="0.25">
      <c r="A39" s="170" t="s">
        <v>16</v>
      </c>
      <c r="B39" s="171"/>
      <c r="C39" s="171"/>
      <c r="D39" s="171"/>
      <c r="E39" s="171"/>
      <c r="F39" s="171"/>
      <c r="G39" s="171"/>
      <c r="H39" s="172"/>
      <c r="I39" s="39" t="s">
        <v>68</v>
      </c>
      <c r="J39" s="103" t="s">
        <v>69</v>
      </c>
      <c r="K39" s="129" t="s">
        <v>70</v>
      </c>
      <c r="L39" s="129" t="s">
        <v>71</v>
      </c>
      <c r="M39" s="159" t="s">
        <v>17</v>
      </c>
      <c r="N39" s="159" t="s">
        <v>18</v>
      </c>
      <c r="O39" s="173" t="s">
        <v>19</v>
      </c>
    </row>
    <row r="40" spans="1:17" ht="77.25" customHeight="1" x14ac:dyDescent="0.25">
      <c r="A40" s="40" t="s">
        <v>20</v>
      </c>
      <c r="B40" s="175" t="s">
        <v>21</v>
      </c>
      <c r="C40" s="176"/>
      <c r="D40" s="41" t="s">
        <v>22</v>
      </c>
      <c r="E40" s="41" t="s">
        <v>23</v>
      </c>
      <c r="F40" s="41" t="s">
        <v>24</v>
      </c>
      <c r="G40" s="104" t="s">
        <v>25</v>
      </c>
      <c r="H40" s="104" t="s">
        <v>26</v>
      </c>
      <c r="I40" s="42" t="s">
        <v>27</v>
      </c>
      <c r="J40" s="42" t="s">
        <v>65</v>
      </c>
      <c r="K40" s="129" t="s">
        <v>66</v>
      </c>
      <c r="L40" s="129" t="s">
        <v>67</v>
      </c>
      <c r="M40" s="160"/>
      <c r="N40" s="160"/>
      <c r="O40" s="174"/>
    </row>
    <row r="41" spans="1:17" s="31" customFormat="1" ht="15.75" x14ac:dyDescent="0.25">
      <c r="A41" s="43"/>
      <c r="B41" s="44"/>
      <c r="C41" s="44"/>
      <c r="D41" s="44"/>
      <c r="E41" s="44"/>
      <c r="F41" s="44"/>
      <c r="G41" s="44"/>
      <c r="H41" s="44"/>
      <c r="I41" s="44"/>
      <c r="J41" s="44"/>
      <c r="K41" s="44"/>
      <c r="L41" s="44"/>
      <c r="M41" s="44"/>
      <c r="N41" s="44"/>
      <c r="O41" s="45"/>
    </row>
    <row r="42" spans="1:17" s="49" customFormat="1" ht="141.75" customHeight="1" x14ac:dyDescent="0.25">
      <c r="A42" s="46" t="s">
        <v>97</v>
      </c>
      <c r="B42" s="177" t="s">
        <v>98</v>
      </c>
      <c r="C42" s="178"/>
      <c r="D42" s="47">
        <v>287159855</v>
      </c>
      <c r="E42" s="9">
        <v>2019</v>
      </c>
      <c r="F42" s="4">
        <v>346.76</v>
      </c>
      <c r="G42" s="12">
        <v>1</v>
      </c>
      <c r="H42" s="4">
        <v>346.76</v>
      </c>
      <c r="I42" s="3" t="s">
        <v>9</v>
      </c>
      <c r="J42" s="5" t="s">
        <v>96</v>
      </c>
      <c r="K42" s="130" t="s">
        <v>9</v>
      </c>
      <c r="L42" s="6" t="s">
        <v>9</v>
      </c>
      <c r="M42" s="46" t="s">
        <v>9</v>
      </c>
      <c r="N42" s="46" t="s">
        <v>9</v>
      </c>
      <c r="O42" s="48" t="s">
        <v>81</v>
      </c>
    </row>
    <row r="43" spans="1:17" s="49" customFormat="1" ht="15.75" x14ac:dyDescent="0.25">
      <c r="A43" s="46"/>
      <c r="B43" s="177"/>
      <c r="C43" s="178"/>
      <c r="D43" s="47"/>
      <c r="E43" s="102"/>
      <c r="F43" s="4"/>
      <c r="G43" s="12"/>
      <c r="H43" s="4"/>
      <c r="I43" s="3"/>
      <c r="J43" s="5"/>
      <c r="K43" s="130"/>
      <c r="L43" s="6"/>
      <c r="M43" s="46"/>
      <c r="N43" s="46"/>
      <c r="O43" s="50"/>
      <c r="Q43" s="51"/>
    </row>
    <row r="44" spans="1:17" s="49" customFormat="1" ht="48" customHeight="1" thickBot="1" x14ac:dyDescent="0.3">
      <c r="A44" s="181" t="s">
        <v>28</v>
      </c>
      <c r="B44" s="182"/>
      <c r="C44" s="182"/>
      <c r="D44" s="182"/>
      <c r="E44" s="182"/>
      <c r="F44" s="182"/>
      <c r="G44" s="183"/>
      <c r="H44" s="10">
        <f>+SUM(H42:H42)+SUM(H43:H43)</f>
        <v>346.76</v>
      </c>
      <c r="I44" s="184" t="s">
        <v>72</v>
      </c>
      <c r="J44" s="185"/>
      <c r="K44" s="185"/>
      <c r="L44" s="185"/>
      <c r="M44" s="185"/>
      <c r="N44" s="186"/>
      <c r="O44" s="52" t="s">
        <v>9</v>
      </c>
    </row>
    <row r="45" spans="1:17" ht="15.75" x14ac:dyDescent="0.25">
      <c r="A45" s="105"/>
      <c r="B45" s="105"/>
      <c r="C45" s="105"/>
      <c r="D45" s="105"/>
      <c r="E45" s="105"/>
      <c r="F45" s="105"/>
      <c r="G45" s="105"/>
      <c r="H45" s="105"/>
      <c r="I45" s="105"/>
      <c r="J45" s="105"/>
      <c r="K45" s="105"/>
      <c r="L45" s="105"/>
      <c r="M45" s="1"/>
      <c r="N45" s="1"/>
      <c r="O45" s="1"/>
    </row>
    <row r="46" spans="1:17" s="53" customFormat="1" ht="16.5" thickBot="1" x14ac:dyDescent="0.3">
      <c r="A46" s="105"/>
      <c r="B46" s="105"/>
      <c r="C46" s="105"/>
      <c r="D46" s="105"/>
      <c r="E46" s="105"/>
      <c r="F46" s="105"/>
      <c r="G46" s="105"/>
      <c r="H46" s="105"/>
      <c r="I46" s="105"/>
      <c r="J46" s="105"/>
      <c r="K46" s="105"/>
      <c r="L46" s="105"/>
      <c r="M46" s="1"/>
      <c r="N46" s="1"/>
      <c r="O46" s="1"/>
    </row>
    <row r="47" spans="1:17" ht="30.75" customHeight="1" thickBot="1" x14ac:dyDescent="0.3">
      <c r="A47" s="150">
        <v>11</v>
      </c>
      <c r="B47" s="151"/>
      <c r="C47" s="151"/>
      <c r="D47" s="152"/>
      <c r="E47" s="164" t="str">
        <f>VLOOKUP(A47,'LISTA DE OFERENTES'!$A$5:$B$56,2,FALSE)</f>
        <v>AMERICANA CORP SAS</v>
      </c>
      <c r="F47" s="164"/>
      <c r="G47" s="164"/>
      <c r="H47" s="164"/>
      <c r="I47" s="164"/>
      <c r="J47" s="164"/>
      <c r="K47" s="164"/>
      <c r="L47" s="164"/>
      <c r="M47" s="164"/>
      <c r="N47" s="164"/>
      <c r="O47" s="165"/>
    </row>
    <row r="48" spans="1:17" ht="50.25" customHeight="1" x14ac:dyDescent="0.25">
      <c r="A48" s="34" t="s">
        <v>11</v>
      </c>
      <c r="B48" s="11">
        <v>2</v>
      </c>
      <c r="C48" s="35" t="s">
        <v>12</v>
      </c>
      <c r="D48" s="36">
        <f>+$E$109</f>
        <v>115.68188472316697</v>
      </c>
      <c r="E48" s="166"/>
      <c r="F48" s="166"/>
      <c r="G48" s="166"/>
      <c r="H48" s="166"/>
      <c r="I48" s="166"/>
      <c r="J48" s="166"/>
      <c r="K48" s="166"/>
      <c r="L48" s="166"/>
      <c r="M48" s="166"/>
      <c r="N48" s="166"/>
      <c r="O48" s="167"/>
    </row>
    <row r="49" spans="1:17" ht="23.25" customHeight="1" x14ac:dyDescent="0.25">
      <c r="A49" s="153" t="s">
        <v>13</v>
      </c>
      <c r="B49" s="154"/>
      <c r="C49" s="37">
        <v>1</v>
      </c>
      <c r="D49" s="38">
        <f>+D48*C49</f>
        <v>115.68188472316697</v>
      </c>
      <c r="E49" s="166"/>
      <c r="F49" s="166"/>
      <c r="G49" s="166"/>
      <c r="H49" s="166"/>
      <c r="I49" s="166"/>
      <c r="J49" s="166"/>
      <c r="K49" s="166"/>
      <c r="L49" s="166"/>
      <c r="M49" s="166"/>
      <c r="N49" s="166"/>
      <c r="O49" s="167"/>
    </row>
    <row r="50" spans="1:17" ht="23.25" customHeight="1" x14ac:dyDescent="0.25">
      <c r="A50" s="163" t="s">
        <v>14</v>
      </c>
      <c r="B50" s="163"/>
      <c r="C50" s="161">
        <v>44291</v>
      </c>
      <c r="D50" s="162"/>
      <c r="E50" s="166"/>
      <c r="F50" s="166"/>
      <c r="G50" s="166"/>
      <c r="H50" s="166"/>
      <c r="I50" s="166"/>
      <c r="J50" s="166"/>
      <c r="K50" s="166"/>
      <c r="L50" s="166"/>
      <c r="M50" s="166"/>
      <c r="N50" s="166"/>
      <c r="O50" s="167"/>
    </row>
    <row r="51" spans="1:17" ht="15" customHeight="1" thickBot="1" x14ac:dyDescent="0.3">
      <c r="A51" s="155" t="s">
        <v>15</v>
      </c>
      <c r="B51" s="156"/>
      <c r="C51" s="157" t="e">
        <f>+IF(#REF!&gt;D49,"CUMPLE","NO CUMPLE")</f>
        <v>#REF!</v>
      </c>
      <c r="D51" s="158"/>
      <c r="E51" s="168"/>
      <c r="F51" s="168"/>
      <c r="G51" s="168"/>
      <c r="H51" s="168"/>
      <c r="I51" s="168"/>
      <c r="J51" s="168"/>
      <c r="K51" s="168"/>
      <c r="L51" s="168"/>
      <c r="M51" s="168"/>
      <c r="N51" s="168"/>
      <c r="O51" s="169"/>
    </row>
    <row r="52" spans="1:17" ht="55.5" customHeight="1" x14ac:dyDescent="0.25">
      <c r="A52" s="170" t="s">
        <v>16</v>
      </c>
      <c r="B52" s="171"/>
      <c r="C52" s="171"/>
      <c r="D52" s="171"/>
      <c r="E52" s="171"/>
      <c r="F52" s="171"/>
      <c r="G52" s="171"/>
      <c r="H52" s="172"/>
      <c r="I52" s="39" t="s">
        <v>68</v>
      </c>
      <c r="J52" s="103" t="s">
        <v>69</v>
      </c>
      <c r="K52" s="129" t="s">
        <v>70</v>
      </c>
      <c r="L52" s="129" t="s">
        <v>71</v>
      </c>
      <c r="M52" s="159" t="s">
        <v>17</v>
      </c>
      <c r="N52" s="159" t="s">
        <v>18</v>
      </c>
      <c r="O52" s="173" t="s">
        <v>19</v>
      </c>
    </row>
    <row r="53" spans="1:17" ht="77.25" customHeight="1" x14ac:dyDescent="0.25">
      <c r="A53" s="40" t="s">
        <v>20</v>
      </c>
      <c r="B53" s="175" t="s">
        <v>21</v>
      </c>
      <c r="C53" s="176"/>
      <c r="D53" s="41" t="s">
        <v>22</v>
      </c>
      <c r="E53" s="41" t="s">
        <v>23</v>
      </c>
      <c r="F53" s="41" t="s">
        <v>24</v>
      </c>
      <c r="G53" s="104" t="s">
        <v>25</v>
      </c>
      <c r="H53" s="104" t="s">
        <v>26</v>
      </c>
      <c r="I53" s="42" t="s">
        <v>27</v>
      </c>
      <c r="J53" s="42" t="s">
        <v>65</v>
      </c>
      <c r="K53" s="129" t="s">
        <v>66</v>
      </c>
      <c r="L53" s="129" t="s">
        <v>67</v>
      </c>
      <c r="M53" s="160"/>
      <c r="N53" s="160"/>
      <c r="O53" s="174"/>
    </row>
    <row r="54" spans="1:17" s="31" customFormat="1" ht="15.75" x14ac:dyDescent="0.25">
      <c r="A54" s="43"/>
      <c r="B54" s="44"/>
      <c r="C54" s="44"/>
      <c r="D54" s="44"/>
      <c r="E54" s="44"/>
      <c r="F54" s="44"/>
      <c r="G54" s="44"/>
      <c r="H54" s="44"/>
      <c r="I54" s="44"/>
      <c r="J54" s="44"/>
      <c r="K54" s="44"/>
      <c r="L54" s="44"/>
      <c r="M54" s="44"/>
      <c r="N54" s="44"/>
      <c r="O54" s="45"/>
    </row>
    <row r="55" spans="1:17" s="49" customFormat="1" ht="141.75" customHeight="1" x14ac:dyDescent="0.25">
      <c r="A55" s="46" t="s">
        <v>100</v>
      </c>
      <c r="B55" s="177" t="s">
        <v>100</v>
      </c>
      <c r="C55" s="178"/>
      <c r="D55" s="47" t="s">
        <v>100</v>
      </c>
      <c r="E55" s="9" t="s">
        <v>84</v>
      </c>
      <c r="F55" s="4" t="s">
        <v>84</v>
      </c>
      <c r="G55" s="12" t="s">
        <v>84</v>
      </c>
      <c r="H55" s="4" t="s">
        <v>84</v>
      </c>
      <c r="I55" s="3" t="s">
        <v>10</v>
      </c>
      <c r="J55" s="5" t="s">
        <v>10</v>
      </c>
      <c r="K55" s="130" t="s">
        <v>9</v>
      </c>
      <c r="L55" s="6" t="s">
        <v>9</v>
      </c>
      <c r="M55" s="46" t="s">
        <v>10</v>
      </c>
      <c r="N55" s="46" t="s">
        <v>10</v>
      </c>
      <c r="O55" s="48" t="s">
        <v>99</v>
      </c>
    </row>
    <row r="56" spans="1:17" s="49" customFormat="1" ht="15.75" x14ac:dyDescent="0.25">
      <c r="A56" s="46"/>
      <c r="B56" s="177"/>
      <c r="C56" s="178"/>
      <c r="D56" s="47"/>
      <c r="E56" s="102"/>
      <c r="F56" s="4"/>
      <c r="G56" s="12"/>
      <c r="H56" s="4"/>
      <c r="I56" s="3"/>
      <c r="J56" s="5"/>
      <c r="K56" s="130"/>
      <c r="L56" s="6"/>
      <c r="M56" s="46"/>
      <c r="N56" s="46"/>
      <c r="O56" s="50"/>
      <c r="Q56" s="51"/>
    </row>
    <row r="57" spans="1:17" s="49" customFormat="1" ht="48" customHeight="1" thickBot="1" x14ac:dyDescent="0.3">
      <c r="A57" s="181" t="s">
        <v>28</v>
      </c>
      <c r="B57" s="182"/>
      <c r="C57" s="182"/>
      <c r="D57" s="182"/>
      <c r="E57" s="182"/>
      <c r="F57" s="182"/>
      <c r="G57" s="183"/>
      <c r="H57" s="10">
        <f>+SUM(H55:H55)+SUM(H56:H56)</f>
        <v>0</v>
      </c>
      <c r="I57" s="184" t="s">
        <v>72</v>
      </c>
      <c r="J57" s="185"/>
      <c r="K57" s="185"/>
      <c r="L57" s="185"/>
      <c r="M57" s="185"/>
      <c r="N57" s="186"/>
      <c r="O57" s="52" t="s">
        <v>10</v>
      </c>
    </row>
    <row r="58" spans="1:17" ht="15.75" x14ac:dyDescent="0.25">
      <c r="A58" s="105"/>
      <c r="B58" s="105"/>
      <c r="C58" s="105"/>
      <c r="D58" s="105"/>
      <c r="E58" s="105"/>
      <c r="F58" s="105"/>
      <c r="G58" s="105"/>
      <c r="H58" s="105"/>
      <c r="I58" s="105"/>
      <c r="J58" s="105"/>
      <c r="K58" s="105"/>
      <c r="L58" s="105"/>
      <c r="M58" s="1"/>
      <c r="N58" s="1"/>
      <c r="O58" s="1"/>
    </row>
    <row r="59" spans="1:17" s="53" customFormat="1" ht="16.5" thickBot="1" x14ac:dyDescent="0.3">
      <c r="A59" s="105"/>
      <c r="B59" s="105"/>
      <c r="C59" s="105"/>
      <c r="D59" s="105"/>
      <c r="E59" s="105"/>
      <c r="F59" s="105"/>
      <c r="G59" s="105"/>
      <c r="H59" s="105"/>
      <c r="I59" s="105"/>
      <c r="J59" s="105"/>
      <c r="K59" s="105"/>
      <c r="L59" s="105"/>
      <c r="M59" s="1"/>
      <c r="N59" s="1"/>
      <c r="O59" s="1"/>
    </row>
    <row r="60" spans="1:17" ht="30.75" customHeight="1" thickBot="1" x14ac:dyDescent="0.3">
      <c r="A60" s="150">
        <v>12</v>
      </c>
      <c r="B60" s="151"/>
      <c r="C60" s="151"/>
      <c r="D60" s="152"/>
      <c r="E60" s="164" t="str">
        <f>VLOOKUP(A60,'LISTA DE OFERENTES'!$A$5:$B$56,2,FALSE)</f>
        <v>FUNDACION G3</v>
      </c>
      <c r="F60" s="164"/>
      <c r="G60" s="164"/>
      <c r="H60" s="164"/>
      <c r="I60" s="164"/>
      <c r="J60" s="164"/>
      <c r="K60" s="164"/>
      <c r="L60" s="164"/>
      <c r="M60" s="164"/>
      <c r="N60" s="164"/>
      <c r="O60" s="165"/>
    </row>
    <row r="61" spans="1:17" ht="50.25" customHeight="1" x14ac:dyDescent="0.25">
      <c r="A61" s="34" t="s">
        <v>11</v>
      </c>
      <c r="B61" s="11">
        <v>2</v>
      </c>
      <c r="C61" s="35" t="s">
        <v>12</v>
      </c>
      <c r="D61" s="36">
        <f>+$E$109</f>
        <v>115.68188472316697</v>
      </c>
      <c r="E61" s="166"/>
      <c r="F61" s="166"/>
      <c r="G61" s="166"/>
      <c r="H61" s="166"/>
      <c r="I61" s="166"/>
      <c r="J61" s="166"/>
      <c r="K61" s="166"/>
      <c r="L61" s="166"/>
      <c r="M61" s="166"/>
      <c r="N61" s="166"/>
      <c r="O61" s="167"/>
    </row>
    <row r="62" spans="1:17" ht="23.25" customHeight="1" x14ac:dyDescent="0.25">
      <c r="A62" s="153" t="s">
        <v>13</v>
      </c>
      <c r="B62" s="154"/>
      <c r="C62" s="37">
        <v>1</v>
      </c>
      <c r="D62" s="38">
        <f>+D61*C62</f>
        <v>115.68188472316697</v>
      </c>
      <c r="E62" s="166"/>
      <c r="F62" s="166"/>
      <c r="G62" s="166"/>
      <c r="H62" s="166"/>
      <c r="I62" s="166"/>
      <c r="J62" s="166"/>
      <c r="K62" s="166"/>
      <c r="L62" s="166"/>
      <c r="M62" s="166"/>
      <c r="N62" s="166"/>
      <c r="O62" s="167"/>
    </row>
    <row r="63" spans="1:17" ht="23.25" customHeight="1" x14ac:dyDescent="0.25">
      <c r="A63" s="163" t="s">
        <v>14</v>
      </c>
      <c r="B63" s="163"/>
      <c r="C63" s="161">
        <v>44291</v>
      </c>
      <c r="D63" s="162"/>
      <c r="E63" s="166"/>
      <c r="F63" s="166"/>
      <c r="G63" s="166"/>
      <c r="H63" s="166"/>
      <c r="I63" s="166"/>
      <c r="J63" s="166"/>
      <c r="K63" s="166"/>
      <c r="L63" s="166"/>
      <c r="M63" s="166"/>
      <c r="N63" s="166"/>
      <c r="O63" s="167"/>
    </row>
    <row r="64" spans="1:17" ht="15" customHeight="1" thickBot="1" x14ac:dyDescent="0.3">
      <c r="A64" s="155" t="s">
        <v>15</v>
      </c>
      <c r="B64" s="156"/>
      <c r="C64" s="157" t="str">
        <f>+IF(H70&gt;D62,"CUMPLE","NO CUMPLE")</f>
        <v>CUMPLE</v>
      </c>
      <c r="D64" s="158"/>
      <c r="E64" s="168"/>
      <c r="F64" s="168"/>
      <c r="G64" s="168"/>
      <c r="H64" s="168"/>
      <c r="I64" s="168"/>
      <c r="J64" s="168"/>
      <c r="K64" s="168"/>
      <c r="L64" s="168"/>
      <c r="M64" s="168"/>
      <c r="N64" s="168"/>
      <c r="O64" s="169"/>
    </row>
    <row r="65" spans="1:17" ht="55.5" customHeight="1" x14ac:dyDescent="0.25">
      <c r="A65" s="170" t="s">
        <v>16</v>
      </c>
      <c r="B65" s="171"/>
      <c r="C65" s="171"/>
      <c r="D65" s="171"/>
      <c r="E65" s="171"/>
      <c r="F65" s="171"/>
      <c r="G65" s="171"/>
      <c r="H65" s="172"/>
      <c r="I65" s="39" t="s">
        <v>68</v>
      </c>
      <c r="J65" s="103" t="s">
        <v>69</v>
      </c>
      <c r="K65" s="129" t="s">
        <v>70</v>
      </c>
      <c r="L65" s="129" t="s">
        <v>71</v>
      </c>
      <c r="M65" s="159" t="s">
        <v>17</v>
      </c>
      <c r="N65" s="159" t="s">
        <v>18</v>
      </c>
      <c r="O65" s="173" t="s">
        <v>19</v>
      </c>
    </row>
    <row r="66" spans="1:17" ht="77.25" customHeight="1" x14ac:dyDescent="0.25">
      <c r="A66" s="40" t="s">
        <v>20</v>
      </c>
      <c r="B66" s="175" t="s">
        <v>21</v>
      </c>
      <c r="C66" s="176"/>
      <c r="D66" s="41" t="s">
        <v>22</v>
      </c>
      <c r="E66" s="41" t="s">
        <v>23</v>
      </c>
      <c r="F66" s="41" t="s">
        <v>24</v>
      </c>
      <c r="G66" s="104" t="s">
        <v>25</v>
      </c>
      <c r="H66" s="104" t="s">
        <v>26</v>
      </c>
      <c r="I66" s="42" t="s">
        <v>27</v>
      </c>
      <c r="J66" s="42" t="s">
        <v>65</v>
      </c>
      <c r="K66" s="129" t="s">
        <v>66</v>
      </c>
      <c r="L66" s="129" t="s">
        <v>67</v>
      </c>
      <c r="M66" s="160"/>
      <c r="N66" s="160"/>
      <c r="O66" s="174"/>
    </row>
    <row r="67" spans="1:17" s="31" customFormat="1" ht="15.75" x14ac:dyDescent="0.25">
      <c r="A67" s="43"/>
      <c r="B67" s="44"/>
      <c r="C67" s="44"/>
      <c r="D67" s="44"/>
      <c r="E67" s="44"/>
      <c r="F67" s="44"/>
      <c r="G67" s="44"/>
      <c r="H67" s="44"/>
      <c r="I67" s="44"/>
      <c r="J67" s="44"/>
      <c r="K67" s="44"/>
      <c r="L67" s="44"/>
      <c r="M67" s="44"/>
      <c r="N67" s="44"/>
      <c r="O67" s="45"/>
    </row>
    <row r="68" spans="1:17" s="49" customFormat="1" ht="141.75" customHeight="1" x14ac:dyDescent="0.25">
      <c r="A68" s="46" t="s">
        <v>101</v>
      </c>
      <c r="B68" s="177" t="s">
        <v>102</v>
      </c>
      <c r="C68" s="178"/>
      <c r="D68" s="134">
        <v>258647557</v>
      </c>
      <c r="E68" s="9">
        <v>2019</v>
      </c>
      <c r="F68" s="4">
        <v>312.33</v>
      </c>
      <c r="G68" s="12">
        <v>100</v>
      </c>
      <c r="H68" s="4">
        <v>312.33</v>
      </c>
      <c r="I68" s="3" t="s">
        <v>9</v>
      </c>
      <c r="J68" s="5" t="s">
        <v>9</v>
      </c>
      <c r="K68" s="130" t="s">
        <v>9</v>
      </c>
      <c r="L68" s="6" t="s">
        <v>9</v>
      </c>
      <c r="M68" s="46" t="s">
        <v>9</v>
      </c>
      <c r="N68" s="46" t="s">
        <v>9</v>
      </c>
      <c r="O68" s="48" t="s">
        <v>81</v>
      </c>
    </row>
    <row r="69" spans="1:17" s="49" customFormat="1" ht="15.75" x14ac:dyDescent="0.25">
      <c r="A69" s="46"/>
      <c r="B69" s="177"/>
      <c r="C69" s="178"/>
      <c r="D69" s="47"/>
      <c r="E69" s="102"/>
      <c r="F69" s="4"/>
      <c r="G69" s="12"/>
      <c r="H69" s="4"/>
      <c r="I69" s="3"/>
      <c r="J69" s="5"/>
      <c r="K69" s="130"/>
      <c r="L69" s="6"/>
      <c r="M69" s="46"/>
      <c r="N69" s="46"/>
      <c r="O69" s="50"/>
      <c r="Q69" s="51"/>
    </row>
    <row r="70" spans="1:17" s="49" customFormat="1" ht="48" customHeight="1" thickBot="1" x14ac:dyDescent="0.3">
      <c r="A70" s="181" t="s">
        <v>28</v>
      </c>
      <c r="B70" s="182"/>
      <c r="C70" s="182"/>
      <c r="D70" s="182"/>
      <c r="E70" s="182"/>
      <c r="F70" s="182"/>
      <c r="G70" s="183"/>
      <c r="H70" s="10">
        <f>+SUM(H68:H68)+SUM(H69:H69)</f>
        <v>312.33</v>
      </c>
      <c r="I70" s="184" t="s">
        <v>72</v>
      </c>
      <c r="J70" s="185"/>
      <c r="K70" s="185"/>
      <c r="L70" s="185"/>
      <c r="M70" s="185"/>
      <c r="N70" s="186"/>
      <c r="O70" s="52" t="s">
        <v>9</v>
      </c>
    </row>
    <row r="71" spans="1:17" ht="15.75" x14ac:dyDescent="0.25">
      <c r="A71" s="105"/>
      <c r="B71" s="105"/>
      <c r="C71" s="105"/>
      <c r="D71" s="105"/>
      <c r="E71" s="105"/>
      <c r="F71" s="105"/>
      <c r="G71" s="105"/>
      <c r="H71" s="105"/>
      <c r="I71" s="105"/>
      <c r="J71" s="105"/>
      <c r="K71" s="105"/>
      <c r="L71" s="105"/>
      <c r="M71" s="1"/>
      <c r="N71" s="1"/>
      <c r="O71" s="1"/>
    </row>
    <row r="72" spans="1:17" s="53" customFormat="1" ht="16.5" thickBot="1" x14ac:dyDescent="0.3">
      <c r="A72" s="105"/>
      <c r="B72" s="105"/>
      <c r="C72" s="105"/>
      <c r="D72" s="105"/>
      <c r="E72" s="105"/>
      <c r="F72" s="105"/>
      <c r="G72" s="105"/>
      <c r="H72" s="105"/>
      <c r="I72" s="105"/>
      <c r="J72" s="105"/>
      <c r="K72" s="105"/>
      <c r="L72" s="105"/>
      <c r="M72" s="1"/>
      <c r="N72" s="1"/>
      <c r="O72" s="1"/>
    </row>
    <row r="73" spans="1:17" ht="30.75" customHeight="1" thickBot="1" x14ac:dyDescent="0.3">
      <c r="A73" s="150">
        <v>13</v>
      </c>
      <c r="B73" s="151"/>
      <c r="C73" s="151"/>
      <c r="D73" s="152"/>
      <c r="E73" s="164" t="str">
        <f>VLOOKUP(A73,'LISTA DE OFERENTES'!$A$5:$B$56,2,FALSE)</f>
        <v>FUNXI</v>
      </c>
      <c r="F73" s="164"/>
      <c r="G73" s="164"/>
      <c r="H73" s="164"/>
      <c r="I73" s="164"/>
      <c r="J73" s="164"/>
      <c r="K73" s="164"/>
      <c r="L73" s="164"/>
      <c r="M73" s="164"/>
      <c r="N73" s="164"/>
      <c r="O73" s="165"/>
    </row>
    <row r="74" spans="1:17" ht="50.25" customHeight="1" x14ac:dyDescent="0.25">
      <c r="A74" s="34" t="s">
        <v>11</v>
      </c>
      <c r="B74" s="11">
        <v>2</v>
      </c>
      <c r="C74" s="35" t="s">
        <v>12</v>
      </c>
      <c r="D74" s="36">
        <f>+$E$109</f>
        <v>115.68188472316697</v>
      </c>
      <c r="E74" s="166"/>
      <c r="F74" s="166"/>
      <c r="G74" s="166"/>
      <c r="H74" s="166"/>
      <c r="I74" s="166"/>
      <c r="J74" s="166"/>
      <c r="K74" s="166"/>
      <c r="L74" s="166"/>
      <c r="M74" s="166"/>
      <c r="N74" s="166"/>
      <c r="O74" s="167"/>
    </row>
    <row r="75" spans="1:17" ht="23.25" customHeight="1" x14ac:dyDescent="0.25">
      <c r="A75" s="153" t="s">
        <v>13</v>
      </c>
      <c r="B75" s="154"/>
      <c r="C75" s="37">
        <v>1</v>
      </c>
      <c r="D75" s="38">
        <f>+D74*C75</f>
        <v>115.68188472316697</v>
      </c>
      <c r="E75" s="166"/>
      <c r="F75" s="166"/>
      <c r="G75" s="166"/>
      <c r="H75" s="166"/>
      <c r="I75" s="166"/>
      <c r="J75" s="166"/>
      <c r="K75" s="166"/>
      <c r="L75" s="166"/>
      <c r="M75" s="166"/>
      <c r="N75" s="166"/>
      <c r="O75" s="167"/>
    </row>
    <row r="76" spans="1:17" ht="23.25" customHeight="1" x14ac:dyDescent="0.25">
      <c r="A76" s="163" t="s">
        <v>14</v>
      </c>
      <c r="B76" s="163"/>
      <c r="C76" s="161">
        <v>44291</v>
      </c>
      <c r="D76" s="162"/>
      <c r="E76" s="166"/>
      <c r="F76" s="166"/>
      <c r="G76" s="166"/>
      <c r="H76" s="166"/>
      <c r="I76" s="166"/>
      <c r="J76" s="166"/>
      <c r="K76" s="166"/>
      <c r="L76" s="166"/>
      <c r="M76" s="166"/>
      <c r="N76" s="166"/>
      <c r="O76" s="167"/>
    </row>
    <row r="77" spans="1:17" ht="15" customHeight="1" thickBot="1" x14ac:dyDescent="0.3">
      <c r="A77" s="155" t="s">
        <v>15</v>
      </c>
      <c r="B77" s="156"/>
      <c r="C77" s="157" t="str">
        <f>+IF(H83&gt;D75,"CUMPLE","NO CUMPLE")</f>
        <v>NO CUMPLE</v>
      </c>
      <c r="D77" s="158"/>
      <c r="E77" s="168"/>
      <c r="F77" s="168"/>
      <c r="G77" s="168"/>
      <c r="H77" s="168"/>
      <c r="I77" s="168"/>
      <c r="J77" s="168"/>
      <c r="K77" s="168"/>
      <c r="L77" s="168"/>
      <c r="M77" s="168"/>
      <c r="N77" s="168"/>
      <c r="O77" s="169"/>
    </row>
    <row r="78" spans="1:17" ht="55.5" customHeight="1" x14ac:dyDescent="0.25">
      <c r="A78" s="170" t="s">
        <v>16</v>
      </c>
      <c r="B78" s="171"/>
      <c r="C78" s="171"/>
      <c r="D78" s="171"/>
      <c r="E78" s="171"/>
      <c r="F78" s="171"/>
      <c r="G78" s="171"/>
      <c r="H78" s="172"/>
      <c r="I78" s="39" t="s">
        <v>68</v>
      </c>
      <c r="J78" s="103" t="s">
        <v>69</v>
      </c>
      <c r="K78" s="129" t="s">
        <v>70</v>
      </c>
      <c r="L78" s="129" t="s">
        <v>71</v>
      </c>
      <c r="M78" s="159" t="s">
        <v>17</v>
      </c>
      <c r="N78" s="159" t="s">
        <v>18</v>
      </c>
      <c r="O78" s="173" t="s">
        <v>19</v>
      </c>
    </row>
    <row r="79" spans="1:17" ht="77.25" customHeight="1" x14ac:dyDescent="0.25">
      <c r="A79" s="40" t="s">
        <v>20</v>
      </c>
      <c r="B79" s="175" t="s">
        <v>21</v>
      </c>
      <c r="C79" s="176"/>
      <c r="D79" s="41" t="s">
        <v>22</v>
      </c>
      <c r="E79" s="41" t="s">
        <v>23</v>
      </c>
      <c r="F79" s="41" t="s">
        <v>24</v>
      </c>
      <c r="G79" s="104" t="s">
        <v>25</v>
      </c>
      <c r="H79" s="104" t="s">
        <v>26</v>
      </c>
      <c r="I79" s="42" t="s">
        <v>27</v>
      </c>
      <c r="J79" s="42" t="s">
        <v>65</v>
      </c>
      <c r="K79" s="129" t="s">
        <v>66</v>
      </c>
      <c r="L79" s="129" t="s">
        <v>67</v>
      </c>
      <c r="M79" s="160"/>
      <c r="N79" s="160"/>
      <c r="O79" s="174"/>
    </row>
    <row r="80" spans="1:17" s="31" customFormat="1" ht="15.75" x14ac:dyDescent="0.25">
      <c r="A80" s="43"/>
      <c r="B80" s="44"/>
      <c r="C80" s="44"/>
      <c r="D80" s="44"/>
      <c r="E80" s="44"/>
      <c r="F80" s="44"/>
      <c r="G80" s="44"/>
      <c r="H80" s="44"/>
      <c r="I80" s="44"/>
      <c r="J80" s="44"/>
      <c r="K80" s="44"/>
      <c r="L80" s="44"/>
      <c r="M80" s="44"/>
      <c r="N80" s="44"/>
      <c r="O80" s="45"/>
    </row>
    <row r="81" spans="1:17" s="49" customFormat="1" ht="141.75" customHeight="1" x14ac:dyDescent="0.25">
      <c r="A81" s="46" t="s">
        <v>84</v>
      </c>
      <c r="B81" s="177" t="s">
        <v>84</v>
      </c>
      <c r="C81" s="178"/>
      <c r="D81" s="47" t="s">
        <v>84</v>
      </c>
      <c r="E81" s="9" t="s">
        <v>84</v>
      </c>
      <c r="F81" s="4" t="s">
        <v>84</v>
      </c>
      <c r="G81" s="12" t="s">
        <v>84</v>
      </c>
      <c r="H81" s="4" t="s">
        <v>84</v>
      </c>
      <c r="I81" s="3" t="s">
        <v>75</v>
      </c>
      <c r="J81" s="5" t="s">
        <v>10</v>
      </c>
      <c r="K81" s="130" t="s">
        <v>9</v>
      </c>
      <c r="L81" s="6" t="s">
        <v>9</v>
      </c>
      <c r="M81" s="46" t="s">
        <v>10</v>
      </c>
      <c r="N81" s="46" t="s">
        <v>10</v>
      </c>
      <c r="O81" s="48" t="s">
        <v>85</v>
      </c>
    </row>
    <row r="82" spans="1:17" s="49" customFormat="1" ht="15.75" x14ac:dyDescent="0.25">
      <c r="A82" s="46"/>
      <c r="B82" s="177"/>
      <c r="C82" s="178"/>
      <c r="D82" s="47"/>
      <c r="E82" s="102"/>
      <c r="F82" s="4"/>
      <c r="G82" s="12"/>
      <c r="H82" s="4"/>
      <c r="I82" s="3"/>
      <c r="J82" s="5"/>
      <c r="K82" s="130"/>
      <c r="L82" s="6"/>
      <c r="M82" s="46"/>
      <c r="N82" s="46"/>
      <c r="O82" s="50"/>
      <c r="Q82" s="51"/>
    </row>
    <row r="83" spans="1:17" s="49" customFormat="1" ht="48" customHeight="1" thickBot="1" x14ac:dyDescent="0.3">
      <c r="A83" s="181" t="s">
        <v>28</v>
      </c>
      <c r="B83" s="182"/>
      <c r="C83" s="182"/>
      <c r="D83" s="182"/>
      <c r="E83" s="182"/>
      <c r="F83" s="182"/>
      <c r="G83" s="183"/>
      <c r="H83" s="10">
        <f>+SUM(H81:H81)+SUM(H82:H82)</f>
        <v>0</v>
      </c>
      <c r="I83" s="184" t="s">
        <v>72</v>
      </c>
      <c r="J83" s="185"/>
      <c r="K83" s="185"/>
      <c r="L83" s="185"/>
      <c r="M83" s="185"/>
      <c r="N83" s="186"/>
      <c r="O83" s="52" t="s">
        <v>10</v>
      </c>
    </row>
    <row r="84" spans="1:17" ht="15.75" x14ac:dyDescent="0.25">
      <c r="A84" s="105"/>
      <c r="B84" s="105"/>
      <c r="C84" s="105"/>
      <c r="D84" s="105"/>
      <c r="E84" s="105"/>
      <c r="F84" s="105"/>
      <c r="G84" s="105"/>
      <c r="H84" s="105"/>
      <c r="I84" s="105"/>
      <c r="J84" s="105"/>
      <c r="K84" s="105"/>
      <c r="L84" s="105"/>
      <c r="M84" s="1"/>
      <c r="N84" s="1"/>
      <c r="O84" s="1"/>
    </row>
    <row r="85" spans="1:17" s="53" customFormat="1" ht="16.5" thickBot="1" x14ac:dyDescent="0.3">
      <c r="A85" s="105"/>
      <c r="B85" s="105"/>
      <c r="C85" s="105"/>
      <c r="D85" s="105"/>
      <c r="E85" s="105"/>
      <c r="F85" s="105"/>
      <c r="G85" s="105"/>
      <c r="H85" s="105"/>
      <c r="I85" s="105"/>
      <c r="J85" s="105"/>
      <c r="K85" s="105"/>
      <c r="L85" s="105"/>
      <c r="M85" s="1"/>
      <c r="N85" s="1"/>
      <c r="O85" s="1"/>
    </row>
    <row r="86" spans="1:17" ht="30.75" customHeight="1" thickBot="1" x14ac:dyDescent="0.3">
      <c r="A86" s="150">
        <v>14</v>
      </c>
      <c r="B86" s="151"/>
      <c r="C86" s="151"/>
      <c r="D86" s="152"/>
      <c r="E86" s="164" t="str">
        <f>VLOOKUP(A86,'LISTA DE OFERENTES'!$A$5:$B$56,2,FALSE)</f>
        <v>INVERSIONES AYL SAS</v>
      </c>
      <c r="F86" s="164"/>
      <c r="G86" s="164"/>
      <c r="H86" s="164"/>
      <c r="I86" s="164"/>
      <c r="J86" s="164"/>
      <c r="K86" s="164"/>
      <c r="L86" s="164"/>
      <c r="M86" s="164"/>
      <c r="N86" s="164"/>
      <c r="O86" s="165"/>
    </row>
    <row r="87" spans="1:17" ht="50.25" customHeight="1" x14ac:dyDescent="0.25">
      <c r="A87" s="34" t="s">
        <v>11</v>
      </c>
      <c r="B87" s="11">
        <v>2</v>
      </c>
      <c r="C87" s="35" t="s">
        <v>12</v>
      </c>
      <c r="D87" s="36">
        <f>+$E$109</f>
        <v>115.68188472316697</v>
      </c>
      <c r="E87" s="166"/>
      <c r="F87" s="166"/>
      <c r="G87" s="166"/>
      <c r="H87" s="166"/>
      <c r="I87" s="166"/>
      <c r="J87" s="166"/>
      <c r="K87" s="166"/>
      <c r="L87" s="166"/>
      <c r="M87" s="166"/>
      <c r="N87" s="166"/>
      <c r="O87" s="167"/>
    </row>
    <row r="88" spans="1:17" ht="23.25" customHeight="1" x14ac:dyDescent="0.25">
      <c r="A88" s="153" t="s">
        <v>13</v>
      </c>
      <c r="B88" s="154"/>
      <c r="C88" s="37">
        <v>1</v>
      </c>
      <c r="D88" s="38">
        <f>+D87*C88</f>
        <v>115.68188472316697</v>
      </c>
      <c r="E88" s="166"/>
      <c r="F88" s="166"/>
      <c r="G88" s="166"/>
      <c r="H88" s="166"/>
      <c r="I88" s="166"/>
      <c r="J88" s="166"/>
      <c r="K88" s="166"/>
      <c r="L88" s="166"/>
      <c r="M88" s="166"/>
      <c r="N88" s="166"/>
      <c r="O88" s="167"/>
    </row>
    <row r="89" spans="1:17" ht="23.25" customHeight="1" x14ac:dyDescent="0.25">
      <c r="A89" s="163" t="s">
        <v>14</v>
      </c>
      <c r="B89" s="163"/>
      <c r="C89" s="161">
        <v>44291</v>
      </c>
      <c r="D89" s="162"/>
      <c r="E89" s="166"/>
      <c r="F89" s="166"/>
      <c r="G89" s="166"/>
      <c r="H89" s="166"/>
      <c r="I89" s="166"/>
      <c r="J89" s="166"/>
      <c r="K89" s="166"/>
      <c r="L89" s="166"/>
      <c r="M89" s="166"/>
      <c r="N89" s="166"/>
      <c r="O89" s="167"/>
    </row>
    <row r="90" spans="1:17" ht="15" customHeight="1" thickBot="1" x14ac:dyDescent="0.3">
      <c r="A90" s="155" t="s">
        <v>15</v>
      </c>
      <c r="B90" s="156"/>
      <c r="C90" s="157" t="str">
        <f>+IF(H96&gt;D88,"CUMPLE","NO CUMPLE")</f>
        <v>CUMPLE</v>
      </c>
      <c r="D90" s="158"/>
      <c r="E90" s="168"/>
      <c r="F90" s="168"/>
      <c r="G90" s="168"/>
      <c r="H90" s="168"/>
      <c r="I90" s="168"/>
      <c r="J90" s="168"/>
      <c r="K90" s="168"/>
      <c r="L90" s="168"/>
      <c r="M90" s="168"/>
      <c r="N90" s="168"/>
      <c r="O90" s="169"/>
    </row>
    <row r="91" spans="1:17" ht="55.5" customHeight="1" x14ac:dyDescent="0.25">
      <c r="A91" s="170" t="s">
        <v>16</v>
      </c>
      <c r="B91" s="171"/>
      <c r="C91" s="171"/>
      <c r="D91" s="171"/>
      <c r="E91" s="171"/>
      <c r="F91" s="171"/>
      <c r="G91" s="171"/>
      <c r="H91" s="172"/>
      <c r="I91" s="39" t="s">
        <v>68</v>
      </c>
      <c r="J91" s="103" t="s">
        <v>69</v>
      </c>
      <c r="K91" s="129" t="s">
        <v>70</v>
      </c>
      <c r="L91" s="129" t="s">
        <v>71</v>
      </c>
      <c r="M91" s="159" t="s">
        <v>17</v>
      </c>
      <c r="N91" s="159" t="s">
        <v>18</v>
      </c>
      <c r="O91" s="173" t="s">
        <v>19</v>
      </c>
    </row>
    <row r="92" spans="1:17" ht="77.25" customHeight="1" x14ac:dyDescent="0.25">
      <c r="A92" s="40" t="s">
        <v>20</v>
      </c>
      <c r="B92" s="175" t="s">
        <v>21</v>
      </c>
      <c r="C92" s="176"/>
      <c r="D92" s="41" t="s">
        <v>22</v>
      </c>
      <c r="E92" s="41" t="s">
        <v>23</v>
      </c>
      <c r="F92" s="41" t="s">
        <v>24</v>
      </c>
      <c r="G92" s="104" t="s">
        <v>25</v>
      </c>
      <c r="H92" s="104" t="s">
        <v>26</v>
      </c>
      <c r="I92" s="42" t="s">
        <v>27</v>
      </c>
      <c r="J92" s="42" t="s">
        <v>65</v>
      </c>
      <c r="K92" s="129" t="s">
        <v>66</v>
      </c>
      <c r="L92" s="129" t="s">
        <v>67</v>
      </c>
      <c r="M92" s="160"/>
      <c r="N92" s="160"/>
      <c r="O92" s="174"/>
    </row>
    <row r="93" spans="1:17" s="31" customFormat="1" ht="15.75" x14ac:dyDescent="0.25">
      <c r="A93" s="43"/>
      <c r="B93" s="44"/>
      <c r="C93" s="44"/>
      <c r="D93" s="44"/>
      <c r="E93" s="44"/>
      <c r="F93" s="44"/>
      <c r="G93" s="44"/>
      <c r="H93" s="44"/>
      <c r="I93" s="44"/>
      <c r="J93" s="44"/>
      <c r="K93" s="44"/>
      <c r="L93" s="44"/>
      <c r="M93" s="44"/>
      <c r="N93" s="44"/>
      <c r="O93" s="45"/>
    </row>
    <row r="94" spans="1:17" s="49" customFormat="1" ht="141.75" customHeight="1" x14ac:dyDescent="0.25">
      <c r="A94" s="46" t="s">
        <v>86</v>
      </c>
      <c r="B94" s="177" t="s">
        <v>87</v>
      </c>
      <c r="C94" s="178"/>
      <c r="D94" s="134">
        <v>150000000</v>
      </c>
      <c r="E94" s="9">
        <v>2017</v>
      </c>
      <c r="F94" s="4">
        <v>192</v>
      </c>
      <c r="G94" s="12">
        <v>1</v>
      </c>
      <c r="H94" s="4">
        <v>192</v>
      </c>
      <c r="I94" s="3" t="s">
        <v>9</v>
      </c>
      <c r="J94" s="5" t="s">
        <v>9</v>
      </c>
      <c r="K94" s="130" t="s">
        <v>9</v>
      </c>
      <c r="L94" s="6" t="s">
        <v>9</v>
      </c>
      <c r="M94" s="46" t="s">
        <v>9</v>
      </c>
      <c r="N94" s="46" t="s">
        <v>9</v>
      </c>
      <c r="O94" s="48" t="s">
        <v>81</v>
      </c>
    </row>
    <row r="95" spans="1:17" s="49" customFormat="1" ht="15.75" x14ac:dyDescent="0.25">
      <c r="A95" s="46"/>
      <c r="B95" s="177"/>
      <c r="C95" s="178"/>
      <c r="D95" s="47"/>
      <c r="E95" s="102"/>
      <c r="F95" s="4"/>
      <c r="G95" s="12"/>
      <c r="H95" s="4"/>
      <c r="I95" s="3"/>
      <c r="J95" s="5"/>
      <c r="K95" s="130"/>
      <c r="L95" s="6"/>
      <c r="M95" s="46"/>
      <c r="N95" s="46"/>
      <c r="O95" s="50"/>
      <c r="Q95" s="51"/>
    </row>
    <row r="96" spans="1:17" s="49" customFormat="1" ht="48" customHeight="1" thickBot="1" x14ac:dyDescent="0.3">
      <c r="A96" s="181" t="s">
        <v>28</v>
      </c>
      <c r="B96" s="182"/>
      <c r="C96" s="182"/>
      <c r="D96" s="182"/>
      <c r="E96" s="182"/>
      <c r="F96" s="182"/>
      <c r="G96" s="183"/>
      <c r="H96" s="10">
        <f>+SUM(H94:H94)+SUM(H95:H95)</f>
        <v>192</v>
      </c>
      <c r="I96" s="184" t="s">
        <v>72</v>
      </c>
      <c r="J96" s="185"/>
      <c r="K96" s="185"/>
      <c r="L96" s="185"/>
      <c r="M96" s="185"/>
      <c r="N96" s="186"/>
      <c r="O96" s="52" t="s">
        <v>9</v>
      </c>
    </row>
    <row r="97" spans="1:15" ht="15.75" x14ac:dyDescent="0.25">
      <c r="A97" s="105"/>
      <c r="B97" s="105"/>
      <c r="C97" s="105"/>
      <c r="D97" s="105"/>
      <c r="E97" s="105"/>
      <c r="F97" s="105"/>
      <c r="G97" s="105"/>
      <c r="H97" s="105"/>
      <c r="I97" s="105"/>
      <c r="J97" s="105"/>
      <c r="K97" s="105"/>
      <c r="L97" s="105"/>
      <c r="M97" s="1"/>
      <c r="N97" s="1"/>
      <c r="O97" s="1"/>
    </row>
    <row r="98" spans="1:15" ht="15.75" x14ac:dyDescent="0.25">
      <c r="A98" s="105"/>
      <c r="B98" s="105"/>
      <c r="C98" s="105"/>
      <c r="D98" s="105"/>
      <c r="E98" s="105"/>
      <c r="F98" s="105"/>
      <c r="G98" s="105"/>
      <c r="H98" s="105"/>
      <c r="I98" s="105"/>
      <c r="J98" s="105"/>
      <c r="K98" s="105"/>
      <c r="L98" s="105"/>
      <c r="M98" s="1"/>
      <c r="N98" s="1"/>
      <c r="O98" s="1"/>
    </row>
    <row r="99" spans="1:15" ht="15.75" x14ac:dyDescent="0.25">
      <c r="A99" s="105"/>
      <c r="B99" s="105"/>
      <c r="C99" s="105"/>
      <c r="D99" s="105"/>
      <c r="E99" s="105"/>
      <c r="F99" s="105"/>
      <c r="G99" s="105"/>
      <c r="H99" s="105"/>
      <c r="I99" s="105"/>
      <c r="J99" s="105"/>
      <c r="K99" s="105"/>
      <c r="L99" s="105"/>
      <c r="M99" s="1"/>
      <c r="N99" s="1"/>
      <c r="O99" s="1"/>
    </row>
    <row r="100" spans="1:15" ht="15.75" customHeight="1" x14ac:dyDescent="0.25">
      <c r="A100" s="105"/>
      <c r="B100" s="105"/>
      <c r="C100" s="179" t="s">
        <v>29</v>
      </c>
      <c r="D100" s="179"/>
      <c r="E100" s="179"/>
      <c r="F100" s="131"/>
      <c r="G100" s="179"/>
      <c r="H100" s="179"/>
      <c r="I100" s="179"/>
      <c r="J100" s="131"/>
      <c r="K100" s="131"/>
      <c r="L100" s="179"/>
      <c r="M100" s="179"/>
      <c r="N100" s="179"/>
      <c r="O100" s="1"/>
    </row>
    <row r="101" spans="1:15" ht="26.25" customHeight="1" x14ac:dyDescent="0.25">
      <c r="A101" s="105"/>
      <c r="B101" s="105"/>
      <c r="C101" s="180"/>
      <c r="D101" s="180"/>
      <c r="E101" s="180"/>
      <c r="F101" s="131"/>
      <c r="G101" s="180"/>
      <c r="H101" s="180"/>
      <c r="I101" s="180"/>
      <c r="J101" s="131"/>
      <c r="K101" s="131"/>
      <c r="L101" s="180"/>
      <c r="M101" s="180"/>
      <c r="N101" s="180"/>
      <c r="O101" s="1"/>
    </row>
    <row r="102" spans="1:15" ht="15.75" customHeight="1" x14ac:dyDescent="0.25">
      <c r="A102" s="105"/>
      <c r="B102" s="105"/>
      <c r="C102" s="193" t="s">
        <v>89</v>
      </c>
      <c r="D102" s="193"/>
      <c r="E102" s="193"/>
      <c r="F102" s="132"/>
      <c r="G102" s="193"/>
      <c r="H102" s="193"/>
      <c r="I102" s="193"/>
      <c r="J102" s="132"/>
      <c r="K102" s="132"/>
      <c r="L102" s="193"/>
      <c r="M102" s="193"/>
      <c r="N102" s="193"/>
      <c r="O102" s="1"/>
    </row>
    <row r="103" spans="1:15" s="53" customFormat="1" ht="15.75" customHeight="1" x14ac:dyDescent="0.25">
      <c r="A103" s="105"/>
      <c r="B103" s="105"/>
      <c r="C103" s="194" t="s">
        <v>90</v>
      </c>
      <c r="D103" s="194"/>
      <c r="E103" s="194"/>
      <c r="F103" s="132"/>
      <c r="G103" s="194"/>
      <c r="H103" s="194"/>
      <c r="I103" s="194"/>
      <c r="J103" s="132"/>
      <c r="K103" s="132"/>
      <c r="L103" s="194"/>
      <c r="M103" s="194"/>
      <c r="N103" s="194"/>
      <c r="O103" s="1"/>
    </row>
    <row r="104" spans="1:15" ht="16.5" customHeight="1" x14ac:dyDescent="0.25">
      <c r="A104" s="105"/>
      <c r="B104" s="105"/>
      <c r="C104" s="105"/>
      <c r="D104" s="105"/>
      <c r="E104" s="105"/>
      <c r="F104" s="105"/>
      <c r="G104" s="105"/>
      <c r="H104" s="105"/>
      <c r="I104" s="105"/>
      <c r="J104" s="105"/>
      <c r="K104" s="105"/>
      <c r="L104" s="105"/>
      <c r="M104" s="1"/>
      <c r="N104" s="1"/>
      <c r="O104" s="1"/>
    </row>
    <row r="105" spans="1:15" s="53" customFormat="1" ht="47.25" customHeight="1" x14ac:dyDescent="0.25">
      <c r="A105" s="105"/>
      <c r="B105" s="105"/>
      <c r="C105" s="105"/>
      <c r="D105" s="105"/>
      <c r="E105" s="105"/>
      <c r="F105" s="105"/>
      <c r="G105" s="105"/>
      <c r="H105" s="105"/>
      <c r="I105" s="105"/>
      <c r="J105" s="105"/>
      <c r="K105" s="105"/>
      <c r="L105" s="105"/>
      <c r="M105" s="1"/>
      <c r="N105" s="1"/>
      <c r="O105" s="1"/>
    </row>
    <row r="106" spans="1:15" s="53" customFormat="1" ht="73.5" customHeight="1" x14ac:dyDescent="0.25">
      <c r="A106" s="105"/>
      <c r="B106" s="105"/>
      <c r="C106" s="105"/>
      <c r="D106" s="105"/>
      <c r="E106" s="105"/>
      <c r="F106" s="105"/>
      <c r="G106" s="105"/>
      <c r="H106" s="105"/>
      <c r="I106" s="105"/>
      <c r="J106" s="105"/>
      <c r="K106" s="105"/>
      <c r="L106" s="105"/>
      <c r="M106" s="1"/>
      <c r="N106" s="1"/>
      <c r="O106" s="1"/>
    </row>
    <row r="107" spans="1:15" ht="15.75" x14ac:dyDescent="0.25">
      <c r="A107" s="54"/>
      <c r="B107" s="54"/>
      <c r="C107" s="54"/>
      <c r="D107" s="54"/>
      <c r="E107" s="54"/>
      <c r="F107" s="54"/>
      <c r="G107" s="54"/>
      <c r="H107" s="105"/>
      <c r="I107" s="105"/>
      <c r="J107" s="105"/>
      <c r="K107" s="105"/>
      <c r="L107" s="105"/>
      <c r="M107" s="1"/>
      <c r="N107" s="1"/>
      <c r="O107" s="1"/>
    </row>
    <row r="108" spans="1:15" ht="15.75" x14ac:dyDescent="0.25">
      <c r="A108" s="191" t="s">
        <v>30</v>
      </c>
      <c r="B108" s="192"/>
      <c r="C108" s="55">
        <v>1</v>
      </c>
      <c r="D108" s="55" t="s">
        <v>31</v>
      </c>
      <c r="E108" s="55" t="s">
        <v>32</v>
      </c>
      <c r="F108" s="56" t="s">
        <v>33</v>
      </c>
      <c r="G108" s="56" t="s">
        <v>34</v>
      </c>
      <c r="H108" s="56" t="s">
        <v>35</v>
      </c>
      <c r="I108" s="105"/>
      <c r="J108" s="105"/>
      <c r="K108" s="105"/>
      <c r="L108" s="105"/>
      <c r="M108" s="1"/>
      <c r="N108" s="1"/>
      <c r="O108" s="2"/>
    </row>
    <row r="109" spans="1:15" ht="105" customHeight="1" x14ac:dyDescent="0.25">
      <c r="A109" s="57" t="s">
        <v>36</v>
      </c>
      <c r="B109" s="58">
        <v>105100000</v>
      </c>
      <c r="C109" s="59">
        <f>+B109*100%</f>
        <v>105100000</v>
      </c>
      <c r="D109" s="60">
        <f>+$C$109/$E$144</f>
        <v>115.68188472316697</v>
      </c>
      <c r="E109" s="60">
        <f>$B$109/$E$144</f>
        <v>115.68188472316697</v>
      </c>
      <c r="F109" s="60">
        <f>E109*0.75</f>
        <v>86.761413542375237</v>
      </c>
      <c r="G109" s="60">
        <f>E109*1.2</f>
        <v>138.81826166780036</v>
      </c>
      <c r="H109" s="60">
        <f>E109*1.5</f>
        <v>173.52282708475047</v>
      </c>
      <c r="I109" s="61"/>
      <c r="J109" s="105"/>
      <c r="K109" s="105"/>
      <c r="L109" s="105"/>
      <c r="M109" s="1"/>
      <c r="N109" s="1"/>
      <c r="O109" s="1"/>
    </row>
    <row r="110" spans="1:15" ht="21" x14ac:dyDescent="0.25">
      <c r="A110" s="62"/>
      <c r="B110" s="63"/>
      <c r="C110" s="64"/>
      <c r="D110" s="65"/>
      <c r="E110" s="65"/>
      <c r="F110" s="64"/>
      <c r="G110" s="65"/>
      <c r="H110" s="66"/>
      <c r="I110" s="67"/>
      <c r="J110" s="105"/>
      <c r="K110" s="105"/>
      <c r="L110" s="105"/>
      <c r="M110" s="1"/>
      <c r="N110" s="1"/>
      <c r="O110" s="1"/>
    </row>
    <row r="111" spans="1:15" s="53" customFormat="1" ht="30.75" customHeight="1" x14ac:dyDescent="0.25">
      <c r="A111" s="68"/>
      <c r="B111" s="69"/>
      <c r="C111" s="64"/>
      <c r="D111" s="65"/>
      <c r="E111" s="65"/>
      <c r="F111" s="64"/>
      <c r="G111" s="65"/>
      <c r="H111" s="66"/>
      <c r="I111" s="67"/>
      <c r="J111" s="105"/>
      <c r="K111" s="105"/>
      <c r="L111" s="105"/>
      <c r="M111" s="1"/>
      <c r="N111" s="1"/>
      <c r="O111" s="1"/>
    </row>
    <row r="112" spans="1:15" ht="24" thickBot="1" x14ac:dyDescent="0.3">
      <c r="A112" s="70"/>
      <c r="B112" s="70"/>
      <c r="C112" s="7"/>
      <c r="D112" s="8"/>
      <c r="E112" s="8"/>
      <c r="F112" s="190"/>
      <c r="G112" s="190"/>
      <c r="H112" s="190"/>
      <c r="I112" s="190"/>
      <c r="L112" s="70"/>
      <c r="M112" s="70"/>
      <c r="N112" s="70"/>
      <c r="O112" s="70"/>
    </row>
    <row r="113" spans="4:15" ht="24" thickBot="1" x14ac:dyDescent="0.3">
      <c r="D113" s="71" t="s">
        <v>37</v>
      </c>
      <c r="E113" s="72" t="s">
        <v>38</v>
      </c>
      <c r="F113" s="73" t="s">
        <v>39</v>
      </c>
      <c r="L113" s="70"/>
      <c r="M113" s="70"/>
      <c r="N113" s="70"/>
      <c r="O113" s="70"/>
    </row>
    <row r="114" spans="4:15" ht="24" thickBot="1" x14ac:dyDescent="0.3">
      <c r="D114" s="74">
        <v>1991</v>
      </c>
      <c r="E114" s="75">
        <v>51720</v>
      </c>
      <c r="F114" s="76">
        <v>0.26</v>
      </c>
      <c r="L114" s="70"/>
      <c r="M114" s="70"/>
      <c r="N114" s="70"/>
      <c r="O114" s="70"/>
    </row>
    <row r="115" spans="4:15" ht="24" thickBot="1" x14ac:dyDescent="0.3">
      <c r="D115" s="74">
        <v>1992</v>
      </c>
      <c r="E115" s="75">
        <v>65190</v>
      </c>
      <c r="F115" s="76" t="s">
        <v>40</v>
      </c>
      <c r="L115" s="70"/>
      <c r="M115" s="70"/>
      <c r="N115" s="70"/>
      <c r="O115" s="70"/>
    </row>
    <row r="116" spans="4:15" ht="24" thickBot="1" x14ac:dyDescent="0.3">
      <c r="D116" s="74">
        <v>1993</v>
      </c>
      <c r="E116" s="75">
        <v>81510</v>
      </c>
      <c r="F116" s="76" t="s">
        <v>41</v>
      </c>
      <c r="L116" s="70"/>
      <c r="M116" s="70"/>
      <c r="N116" s="70"/>
      <c r="O116" s="70"/>
    </row>
    <row r="117" spans="4:15" ht="24" thickBot="1" x14ac:dyDescent="0.3">
      <c r="D117" s="74">
        <v>1994</v>
      </c>
      <c r="E117" s="75">
        <v>98700</v>
      </c>
      <c r="F117" s="76" t="s">
        <v>42</v>
      </c>
      <c r="L117" s="70"/>
      <c r="M117" s="70"/>
      <c r="N117" s="70"/>
      <c r="O117" s="70"/>
    </row>
    <row r="118" spans="4:15" ht="24" thickBot="1" x14ac:dyDescent="0.3">
      <c r="D118" s="74">
        <v>1995</v>
      </c>
      <c r="E118" s="75">
        <v>118933</v>
      </c>
      <c r="F118" s="76" t="s">
        <v>43</v>
      </c>
      <c r="L118" s="70"/>
      <c r="M118" s="70"/>
      <c r="N118" s="70"/>
      <c r="O118" s="70"/>
    </row>
    <row r="119" spans="4:15" ht="24" thickBot="1" x14ac:dyDescent="0.3">
      <c r="D119" s="74">
        <v>1996</v>
      </c>
      <c r="E119" s="75">
        <v>142125</v>
      </c>
      <c r="F119" s="76" t="s">
        <v>44</v>
      </c>
      <c r="L119" s="70"/>
      <c r="M119" s="70"/>
      <c r="N119" s="70"/>
      <c r="O119" s="70"/>
    </row>
    <row r="120" spans="4:15" ht="15" customHeight="1" x14ac:dyDescent="0.25">
      <c r="D120" s="74">
        <v>1997</v>
      </c>
      <c r="E120" s="75">
        <v>172005</v>
      </c>
      <c r="F120" s="76">
        <v>0.21</v>
      </c>
    </row>
    <row r="121" spans="4:15" ht="15" customHeight="1" x14ac:dyDescent="0.25">
      <c r="D121" s="77">
        <v>1998</v>
      </c>
      <c r="E121" s="78">
        <v>203826</v>
      </c>
      <c r="F121" s="79">
        <v>0.185</v>
      </c>
    </row>
    <row r="122" spans="4:15" ht="15" customHeight="1" x14ac:dyDescent="0.25">
      <c r="D122" s="77">
        <v>1999</v>
      </c>
      <c r="E122" s="78">
        <v>236460</v>
      </c>
      <c r="F122" s="79">
        <v>0.16</v>
      </c>
    </row>
    <row r="123" spans="4:15" ht="15" customHeight="1" x14ac:dyDescent="0.25">
      <c r="D123" s="77">
        <v>2000</v>
      </c>
      <c r="E123" s="78">
        <v>260100</v>
      </c>
      <c r="F123" s="79">
        <v>0.1</v>
      </c>
    </row>
    <row r="124" spans="4:15" ht="15" customHeight="1" x14ac:dyDescent="0.25">
      <c r="D124" s="77">
        <v>2001</v>
      </c>
      <c r="E124" s="78">
        <v>286000</v>
      </c>
      <c r="F124" s="79">
        <v>0.1</v>
      </c>
    </row>
    <row r="125" spans="4:15" ht="15" customHeight="1" x14ac:dyDescent="0.25">
      <c r="D125" s="77">
        <v>2002</v>
      </c>
      <c r="E125" s="78">
        <v>309000</v>
      </c>
      <c r="F125" s="79">
        <v>0.08</v>
      </c>
    </row>
    <row r="126" spans="4:15" ht="15" customHeight="1" x14ac:dyDescent="0.25">
      <c r="D126" s="77">
        <v>2003</v>
      </c>
      <c r="E126" s="78">
        <v>332000</v>
      </c>
      <c r="F126" s="79">
        <v>7.3999999999999996E-2</v>
      </c>
    </row>
    <row r="127" spans="4:15" ht="15" customHeight="1" x14ac:dyDescent="0.25">
      <c r="D127" s="77">
        <v>2004</v>
      </c>
      <c r="E127" s="78">
        <v>358000</v>
      </c>
      <c r="F127" s="79">
        <v>7.8E-2</v>
      </c>
    </row>
    <row r="128" spans="4:15" ht="15" customHeight="1" x14ac:dyDescent="0.25">
      <c r="D128" s="77">
        <v>2005</v>
      </c>
      <c r="E128" s="78">
        <v>381500</v>
      </c>
      <c r="F128" s="79">
        <v>6.6000000000000003E-2</v>
      </c>
    </row>
    <row r="129" spans="4:9" ht="15" customHeight="1" x14ac:dyDescent="0.25">
      <c r="D129" s="77">
        <v>2006</v>
      </c>
      <c r="E129" s="78">
        <v>408000</v>
      </c>
      <c r="F129" s="79">
        <v>6.9000000000000006E-2</v>
      </c>
    </row>
    <row r="130" spans="4:9" ht="15" customHeight="1" x14ac:dyDescent="0.25">
      <c r="D130" s="77">
        <v>2007</v>
      </c>
      <c r="E130" s="78">
        <v>433700</v>
      </c>
      <c r="F130" s="79">
        <v>6.3E-2</v>
      </c>
    </row>
    <row r="131" spans="4:9" ht="15" customHeight="1" x14ac:dyDescent="0.25">
      <c r="D131" s="77">
        <v>2008</v>
      </c>
      <c r="E131" s="78">
        <v>461500</v>
      </c>
      <c r="F131" s="79">
        <v>6.4000000000000001E-2</v>
      </c>
    </row>
    <row r="132" spans="4:9" ht="15" customHeight="1" x14ac:dyDescent="0.25">
      <c r="D132" s="77">
        <v>2009</v>
      </c>
      <c r="E132" s="78">
        <v>496900</v>
      </c>
      <c r="F132" s="79">
        <v>7.6999999999999999E-2</v>
      </c>
    </row>
    <row r="133" spans="4:9" ht="15" customHeight="1" x14ac:dyDescent="0.25">
      <c r="D133" s="77">
        <v>2010</v>
      </c>
      <c r="E133" s="78">
        <v>515000</v>
      </c>
      <c r="F133" s="79">
        <v>3.5999999999999997E-2</v>
      </c>
    </row>
    <row r="134" spans="4:9" ht="15" customHeight="1" x14ac:dyDescent="0.25">
      <c r="D134" s="77">
        <v>2011</v>
      </c>
      <c r="E134" s="78">
        <v>535600</v>
      </c>
      <c r="F134" s="79">
        <v>0.04</v>
      </c>
    </row>
    <row r="135" spans="4:9" ht="15" customHeight="1" x14ac:dyDescent="0.25">
      <c r="D135" s="77">
        <v>2012</v>
      </c>
      <c r="E135" s="78">
        <v>566700</v>
      </c>
      <c r="F135" s="79">
        <v>5.8000000000000003E-2</v>
      </c>
    </row>
    <row r="136" spans="4:9" ht="15" customHeight="1" x14ac:dyDescent="0.25">
      <c r="D136" s="77">
        <v>2013</v>
      </c>
      <c r="E136" s="78">
        <v>589500</v>
      </c>
      <c r="F136" s="79">
        <v>4.02E-2</v>
      </c>
    </row>
    <row r="137" spans="4:9" ht="15" customHeight="1" x14ac:dyDescent="0.25">
      <c r="D137" s="77">
        <v>2014</v>
      </c>
      <c r="E137" s="78">
        <v>616000</v>
      </c>
      <c r="F137" s="79">
        <v>4.4999999999999998E-2</v>
      </c>
    </row>
    <row r="138" spans="4:9" ht="15" customHeight="1" x14ac:dyDescent="0.25">
      <c r="D138" s="77">
        <v>2015</v>
      </c>
      <c r="E138" s="78">
        <v>644350</v>
      </c>
      <c r="F138" s="79">
        <v>4.5999999999999999E-2</v>
      </c>
      <c r="H138" s="80"/>
    </row>
    <row r="139" spans="4:9" ht="15" customHeight="1" x14ac:dyDescent="0.25">
      <c r="D139" s="77">
        <v>2016</v>
      </c>
      <c r="E139" s="78">
        <v>689455</v>
      </c>
      <c r="F139" s="79">
        <v>7.0000000000000007E-2</v>
      </c>
      <c r="H139" s="80"/>
    </row>
    <row r="140" spans="4:9" ht="15" customHeight="1" x14ac:dyDescent="0.25">
      <c r="D140" s="77">
        <v>2017</v>
      </c>
      <c r="E140" s="78">
        <v>737717</v>
      </c>
      <c r="F140" s="79">
        <v>7.0000000000000007E-2</v>
      </c>
      <c r="H140" s="80"/>
    </row>
    <row r="141" spans="4:9" ht="15" customHeight="1" x14ac:dyDescent="0.25">
      <c r="D141" s="77">
        <v>2018</v>
      </c>
      <c r="E141" s="78">
        <v>781242</v>
      </c>
      <c r="F141" s="79">
        <v>0.06</v>
      </c>
      <c r="H141" s="81"/>
      <c r="I141" s="53"/>
    </row>
    <row r="142" spans="4:9" ht="15" customHeight="1" x14ac:dyDescent="0.25">
      <c r="D142" s="77">
        <v>2019</v>
      </c>
      <c r="E142" s="78">
        <v>828116</v>
      </c>
      <c r="F142" s="79">
        <v>0.06</v>
      </c>
      <c r="H142" s="81"/>
      <c r="I142" s="53"/>
    </row>
    <row r="143" spans="4:9" ht="15" customHeight="1" thickBot="1" x14ac:dyDescent="0.3">
      <c r="D143" s="82">
        <v>2020</v>
      </c>
      <c r="E143" s="83">
        <v>877803</v>
      </c>
      <c r="F143" s="84">
        <v>0.06</v>
      </c>
      <c r="H143" s="81"/>
      <c r="I143" s="53"/>
    </row>
    <row r="144" spans="4:9" ht="15" customHeight="1" thickBot="1" x14ac:dyDescent="0.3">
      <c r="D144" s="82">
        <v>2021</v>
      </c>
      <c r="E144" s="83">
        <v>908526</v>
      </c>
      <c r="F144" s="84">
        <v>3.5000000000000003E-2</v>
      </c>
      <c r="G144" s="81"/>
      <c r="H144" s="81"/>
      <c r="I144" s="53"/>
    </row>
    <row r="145" spans="4:9" ht="15" customHeight="1" x14ac:dyDescent="0.25">
      <c r="D145" s="53"/>
      <c r="E145" s="53"/>
      <c r="F145" s="53"/>
      <c r="G145" s="81"/>
      <c r="H145" s="81"/>
      <c r="I145" s="53"/>
    </row>
    <row r="146" spans="4:9" ht="23.25" x14ac:dyDescent="0.25">
      <c r="D146" s="53"/>
      <c r="E146" s="53"/>
      <c r="F146" s="53"/>
      <c r="G146" s="81"/>
      <c r="H146" s="81"/>
      <c r="I146" s="53"/>
    </row>
    <row r="147" spans="4:9" ht="23.25" x14ac:dyDescent="0.25">
      <c r="D147" s="53"/>
      <c r="E147" s="53"/>
      <c r="F147" s="53"/>
      <c r="G147" s="81"/>
      <c r="H147" s="81"/>
      <c r="I147" s="53"/>
    </row>
    <row r="148" spans="4:9" x14ac:dyDescent="0.25">
      <c r="D148" s="53"/>
      <c r="E148" s="53"/>
      <c r="F148" s="53"/>
      <c r="G148" s="85"/>
      <c r="H148" s="85"/>
      <c r="I148" s="53"/>
    </row>
    <row r="149" spans="4:9" x14ac:dyDescent="0.25">
      <c r="D149" s="53"/>
      <c r="E149" s="53"/>
      <c r="F149" s="53"/>
      <c r="G149" s="85"/>
      <c r="H149" s="85"/>
      <c r="I149" s="53"/>
    </row>
    <row r="150" spans="4:9" x14ac:dyDescent="0.25">
      <c r="D150" s="53"/>
      <c r="E150" s="53"/>
      <c r="F150" s="53"/>
      <c r="G150" s="85"/>
      <c r="H150" s="85"/>
      <c r="I150" s="53"/>
    </row>
    <row r="151" spans="4:9" x14ac:dyDescent="0.25">
      <c r="D151" s="53"/>
      <c r="E151" s="53"/>
      <c r="F151" s="53"/>
      <c r="G151" s="85"/>
      <c r="H151" s="85"/>
      <c r="I151" s="53"/>
    </row>
    <row r="152" spans="4:9" x14ac:dyDescent="0.25">
      <c r="D152" s="53"/>
      <c r="E152" s="53"/>
      <c r="F152" s="53"/>
      <c r="G152" s="85"/>
      <c r="H152" s="85"/>
      <c r="I152" s="53"/>
    </row>
    <row r="153" spans="4:9" x14ac:dyDescent="0.25">
      <c r="D153" s="53"/>
      <c r="E153" s="53"/>
      <c r="F153" s="53"/>
      <c r="G153" s="85"/>
      <c r="H153" s="85"/>
      <c r="I153" s="53"/>
    </row>
    <row r="154" spans="4:9" x14ac:dyDescent="0.25">
      <c r="D154" s="53"/>
      <c r="E154" s="53"/>
      <c r="F154" s="53"/>
      <c r="G154" s="85"/>
      <c r="H154" s="85"/>
      <c r="I154" s="53"/>
    </row>
    <row r="155" spans="4:9" x14ac:dyDescent="0.25">
      <c r="D155" s="53"/>
      <c r="E155" s="53"/>
      <c r="F155" s="53"/>
      <c r="G155" s="85"/>
      <c r="H155" s="85"/>
      <c r="I155" s="53"/>
    </row>
    <row r="156" spans="4:9" x14ac:dyDescent="0.25">
      <c r="G156" s="86"/>
      <c r="H156" s="85"/>
      <c r="I156" s="53"/>
    </row>
    <row r="157" spans="4:9" x14ac:dyDescent="0.25">
      <c r="D157" s="53"/>
      <c r="E157" s="53"/>
      <c r="F157" s="53"/>
      <c r="G157" s="85"/>
      <c r="H157" s="85"/>
      <c r="I157" s="53"/>
    </row>
    <row r="158" spans="4:9" x14ac:dyDescent="0.25">
      <c r="D158" s="53"/>
      <c r="E158" s="53"/>
      <c r="F158" s="53"/>
      <c r="G158" s="85"/>
      <c r="H158" s="85"/>
      <c r="I158" s="53"/>
    </row>
    <row r="159" spans="4:9" x14ac:dyDescent="0.25">
      <c r="G159" s="31"/>
      <c r="H159" s="31"/>
    </row>
  </sheetData>
  <mergeCells count="127">
    <mergeCell ref="C103:E103"/>
    <mergeCell ref="G103:I103"/>
    <mergeCell ref="L103:N103"/>
    <mergeCell ref="A108:B108"/>
    <mergeCell ref="F112:I112"/>
    <mergeCell ref="A18:G18"/>
    <mergeCell ref="I18:N18"/>
    <mergeCell ref="C100:E101"/>
    <mergeCell ref="G100:I101"/>
    <mergeCell ref="L100:N101"/>
    <mergeCell ref="C102:E102"/>
    <mergeCell ref="G102:I102"/>
    <mergeCell ref="L102:N102"/>
    <mergeCell ref="B94:C94"/>
    <mergeCell ref="B95:C95"/>
    <mergeCell ref="A96:G96"/>
    <mergeCell ref="I96:N96"/>
    <mergeCell ref="A91:H91"/>
    <mergeCell ref="M91:M92"/>
    <mergeCell ref="N91:N92"/>
    <mergeCell ref="B68:C68"/>
    <mergeCell ref="B69:C69"/>
    <mergeCell ref="A70:G70"/>
    <mergeCell ref="I70:N70"/>
    <mergeCell ref="O91:O92"/>
    <mergeCell ref="B92:C92"/>
    <mergeCell ref="A86:D86"/>
    <mergeCell ref="E86:O90"/>
    <mergeCell ref="A88:B88"/>
    <mergeCell ref="A89:B89"/>
    <mergeCell ref="C89:D89"/>
    <mergeCell ref="A90:B90"/>
    <mergeCell ref="C90:D90"/>
    <mergeCell ref="O78:O79"/>
    <mergeCell ref="B79:C79"/>
    <mergeCell ref="B81:C81"/>
    <mergeCell ref="B82:C82"/>
    <mergeCell ref="A83:G83"/>
    <mergeCell ref="I83:N83"/>
    <mergeCell ref="A77:B77"/>
    <mergeCell ref="C77:D77"/>
    <mergeCell ref="A78:H78"/>
    <mergeCell ref="M78:M79"/>
    <mergeCell ref="N78:N79"/>
    <mergeCell ref="A73:D73"/>
    <mergeCell ref="E73:O77"/>
    <mergeCell ref="A75:B75"/>
    <mergeCell ref="A76:B76"/>
    <mergeCell ref="C76:D76"/>
    <mergeCell ref="A65:H65"/>
    <mergeCell ref="M65:M66"/>
    <mergeCell ref="N65:N66"/>
    <mergeCell ref="O65:O66"/>
    <mergeCell ref="B66:C66"/>
    <mergeCell ref="A60:D60"/>
    <mergeCell ref="E60:O64"/>
    <mergeCell ref="A62:B62"/>
    <mergeCell ref="A63:B63"/>
    <mergeCell ref="C63:D63"/>
    <mergeCell ref="A64:B64"/>
    <mergeCell ref="C64:D64"/>
    <mergeCell ref="B55:C55"/>
    <mergeCell ref="B56:C56"/>
    <mergeCell ref="A52:H52"/>
    <mergeCell ref="M52:M53"/>
    <mergeCell ref="N52:N53"/>
    <mergeCell ref="O52:O53"/>
    <mergeCell ref="B53:C53"/>
    <mergeCell ref="A47:D47"/>
    <mergeCell ref="E47:O51"/>
    <mergeCell ref="A49:B49"/>
    <mergeCell ref="A50:B50"/>
    <mergeCell ref="C50:D50"/>
    <mergeCell ref="A51:B51"/>
    <mergeCell ref="C51:D51"/>
    <mergeCell ref="B42:C42"/>
    <mergeCell ref="B43:C43"/>
    <mergeCell ref="A44:G44"/>
    <mergeCell ref="I44:N44"/>
    <mergeCell ref="A38:B38"/>
    <mergeCell ref="C38:D38"/>
    <mergeCell ref="A39:H39"/>
    <mergeCell ref="M39:M40"/>
    <mergeCell ref="N39:N40"/>
    <mergeCell ref="B30:C30"/>
    <mergeCell ref="A31:G31"/>
    <mergeCell ref="I31:N31"/>
    <mergeCell ref="A34:D34"/>
    <mergeCell ref="E34:O38"/>
    <mergeCell ref="A36:B36"/>
    <mergeCell ref="A37:B37"/>
    <mergeCell ref="C37:D37"/>
    <mergeCell ref="O39:O40"/>
    <mergeCell ref="B40:C40"/>
    <mergeCell ref="B27:C27"/>
    <mergeCell ref="A21:D21"/>
    <mergeCell ref="E21:O25"/>
    <mergeCell ref="A23:B23"/>
    <mergeCell ref="A24:B24"/>
    <mergeCell ref="C24:D24"/>
    <mergeCell ref="A25:B25"/>
    <mergeCell ref="C25:D25"/>
    <mergeCell ref="B29:C29"/>
    <mergeCell ref="A8:D8"/>
    <mergeCell ref="E8:O12"/>
    <mergeCell ref="A10:B10"/>
    <mergeCell ref="A11:B11"/>
    <mergeCell ref="C11:D11"/>
    <mergeCell ref="A57:G57"/>
    <mergeCell ref="I57:N57"/>
    <mergeCell ref="A1:O1"/>
    <mergeCell ref="A2:O2"/>
    <mergeCell ref="A3:O3"/>
    <mergeCell ref="A4:O4"/>
    <mergeCell ref="O13:O14"/>
    <mergeCell ref="B14:C14"/>
    <mergeCell ref="B16:C16"/>
    <mergeCell ref="B17:C17"/>
    <mergeCell ref="A12:B12"/>
    <mergeCell ref="C12:D12"/>
    <mergeCell ref="A13:H13"/>
    <mergeCell ref="M13:M14"/>
    <mergeCell ref="N13:N14"/>
    <mergeCell ref="A26:H26"/>
    <mergeCell ref="M26:M27"/>
    <mergeCell ref="N26:N27"/>
    <mergeCell ref="O26:O27"/>
  </mergeCells>
  <conditionalFormatting sqref="O18">
    <cfRule type="containsText" dxfId="25" priority="13" operator="containsText" text="NO CUMPLE">
      <formula>NOT(ISERROR(SEARCH("NO CUMPLE",O18)))</formula>
    </cfRule>
    <cfRule type="containsText" dxfId="24" priority="14" operator="containsText" text="CUMPLE">
      <formula>NOT(ISERROR(SEARCH("CUMPLE",O18)))</formula>
    </cfRule>
  </conditionalFormatting>
  <conditionalFormatting sqref="O31">
    <cfRule type="containsText" dxfId="23" priority="11" operator="containsText" text="NO CUMPLE">
      <formula>NOT(ISERROR(SEARCH("NO CUMPLE",O31)))</formula>
    </cfRule>
    <cfRule type="containsText" dxfId="22" priority="12" operator="containsText" text="CUMPLE">
      <formula>NOT(ISERROR(SEARCH("CUMPLE",O31)))</formula>
    </cfRule>
  </conditionalFormatting>
  <conditionalFormatting sqref="O44">
    <cfRule type="containsText" dxfId="21" priority="9" operator="containsText" text="NO CUMPLE">
      <formula>NOT(ISERROR(SEARCH("NO CUMPLE",O44)))</formula>
    </cfRule>
    <cfRule type="containsText" dxfId="20" priority="10" operator="containsText" text="CUMPLE">
      <formula>NOT(ISERROR(SEARCH("CUMPLE",O44)))</formula>
    </cfRule>
  </conditionalFormatting>
  <conditionalFormatting sqref="O57">
    <cfRule type="containsText" dxfId="19" priority="7" operator="containsText" text="NO CUMPLE">
      <formula>NOT(ISERROR(SEARCH("NO CUMPLE",O57)))</formula>
    </cfRule>
    <cfRule type="containsText" dxfId="18" priority="8" operator="containsText" text="CUMPLE">
      <formula>NOT(ISERROR(SEARCH("CUMPLE",O57)))</formula>
    </cfRule>
  </conditionalFormatting>
  <conditionalFormatting sqref="O70">
    <cfRule type="containsText" dxfId="17" priority="5" operator="containsText" text="NO CUMPLE">
      <formula>NOT(ISERROR(SEARCH("NO CUMPLE",O70)))</formula>
    </cfRule>
    <cfRule type="containsText" dxfId="16" priority="6" operator="containsText" text="CUMPLE">
      <formula>NOT(ISERROR(SEARCH("CUMPLE",O70)))</formula>
    </cfRule>
  </conditionalFormatting>
  <conditionalFormatting sqref="O83">
    <cfRule type="containsText" dxfId="15" priority="3" operator="containsText" text="NO CUMPLE">
      <formula>NOT(ISERROR(SEARCH("NO CUMPLE",O83)))</formula>
    </cfRule>
    <cfRule type="containsText" dxfId="14" priority="4" operator="containsText" text="CUMPLE">
      <formula>NOT(ISERROR(SEARCH("CUMPLE",O83)))</formula>
    </cfRule>
  </conditionalFormatting>
  <conditionalFormatting sqref="O96">
    <cfRule type="containsText" dxfId="13" priority="1" operator="containsText" text="NO CUMPLE">
      <formula>NOT(ISERROR(SEARCH("NO CUMPLE",O96)))</formula>
    </cfRule>
    <cfRule type="containsText" dxfId="12" priority="2" operator="containsText" text="CUMPLE">
      <formula>NOT(ISERROR(SEARCH("CUMPLE",O96)))</formula>
    </cfRule>
  </conditionalFormatting>
  <dataValidations count="1">
    <dataValidation type="list" allowBlank="1" showInputMessage="1" showErrorMessage="1" sqref="O83 O18 O44 M16:N17 O31 M29:N30 M42:N43 O57 M55:N56 O70 M68:N69 M81:N82 O96 M94:N95">
      <formula1>$Q$3:$Q$4</formula1>
    </dataValidation>
  </dataValidations>
  <pageMargins left="0.7" right="0.7" top="0.75" bottom="0.75" header="0.51180555555555496" footer="0.51180555555555496"/>
  <pageSetup scale="15" firstPageNumber="0" orientation="portrait" r:id="rId1"/>
  <rowBreaks count="2" manualBreakCount="2">
    <brk id="19" max="16383" man="1"/>
    <brk id="10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105"/>
  <sheetViews>
    <sheetView topLeftCell="F31" zoomScale="70" zoomScaleNormal="70" zoomScaleSheetLayoutView="40" zoomScalePageLayoutView="70" workbookViewId="0">
      <selection activeCell="O40" sqref="O40"/>
    </sheetView>
  </sheetViews>
  <sheetFormatPr baseColWidth="10" defaultColWidth="9.140625" defaultRowHeight="15" x14ac:dyDescent="0.25"/>
  <cols>
    <col min="1" max="1" width="74" style="29" customWidth="1"/>
    <col min="2" max="3" width="33" style="29" customWidth="1"/>
    <col min="4" max="5" width="34.28515625" style="29" customWidth="1"/>
    <col min="6" max="6" width="43.5703125" style="29" customWidth="1"/>
    <col min="7" max="7" width="20.140625" style="29" customWidth="1"/>
    <col min="8" max="8" width="20.85546875" style="29" customWidth="1"/>
    <col min="9" max="9" width="26.42578125" style="29" customWidth="1"/>
    <col min="10" max="10" width="28.140625" style="29" customWidth="1"/>
    <col min="11" max="11" width="21.42578125" style="29" customWidth="1"/>
    <col min="12" max="12" width="23.28515625" style="29" customWidth="1"/>
    <col min="13" max="14" width="37.28515625" style="29" customWidth="1"/>
    <col min="15" max="15" width="97.42578125" style="29" customWidth="1"/>
    <col min="16" max="16" width="9.140625" style="29"/>
    <col min="17" max="17" width="17.7109375" style="29" customWidth="1"/>
    <col min="18" max="16384" width="9.140625" style="29"/>
  </cols>
  <sheetData>
    <row r="1" spans="1:17" s="28" customFormat="1" ht="59.25" customHeight="1" x14ac:dyDescent="0.25">
      <c r="A1" s="144" t="s">
        <v>6</v>
      </c>
      <c r="B1" s="145"/>
      <c r="C1" s="145"/>
      <c r="D1" s="145"/>
      <c r="E1" s="145"/>
      <c r="F1" s="145"/>
      <c r="G1" s="145"/>
      <c r="H1" s="145"/>
      <c r="I1" s="145"/>
      <c r="J1" s="145"/>
      <c r="K1" s="145"/>
      <c r="L1" s="145"/>
      <c r="M1" s="145"/>
      <c r="N1" s="145"/>
      <c r="O1" s="146"/>
    </row>
    <row r="2" spans="1:17" ht="35.25" customHeight="1" x14ac:dyDescent="0.25">
      <c r="A2" s="147" t="s">
        <v>7</v>
      </c>
      <c r="B2" s="147"/>
      <c r="C2" s="147"/>
      <c r="D2" s="147"/>
      <c r="E2" s="147"/>
      <c r="F2" s="147"/>
      <c r="G2" s="147"/>
      <c r="H2" s="147"/>
      <c r="I2" s="147"/>
      <c r="J2" s="147"/>
      <c r="K2" s="147"/>
      <c r="L2" s="147"/>
      <c r="M2" s="147"/>
      <c r="N2" s="147"/>
      <c r="O2" s="147"/>
    </row>
    <row r="3" spans="1:17" ht="35.25" customHeight="1" x14ac:dyDescent="0.25">
      <c r="A3" s="148" t="s">
        <v>8</v>
      </c>
      <c r="B3" s="148"/>
      <c r="C3" s="148"/>
      <c r="D3" s="148"/>
      <c r="E3" s="148"/>
      <c r="F3" s="148"/>
      <c r="G3" s="148"/>
      <c r="H3" s="148"/>
      <c r="I3" s="148"/>
      <c r="J3" s="148"/>
      <c r="K3" s="148"/>
      <c r="L3" s="148"/>
      <c r="M3" s="148"/>
      <c r="N3" s="148"/>
      <c r="O3" s="148"/>
      <c r="Q3" s="30" t="s">
        <v>9</v>
      </c>
    </row>
    <row r="4" spans="1:17" s="31" customFormat="1" ht="27.75" customHeight="1" x14ac:dyDescent="0.25">
      <c r="A4" s="149"/>
      <c r="B4" s="149"/>
      <c r="C4" s="149"/>
      <c r="D4" s="149"/>
      <c r="E4" s="149"/>
      <c r="F4" s="149"/>
      <c r="G4" s="149"/>
      <c r="H4" s="149"/>
      <c r="I4" s="149"/>
      <c r="J4" s="149"/>
      <c r="K4" s="149"/>
      <c r="L4" s="149"/>
      <c r="M4" s="149"/>
      <c r="N4" s="149"/>
      <c r="O4" s="149"/>
      <c r="Q4" s="32" t="s">
        <v>10</v>
      </c>
    </row>
    <row r="5" spans="1:17" s="31" customFormat="1" ht="16.5" thickBot="1" x14ac:dyDescent="0.3">
      <c r="A5" s="33"/>
      <c r="B5" s="33"/>
      <c r="C5" s="33"/>
      <c r="D5" s="33"/>
      <c r="E5" s="33"/>
      <c r="F5" s="33"/>
      <c r="G5" s="33"/>
      <c r="H5" s="33"/>
      <c r="I5" s="33"/>
      <c r="J5" s="33"/>
      <c r="K5" s="33"/>
      <c r="L5" s="33"/>
      <c r="M5" s="1"/>
      <c r="N5" s="1"/>
      <c r="O5" s="2"/>
    </row>
    <row r="6" spans="1:17" ht="30.75" customHeight="1" thickBot="1" x14ac:dyDescent="0.3">
      <c r="A6" s="150">
        <v>1</v>
      </c>
      <c r="B6" s="151"/>
      <c r="C6" s="151"/>
      <c r="D6" s="152"/>
      <c r="E6" s="164" t="s">
        <v>60</v>
      </c>
      <c r="F6" s="164"/>
      <c r="G6" s="164"/>
      <c r="H6" s="164"/>
      <c r="I6" s="164"/>
      <c r="J6" s="164"/>
      <c r="K6" s="164"/>
      <c r="L6" s="164"/>
      <c r="M6" s="164"/>
      <c r="N6" s="164"/>
      <c r="O6" s="165"/>
    </row>
    <row r="7" spans="1:17" ht="50.25" customHeight="1" x14ac:dyDescent="0.25">
      <c r="A7" s="34" t="s">
        <v>11</v>
      </c>
      <c r="B7" s="11">
        <v>2</v>
      </c>
      <c r="C7" s="35" t="s">
        <v>12</v>
      </c>
      <c r="D7" s="36">
        <f>+$E$55</f>
        <v>23.66470524784101</v>
      </c>
      <c r="E7" s="166"/>
      <c r="F7" s="166"/>
      <c r="G7" s="166"/>
      <c r="H7" s="166"/>
      <c r="I7" s="166"/>
      <c r="J7" s="166"/>
      <c r="K7" s="166"/>
      <c r="L7" s="166"/>
      <c r="M7" s="166"/>
      <c r="N7" s="166"/>
      <c r="O7" s="167"/>
    </row>
    <row r="8" spans="1:17" ht="23.25" customHeight="1" x14ac:dyDescent="0.25">
      <c r="A8" s="153" t="s">
        <v>13</v>
      </c>
      <c r="B8" s="154"/>
      <c r="C8" s="37">
        <v>1</v>
      </c>
      <c r="D8" s="38">
        <f>+D7*C8</f>
        <v>23.66470524784101</v>
      </c>
      <c r="E8" s="166"/>
      <c r="F8" s="166"/>
      <c r="G8" s="166"/>
      <c r="H8" s="166"/>
      <c r="I8" s="166"/>
      <c r="J8" s="166"/>
      <c r="K8" s="166"/>
      <c r="L8" s="166"/>
      <c r="M8" s="166"/>
      <c r="N8" s="166"/>
      <c r="O8" s="167"/>
    </row>
    <row r="9" spans="1:17" ht="23.25" customHeight="1" x14ac:dyDescent="0.25">
      <c r="A9" s="163" t="s">
        <v>14</v>
      </c>
      <c r="B9" s="163"/>
      <c r="C9" s="161"/>
      <c r="D9" s="162"/>
      <c r="E9" s="166"/>
      <c r="F9" s="166"/>
      <c r="G9" s="166"/>
      <c r="H9" s="166"/>
      <c r="I9" s="166"/>
      <c r="J9" s="166"/>
      <c r="K9" s="166"/>
      <c r="L9" s="166"/>
      <c r="M9" s="166"/>
      <c r="N9" s="166"/>
      <c r="O9" s="167"/>
    </row>
    <row r="10" spans="1:17" ht="15" customHeight="1" thickBot="1" x14ac:dyDescent="0.3">
      <c r="A10" s="155" t="s">
        <v>15</v>
      </c>
      <c r="B10" s="156"/>
      <c r="C10" s="157" t="str">
        <f>+IF(H16&gt;D8,"CUMPLE","NO CUMPLE")</f>
        <v>NO CUMPLE</v>
      </c>
      <c r="D10" s="158"/>
      <c r="E10" s="168"/>
      <c r="F10" s="168"/>
      <c r="G10" s="168"/>
      <c r="H10" s="168"/>
      <c r="I10" s="168"/>
      <c r="J10" s="168"/>
      <c r="K10" s="168"/>
      <c r="L10" s="168"/>
      <c r="M10" s="168"/>
      <c r="N10" s="168"/>
      <c r="O10" s="169"/>
    </row>
    <row r="11" spans="1:17" ht="55.5" customHeight="1" x14ac:dyDescent="0.25">
      <c r="A11" s="170" t="s">
        <v>16</v>
      </c>
      <c r="B11" s="171"/>
      <c r="C11" s="171"/>
      <c r="D11" s="171"/>
      <c r="E11" s="171"/>
      <c r="F11" s="171"/>
      <c r="G11" s="171"/>
      <c r="H11" s="172"/>
      <c r="I11" s="39" t="s">
        <v>68</v>
      </c>
      <c r="J11" s="103" t="s">
        <v>69</v>
      </c>
      <c r="K11" s="129" t="s">
        <v>70</v>
      </c>
      <c r="L11" s="129" t="s">
        <v>71</v>
      </c>
      <c r="M11" s="159" t="s">
        <v>17</v>
      </c>
      <c r="N11" s="159" t="s">
        <v>18</v>
      </c>
      <c r="O11" s="173" t="s">
        <v>19</v>
      </c>
    </row>
    <row r="12" spans="1:17" ht="77.25" customHeight="1" x14ac:dyDescent="0.25">
      <c r="A12" s="40" t="s">
        <v>20</v>
      </c>
      <c r="B12" s="175" t="s">
        <v>21</v>
      </c>
      <c r="C12" s="176"/>
      <c r="D12" s="41" t="s">
        <v>22</v>
      </c>
      <c r="E12" s="41" t="s">
        <v>23</v>
      </c>
      <c r="F12" s="41" t="s">
        <v>24</v>
      </c>
      <c r="G12" s="104" t="s">
        <v>25</v>
      </c>
      <c r="H12" s="104" t="s">
        <v>26</v>
      </c>
      <c r="I12" s="42" t="s">
        <v>27</v>
      </c>
      <c r="J12" s="42" t="s">
        <v>65</v>
      </c>
      <c r="K12" s="129" t="s">
        <v>66</v>
      </c>
      <c r="L12" s="129" t="s">
        <v>67</v>
      </c>
      <c r="M12" s="160"/>
      <c r="N12" s="160"/>
      <c r="O12" s="174"/>
    </row>
    <row r="13" spans="1:17" s="31" customFormat="1" ht="15.75" x14ac:dyDescent="0.25">
      <c r="A13" s="43"/>
      <c r="B13" s="44"/>
      <c r="C13" s="44"/>
      <c r="D13" s="44"/>
      <c r="E13" s="44"/>
      <c r="F13" s="44"/>
      <c r="G13" s="44"/>
      <c r="H13" s="44"/>
      <c r="I13" s="44"/>
      <c r="J13" s="44"/>
      <c r="K13" s="44"/>
      <c r="L13" s="44"/>
      <c r="M13" s="44"/>
      <c r="N13" s="44"/>
      <c r="O13" s="45"/>
    </row>
    <row r="14" spans="1:17" s="49" customFormat="1" ht="141.75" customHeight="1" x14ac:dyDescent="0.25">
      <c r="A14" s="46" t="s">
        <v>100</v>
      </c>
      <c r="B14" s="177" t="s">
        <v>100</v>
      </c>
      <c r="C14" s="178"/>
      <c r="D14" s="47" t="s">
        <v>100</v>
      </c>
      <c r="E14" s="9" t="s">
        <v>84</v>
      </c>
      <c r="F14" s="4" t="s">
        <v>84</v>
      </c>
      <c r="G14" s="12" t="s">
        <v>84</v>
      </c>
      <c r="H14" s="4" t="s">
        <v>84</v>
      </c>
      <c r="I14" s="3" t="s">
        <v>10</v>
      </c>
      <c r="J14" s="5" t="s">
        <v>10</v>
      </c>
      <c r="K14" s="130" t="s">
        <v>9</v>
      </c>
      <c r="L14" s="6" t="s">
        <v>9</v>
      </c>
      <c r="M14" s="46" t="s">
        <v>10</v>
      </c>
      <c r="N14" s="46" t="s">
        <v>10</v>
      </c>
      <c r="O14" s="48" t="s">
        <v>99</v>
      </c>
    </row>
    <row r="15" spans="1:17" s="49" customFormat="1" ht="15.75" x14ac:dyDescent="0.25">
      <c r="A15" s="46"/>
      <c r="B15" s="177"/>
      <c r="C15" s="178"/>
      <c r="D15" s="47"/>
      <c r="E15" s="102"/>
      <c r="F15" s="4"/>
      <c r="G15" s="12"/>
      <c r="H15" s="4"/>
      <c r="I15" s="3"/>
      <c r="J15" s="5"/>
      <c r="K15" s="130"/>
      <c r="L15" s="6"/>
      <c r="M15" s="46"/>
      <c r="N15" s="46"/>
      <c r="O15" s="50"/>
      <c r="Q15" s="51"/>
    </row>
    <row r="16" spans="1:17" s="49" customFormat="1" ht="48" customHeight="1" thickBot="1" x14ac:dyDescent="0.3">
      <c r="A16" s="181" t="s">
        <v>28</v>
      </c>
      <c r="B16" s="182"/>
      <c r="C16" s="182"/>
      <c r="D16" s="182"/>
      <c r="E16" s="182"/>
      <c r="F16" s="182"/>
      <c r="G16" s="183"/>
      <c r="H16" s="10">
        <f>+SUM(H14:H14)+SUM(H15:H15)</f>
        <v>0</v>
      </c>
      <c r="I16" s="184" t="s">
        <v>72</v>
      </c>
      <c r="J16" s="185"/>
      <c r="K16" s="185"/>
      <c r="L16" s="185"/>
      <c r="M16" s="185"/>
      <c r="N16" s="186"/>
      <c r="O16" s="52" t="s">
        <v>10</v>
      </c>
    </row>
    <row r="17" spans="1:17" ht="15.75" x14ac:dyDescent="0.25">
      <c r="A17" s="105"/>
      <c r="B17" s="105"/>
      <c r="C17" s="105"/>
      <c r="D17" s="105"/>
      <c r="E17" s="105"/>
      <c r="F17" s="105"/>
      <c r="G17" s="105"/>
      <c r="H17" s="105"/>
      <c r="I17" s="105"/>
      <c r="J17" s="105"/>
      <c r="K17" s="105"/>
      <c r="L17" s="105"/>
      <c r="M17" s="1"/>
      <c r="N17" s="1"/>
      <c r="O17" s="1"/>
    </row>
    <row r="18" spans="1:17" s="53" customFormat="1" ht="16.5" thickBot="1" x14ac:dyDescent="0.3">
      <c r="A18" s="105"/>
      <c r="B18" s="105"/>
      <c r="C18" s="105"/>
      <c r="D18" s="105"/>
      <c r="E18" s="105"/>
      <c r="F18" s="105"/>
      <c r="G18" s="105"/>
      <c r="H18" s="105"/>
      <c r="I18" s="105"/>
      <c r="J18" s="105"/>
      <c r="K18" s="105"/>
      <c r="L18" s="105"/>
      <c r="M18" s="1"/>
      <c r="N18" s="1"/>
      <c r="O18" s="1"/>
    </row>
    <row r="19" spans="1:17" ht="30.75" customHeight="1" thickBot="1" x14ac:dyDescent="0.3">
      <c r="A19" s="150">
        <v>2</v>
      </c>
      <c r="B19" s="151"/>
      <c r="C19" s="151"/>
      <c r="D19" s="152"/>
      <c r="E19" s="164" t="s">
        <v>54</v>
      </c>
      <c r="F19" s="164"/>
      <c r="G19" s="164"/>
      <c r="H19" s="164"/>
      <c r="I19" s="164"/>
      <c r="J19" s="164"/>
      <c r="K19" s="164"/>
      <c r="L19" s="164"/>
      <c r="M19" s="164"/>
      <c r="N19" s="164"/>
      <c r="O19" s="165"/>
    </row>
    <row r="20" spans="1:17" ht="50.25" customHeight="1" x14ac:dyDescent="0.25">
      <c r="A20" s="34" t="s">
        <v>11</v>
      </c>
      <c r="B20" s="11">
        <v>2</v>
      </c>
      <c r="C20" s="35" t="s">
        <v>12</v>
      </c>
      <c r="D20" s="36">
        <f>+$E$55</f>
        <v>23.66470524784101</v>
      </c>
      <c r="E20" s="166"/>
      <c r="F20" s="166"/>
      <c r="G20" s="166"/>
      <c r="H20" s="166"/>
      <c r="I20" s="166"/>
      <c r="J20" s="166"/>
      <c r="K20" s="166"/>
      <c r="L20" s="166"/>
      <c r="M20" s="166"/>
      <c r="N20" s="166"/>
      <c r="O20" s="167"/>
    </row>
    <row r="21" spans="1:17" ht="23.25" customHeight="1" x14ac:dyDescent="0.25">
      <c r="A21" s="153" t="s">
        <v>13</v>
      </c>
      <c r="B21" s="154"/>
      <c r="C21" s="37">
        <v>1</v>
      </c>
      <c r="D21" s="38">
        <f>+D20*C21</f>
        <v>23.66470524784101</v>
      </c>
      <c r="E21" s="166"/>
      <c r="F21" s="166"/>
      <c r="G21" s="166"/>
      <c r="H21" s="166"/>
      <c r="I21" s="166"/>
      <c r="J21" s="166"/>
      <c r="K21" s="166"/>
      <c r="L21" s="166"/>
      <c r="M21" s="166"/>
      <c r="N21" s="166"/>
      <c r="O21" s="167"/>
    </row>
    <row r="22" spans="1:17" ht="23.25" customHeight="1" x14ac:dyDescent="0.25">
      <c r="A22" s="163" t="s">
        <v>14</v>
      </c>
      <c r="B22" s="163"/>
      <c r="C22" s="161">
        <v>44291</v>
      </c>
      <c r="D22" s="162"/>
      <c r="E22" s="166"/>
      <c r="F22" s="166"/>
      <c r="G22" s="166"/>
      <c r="H22" s="166"/>
      <c r="I22" s="166"/>
      <c r="J22" s="166"/>
      <c r="K22" s="166"/>
      <c r="L22" s="166"/>
      <c r="M22" s="166"/>
      <c r="N22" s="166"/>
      <c r="O22" s="167"/>
    </row>
    <row r="23" spans="1:17" ht="15" customHeight="1" thickBot="1" x14ac:dyDescent="0.3">
      <c r="A23" s="155" t="s">
        <v>15</v>
      </c>
      <c r="B23" s="156"/>
      <c r="C23" s="157" t="str">
        <f>+IF(H29&gt;D21,"CUMPLE","NO CUMPLE")</f>
        <v>NO CUMPLE</v>
      </c>
      <c r="D23" s="158"/>
      <c r="E23" s="168"/>
      <c r="F23" s="168"/>
      <c r="G23" s="168"/>
      <c r="H23" s="168"/>
      <c r="I23" s="168"/>
      <c r="J23" s="168"/>
      <c r="K23" s="168"/>
      <c r="L23" s="168"/>
      <c r="M23" s="168"/>
      <c r="N23" s="168"/>
      <c r="O23" s="169"/>
    </row>
    <row r="24" spans="1:17" ht="55.5" customHeight="1" x14ac:dyDescent="0.25">
      <c r="A24" s="170" t="s">
        <v>16</v>
      </c>
      <c r="B24" s="171"/>
      <c r="C24" s="171"/>
      <c r="D24" s="171"/>
      <c r="E24" s="171"/>
      <c r="F24" s="171"/>
      <c r="G24" s="171"/>
      <c r="H24" s="172"/>
      <c r="I24" s="39" t="s">
        <v>68</v>
      </c>
      <c r="J24" s="103" t="s">
        <v>69</v>
      </c>
      <c r="K24" s="129" t="s">
        <v>70</v>
      </c>
      <c r="L24" s="129" t="s">
        <v>71</v>
      </c>
      <c r="M24" s="159" t="s">
        <v>17</v>
      </c>
      <c r="N24" s="159" t="s">
        <v>18</v>
      </c>
      <c r="O24" s="173" t="s">
        <v>19</v>
      </c>
    </row>
    <row r="25" spans="1:17" ht="77.25" customHeight="1" x14ac:dyDescent="0.25">
      <c r="A25" s="40" t="s">
        <v>20</v>
      </c>
      <c r="B25" s="175" t="s">
        <v>21</v>
      </c>
      <c r="C25" s="176"/>
      <c r="D25" s="41" t="s">
        <v>22</v>
      </c>
      <c r="E25" s="41" t="s">
        <v>23</v>
      </c>
      <c r="F25" s="41" t="s">
        <v>24</v>
      </c>
      <c r="G25" s="104" t="s">
        <v>25</v>
      </c>
      <c r="H25" s="104" t="s">
        <v>26</v>
      </c>
      <c r="I25" s="42" t="s">
        <v>27</v>
      </c>
      <c r="J25" s="42" t="s">
        <v>65</v>
      </c>
      <c r="K25" s="129" t="s">
        <v>66</v>
      </c>
      <c r="L25" s="129" t="s">
        <v>67</v>
      </c>
      <c r="M25" s="160"/>
      <c r="N25" s="160"/>
      <c r="O25" s="174"/>
    </row>
    <row r="26" spans="1:17" s="31" customFormat="1" ht="15.75" x14ac:dyDescent="0.25">
      <c r="A26" s="43"/>
      <c r="B26" s="44"/>
      <c r="C26" s="44"/>
      <c r="D26" s="44"/>
      <c r="E26" s="44"/>
      <c r="F26" s="44"/>
      <c r="G26" s="44"/>
      <c r="H26" s="44"/>
      <c r="I26" s="44"/>
      <c r="J26" s="44"/>
      <c r="K26" s="44"/>
      <c r="L26" s="44"/>
      <c r="M26" s="44"/>
      <c r="N26" s="44"/>
      <c r="O26" s="45"/>
    </row>
    <row r="27" spans="1:17" s="49" customFormat="1" ht="141.75" customHeight="1" x14ac:dyDescent="0.25">
      <c r="A27" s="46" t="s">
        <v>84</v>
      </c>
      <c r="B27" s="177" t="s">
        <v>84</v>
      </c>
      <c r="C27" s="178"/>
      <c r="D27" s="47" t="s">
        <v>84</v>
      </c>
      <c r="E27" s="9" t="s">
        <v>84</v>
      </c>
      <c r="F27" s="4" t="s">
        <v>84</v>
      </c>
      <c r="G27" s="12" t="s">
        <v>84</v>
      </c>
      <c r="H27" s="4" t="s">
        <v>84</v>
      </c>
      <c r="I27" s="3" t="s">
        <v>75</v>
      </c>
      <c r="J27" s="5" t="s">
        <v>10</v>
      </c>
      <c r="K27" s="130" t="s">
        <v>9</v>
      </c>
      <c r="L27" s="6" t="s">
        <v>9</v>
      </c>
      <c r="M27" s="46" t="s">
        <v>10</v>
      </c>
      <c r="N27" s="46" t="s">
        <v>10</v>
      </c>
      <c r="O27" s="48" t="s">
        <v>85</v>
      </c>
    </row>
    <row r="28" spans="1:17" s="49" customFormat="1" ht="15.75" x14ac:dyDescent="0.25">
      <c r="A28" s="46"/>
      <c r="B28" s="177"/>
      <c r="C28" s="178"/>
      <c r="D28" s="47"/>
      <c r="E28" s="102"/>
      <c r="F28" s="4"/>
      <c r="G28" s="12"/>
      <c r="H28" s="4"/>
      <c r="I28" s="3"/>
      <c r="J28" s="5"/>
      <c r="K28" s="130"/>
      <c r="L28" s="6"/>
      <c r="M28" s="46"/>
      <c r="N28" s="46"/>
      <c r="O28" s="50"/>
      <c r="Q28" s="51"/>
    </row>
    <row r="29" spans="1:17" s="49" customFormat="1" ht="48" customHeight="1" thickBot="1" x14ac:dyDescent="0.3">
      <c r="A29" s="181" t="s">
        <v>28</v>
      </c>
      <c r="B29" s="182"/>
      <c r="C29" s="182"/>
      <c r="D29" s="182"/>
      <c r="E29" s="182"/>
      <c r="F29" s="182"/>
      <c r="G29" s="183"/>
      <c r="H29" s="10">
        <f>+SUM(H27:H27)+SUM(H28:H28)</f>
        <v>0</v>
      </c>
      <c r="I29" s="184" t="s">
        <v>72</v>
      </c>
      <c r="J29" s="185"/>
      <c r="K29" s="185"/>
      <c r="L29" s="185"/>
      <c r="M29" s="185"/>
      <c r="N29" s="186"/>
      <c r="O29" s="52" t="s">
        <v>10</v>
      </c>
    </row>
    <row r="30" spans="1:17" ht="15.75" x14ac:dyDescent="0.25">
      <c r="A30" s="105"/>
      <c r="B30" s="105"/>
      <c r="C30" s="105"/>
      <c r="D30" s="105"/>
      <c r="E30" s="105"/>
      <c r="F30" s="105"/>
      <c r="G30" s="105"/>
      <c r="H30" s="105"/>
      <c r="I30" s="105"/>
      <c r="J30" s="105"/>
      <c r="K30" s="105"/>
      <c r="L30" s="105"/>
      <c r="M30" s="1"/>
      <c r="N30" s="1"/>
      <c r="O30" s="1"/>
    </row>
    <row r="31" spans="1:17" s="53" customFormat="1" ht="16.5" thickBot="1" x14ac:dyDescent="0.3">
      <c r="A31" s="105"/>
      <c r="B31" s="105"/>
      <c r="C31" s="105"/>
      <c r="D31" s="105"/>
      <c r="E31" s="105"/>
      <c r="F31" s="105"/>
      <c r="G31" s="105"/>
      <c r="H31" s="105"/>
      <c r="I31" s="105"/>
      <c r="J31" s="105"/>
      <c r="K31" s="105"/>
      <c r="L31" s="105"/>
      <c r="M31" s="1"/>
      <c r="N31" s="1"/>
      <c r="O31" s="1"/>
    </row>
    <row r="32" spans="1:17" ht="30.75" customHeight="1" thickBot="1" x14ac:dyDescent="0.3">
      <c r="A32" s="150">
        <v>3</v>
      </c>
      <c r="B32" s="151"/>
      <c r="C32" s="151"/>
      <c r="D32" s="152"/>
      <c r="E32" s="164" t="s">
        <v>56</v>
      </c>
      <c r="F32" s="164"/>
      <c r="G32" s="164"/>
      <c r="H32" s="164"/>
      <c r="I32" s="164"/>
      <c r="J32" s="164"/>
      <c r="K32" s="164"/>
      <c r="L32" s="164"/>
      <c r="M32" s="164"/>
      <c r="N32" s="164"/>
      <c r="O32" s="165"/>
    </row>
    <row r="33" spans="1:17" ht="50.25" customHeight="1" x14ac:dyDescent="0.25">
      <c r="A33" s="34" t="s">
        <v>11</v>
      </c>
      <c r="B33" s="11">
        <v>2</v>
      </c>
      <c r="C33" s="35" t="s">
        <v>12</v>
      </c>
      <c r="D33" s="36">
        <f>+$E$55</f>
        <v>23.66470524784101</v>
      </c>
      <c r="E33" s="166"/>
      <c r="F33" s="166"/>
      <c r="G33" s="166"/>
      <c r="H33" s="166"/>
      <c r="I33" s="166"/>
      <c r="J33" s="166"/>
      <c r="K33" s="166"/>
      <c r="L33" s="166"/>
      <c r="M33" s="166"/>
      <c r="N33" s="166"/>
      <c r="O33" s="167"/>
    </row>
    <row r="34" spans="1:17" ht="23.25" customHeight="1" x14ac:dyDescent="0.25">
      <c r="A34" s="153" t="s">
        <v>13</v>
      </c>
      <c r="B34" s="154"/>
      <c r="C34" s="37">
        <v>1</v>
      </c>
      <c r="D34" s="38">
        <f>+D33*C34</f>
        <v>23.66470524784101</v>
      </c>
      <c r="E34" s="166"/>
      <c r="F34" s="166"/>
      <c r="G34" s="166"/>
      <c r="H34" s="166"/>
      <c r="I34" s="166"/>
      <c r="J34" s="166"/>
      <c r="K34" s="166"/>
      <c r="L34" s="166"/>
      <c r="M34" s="166"/>
      <c r="N34" s="166"/>
      <c r="O34" s="167"/>
    </row>
    <row r="35" spans="1:17" ht="23.25" customHeight="1" x14ac:dyDescent="0.25">
      <c r="A35" s="163" t="s">
        <v>14</v>
      </c>
      <c r="B35" s="163"/>
      <c r="C35" s="161">
        <v>44291</v>
      </c>
      <c r="D35" s="162"/>
      <c r="E35" s="166"/>
      <c r="F35" s="166"/>
      <c r="G35" s="166"/>
      <c r="H35" s="166"/>
      <c r="I35" s="166"/>
      <c r="J35" s="166"/>
      <c r="K35" s="166"/>
      <c r="L35" s="166"/>
      <c r="M35" s="166"/>
      <c r="N35" s="166"/>
      <c r="O35" s="167"/>
    </row>
    <row r="36" spans="1:17" ht="15" customHeight="1" thickBot="1" x14ac:dyDescent="0.3">
      <c r="A36" s="155" t="s">
        <v>15</v>
      </c>
      <c r="B36" s="156"/>
      <c r="C36" s="157" t="s">
        <v>10</v>
      </c>
      <c r="D36" s="158"/>
      <c r="E36" s="168"/>
      <c r="F36" s="168"/>
      <c r="G36" s="168"/>
      <c r="H36" s="168"/>
      <c r="I36" s="168"/>
      <c r="J36" s="168"/>
      <c r="K36" s="168"/>
      <c r="L36" s="168"/>
      <c r="M36" s="168"/>
      <c r="N36" s="168"/>
      <c r="O36" s="169"/>
    </row>
    <row r="37" spans="1:17" ht="55.5" customHeight="1" x14ac:dyDescent="0.25">
      <c r="A37" s="170" t="s">
        <v>16</v>
      </c>
      <c r="B37" s="171"/>
      <c r="C37" s="171"/>
      <c r="D37" s="171"/>
      <c r="E37" s="171"/>
      <c r="F37" s="171"/>
      <c r="G37" s="171"/>
      <c r="H37" s="172"/>
      <c r="I37" s="39" t="s">
        <v>68</v>
      </c>
      <c r="J37" s="103" t="s">
        <v>69</v>
      </c>
      <c r="K37" s="129" t="s">
        <v>70</v>
      </c>
      <c r="L37" s="129" t="s">
        <v>71</v>
      </c>
      <c r="M37" s="159" t="s">
        <v>17</v>
      </c>
      <c r="N37" s="159" t="s">
        <v>18</v>
      </c>
      <c r="O37" s="173" t="s">
        <v>19</v>
      </c>
    </row>
    <row r="38" spans="1:17" ht="77.25" customHeight="1" x14ac:dyDescent="0.25">
      <c r="A38" s="40" t="s">
        <v>20</v>
      </c>
      <c r="B38" s="175" t="s">
        <v>21</v>
      </c>
      <c r="C38" s="176"/>
      <c r="D38" s="41" t="s">
        <v>22</v>
      </c>
      <c r="E38" s="41" t="s">
        <v>23</v>
      </c>
      <c r="F38" s="41" t="s">
        <v>24</v>
      </c>
      <c r="G38" s="104" t="s">
        <v>25</v>
      </c>
      <c r="H38" s="104" t="s">
        <v>26</v>
      </c>
      <c r="I38" s="42" t="s">
        <v>27</v>
      </c>
      <c r="J38" s="42" t="s">
        <v>65</v>
      </c>
      <c r="K38" s="129" t="s">
        <v>66</v>
      </c>
      <c r="L38" s="129" t="s">
        <v>67</v>
      </c>
      <c r="M38" s="160"/>
      <c r="N38" s="160"/>
      <c r="O38" s="174"/>
    </row>
    <row r="39" spans="1:17" s="31" customFormat="1" ht="15.75" x14ac:dyDescent="0.25">
      <c r="A39" s="43"/>
      <c r="B39" s="44"/>
      <c r="C39" s="44"/>
      <c r="D39" s="44"/>
      <c r="E39" s="44"/>
      <c r="F39" s="44"/>
      <c r="G39" s="44"/>
      <c r="H39" s="44"/>
      <c r="I39" s="44"/>
      <c r="J39" s="44"/>
      <c r="K39" s="44"/>
      <c r="L39" s="44"/>
      <c r="M39" s="44"/>
      <c r="N39" s="44"/>
      <c r="O39" s="45"/>
    </row>
    <row r="40" spans="1:17" s="49" customFormat="1" ht="141.75" customHeight="1" x14ac:dyDescent="0.25">
      <c r="A40" s="46" t="s">
        <v>84</v>
      </c>
      <c r="B40" s="177" t="s">
        <v>84</v>
      </c>
      <c r="C40" s="178"/>
      <c r="D40" s="47" t="s">
        <v>84</v>
      </c>
      <c r="E40" s="9" t="s">
        <v>84</v>
      </c>
      <c r="F40" s="4" t="s">
        <v>84</v>
      </c>
      <c r="G40" s="12" t="s">
        <v>84</v>
      </c>
      <c r="H40" s="4" t="s">
        <v>84</v>
      </c>
      <c r="I40" s="3" t="s">
        <v>10</v>
      </c>
      <c r="J40" s="5" t="s">
        <v>10</v>
      </c>
      <c r="K40" s="130" t="s">
        <v>9</v>
      </c>
      <c r="L40" s="6" t="s">
        <v>9</v>
      </c>
      <c r="M40" s="46" t="s">
        <v>10</v>
      </c>
      <c r="N40" s="46" t="s">
        <v>10</v>
      </c>
      <c r="O40" s="48" t="s">
        <v>103</v>
      </c>
    </row>
    <row r="41" spans="1:17" s="49" customFormat="1" ht="15.75" x14ac:dyDescent="0.25">
      <c r="A41" s="46"/>
      <c r="B41" s="177"/>
      <c r="C41" s="178"/>
      <c r="D41" s="47"/>
      <c r="E41" s="102"/>
      <c r="F41" s="4"/>
      <c r="G41" s="12"/>
      <c r="H41" s="4"/>
      <c r="I41" s="3"/>
      <c r="J41" s="5"/>
      <c r="K41" s="130"/>
      <c r="L41" s="6"/>
      <c r="M41" s="46"/>
      <c r="N41" s="46"/>
      <c r="O41" s="50"/>
      <c r="Q41" s="51"/>
    </row>
    <row r="42" spans="1:17" s="49" customFormat="1" ht="48" customHeight="1" thickBot="1" x14ac:dyDescent="0.3">
      <c r="A42" s="181" t="s">
        <v>28</v>
      </c>
      <c r="B42" s="182"/>
      <c r="C42" s="182"/>
      <c r="D42" s="182"/>
      <c r="E42" s="182"/>
      <c r="F42" s="182"/>
      <c r="G42" s="183"/>
      <c r="H42" s="10">
        <f>+SUM(H40:H40)+SUM(H41:H41)</f>
        <v>0</v>
      </c>
      <c r="I42" s="184" t="s">
        <v>72</v>
      </c>
      <c r="J42" s="185"/>
      <c r="K42" s="185"/>
      <c r="L42" s="185"/>
      <c r="M42" s="185"/>
      <c r="N42" s="186"/>
      <c r="O42" s="52" t="s">
        <v>10</v>
      </c>
    </row>
    <row r="43" spans="1:17" ht="15.75" x14ac:dyDescent="0.25">
      <c r="A43" s="105"/>
      <c r="B43" s="105"/>
      <c r="C43" s="105"/>
      <c r="D43" s="105"/>
      <c r="E43" s="105"/>
      <c r="F43" s="105"/>
      <c r="G43" s="105"/>
      <c r="H43" s="105"/>
      <c r="I43" s="105"/>
      <c r="J43" s="105"/>
      <c r="K43" s="105"/>
      <c r="L43" s="105"/>
      <c r="M43" s="1"/>
      <c r="N43" s="1"/>
      <c r="O43" s="1"/>
    </row>
    <row r="44" spans="1:17" ht="15.75" x14ac:dyDescent="0.25">
      <c r="A44" s="105"/>
      <c r="B44" s="105"/>
      <c r="C44" s="105"/>
      <c r="D44" s="105"/>
      <c r="E44" s="105"/>
      <c r="F44" s="105"/>
      <c r="G44" s="105"/>
      <c r="H44" s="105"/>
      <c r="I44" s="105"/>
      <c r="J44" s="105"/>
      <c r="K44" s="105"/>
      <c r="L44" s="105"/>
      <c r="M44" s="1"/>
      <c r="N44" s="1"/>
      <c r="O44" s="1"/>
    </row>
    <row r="45" spans="1:17" ht="15.75" x14ac:dyDescent="0.25">
      <c r="A45" s="105"/>
      <c r="B45" s="105"/>
      <c r="C45" s="105"/>
      <c r="D45" s="105"/>
      <c r="E45" s="105"/>
      <c r="F45" s="105"/>
      <c r="G45" s="105"/>
      <c r="H45" s="105"/>
      <c r="I45" s="105"/>
      <c r="J45" s="105"/>
      <c r="K45" s="105"/>
      <c r="L45" s="105"/>
      <c r="M45" s="1"/>
      <c r="N45" s="1"/>
      <c r="O45" s="1"/>
    </row>
    <row r="46" spans="1:17" ht="15.75" customHeight="1" x14ac:dyDescent="0.25">
      <c r="A46" s="105"/>
      <c r="B46" s="105"/>
      <c r="C46" s="179" t="s">
        <v>29</v>
      </c>
      <c r="D46" s="179"/>
      <c r="E46" s="179"/>
      <c r="F46" s="131"/>
      <c r="G46" s="179"/>
      <c r="H46" s="179"/>
      <c r="I46" s="179"/>
      <c r="J46" s="131"/>
      <c r="K46" s="131"/>
      <c r="L46" s="179"/>
      <c r="M46" s="179"/>
      <c r="N46" s="179"/>
      <c r="O46" s="1"/>
    </row>
    <row r="47" spans="1:17" ht="26.25" customHeight="1" x14ac:dyDescent="0.25">
      <c r="A47" s="105"/>
      <c r="B47" s="105"/>
      <c r="C47" s="180"/>
      <c r="D47" s="180"/>
      <c r="E47" s="180"/>
      <c r="F47" s="131"/>
      <c r="G47" s="180"/>
      <c r="H47" s="180"/>
      <c r="I47" s="180"/>
      <c r="J47" s="131"/>
      <c r="K47" s="131"/>
      <c r="L47" s="180"/>
      <c r="M47" s="180"/>
      <c r="N47" s="180"/>
      <c r="O47" s="1"/>
    </row>
    <row r="48" spans="1:17" ht="15.75" customHeight="1" x14ac:dyDescent="0.25">
      <c r="A48" s="105"/>
      <c r="B48" s="105"/>
      <c r="C48" s="193" t="s">
        <v>89</v>
      </c>
      <c r="D48" s="193"/>
      <c r="E48" s="193"/>
      <c r="F48" s="132"/>
      <c r="G48" s="193"/>
      <c r="H48" s="193"/>
      <c r="I48" s="193"/>
      <c r="J48" s="132"/>
      <c r="K48" s="132"/>
      <c r="L48" s="193"/>
      <c r="M48" s="193"/>
      <c r="N48" s="193"/>
      <c r="O48" s="1"/>
    </row>
    <row r="49" spans="1:15" s="53" customFormat="1" ht="15.75" customHeight="1" x14ac:dyDescent="0.25">
      <c r="A49" s="105"/>
      <c r="B49" s="105"/>
      <c r="C49" s="194" t="s">
        <v>90</v>
      </c>
      <c r="D49" s="194"/>
      <c r="E49" s="194"/>
      <c r="F49" s="132"/>
      <c r="G49" s="194"/>
      <c r="H49" s="194"/>
      <c r="I49" s="194"/>
      <c r="J49" s="132"/>
      <c r="K49" s="132"/>
      <c r="L49" s="194"/>
      <c r="M49" s="194"/>
      <c r="N49" s="194"/>
      <c r="O49" s="1"/>
    </row>
    <row r="50" spans="1:15" ht="16.5" customHeight="1" x14ac:dyDescent="0.25">
      <c r="A50" s="105"/>
      <c r="B50" s="105"/>
      <c r="C50" s="105"/>
      <c r="D50" s="105"/>
      <c r="E50" s="105"/>
      <c r="F50" s="105"/>
      <c r="G50" s="105"/>
      <c r="H50" s="105"/>
      <c r="I50" s="105"/>
      <c r="J50" s="105"/>
      <c r="K50" s="105"/>
      <c r="L50" s="105"/>
      <c r="M50" s="1"/>
      <c r="N50" s="1"/>
      <c r="O50" s="1"/>
    </row>
    <row r="51" spans="1:15" s="53" customFormat="1" ht="47.25" customHeight="1" x14ac:dyDescent="0.25">
      <c r="A51" s="105"/>
      <c r="B51" s="105"/>
      <c r="C51" s="105"/>
      <c r="D51" s="105"/>
      <c r="E51" s="105"/>
      <c r="F51" s="105"/>
      <c r="G51" s="105"/>
      <c r="H51" s="105"/>
      <c r="I51" s="105"/>
      <c r="J51" s="105"/>
      <c r="K51" s="105"/>
      <c r="L51" s="105"/>
      <c r="M51" s="1"/>
      <c r="N51" s="1"/>
      <c r="O51" s="1"/>
    </row>
    <row r="52" spans="1:15" s="53" customFormat="1" ht="73.5" customHeight="1" x14ac:dyDescent="0.25">
      <c r="A52" s="105"/>
      <c r="B52" s="105"/>
      <c r="C52" s="105"/>
      <c r="D52" s="105"/>
      <c r="E52" s="105"/>
      <c r="F52" s="105"/>
      <c r="G52" s="105"/>
      <c r="H52" s="105"/>
      <c r="I52" s="105"/>
      <c r="J52" s="105"/>
      <c r="K52" s="105"/>
      <c r="L52" s="105"/>
      <c r="M52" s="1"/>
      <c r="N52" s="1"/>
      <c r="O52" s="1"/>
    </row>
    <row r="53" spans="1:15" ht="15.75" x14ac:dyDescent="0.25">
      <c r="A53" s="54"/>
      <c r="B53" s="54"/>
      <c r="C53" s="54"/>
      <c r="D53" s="54"/>
      <c r="E53" s="54"/>
      <c r="F53" s="54"/>
      <c r="G53" s="54"/>
      <c r="H53" s="105"/>
      <c r="I53" s="105"/>
      <c r="J53" s="105"/>
      <c r="K53" s="105"/>
      <c r="L53" s="105"/>
      <c r="M53" s="1"/>
      <c r="N53" s="1"/>
      <c r="O53" s="1"/>
    </row>
    <row r="54" spans="1:15" ht="15.75" x14ac:dyDescent="0.25">
      <c r="A54" s="191" t="s">
        <v>30</v>
      </c>
      <c r="B54" s="192"/>
      <c r="C54" s="55">
        <v>1</v>
      </c>
      <c r="D54" s="55" t="s">
        <v>31</v>
      </c>
      <c r="E54" s="55" t="s">
        <v>32</v>
      </c>
      <c r="F54" s="56" t="s">
        <v>33</v>
      </c>
      <c r="G54" s="56" t="s">
        <v>34</v>
      </c>
      <c r="H54" s="56" t="s">
        <v>35</v>
      </c>
      <c r="I54" s="105"/>
      <c r="J54" s="105"/>
      <c r="K54" s="105"/>
      <c r="L54" s="105"/>
      <c r="M54" s="1"/>
      <c r="N54" s="1"/>
      <c r="O54" s="2"/>
    </row>
    <row r="55" spans="1:15" ht="105" customHeight="1" x14ac:dyDescent="0.25">
      <c r="A55" s="57" t="s">
        <v>36</v>
      </c>
      <c r="B55" s="58">
        <v>21500000</v>
      </c>
      <c r="C55" s="59">
        <f>+B55*100%</f>
        <v>21500000</v>
      </c>
      <c r="D55" s="60">
        <f>+$C$55/$E$90</f>
        <v>23.66470524784101</v>
      </c>
      <c r="E55" s="60">
        <f>$B$55/$E$90</f>
        <v>23.66470524784101</v>
      </c>
      <c r="F55" s="60">
        <f>E55*0.75</f>
        <v>17.748528935880756</v>
      </c>
      <c r="G55" s="60">
        <f>E55*1.2</f>
        <v>28.39764629740921</v>
      </c>
      <c r="H55" s="60">
        <f>E55*1.5</f>
        <v>35.497057871761513</v>
      </c>
      <c r="I55" s="61"/>
      <c r="J55" s="105"/>
      <c r="K55" s="105"/>
      <c r="L55" s="105"/>
      <c r="M55" s="1"/>
      <c r="N55" s="1"/>
      <c r="O55" s="1"/>
    </row>
    <row r="56" spans="1:15" ht="21" x14ac:dyDescent="0.25">
      <c r="A56" s="62"/>
      <c r="B56" s="63"/>
      <c r="C56" s="64"/>
      <c r="D56" s="65"/>
      <c r="E56" s="65"/>
      <c r="F56" s="64"/>
      <c r="G56" s="65"/>
      <c r="H56" s="66"/>
      <c r="I56" s="67"/>
      <c r="J56" s="105"/>
      <c r="K56" s="105"/>
      <c r="L56" s="105"/>
      <c r="M56" s="1"/>
      <c r="N56" s="1"/>
      <c r="O56" s="1"/>
    </row>
    <row r="57" spans="1:15" s="53" customFormat="1" ht="30.75" customHeight="1" x14ac:dyDescent="0.25">
      <c r="A57" s="68"/>
      <c r="B57" s="69"/>
      <c r="C57" s="64"/>
      <c r="D57" s="65"/>
      <c r="E57" s="65"/>
      <c r="F57" s="64"/>
      <c r="G57" s="65"/>
      <c r="H57" s="66"/>
      <c r="I57" s="67"/>
      <c r="J57" s="105"/>
      <c r="K57" s="105"/>
      <c r="L57" s="105"/>
      <c r="M57" s="1"/>
      <c r="N57" s="1"/>
      <c r="O57" s="1"/>
    </row>
    <row r="58" spans="1:15" ht="24" thickBot="1" x14ac:dyDescent="0.3">
      <c r="A58" s="70"/>
      <c r="B58" s="70"/>
      <c r="C58" s="7"/>
      <c r="D58" s="8"/>
      <c r="E58" s="8"/>
      <c r="F58" s="190"/>
      <c r="G58" s="190"/>
      <c r="H58" s="190"/>
      <c r="I58" s="190"/>
      <c r="L58" s="70"/>
      <c r="M58" s="70"/>
      <c r="N58" s="70"/>
      <c r="O58" s="70"/>
    </row>
    <row r="59" spans="1:15" ht="24" thickBot="1" x14ac:dyDescent="0.3">
      <c r="D59" s="71" t="s">
        <v>37</v>
      </c>
      <c r="E59" s="72" t="s">
        <v>38</v>
      </c>
      <c r="F59" s="73" t="s">
        <v>39</v>
      </c>
      <c r="L59" s="70"/>
      <c r="M59" s="70"/>
      <c r="N59" s="70"/>
      <c r="O59" s="70"/>
    </row>
    <row r="60" spans="1:15" ht="24" thickBot="1" x14ac:dyDescent="0.3">
      <c r="D60" s="74">
        <v>1991</v>
      </c>
      <c r="E60" s="75">
        <v>51720</v>
      </c>
      <c r="F60" s="76">
        <v>0.26</v>
      </c>
      <c r="L60" s="70"/>
      <c r="M60" s="70"/>
      <c r="N60" s="70"/>
      <c r="O60" s="70"/>
    </row>
    <row r="61" spans="1:15" ht="24" thickBot="1" x14ac:dyDescent="0.3">
      <c r="D61" s="74">
        <v>1992</v>
      </c>
      <c r="E61" s="75">
        <v>65190</v>
      </c>
      <c r="F61" s="76" t="s">
        <v>40</v>
      </c>
      <c r="L61" s="70"/>
      <c r="M61" s="70"/>
      <c r="N61" s="70"/>
      <c r="O61" s="70"/>
    </row>
    <row r="62" spans="1:15" ht="24" thickBot="1" x14ac:dyDescent="0.3">
      <c r="D62" s="74">
        <v>1993</v>
      </c>
      <c r="E62" s="75">
        <v>81510</v>
      </c>
      <c r="F62" s="76" t="s">
        <v>41</v>
      </c>
      <c r="L62" s="70"/>
      <c r="M62" s="70"/>
      <c r="N62" s="70"/>
      <c r="O62" s="70"/>
    </row>
    <row r="63" spans="1:15" ht="24" thickBot="1" x14ac:dyDescent="0.3">
      <c r="D63" s="74">
        <v>1994</v>
      </c>
      <c r="E63" s="75">
        <v>98700</v>
      </c>
      <c r="F63" s="76" t="s">
        <v>42</v>
      </c>
      <c r="L63" s="70"/>
      <c r="M63" s="70"/>
      <c r="N63" s="70"/>
      <c r="O63" s="70"/>
    </row>
    <row r="64" spans="1:15" ht="24" thickBot="1" x14ac:dyDescent="0.3">
      <c r="D64" s="74">
        <v>1995</v>
      </c>
      <c r="E64" s="75">
        <v>118933</v>
      </c>
      <c r="F64" s="76" t="s">
        <v>43</v>
      </c>
      <c r="L64" s="70"/>
      <c r="M64" s="70"/>
      <c r="N64" s="70"/>
      <c r="O64" s="70"/>
    </row>
    <row r="65" spans="4:15" ht="24" thickBot="1" x14ac:dyDescent="0.3">
      <c r="D65" s="74">
        <v>1996</v>
      </c>
      <c r="E65" s="75">
        <v>142125</v>
      </c>
      <c r="F65" s="76" t="s">
        <v>44</v>
      </c>
      <c r="L65" s="70"/>
      <c r="M65" s="70"/>
      <c r="N65" s="70"/>
      <c r="O65" s="70"/>
    </row>
    <row r="66" spans="4:15" ht="15" customHeight="1" x14ac:dyDescent="0.25">
      <c r="D66" s="74">
        <v>1997</v>
      </c>
      <c r="E66" s="75">
        <v>172005</v>
      </c>
      <c r="F66" s="76">
        <v>0.21</v>
      </c>
    </row>
    <row r="67" spans="4:15" ht="15" customHeight="1" x14ac:dyDescent="0.25">
      <c r="D67" s="77">
        <v>1998</v>
      </c>
      <c r="E67" s="78">
        <v>203826</v>
      </c>
      <c r="F67" s="79">
        <v>0.185</v>
      </c>
    </row>
    <row r="68" spans="4:15" ht="15" customHeight="1" x14ac:dyDescent="0.25">
      <c r="D68" s="77">
        <v>1999</v>
      </c>
      <c r="E68" s="78">
        <v>236460</v>
      </c>
      <c r="F68" s="79">
        <v>0.16</v>
      </c>
    </row>
    <row r="69" spans="4:15" ht="15" customHeight="1" x14ac:dyDescent="0.25">
      <c r="D69" s="77">
        <v>2000</v>
      </c>
      <c r="E69" s="78">
        <v>260100</v>
      </c>
      <c r="F69" s="79">
        <v>0.1</v>
      </c>
    </row>
    <row r="70" spans="4:15" ht="15" customHeight="1" x14ac:dyDescent="0.25">
      <c r="D70" s="77">
        <v>2001</v>
      </c>
      <c r="E70" s="78">
        <v>286000</v>
      </c>
      <c r="F70" s="79">
        <v>0.1</v>
      </c>
    </row>
    <row r="71" spans="4:15" ht="15" customHeight="1" x14ac:dyDescent="0.25">
      <c r="D71" s="77">
        <v>2002</v>
      </c>
      <c r="E71" s="78">
        <v>309000</v>
      </c>
      <c r="F71" s="79">
        <v>0.08</v>
      </c>
    </row>
    <row r="72" spans="4:15" ht="15" customHeight="1" x14ac:dyDescent="0.25">
      <c r="D72" s="77">
        <v>2003</v>
      </c>
      <c r="E72" s="78">
        <v>332000</v>
      </c>
      <c r="F72" s="79">
        <v>7.3999999999999996E-2</v>
      </c>
    </row>
    <row r="73" spans="4:15" ht="15" customHeight="1" x14ac:dyDescent="0.25">
      <c r="D73" s="77">
        <v>2004</v>
      </c>
      <c r="E73" s="78">
        <v>358000</v>
      </c>
      <c r="F73" s="79">
        <v>7.8E-2</v>
      </c>
    </row>
    <row r="74" spans="4:15" ht="15" customHeight="1" x14ac:dyDescent="0.25">
      <c r="D74" s="77">
        <v>2005</v>
      </c>
      <c r="E74" s="78">
        <v>381500</v>
      </c>
      <c r="F74" s="79">
        <v>6.6000000000000003E-2</v>
      </c>
    </row>
    <row r="75" spans="4:15" ht="15" customHeight="1" x14ac:dyDescent="0.25">
      <c r="D75" s="77">
        <v>2006</v>
      </c>
      <c r="E75" s="78">
        <v>408000</v>
      </c>
      <c r="F75" s="79">
        <v>6.9000000000000006E-2</v>
      </c>
    </row>
    <row r="76" spans="4:15" ht="15" customHeight="1" x14ac:dyDescent="0.25">
      <c r="D76" s="77">
        <v>2007</v>
      </c>
      <c r="E76" s="78">
        <v>433700</v>
      </c>
      <c r="F76" s="79">
        <v>6.3E-2</v>
      </c>
    </row>
    <row r="77" spans="4:15" ht="15" customHeight="1" x14ac:dyDescent="0.25">
      <c r="D77" s="77">
        <v>2008</v>
      </c>
      <c r="E77" s="78">
        <v>461500</v>
      </c>
      <c r="F77" s="79">
        <v>6.4000000000000001E-2</v>
      </c>
    </row>
    <row r="78" spans="4:15" ht="15" customHeight="1" x14ac:dyDescent="0.25">
      <c r="D78" s="77">
        <v>2009</v>
      </c>
      <c r="E78" s="78">
        <v>496900</v>
      </c>
      <c r="F78" s="79">
        <v>7.6999999999999999E-2</v>
      </c>
    </row>
    <row r="79" spans="4:15" ht="15" customHeight="1" x14ac:dyDescent="0.25">
      <c r="D79" s="77">
        <v>2010</v>
      </c>
      <c r="E79" s="78">
        <v>515000</v>
      </c>
      <c r="F79" s="79">
        <v>3.5999999999999997E-2</v>
      </c>
    </row>
    <row r="80" spans="4:15" ht="15" customHeight="1" x14ac:dyDescent="0.25">
      <c r="D80" s="77">
        <v>2011</v>
      </c>
      <c r="E80" s="78">
        <v>535600</v>
      </c>
      <c r="F80" s="79">
        <v>0.04</v>
      </c>
    </row>
    <row r="81" spans="4:9" ht="15" customHeight="1" x14ac:dyDescent="0.25">
      <c r="D81" s="77">
        <v>2012</v>
      </c>
      <c r="E81" s="78">
        <v>566700</v>
      </c>
      <c r="F81" s="79">
        <v>5.8000000000000003E-2</v>
      </c>
    </row>
    <row r="82" spans="4:9" ht="15" customHeight="1" x14ac:dyDescent="0.25">
      <c r="D82" s="77">
        <v>2013</v>
      </c>
      <c r="E82" s="78">
        <v>589500</v>
      </c>
      <c r="F82" s="79">
        <v>4.02E-2</v>
      </c>
    </row>
    <row r="83" spans="4:9" ht="15" customHeight="1" x14ac:dyDescent="0.25">
      <c r="D83" s="77">
        <v>2014</v>
      </c>
      <c r="E83" s="78">
        <v>616000</v>
      </c>
      <c r="F83" s="79">
        <v>4.4999999999999998E-2</v>
      </c>
    </row>
    <row r="84" spans="4:9" ht="15" customHeight="1" x14ac:dyDescent="0.25">
      <c r="D84" s="77">
        <v>2015</v>
      </c>
      <c r="E84" s="78">
        <v>644350</v>
      </c>
      <c r="F84" s="79">
        <v>4.5999999999999999E-2</v>
      </c>
      <c r="H84" s="80"/>
    </row>
    <row r="85" spans="4:9" ht="15" customHeight="1" x14ac:dyDescent="0.25">
      <c r="D85" s="77">
        <v>2016</v>
      </c>
      <c r="E85" s="78">
        <v>689455</v>
      </c>
      <c r="F85" s="79">
        <v>7.0000000000000007E-2</v>
      </c>
      <c r="H85" s="80"/>
    </row>
    <row r="86" spans="4:9" ht="15" customHeight="1" x14ac:dyDescent="0.25">
      <c r="D86" s="77">
        <v>2017</v>
      </c>
      <c r="E86" s="78">
        <v>737717</v>
      </c>
      <c r="F86" s="79">
        <v>7.0000000000000007E-2</v>
      </c>
      <c r="H86" s="80"/>
    </row>
    <row r="87" spans="4:9" ht="15" customHeight="1" x14ac:dyDescent="0.25">
      <c r="D87" s="77">
        <v>2018</v>
      </c>
      <c r="E87" s="78">
        <v>781242</v>
      </c>
      <c r="F87" s="79">
        <v>0.06</v>
      </c>
      <c r="H87" s="81"/>
      <c r="I87" s="53"/>
    </row>
    <row r="88" spans="4:9" ht="15" customHeight="1" x14ac:dyDescent="0.25">
      <c r="D88" s="77">
        <v>2019</v>
      </c>
      <c r="E88" s="78">
        <v>828116</v>
      </c>
      <c r="F88" s="79">
        <v>0.06</v>
      </c>
      <c r="H88" s="81"/>
      <c r="I88" s="53"/>
    </row>
    <row r="89" spans="4:9" ht="15" customHeight="1" thickBot="1" x14ac:dyDescent="0.3">
      <c r="D89" s="82">
        <v>2020</v>
      </c>
      <c r="E89" s="83">
        <v>877803</v>
      </c>
      <c r="F89" s="84">
        <v>0.06</v>
      </c>
      <c r="H89" s="81"/>
      <c r="I89" s="53"/>
    </row>
    <row r="90" spans="4:9" ht="15" customHeight="1" thickBot="1" x14ac:dyDescent="0.3">
      <c r="D90" s="82">
        <v>2021</v>
      </c>
      <c r="E90" s="83">
        <v>908526</v>
      </c>
      <c r="F90" s="84">
        <v>3.5000000000000003E-2</v>
      </c>
      <c r="G90" s="81"/>
      <c r="H90" s="81"/>
      <c r="I90" s="53"/>
    </row>
    <row r="91" spans="4:9" ht="15" customHeight="1" x14ac:dyDescent="0.25">
      <c r="D91" s="53"/>
      <c r="E91" s="53"/>
      <c r="F91" s="53"/>
      <c r="G91" s="81"/>
      <c r="H91" s="81"/>
      <c r="I91" s="53"/>
    </row>
    <row r="92" spans="4:9" ht="23.25" x14ac:dyDescent="0.25">
      <c r="D92" s="53"/>
      <c r="E92" s="53"/>
      <c r="F92" s="53"/>
      <c r="G92" s="81"/>
      <c r="H92" s="81"/>
      <c r="I92" s="53"/>
    </row>
    <row r="93" spans="4:9" ht="23.25" x14ac:dyDescent="0.25">
      <c r="D93" s="53"/>
      <c r="E93" s="53"/>
      <c r="F93" s="53"/>
      <c r="G93" s="81"/>
      <c r="H93" s="81"/>
      <c r="I93" s="53"/>
    </row>
    <row r="94" spans="4:9" x14ac:dyDescent="0.25">
      <c r="D94" s="53"/>
      <c r="E94" s="53"/>
      <c r="F94" s="53"/>
      <c r="G94" s="85"/>
      <c r="H94" s="85"/>
      <c r="I94" s="53"/>
    </row>
    <row r="95" spans="4:9" x14ac:dyDescent="0.25">
      <c r="D95" s="53"/>
      <c r="E95" s="53"/>
      <c r="F95" s="53"/>
      <c r="G95" s="85"/>
      <c r="H95" s="85"/>
      <c r="I95" s="53"/>
    </row>
    <row r="96" spans="4:9" x14ac:dyDescent="0.25">
      <c r="D96" s="53"/>
      <c r="E96" s="53"/>
      <c r="F96" s="53"/>
      <c r="G96" s="85"/>
      <c r="H96" s="85"/>
      <c r="I96" s="53"/>
    </row>
    <row r="97" spans="4:9" x14ac:dyDescent="0.25">
      <c r="D97" s="53"/>
      <c r="E97" s="53"/>
      <c r="F97" s="53"/>
      <c r="G97" s="85"/>
      <c r="H97" s="85"/>
      <c r="I97" s="53"/>
    </row>
    <row r="98" spans="4:9" x14ac:dyDescent="0.25">
      <c r="D98" s="53"/>
      <c r="E98" s="53"/>
      <c r="F98" s="53"/>
      <c r="G98" s="85"/>
      <c r="H98" s="85"/>
      <c r="I98" s="53"/>
    </row>
    <row r="99" spans="4:9" x14ac:dyDescent="0.25">
      <c r="D99" s="53"/>
      <c r="E99" s="53"/>
      <c r="F99" s="53"/>
      <c r="G99" s="85"/>
      <c r="H99" s="85"/>
      <c r="I99" s="53"/>
    </row>
    <row r="100" spans="4:9" x14ac:dyDescent="0.25">
      <c r="D100" s="53"/>
      <c r="E100" s="53"/>
      <c r="F100" s="53"/>
      <c r="G100" s="85"/>
      <c r="H100" s="85"/>
      <c r="I100" s="53"/>
    </row>
    <row r="101" spans="4:9" x14ac:dyDescent="0.25">
      <c r="D101" s="53"/>
      <c r="E101" s="53"/>
      <c r="F101" s="53"/>
      <c r="G101" s="85"/>
      <c r="H101" s="85"/>
      <c r="I101" s="53"/>
    </row>
    <row r="102" spans="4:9" x14ac:dyDescent="0.25">
      <c r="G102" s="86"/>
      <c r="H102" s="85"/>
      <c r="I102" s="53"/>
    </row>
    <row r="103" spans="4:9" x14ac:dyDescent="0.25">
      <c r="D103" s="53"/>
      <c r="E103" s="53"/>
      <c r="F103" s="53"/>
      <c r="G103" s="85"/>
      <c r="H103" s="85"/>
      <c r="I103" s="53"/>
    </row>
    <row r="104" spans="4:9" x14ac:dyDescent="0.25">
      <c r="D104" s="53"/>
      <c r="E104" s="53"/>
      <c r="F104" s="53"/>
      <c r="G104" s="85"/>
      <c r="H104" s="85"/>
      <c r="I104" s="53"/>
    </row>
    <row r="105" spans="4:9" x14ac:dyDescent="0.25">
      <c r="G105" s="31"/>
      <c r="H105" s="31"/>
    </row>
  </sheetData>
  <mergeCells count="63">
    <mergeCell ref="C49:E49"/>
    <mergeCell ref="G49:I49"/>
    <mergeCell ref="L49:N49"/>
    <mergeCell ref="A54:B54"/>
    <mergeCell ref="F58:I58"/>
    <mergeCell ref="C48:E48"/>
    <mergeCell ref="G48:I48"/>
    <mergeCell ref="L48:N48"/>
    <mergeCell ref="B40:C40"/>
    <mergeCell ref="B41:C41"/>
    <mergeCell ref="A42:G42"/>
    <mergeCell ref="I42:N42"/>
    <mergeCell ref="C46:E47"/>
    <mergeCell ref="G46:I47"/>
    <mergeCell ref="L46:N47"/>
    <mergeCell ref="A37:H37"/>
    <mergeCell ref="M37:M38"/>
    <mergeCell ref="N37:N38"/>
    <mergeCell ref="O37:O38"/>
    <mergeCell ref="B38:C38"/>
    <mergeCell ref="B27:C27"/>
    <mergeCell ref="B28:C28"/>
    <mergeCell ref="A29:G29"/>
    <mergeCell ref="I29:N29"/>
    <mergeCell ref="A32:D32"/>
    <mergeCell ref="E32:O36"/>
    <mergeCell ref="A34:B34"/>
    <mergeCell ref="A35:B35"/>
    <mergeCell ref="C35:D35"/>
    <mergeCell ref="A36:B36"/>
    <mergeCell ref="C36:D36"/>
    <mergeCell ref="A24:H24"/>
    <mergeCell ref="M24:M25"/>
    <mergeCell ref="N24:N25"/>
    <mergeCell ref="O24:O25"/>
    <mergeCell ref="B25:C25"/>
    <mergeCell ref="B14:C14"/>
    <mergeCell ref="B15:C15"/>
    <mergeCell ref="A16:G16"/>
    <mergeCell ref="I16:N16"/>
    <mergeCell ref="A19:D19"/>
    <mergeCell ref="E19:O23"/>
    <mergeCell ref="A21:B21"/>
    <mergeCell ref="A22:B22"/>
    <mergeCell ref="C22:D22"/>
    <mergeCell ref="A23:B23"/>
    <mergeCell ref="C23:D23"/>
    <mergeCell ref="A11:H11"/>
    <mergeCell ref="M11:M12"/>
    <mergeCell ref="N11:N12"/>
    <mergeCell ref="O11:O12"/>
    <mergeCell ref="B12:C12"/>
    <mergeCell ref="A1:O1"/>
    <mergeCell ref="A2:O2"/>
    <mergeCell ref="A3:O3"/>
    <mergeCell ref="A4:O4"/>
    <mergeCell ref="A6:D6"/>
    <mergeCell ref="E6:O10"/>
    <mergeCell ref="A8:B8"/>
    <mergeCell ref="A9:B9"/>
    <mergeCell ref="C9:D9"/>
    <mergeCell ref="A10:B10"/>
    <mergeCell ref="C10:D10"/>
  </mergeCells>
  <conditionalFormatting sqref="O16">
    <cfRule type="containsText" dxfId="11" priority="5" operator="containsText" text="NO CUMPLE">
      <formula>NOT(ISERROR(SEARCH("NO CUMPLE",O16)))</formula>
    </cfRule>
    <cfRule type="containsText" dxfId="10" priority="6" operator="containsText" text="CUMPLE">
      <formula>NOT(ISERROR(SEARCH("CUMPLE",O16)))</formula>
    </cfRule>
  </conditionalFormatting>
  <conditionalFormatting sqref="O29">
    <cfRule type="containsText" dxfId="9" priority="3" operator="containsText" text="NO CUMPLE">
      <formula>NOT(ISERROR(SEARCH("NO CUMPLE",O29)))</formula>
    </cfRule>
    <cfRule type="containsText" dxfId="8" priority="4" operator="containsText" text="CUMPLE">
      <formula>NOT(ISERROR(SEARCH("CUMPLE",O29)))</formula>
    </cfRule>
  </conditionalFormatting>
  <conditionalFormatting sqref="O42">
    <cfRule type="containsText" dxfId="7" priority="1" operator="containsText" text="NO CUMPLE">
      <formula>NOT(ISERROR(SEARCH("NO CUMPLE",O42)))</formula>
    </cfRule>
    <cfRule type="containsText" dxfId="6" priority="2" operator="containsText" text="CUMPLE">
      <formula>NOT(ISERROR(SEARCH("CUMPLE",O42)))</formula>
    </cfRule>
  </conditionalFormatting>
  <dataValidations count="1">
    <dataValidation type="list" allowBlank="1" showInputMessage="1" showErrorMessage="1" sqref="O29 O16 M27:N28 O42 M14:N15 M40:N41">
      <formula1>$Q$3:$Q$4</formula1>
    </dataValidation>
  </dataValidations>
  <pageMargins left="0.7" right="0.7" top="0.75" bottom="0.75" header="0.51180555555555496" footer="0.51180555555555496"/>
  <pageSetup scale="15" firstPageNumber="0" orientation="portrait" r:id="rId1"/>
  <rowBreaks count="1" manualBreakCount="1">
    <brk id="5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93"/>
  <sheetViews>
    <sheetView topLeftCell="C7" zoomScale="55" zoomScaleNormal="55" zoomScaleSheetLayoutView="40" zoomScalePageLayoutView="70" workbookViewId="0">
      <selection activeCell="O27" sqref="O27"/>
    </sheetView>
  </sheetViews>
  <sheetFormatPr baseColWidth="10" defaultColWidth="9.140625" defaultRowHeight="15" x14ac:dyDescent="0.25"/>
  <cols>
    <col min="1" max="1" width="74" style="29" customWidth="1"/>
    <col min="2" max="3" width="33" style="29" customWidth="1"/>
    <col min="4" max="5" width="34.28515625" style="29" customWidth="1"/>
    <col min="6" max="6" width="43.5703125" style="29" customWidth="1"/>
    <col min="7" max="7" width="20.140625" style="29" customWidth="1"/>
    <col min="8" max="8" width="20.85546875" style="29" customWidth="1"/>
    <col min="9" max="9" width="26.42578125" style="29" customWidth="1"/>
    <col min="10" max="10" width="28.140625" style="29" customWidth="1"/>
    <col min="11" max="11" width="27.85546875" style="29" customWidth="1"/>
    <col min="12" max="12" width="23.28515625" style="29" customWidth="1"/>
    <col min="13" max="14" width="37.28515625" style="29" customWidth="1"/>
    <col min="15" max="15" width="97.42578125" style="29" customWidth="1"/>
    <col min="16" max="16" width="9.140625" style="29"/>
    <col min="17" max="17" width="17.7109375" style="29" customWidth="1"/>
    <col min="18" max="16384" width="9.140625" style="29"/>
  </cols>
  <sheetData>
    <row r="1" spans="1:17" s="28" customFormat="1" ht="59.25" customHeight="1" x14ac:dyDescent="0.25">
      <c r="A1" s="144" t="s">
        <v>6</v>
      </c>
      <c r="B1" s="145"/>
      <c r="C1" s="145"/>
      <c r="D1" s="145"/>
      <c r="E1" s="145"/>
      <c r="F1" s="145"/>
      <c r="G1" s="145"/>
      <c r="H1" s="145"/>
      <c r="I1" s="145"/>
      <c r="J1" s="145"/>
      <c r="K1" s="145"/>
      <c r="L1" s="145"/>
      <c r="M1" s="145"/>
      <c r="N1" s="145"/>
      <c r="O1" s="146"/>
    </row>
    <row r="2" spans="1:17" ht="35.25" customHeight="1" x14ac:dyDescent="0.25">
      <c r="A2" s="147" t="s">
        <v>7</v>
      </c>
      <c r="B2" s="147"/>
      <c r="C2" s="147"/>
      <c r="D2" s="147"/>
      <c r="E2" s="147"/>
      <c r="F2" s="147"/>
      <c r="G2" s="147"/>
      <c r="H2" s="147"/>
      <c r="I2" s="147"/>
      <c r="J2" s="147"/>
      <c r="K2" s="147"/>
      <c r="L2" s="147"/>
      <c r="M2" s="147"/>
      <c r="N2" s="147"/>
      <c r="O2" s="147"/>
    </row>
    <row r="3" spans="1:17" ht="35.25" customHeight="1" x14ac:dyDescent="0.25">
      <c r="A3" s="148" t="s">
        <v>8</v>
      </c>
      <c r="B3" s="148"/>
      <c r="C3" s="148"/>
      <c r="D3" s="148"/>
      <c r="E3" s="148"/>
      <c r="F3" s="148"/>
      <c r="G3" s="148"/>
      <c r="H3" s="148"/>
      <c r="I3" s="148"/>
      <c r="J3" s="148"/>
      <c r="K3" s="148"/>
      <c r="L3" s="148"/>
      <c r="M3" s="148"/>
      <c r="N3" s="148"/>
      <c r="O3" s="148"/>
      <c r="Q3" s="30" t="s">
        <v>9</v>
      </c>
    </row>
    <row r="4" spans="1:17" s="31" customFormat="1" ht="27.75" customHeight="1" x14ac:dyDescent="0.25">
      <c r="A4" s="149"/>
      <c r="B4" s="149"/>
      <c r="C4" s="149"/>
      <c r="D4" s="149"/>
      <c r="E4" s="149"/>
      <c r="F4" s="149"/>
      <c r="G4" s="149"/>
      <c r="H4" s="149"/>
      <c r="I4" s="149"/>
      <c r="J4" s="149"/>
      <c r="K4" s="149"/>
      <c r="L4" s="149"/>
      <c r="M4" s="149"/>
      <c r="N4" s="149"/>
      <c r="O4" s="149"/>
      <c r="Q4" s="32" t="s">
        <v>10</v>
      </c>
    </row>
    <row r="5" spans="1:17" s="31" customFormat="1" ht="16.5" thickBot="1" x14ac:dyDescent="0.3">
      <c r="A5" s="33"/>
      <c r="B5" s="33"/>
      <c r="C5" s="33"/>
      <c r="D5" s="33"/>
      <c r="E5" s="33"/>
      <c r="F5" s="33"/>
      <c r="G5" s="33"/>
      <c r="H5" s="33"/>
      <c r="I5" s="33"/>
      <c r="J5" s="33"/>
      <c r="K5" s="33"/>
      <c r="L5" s="33"/>
      <c r="M5" s="1"/>
      <c r="N5" s="1"/>
      <c r="O5" s="2"/>
    </row>
    <row r="6" spans="1:17" ht="30.75" customHeight="1" thickBot="1" x14ac:dyDescent="0.3">
      <c r="A6" s="150">
        <v>1</v>
      </c>
      <c r="B6" s="151"/>
      <c r="C6" s="151"/>
      <c r="D6" s="152"/>
      <c r="E6" s="164" t="s">
        <v>60</v>
      </c>
      <c r="F6" s="164"/>
      <c r="G6" s="164"/>
      <c r="H6" s="164"/>
      <c r="I6" s="164"/>
      <c r="J6" s="164"/>
      <c r="K6" s="164"/>
      <c r="L6" s="164"/>
      <c r="M6" s="164"/>
      <c r="N6" s="164"/>
      <c r="O6" s="165"/>
    </row>
    <row r="7" spans="1:17" ht="50.25" customHeight="1" x14ac:dyDescent="0.25">
      <c r="A7" s="34" t="s">
        <v>11</v>
      </c>
      <c r="B7" s="11">
        <v>2</v>
      </c>
      <c r="C7" s="35" t="s">
        <v>12</v>
      </c>
      <c r="D7" s="36">
        <f>+$E$43</f>
        <v>23.66470524784101</v>
      </c>
      <c r="E7" s="166"/>
      <c r="F7" s="166"/>
      <c r="G7" s="166"/>
      <c r="H7" s="166"/>
      <c r="I7" s="166"/>
      <c r="J7" s="166"/>
      <c r="K7" s="166"/>
      <c r="L7" s="166"/>
      <c r="M7" s="166"/>
      <c r="N7" s="166"/>
      <c r="O7" s="167"/>
    </row>
    <row r="8" spans="1:17" ht="23.25" customHeight="1" x14ac:dyDescent="0.25">
      <c r="A8" s="153" t="s">
        <v>13</v>
      </c>
      <c r="B8" s="154"/>
      <c r="C8" s="37">
        <v>1</v>
      </c>
      <c r="D8" s="38">
        <f>+D7*C8</f>
        <v>23.66470524784101</v>
      </c>
      <c r="E8" s="166"/>
      <c r="F8" s="166"/>
      <c r="G8" s="166"/>
      <c r="H8" s="166"/>
      <c r="I8" s="166"/>
      <c r="J8" s="166"/>
      <c r="K8" s="166"/>
      <c r="L8" s="166"/>
      <c r="M8" s="166"/>
      <c r="N8" s="166"/>
      <c r="O8" s="167"/>
    </row>
    <row r="9" spans="1:17" ht="23.25" customHeight="1" x14ac:dyDescent="0.25">
      <c r="A9" s="163" t="s">
        <v>14</v>
      </c>
      <c r="B9" s="163"/>
      <c r="C9" s="161"/>
      <c r="D9" s="162"/>
      <c r="E9" s="166"/>
      <c r="F9" s="166"/>
      <c r="G9" s="166"/>
      <c r="H9" s="166"/>
      <c r="I9" s="166"/>
      <c r="J9" s="166"/>
      <c r="K9" s="166"/>
      <c r="L9" s="166"/>
      <c r="M9" s="166"/>
      <c r="N9" s="166"/>
      <c r="O9" s="167"/>
    </row>
    <row r="10" spans="1:17" ht="15" customHeight="1" thickBot="1" x14ac:dyDescent="0.3">
      <c r="A10" s="155" t="s">
        <v>15</v>
      </c>
      <c r="B10" s="156"/>
      <c r="C10" s="157" t="str">
        <f>+IF(H16&gt;D8,"CUMPLE","NO CUMPLE")</f>
        <v>NO CUMPLE</v>
      </c>
      <c r="D10" s="158"/>
      <c r="E10" s="168"/>
      <c r="F10" s="168"/>
      <c r="G10" s="168"/>
      <c r="H10" s="168"/>
      <c r="I10" s="168"/>
      <c r="J10" s="168"/>
      <c r="K10" s="168"/>
      <c r="L10" s="168"/>
      <c r="M10" s="168"/>
      <c r="N10" s="168"/>
      <c r="O10" s="169"/>
    </row>
    <row r="11" spans="1:17" ht="55.5" customHeight="1" x14ac:dyDescent="0.25">
      <c r="A11" s="170" t="s">
        <v>16</v>
      </c>
      <c r="B11" s="171"/>
      <c r="C11" s="171"/>
      <c r="D11" s="171"/>
      <c r="E11" s="171"/>
      <c r="F11" s="171"/>
      <c r="G11" s="171"/>
      <c r="H11" s="172"/>
      <c r="I11" s="39" t="s">
        <v>68</v>
      </c>
      <c r="J11" s="103" t="s">
        <v>69</v>
      </c>
      <c r="K11" s="129" t="s">
        <v>70</v>
      </c>
      <c r="L11" s="129" t="s">
        <v>71</v>
      </c>
      <c r="M11" s="159" t="s">
        <v>17</v>
      </c>
      <c r="N11" s="159" t="s">
        <v>18</v>
      </c>
      <c r="O11" s="173" t="s">
        <v>19</v>
      </c>
    </row>
    <row r="12" spans="1:17" ht="77.25" customHeight="1" x14ac:dyDescent="0.25">
      <c r="A12" s="40" t="s">
        <v>20</v>
      </c>
      <c r="B12" s="175" t="s">
        <v>21</v>
      </c>
      <c r="C12" s="176"/>
      <c r="D12" s="41" t="s">
        <v>22</v>
      </c>
      <c r="E12" s="41" t="s">
        <v>23</v>
      </c>
      <c r="F12" s="41" t="s">
        <v>24</v>
      </c>
      <c r="G12" s="104" t="s">
        <v>25</v>
      </c>
      <c r="H12" s="104" t="s">
        <v>26</v>
      </c>
      <c r="I12" s="42" t="s">
        <v>27</v>
      </c>
      <c r="J12" s="42" t="s">
        <v>65</v>
      </c>
      <c r="K12" s="129" t="s">
        <v>66</v>
      </c>
      <c r="L12" s="129" t="s">
        <v>67</v>
      </c>
      <c r="M12" s="160"/>
      <c r="N12" s="160"/>
      <c r="O12" s="174"/>
    </row>
    <row r="13" spans="1:17" s="31" customFormat="1" ht="15.75" x14ac:dyDescent="0.25">
      <c r="A13" s="43"/>
      <c r="B13" s="44"/>
      <c r="C13" s="44"/>
      <c r="D13" s="44"/>
      <c r="E13" s="44"/>
      <c r="F13" s="44"/>
      <c r="G13" s="44"/>
      <c r="H13" s="44"/>
      <c r="I13" s="44"/>
      <c r="J13" s="44"/>
      <c r="K13" s="44"/>
      <c r="L13" s="44"/>
      <c r="M13" s="44"/>
      <c r="N13" s="44"/>
      <c r="O13" s="45"/>
    </row>
    <row r="14" spans="1:17" s="49" customFormat="1" ht="141.75" customHeight="1" x14ac:dyDescent="0.25">
      <c r="A14" s="46" t="s">
        <v>100</v>
      </c>
      <c r="B14" s="177" t="s">
        <v>100</v>
      </c>
      <c r="C14" s="178"/>
      <c r="D14" s="47" t="s">
        <v>100</v>
      </c>
      <c r="E14" s="9" t="s">
        <v>84</v>
      </c>
      <c r="F14" s="4" t="s">
        <v>84</v>
      </c>
      <c r="G14" s="12" t="s">
        <v>84</v>
      </c>
      <c r="H14" s="4" t="s">
        <v>84</v>
      </c>
      <c r="I14" s="3" t="s">
        <v>10</v>
      </c>
      <c r="J14" s="5" t="s">
        <v>10</v>
      </c>
      <c r="K14" s="130" t="s">
        <v>9</v>
      </c>
      <c r="L14" s="6" t="s">
        <v>9</v>
      </c>
      <c r="M14" s="46" t="s">
        <v>10</v>
      </c>
      <c r="N14" s="46" t="s">
        <v>10</v>
      </c>
      <c r="O14" s="48" t="s">
        <v>99</v>
      </c>
    </row>
    <row r="15" spans="1:17" s="49" customFormat="1" ht="15.75" x14ac:dyDescent="0.25">
      <c r="A15" s="46"/>
      <c r="B15" s="177"/>
      <c r="C15" s="178"/>
      <c r="D15" s="47"/>
      <c r="E15" s="102"/>
      <c r="F15" s="4"/>
      <c r="G15" s="12"/>
      <c r="H15" s="4"/>
      <c r="I15" s="3"/>
      <c r="J15" s="5"/>
      <c r="K15" s="130"/>
      <c r="L15" s="6"/>
      <c r="M15" s="46"/>
      <c r="N15" s="46"/>
      <c r="O15" s="50"/>
      <c r="Q15" s="51"/>
    </row>
    <row r="16" spans="1:17" s="49" customFormat="1" ht="48" customHeight="1" thickBot="1" x14ac:dyDescent="0.3">
      <c r="A16" s="181" t="s">
        <v>28</v>
      </c>
      <c r="B16" s="182"/>
      <c r="C16" s="182"/>
      <c r="D16" s="182"/>
      <c r="E16" s="182"/>
      <c r="F16" s="182"/>
      <c r="G16" s="183"/>
      <c r="H16" s="10">
        <f>+SUM(H14:H14)+SUM(H15:H15)</f>
        <v>0</v>
      </c>
      <c r="I16" s="184" t="s">
        <v>72</v>
      </c>
      <c r="J16" s="185"/>
      <c r="K16" s="185"/>
      <c r="L16" s="185"/>
      <c r="M16" s="185"/>
      <c r="N16" s="186"/>
      <c r="O16" s="52" t="s">
        <v>10</v>
      </c>
    </row>
    <row r="17" spans="1:17" ht="15.75" x14ac:dyDescent="0.25">
      <c r="A17" s="105"/>
      <c r="B17" s="105"/>
      <c r="C17" s="105"/>
      <c r="D17" s="105"/>
      <c r="E17" s="105"/>
      <c r="F17" s="105"/>
      <c r="G17" s="105"/>
      <c r="H17" s="105"/>
      <c r="I17" s="105"/>
      <c r="J17" s="105"/>
      <c r="K17" s="105"/>
      <c r="L17" s="105"/>
      <c r="M17" s="1"/>
      <c r="N17" s="1"/>
      <c r="O17" s="1"/>
    </row>
    <row r="18" spans="1:17" s="53" customFormat="1" ht="16.5" thickBot="1" x14ac:dyDescent="0.3">
      <c r="A18" s="105"/>
      <c r="B18" s="105"/>
      <c r="C18" s="105"/>
      <c r="D18" s="105"/>
      <c r="E18" s="105"/>
      <c r="F18" s="105"/>
      <c r="G18" s="105"/>
      <c r="H18" s="105"/>
      <c r="I18" s="105"/>
      <c r="J18" s="105"/>
      <c r="K18" s="105"/>
      <c r="L18" s="105"/>
      <c r="M18" s="1"/>
      <c r="N18" s="1"/>
      <c r="O18" s="1"/>
    </row>
    <row r="19" spans="1:17" ht="30.75" customHeight="1" thickBot="1" x14ac:dyDescent="0.3">
      <c r="A19" s="150">
        <v>2</v>
      </c>
      <c r="B19" s="151"/>
      <c r="C19" s="151"/>
      <c r="D19" s="152"/>
      <c r="E19" s="164" t="s">
        <v>54</v>
      </c>
      <c r="F19" s="164"/>
      <c r="G19" s="164"/>
      <c r="H19" s="164"/>
      <c r="I19" s="164"/>
      <c r="J19" s="164"/>
      <c r="K19" s="164"/>
      <c r="L19" s="164"/>
      <c r="M19" s="164"/>
      <c r="N19" s="164"/>
      <c r="O19" s="165"/>
    </row>
    <row r="20" spans="1:17" ht="50.25" customHeight="1" x14ac:dyDescent="0.25">
      <c r="A20" s="34" t="s">
        <v>11</v>
      </c>
      <c r="B20" s="11">
        <v>2</v>
      </c>
      <c r="C20" s="35" t="s">
        <v>12</v>
      </c>
      <c r="D20" s="36">
        <f>+$E$43</f>
        <v>23.66470524784101</v>
      </c>
      <c r="E20" s="166"/>
      <c r="F20" s="166"/>
      <c r="G20" s="166"/>
      <c r="H20" s="166"/>
      <c r="I20" s="166"/>
      <c r="J20" s="166"/>
      <c r="K20" s="166"/>
      <c r="L20" s="166"/>
      <c r="M20" s="166"/>
      <c r="N20" s="166"/>
      <c r="O20" s="167"/>
    </row>
    <row r="21" spans="1:17" ht="23.25" customHeight="1" x14ac:dyDescent="0.25">
      <c r="A21" s="153" t="s">
        <v>13</v>
      </c>
      <c r="B21" s="154"/>
      <c r="C21" s="37">
        <v>1</v>
      </c>
      <c r="D21" s="38">
        <f>+D20*C21</f>
        <v>23.66470524784101</v>
      </c>
      <c r="E21" s="166"/>
      <c r="F21" s="166"/>
      <c r="G21" s="166"/>
      <c r="H21" s="166"/>
      <c r="I21" s="166"/>
      <c r="J21" s="166"/>
      <c r="K21" s="166"/>
      <c r="L21" s="166"/>
      <c r="M21" s="166"/>
      <c r="N21" s="166"/>
      <c r="O21" s="167"/>
    </row>
    <row r="22" spans="1:17" ht="23.25" customHeight="1" x14ac:dyDescent="0.25">
      <c r="A22" s="163" t="s">
        <v>14</v>
      </c>
      <c r="B22" s="163"/>
      <c r="C22" s="161">
        <v>44291</v>
      </c>
      <c r="D22" s="162"/>
      <c r="E22" s="166"/>
      <c r="F22" s="166"/>
      <c r="G22" s="166"/>
      <c r="H22" s="166"/>
      <c r="I22" s="166"/>
      <c r="J22" s="166"/>
      <c r="K22" s="166"/>
      <c r="L22" s="166"/>
      <c r="M22" s="166"/>
      <c r="N22" s="166"/>
      <c r="O22" s="167"/>
    </row>
    <row r="23" spans="1:17" ht="15" customHeight="1" thickBot="1" x14ac:dyDescent="0.3">
      <c r="A23" s="155" t="s">
        <v>15</v>
      </c>
      <c r="B23" s="156"/>
      <c r="C23" s="157" t="str">
        <f>+IF(H29&gt;D21,"CUMPLE","NO CUMPLE")</f>
        <v>NO CUMPLE</v>
      </c>
      <c r="D23" s="158"/>
      <c r="E23" s="168"/>
      <c r="F23" s="168"/>
      <c r="G23" s="168"/>
      <c r="H23" s="168"/>
      <c r="I23" s="168"/>
      <c r="J23" s="168"/>
      <c r="K23" s="168"/>
      <c r="L23" s="168"/>
      <c r="M23" s="168"/>
      <c r="N23" s="168"/>
      <c r="O23" s="169"/>
    </row>
    <row r="24" spans="1:17" ht="55.5" customHeight="1" x14ac:dyDescent="0.25">
      <c r="A24" s="170" t="s">
        <v>16</v>
      </c>
      <c r="B24" s="171"/>
      <c r="C24" s="171"/>
      <c r="D24" s="171"/>
      <c r="E24" s="171"/>
      <c r="F24" s="171"/>
      <c r="G24" s="171"/>
      <c r="H24" s="172"/>
      <c r="I24" s="39" t="s">
        <v>68</v>
      </c>
      <c r="J24" s="103" t="s">
        <v>69</v>
      </c>
      <c r="K24" s="129" t="s">
        <v>70</v>
      </c>
      <c r="L24" s="129" t="s">
        <v>71</v>
      </c>
      <c r="M24" s="159" t="s">
        <v>17</v>
      </c>
      <c r="N24" s="159" t="s">
        <v>18</v>
      </c>
      <c r="O24" s="173" t="s">
        <v>19</v>
      </c>
    </row>
    <row r="25" spans="1:17" ht="77.25" customHeight="1" x14ac:dyDescent="0.25">
      <c r="A25" s="40" t="s">
        <v>20</v>
      </c>
      <c r="B25" s="175" t="s">
        <v>21</v>
      </c>
      <c r="C25" s="176"/>
      <c r="D25" s="41" t="s">
        <v>22</v>
      </c>
      <c r="E25" s="41" t="s">
        <v>23</v>
      </c>
      <c r="F25" s="41" t="s">
        <v>24</v>
      </c>
      <c r="G25" s="104" t="s">
        <v>25</v>
      </c>
      <c r="H25" s="104" t="s">
        <v>26</v>
      </c>
      <c r="I25" s="42" t="s">
        <v>27</v>
      </c>
      <c r="J25" s="42" t="s">
        <v>65</v>
      </c>
      <c r="K25" s="129" t="s">
        <v>66</v>
      </c>
      <c r="L25" s="129" t="s">
        <v>67</v>
      </c>
      <c r="M25" s="160"/>
      <c r="N25" s="160"/>
      <c r="O25" s="174"/>
    </row>
    <row r="26" spans="1:17" s="31" customFormat="1" ht="15.75" x14ac:dyDescent="0.25">
      <c r="A26" s="43"/>
      <c r="B26" s="44"/>
      <c r="C26" s="44"/>
      <c r="D26" s="44"/>
      <c r="E26" s="44"/>
      <c r="F26" s="44"/>
      <c r="G26" s="44"/>
      <c r="H26" s="44"/>
      <c r="I26" s="44"/>
      <c r="J26" s="44"/>
      <c r="K26" s="44"/>
      <c r="L26" s="44"/>
      <c r="M26" s="44"/>
      <c r="N26" s="44"/>
      <c r="O26" s="45"/>
    </row>
    <row r="27" spans="1:17" s="49" customFormat="1" ht="141.75" customHeight="1" x14ac:dyDescent="0.25">
      <c r="A27" s="177" t="s">
        <v>84</v>
      </c>
      <c r="B27" s="178"/>
      <c r="C27" s="47" t="s">
        <v>84</v>
      </c>
      <c r="D27" s="9" t="s">
        <v>84</v>
      </c>
      <c r="E27" s="4" t="s">
        <v>84</v>
      </c>
      <c r="F27" s="12" t="s">
        <v>84</v>
      </c>
      <c r="G27" s="4" t="s">
        <v>84</v>
      </c>
      <c r="H27" s="3" t="s">
        <v>75</v>
      </c>
      <c r="I27" s="5" t="s">
        <v>10</v>
      </c>
      <c r="J27" s="130" t="s">
        <v>9</v>
      </c>
      <c r="K27" s="6" t="s">
        <v>9</v>
      </c>
      <c r="L27" s="46" t="s">
        <v>10</v>
      </c>
      <c r="M27" s="46" t="s">
        <v>10</v>
      </c>
      <c r="N27" s="48" t="s">
        <v>10</v>
      </c>
      <c r="O27" s="48" t="s">
        <v>85</v>
      </c>
    </row>
    <row r="28" spans="1:17" s="49" customFormat="1" ht="15.75" x14ac:dyDescent="0.25">
      <c r="A28" s="46"/>
      <c r="B28" s="177"/>
      <c r="C28" s="178"/>
      <c r="D28" s="47"/>
      <c r="E28" s="102"/>
      <c r="F28" s="4"/>
      <c r="G28" s="12"/>
      <c r="H28" s="4"/>
      <c r="I28" s="3"/>
      <c r="J28" s="5"/>
      <c r="K28" s="130"/>
      <c r="L28" s="6"/>
      <c r="M28" s="46"/>
      <c r="N28" s="46"/>
      <c r="O28" s="50"/>
      <c r="Q28" s="51"/>
    </row>
    <row r="29" spans="1:17" s="49" customFormat="1" ht="48" customHeight="1" thickBot="1" x14ac:dyDescent="0.3">
      <c r="A29" s="181" t="s">
        <v>28</v>
      </c>
      <c r="B29" s="182"/>
      <c r="C29" s="182"/>
      <c r="D29" s="182"/>
      <c r="E29" s="182"/>
      <c r="F29" s="182"/>
      <c r="G29" s="183"/>
      <c r="H29" s="10">
        <f>+SUM(H27:H27)+SUM(H28:H28)</f>
        <v>0</v>
      </c>
      <c r="I29" s="184" t="s">
        <v>72</v>
      </c>
      <c r="J29" s="185"/>
      <c r="K29" s="185"/>
      <c r="L29" s="185"/>
      <c r="M29" s="185"/>
      <c r="N29" s="186"/>
      <c r="O29" s="52" t="s">
        <v>10</v>
      </c>
    </row>
    <row r="30" spans="1:17" ht="15.75" x14ac:dyDescent="0.25">
      <c r="A30" s="105"/>
      <c r="B30" s="105"/>
      <c r="C30" s="105"/>
      <c r="D30" s="105"/>
      <c r="E30" s="105"/>
      <c r="F30" s="105"/>
      <c r="G30" s="105"/>
      <c r="H30" s="105"/>
      <c r="I30" s="105"/>
      <c r="J30" s="105"/>
      <c r="K30" s="105"/>
      <c r="L30" s="105"/>
      <c r="M30" s="1"/>
      <c r="N30" s="1"/>
      <c r="O30" s="1"/>
    </row>
    <row r="31" spans="1:17" s="53" customFormat="1" ht="15.75" x14ac:dyDescent="0.25">
      <c r="A31" s="105"/>
      <c r="B31" s="105"/>
      <c r="C31" s="105"/>
      <c r="D31" s="105"/>
      <c r="E31" s="105"/>
      <c r="F31" s="105"/>
      <c r="G31" s="105"/>
      <c r="H31" s="105"/>
      <c r="I31" s="105"/>
      <c r="J31" s="105"/>
      <c r="K31" s="105"/>
      <c r="L31" s="105"/>
      <c r="M31" s="1"/>
      <c r="N31" s="1"/>
      <c r="O31" s="1"/>
    </row>
    <row r="32" spans="1:17" ht="15.75" x14ac:dyDescent="0.25">
      <c r="A32" s="105"/>
      <c r="B32" s="105"/>
      <c r="C32" s="105"/>
      <c r="D32" s="105"/>
      <c r="E32" s="105"/>
      <c r="F32" s="105"/>
      <c r="G32" s="105"/>
      <c r="H32" s="105"/>
      <c r="I32" s="105"/>
      <c r="J32" s="105"/>
      <c r="K32" s="105"/>
      <c r="L32" s="105"/>
      <c r="M32" s="1"/>
      <c r="N32" s="1"/>
      <c r="O32" s="1"/>
    </row>
    <row r="33" spans="1:15" ht="15.75" x14ac:dyDescent="0.25">
      <c r="A33" s="105"/>
      <c r="B33" s="105"/>
      <c r="C33" s="105"/>
      <c r="D33" s="105"/>
      <c r="E33" s="105"/>
      <c r="F33" s="105"/>
      <c r="G33" s="105"/>
      <c r="H33" s="105"/>
      <c r="I33" s="105"/>
      <c r="J33" s="105"/>
      <c r="K33" s="105"/>
      <c r="L33" s="105"/>
      <c r="M33" s="1"/>
      <c r="N33" s="1"/>
      <c r="O33" s="1"/>
    </row>
    <row r="34" spans="1:15" ht="15.75" customHeight="1" x14ac:dyDescent="0.25">
      <c r="A34" s="105"/>
      <c r="B34" s="105"/>
      <c r="C34" s="179" t="s">
        <v>29</v>
      </c>
      <c r="D34" s="179"/>
      <c r="E34" s="179"/>
      <c r="F34" s="131"/>
      <c r="G34" s="179"/>
      <c r="H34" s="179"/>
      <c r="I34" s="179"/>
      <c r="J34" s="131"/>
      <c r="K34" s="131"/>
      <c r="L34" s="179"/>
      <c r="M34" s="179"/>
      <c r="N34" s="179"/>
      <c r="O34" s="1"/>
    </row>
    <row r="35" spans="1:15" ht="26.25" customHeight="1" x14ac:dyDescent="0.25">
      <c r="A35" s="105"/>
      <c r="B35" s="105"/>
      <c r="C35" s="180"/>
      <c r="D35" s="180"/>
      <c r="E35" s="180"/>
      <c r="F35" s="131"/>
      <c r="G35" s="180"/>
      <c r="H35" s="180"/>
      <c r="I35" s="180"/>
      <c r="J35" s="131"/>
      <c r="K35" s="131"/>
      <c r="L35" s="180"/>
      <c r="M35" s="180"/>
      <c r="N35" s="180"/>
      <c r="O35" s="1"/>
    </row>
    <row r="36" spans="1:15" ht="15.75" customHeight="1" x14ac:dyDescent="0.25">
      <c r="A36" s="105"/>
      <c r="B36" s="105"/>
      <c r="C36" s="193" t="s">
        <v>89</v>
      </c>
      <c r="D36" s="193"/>
      <c r="E36" s="193"/>
      <c r="F36" s="132"/>
      <c r="G36" s="193"/>
      <c r="H36" s="193"/>
      <c r="I36" s="193"/>
      <c r="J36" s="132"/>
      <c r="K36" s="132"/>
      <c r="L36" s="193"/>
      <c r="M36" s="193"/>
      <c r="N36" s="193"/>
      <c r="O36" s="1"/>
    </row>
    <row r="37" spans="1:15" s="53" customFormat="1" ht="15.75" customHeight="1" x14ac:dyDescent="0.25">
      <c r="A37" s="105"/>
      <c r="B37" s="105"/>
      <c r="C37" s="194" t="s">
        <v>90</v>
      </c>
      <c r="D37" s="194"/>
      <c r="E37" s="194"/>
      <c r="F37" s="132"/>
      <c r="G37" s="194"/>
      <c r="H37" s="194"/>
      <c r="I37" s="194"/>
      <c r="J37" s="132"/>
      <c r="K37" s="132"/>
      <c r="L37" s="194"/>
      <c r="M37" s="194"/>
      <c r="N37" s="194"/>
      <c r="O37" s="1"/>
    </row>
    <row r="38" spans="1:15" ht="16.5" customHeight="1" x14ac:dyDescent="0.25">
      <c r="A38" s="105"/>
      <c r="B38" s="105"/>
      <c r="C38" s="105"/>
      <c r="D38" s="105"/>
      <c r="E38" s="105"/>
      <c r="F38" s="105"/>
      <c r="G38" s="105"/>
      <c r="H38" s="105"/>
      <c r="I38" s="105"/>
      <c r="J38" s="105"/>
      <c r="K38" s="105"/>
      <c r="L38" s="105"/>
      <c r="M38" s="1"/>
      <c r="N38" s="1"/>
      <c r="O38" s="1"/>
    </row>
    <row r="39" spans="1:15" s="53" customFormat="1" ht="47.25" customHeight="1" x14ac:dyDescent="0.25">
      <c r="A39" s="105"/>
      <c r="B39" s="105"/>
      <c r="C39" s="105"/>
      <c r="D39" s="105"/>
      <c r="E39" s="105"/>
      <c r="F39" s="105"/>
      <c r="G39" s="105"/>
      <c r="H39" s="105"/>
      <c r="I39" s="105"/>
      <c r="J39" s="105"/>
      <c r="K39" s="105"/>
      <c r="L39" s="105"/>
      <c r="M39" s="1"/>
      <c r="N39" s="1"/>
      <c r="O39" s="1"/>
    </row>
    <row r="40" spans="1:15" s="53" customFormat="1" ht="73.5" customHeight="1" x14ac:dyDescent="0.25">
      <c r="A40" s="105"/>
      <c r="B40" s="105"/>
      <c r="C40" s="105"/>
      <c r="D40" s="105"/>
      <c r="E40" s="105"/>
      <c r="F40" s="105"/>
      <c r="G40" s="105"/>
      <c r="H40" s="105"/>
      <c r="I40" s="105"/>
      <c r="J40" s="105"/>
      <c r="K40" s="105"/>
      <c r="L40" s="105"/>
      <c r="M40" s="1"/>
      <c r="N40" s="1"/>
      <c r="O40" s="1"/>
    </row>
    <row r="41" spans="1:15" ht="15.75" x14ac:dyDescent="0.25">
      <c r="A41" s="54"/>
      <c r="B41" s="54"/>
      <c r="C41" s="54"/>
      <c r="D41" s="54"/>
      <c r="E41" s="54"/>
      <c r="F41" s="54"/>
      <c r="G41" s="54"/>
      <c r="H41" s="105"/>
      <c r="I41" s="105"/>
      <c r="J41" s="105"/>
      <c r="K41" s="105"/>
      <c r="L41" s="105"/>
      <c r="M41" s="1"/>
      <c r="N41" s="1"/>
      <c r="O41" s="1"/>
    </row>
    <row r="42" spans="1:15" ht="15.75" x14ac:dyDescent="0.25">
      <c r="A42" s="191" t="s">
        <v>30</v>
      </c>
      <c r="B42" s="192"/>
      <c r="C42" s="55">
        <v>1</v>
      </c>
      <c r="D42" s="55" t="s">
        <v>31</v>
      </c>
      <c r="E42" s="55" t="s">
        <v>32</v>
      </c>
      <c r="F42" s="56" t="s">
        <v>33</v>
      </c>
      <c r="G42" s="56" t="s">
        <v>34</v>
      </c>
      <c r="H42" s="56" t="s">
        <v>35</v>
      </c>
      <c r="I42" s="105"/>
      <c r="J42" s="105"/>
      <c r="K42" s="105"/>
      <c r="L42" s="105"/>
      <c r="M42" s="1"/>
      <c r="N42" s="1"/>
      <c r="O42" s="2"/>
    </row>
    <row r="43" spans="1:15" ht="105" customHeight="1" x14ac:dyDescent="0.25">
      <c r="A43" s="57" t="s">
        <v>36</v>
      </c>
      <c r="B43" s="58">
        <v>21500000</v>
      </c>
      <c r="C43" s="59">
        <f>+B43*100%</f>
        <v>21500000</v>
      </c>
      <c r="D43" s="60">
        <f>+$C$43/$E$78</f>
        <v>23.66470524784101</v>
      </c>
      <c r="E43" s="60">
        <f>$B$43/$E$78</f>
        <v>23.66470524784101</v>
      </c>
      <c r="F43" s="60">
        <f>E43*0.75</f>
        <v>17.748528935880756</v>
      </c>
      <c r="G43" s="60">
        <f>E43*1.2</f>
        <v>28.39764629740921</v>
      </c>
      <c r="H43" s="60">
        <f>E43*1.5</f>
        <v>35.497057871761513</v>
      </c>
      <c r="I43" s="61"/>
      <c r="J43" s="105"/>
      <c r="K43" s="105"/>
      <c r="L43" s="105"/>
      <c r="M43" s="1"/>
      <c r="N43" s="1"/>
      <c r="O43" s="1"/>
    </row>
    <row r="44" spans="1:15" ht="21" x14ac:dyDescent="0.25">
      <c r="A44" s="62"/>
      <c r="B44" s="63"/>
      <c r="C44" s="64"/>
      <c r="D44" s="65"/>
      <c r="E44" s="65"/>
      <c r="F44" s="64"/>
      <c r="G44" s="65"/>
      <c r="H44" s="66"/>
      <c r="I44" s="67"/>
      <c r="J44" s="105"/>
      <c r="K44" s="105"/>
      <c r="L44" s="105"/>
      <c r="M44" s="1"/>
      <c r="N44" s="1"/>
      <c r="O44" s="1"/>
    </row>
    <row r="45" spans="1:15" s="53" customFormat="1" ht="30.75" customHeight="1" x14ac:dyDescent="0.25">
      <c r="A45" s="68"/>
      <c r="B45" s="69"/>
      <c r="C45" s="64"/>
      <c r="D45" s="65"/>
      <c r="E45" s="65"/>
      <c r="F45" s="64"/>
      <c r="G45" s="65"/>
      <c r="H45" s="66"/>
      <c r="I45" s="67"/>
      <c r="J45" s="105"/>
      <c r="K45" s="105"/>
      <c r="L45" s="105"/>
      <c r="M45" s="1"/>
      <c r="N45" s="1"/>
      <c r="O45" s="1"/>
    </row>
    <row r="46" spans="1:15" ht="24" thickBot="1" x14ac:dyDescent="0.3">
      <c r="A46" s="70"/>
      <c r="B46" s="70"/>
      <c r="C46" s="7"/>
      <c r="D46" s="8"/>
      <c r="E46" s="8"/>
      <c r="F46" s="190"/>
      <c r="G46" s="190"/>
      <c r="H46" s="190"/>
      <c r="I46" s="190"/>
      <c r="L46" s="70"/>
      <c r="M46" s="70"/>
      <c r="N46" s="70"/>
      <c r="O46" s="70"/>
    </row>
    <row r="47" spans="1:15" ht="24" thickBot="1" x14ac:dyDescent="0.3">
      <c r="D47" s="71" t="s">
        <v>37</v>
      </c>
      <c r="E47" s="72" t="s">
        <v>38</v>
      </c>
      <c r="F47" s="73" t="s">
        <v>39</v>
      </c>
      <c r="L47" s="70"/>
      <c r="M47" s="70"/>
      <c r="N47" s="70"/>
      <c r="O47" s="70"/>
    </row>
    <row r="48" spans="1:15" ht="24" thickBot="1" x14ac:dyDescent="0.3">
      <c r="D48" s="74">
        <v>1991</v>
      </c>
      <c r="E48" s="75">
        <v>51720</v>
      </c>
      <c r="F48" s="76">
        <v>0.26</v>
      </c>
      <c r="L48" s="70"/>
      <c r="M48" s="70"/>
      <c r="N48" s="70"/>
      <c r="O48" s="70"/>
    </row>
    <row r="49" spans="4:15" ht="24" thickBot="1" x14ac:dyDescent="0.3">
      <c r="D49" s="74">
        <v>1992</v>
      </c>
      <c r="E49" s="75">
        <v>65190</v>
      </c>
      <c r="F49" s="76" t="s">
        <v>40</v>
      </c>
      <c r="L49" s="70"/>
      <c r="M49" s="70"/>
      <c r="N49" s="70"/>
      <c r="O49" s="70"/>
    </row>
    <row r="50" spans="4:15" ht="24" thickBot="1" x14ac:dyDescent="0.3">
      <c r="D50" s="74">
        <v>1993</v>
      </c>
      <c r="E50" s="75">
        <v>81510</v>
      </c>
      <c r="F50" s="76" t="s">
        <v>41</v>
      </c>
      <c r="L50" s="70"/>
      <c r="M50" s="70"/>
      <c r="N50" s="70"/>
      <c r="O50" s="70"/>
    </row>
    <row r="51" spans="4:15" ht="24" thickBot="1" x14ac:dyDescent="0.3">
      <c r="D51" s="74">
        <v>1994</v>
      </c>
      <c r="E51" s="75">
        <v>98700</v>
      </c>
      <c r="F51" s="76" t="s">
        <v>42</v>
      </c>
      <c r="L51" s="70"/>
      <c r="M51" s="70"/>
      <c r="N51" s="70"/>
      <c r="O51" s="70"/>
    </row>
    <row r="52" spans="4:15" ht="24" thickBot="1" x14ac:dyDescent="0.3">
      <c r="D52" s="74">
        <v>1995</v>
      </c>
      <c r="E52" s="75">
        <v>118933</v>
      </c>
      <c r="F52" s="76" t="s">
        <v>43</v>
      </c>
      <c r="L52" s="70"/>
      <c r="M52" s="70"/>
      <c r="N52" s="70"/>
      <c r="O52" s="70"/>
    </row>
    <row r="53" spans="4:15" ht="24" thickBot="1" x14ac:dyDescent="0.3">
      <c r="D53" s="74">
        <v>1996</v>
      </c>
      <c r="E53" s="75">
        <v>142125</v>
      </c>
      <c r="F53" s="76" t="s">
        <v>44</v>
      </c>
      <c r="L53" s="70"/>
      <c r="M53" s="70"/>
      <c r="N53" s="70"/>
      <c r="O53" s="70"/>
    </row>
    <row r="54" spans="4:15" ht="15" customHeight="1" x14ac:dyDescent="0.25">
      <c r="D54" s="74">
        <v>1997</v>
      </c>
      <c r="E54" s="75">
        <v>172005</v>
      </c>
      <c r="F54" s="76">
        <v>0.21</v>
      </c>
    </row>
    <row r="55" spans="4:15" ht="15" customHeight="1" x14ac:dyDescent="0.25">
      <c r="D55" s="77">
        <v>1998</v>
      </c>
      <c r="E55" s="78">
        <v>203826</v>
      </c>
      <c r="F55" s="79">
        <v>0.185</v>
      </c>
    </row>
    <row r="56" spans="4:15" ht="15" customHeight="1" x14ac:dyDescent="0.25">
      <c r="D56" s="77">
        <v>1999</v>
      </c>
      <c r="E56" s="78">
        <v>236460</v>
      </c>
      <c r="F56" s="79">
        <v>0.16</v>
      </c>
    </row>
    <row r="57" spans="4:15" ht="15" customHeight="1" x14ac:dyDescent="0.25">
      <c r="D57" s="77">
        <v>2000</v>
      </c>
      <c r="E57" s="78">
        <v>260100</v>
      </c>
      <c r="F57" s="79">
        <v>0.1</v>
      </c>
    </row>
    <row r="58" spans="4:15" ht="15" customHeight="1" x14ac:dyDescent="0.25">
      <c r="D58" s="77">
        <v>2001</v>
      </c>
      <c r="E58" s="78">
        <v>286000</v>
      </c>
      <c r="F58" s="79">
        <v>0.1</v>
      </c>
    </row>
    <row r="59" spans="4:15" ht="15" customHeight="1" x14ac:dyDescent="0.25">
      <c r="D59" s="77">
        <v>2002</v>
      </c>
      <c r="E59" s="78">
        <v>309000</v>
      </c>
      <c r="F59" s="79">
        <v>0.08</v>
      </c>
    </row>
    <row r="60" spans="4:15" ht="15" customHeight="1" x14ac:dyDescent="0.25">
      <c r="D60" s="77">
        <v>2003</v>
      </c>
      <c r="E60" s="78">
        <v>332000</v>
      </c>
      <c r="F60" s="79">
        <v>7.3999999999999996E-2</v>
      </c>
    </row>
    <row r="61" spans="4:15" ht="15" customHeight="1" x14ac:dyDescent="0.25">
      <c r="D61" s="77">
        <v>2004</v>
      </c>
      <c r="E61" s="78">
        <v>358000</v>
      </c>
      <c r="F61" s="79">
        <v>7.8E-2</v>
      </c>
    </row>
    <row r="62" spans="4:15" ht="15" customHeight="1" x14ac:dyDescent="0.25">
      <c r="D62" s="77">
        <v>2005</v>
      </c>
      <c r="E62" s="78">
        <v>381500</v>
      </c>
      <c r="F62" s="79">
        <v>6.6000000000000003E-2</v>
      </c>
    </row>
    <row r="63" spans="4:15" ht="15" customHeight="1" x14ac:dyDescent="0.25">
      <c r="D63" s="77">
        <v>2006</v>
      </c>
      <c r="E63" s="78">
        <v>408000</v>
      </c>
      <c r="F63" s="79">
        <v>6.9000000000000006E-2</v>
      </c>
    </row>
    <row r="64" spans="4:15" ht="15" customHeight="1" x14ac:dyDescent="0.25">
      <c r="D64" s="77">
        <v>2007</v>
      </c>
      <c r="E64" s="78">
        <v>433700</v>
      </c>
      <c r="F64" s="79">
        <v>6.3E-2</v>
      </c>
    </row>
    <row r="65" spans="4:9" ht="15" customHeight="1" x14ac:dyDescent="0.25">
      <c r="D65" s="77">
        <v>2008</v>
      </c>
      <c r="E65" s="78">
        <v>461500</v>
      </c>
      <c r="F65" s="79">
        <v>6.4000000000000001E-2</v>
      </c>
    </row>
    <row r="66" spans="4:9" ht="15" customHeight="1" x14ac:dyDescent="0.25">
      <c r="D66" s="77">
        <v>2009</v>
      </c>
      <c r="E66" s="78">
        <v>496900</v>
      </c>
      <c r="F66" s="79">
        <v>7.6999999999999999E-2</v>
      </c>
    </row>
    <row r="67" spans="4:9" ht="15" customHeight="1" x14ac:dyDescent="0.25">
      <c r="D67" s="77">
        <v>2010</v>
      </c>
      <c r="E67" s="78">
        <v>515000</v>
      </c>
      <c r="F67" s="79">
        <v>3.5999999999999997E-2</v>
      </c>
    </row>
    <row r="68" spans="4:9" ht="15" customHeight="1" x14ac:dyDescent="0.25">
      <c r="D68" s="77">
        <v>2011</v>
      </c>
      <c r="E68" s="78">
        <v>535600</v>
      </c>
      <c r="F68" s="79">
        <v>0.04</v>
      </c>
    </row>
    <row r="69" spans="4:9" ht="15" customHeight="1" x14ac:dyDescent="0.25">
      <c r="D69" s="77">
        <v>2012</v>
      </c>
      <c r="E69" s="78">
        <v>566700</v>
      </c>
      <c r="F69" s="79">
        <v>5.8000000000000003E-2</v>
      </c>
    </row>
    <row r="70" spans="4:9" ht="15" customHeight="1" x14ac:dyDescent="0.25">
      <c r="D70" s="77">
        <v>2013</v>
      </c>
      <c r="E70" s="78">
        <v>589500</v>
      </c>
      <c r="F70" s="79">
        <v>4.02E-2</v>
      </c>
    </row>
    <row r="71" spans="4:9" ht="15" customHeight="1" x14ac:dyDescent="0.25">
      <c r="D71" s="77">
        <v>2014</v>
      </c>
      <c r="E71" s="78">
        <v>616000</v>
      </c>
      <c r="F71" s="79">
        <v>4.4999999999999998E-2</v>
      </c>
    </row>
    <row r="72" spans="4:9" ht="15" customHeight="1" x14ac:dyDescent="0.25">
      <c r="D72" s="77">
        <v>2015</v>
      </c>
      <c r="E72" s="78">
        <v>644350</v>
      </c>
      <c r="F72" s="79">
        <v>4.5999999999999999E-2</v>
      </c>
      <c r="H72" s="80"/>
    </row>
    <row r="73" spans="4:9" ht="15" customHeight="1" x14ac:dyDescent="0.25">
      <c r="D73" s="77">
        <v>2016</v>
      </c>
      <c r="E73" s="78">
        <v>689455</v>
      </c>
      <c r="F73" s="79">
        <v>7.0000000000000007E-2</v>
      </c>
      <c r="H73" s="80"/>
    </row>
    <row r="74" spans="4:9" ht="15" customHeight="1" x14ac:dyDescent="0.25">
      <c r="D74" s="77">
        <v>2017</v>
      </c>
      <c r="E74" s="78">
        <v>737717</v>
      </c>
      <c r="F74" s="79">
        <v>7.0000000000000007E-2</v>
      </c>
      <c r="H74" s="80"/>
    </row>
    <row r="75" spans="4:9" ht="15" customHeight="1" x14ac:dyDescent="0.25">
      <c r="D75" s="77">
        <v>2018</v>
      </c>
      <c r="E75" s="78">
        <v>781242</v>
      </c>
      <c r="F75" s="79">
        <v>0.06</v>
      </c>
      <c r="H75" s="81"/>
      <c r="I75" s="53"/>
    </row>
    <row r="76" spans="4:9" ht="15" customHeight="1" x14ac:dyDescent="0.25">
      <c r="D76" s="77">
        <v>2019</v>
      </c>
      <c r="E76" s="78">
        <v>828116</v>
      </c>
      <c r="F76" s="79">
        <v>0.06</v>
      </c>
      <c r="H76" s="81"/>
      <c r="I76" s="53"/>
    </row>
    <row r="77" spans="4:9" ht="15" customHeight="1" thickBot="1" x14ac:dyDescent="0.3">
      <c r="D77" s="82">
        <v>2020</v>
      </c>
      <c r="E77" s="83">
        <v>877803</v>
      </c>
      <c r="F77" s="84">
        <v>0.06</v>
      </c>
      <c r="H77" s="81"/>
      <c r="I77" s="53"/>
    </row>
    <row r="78" spans="4:9" ht="15" customHeight="1" thickBot="1" x14ac:dyDescent="0.3">
      <c r="D78" s="82">
        <v>2021</v>
      </c>
      <c r="E78" s="83">
        <v>908526</v>
      </c>
      <c r="F78" s="84">
        <v>3.5000000000000003E-2</v>
      </c>
      <c r="G78" s="81"/>
      <c r="H78" s="81"/>
      <c r="I78" s="53"/>
    </row>
    <row r="79" spans="4:9" ht="15" customHeight="1" x14ac:dyDescent="0.25">
      <c r="D79" s="53"/>
      <c r="E79" s="53"/>
      <c r="F79" s="53"/>
      <c r="G79" s="81"/>
      <c r="H79" s="81"/>
      <c r="I79" s="53"/>
    </row>
    <row r="80" spans="4:9" ht="23.25" x14ac:dyDescent="0.25">
      <c r="D80" s="53"/>
      <c r="E80" s="53"/>
      <c r="F80" s="53"/>
      <c r="G80" s="81"/>
      <c r="H80" s="81"/>
      <c r="I80" s="53"/>
    </row>
    <row r="81" spans="4:9" ht="23.25" x14ac:dyDescent="0.25">
      <c r="D81" s="53"/>
      <c r="E81" s="53"/>
      <c r="F81" s="53"/>
      <c r="G81" s="81"/>
      <c r="H81" s="81"/>
      <c r="I81" s="53"/>
    </row>
    <row r="82" spans="4:9" x14ac:dyDescent="0.25">
      <c r="D82" s="53"/>
      <c r="E82" s="53"/>
      <c r="F82" s="53"/>
      <c r="G82" s="85"/>
      <c r="H82" s="85"/>
      <c r="I82" s="53"/>
    </row>
    <row r="83" spans="4:9" x14ac:dyDescent="0.25">
      <c r="D83" s="53"/>
      <c r="E83" s="53"/>
      <c r="F83" s="53"/>
      <c r="G83" s="85"/>
      <c r="H83" s="85"/>
      <c r="I83" s="53"/>
    </row>
    <row r="84" spans="4:9" x14ac:dyDescent="0.25">
      <c r="D84" s="53"/>
      <c r="E84" s="53"/>
      <c r="F84" s="53"/>
      <c r="G84" s="85"/>
      <c r="H84" s="85"/>
      <c r="I84" s="53"/>
    </row>
    <row r="85" spans="4:9" x14ac:dyDescent="0.25">
      <c r="D85" s="53"/>
      <c r="E85" s="53"/>
      <c r="F85" s="53"/>
      <c r="G85" s="85"/>
      <c r="H85" s="85"/>
      <c r="I85" s="53"/>
    </row>
    <row r="86" spans="4:9" x14ac:dyDescent="0.25">
      <c r="D86" s="53"/>
      <c r="E86" s="53"/>
      <c r="F86" s="53"/>
      <c r="G86" s="85"/>
      <c r="H86" s="85"/>
      <c r="I86" s="53"/>
    </row>
    <row r="87" spans="4:9" x14ac:dyDescent="0.25">
      <c r="D87" s="53"/>
      <c r="E87" s="53"/>
      <c r="F87" s="53"/>
      <c r="G87" s="85"/>
      <c r="H87" s="85"/>
      <c r="I87" s="53"/>
    </row>
    <row r="88" spans="4:9" x14ac:dyDescent="0.25">
      <c r="D88" s="53"/>
      <c r="E88" s="53"/>
      <c r="F88" s="53"/>
      <c r="G88" s="85"/>
      <c r="H88" s="85"/>
      <c r="I88" s="53"/>
    </row>
    <row r="89" spans="4:9" x14ac:dyDescent="0.25">
      <c r="D89" s="53"/>
      <c r="E89" s="53"/>
      <c r="F89" s="53"/>
      <c r="G89" s="85"/>
      <c r="H89" s="85"/>
      <c r="I89" s="53"/>
    </row>
    <row r="90" spans="4:9" x14ac:dyDescent="0.25">
      <c r="G90" s="86"/>
      <c r="H90" s="85"/>
      <c r="I90" s="53"/>
    </row>
    <row r="91" spans="4:9" x14ac:dyDescent="0.25">
      <c r="D91" s="53"/>
      <c r="E91" s="53"/>
      <c r="F91" s="53"/>
      <c r="G91" s="85"/>
      <c r="H91" s="85"/>
      <c r="I91" s="53"/>
    </row>
    <row r="92" spans="4:9" x14ac:dyDescent="0.25">
      <c r="D92" s="53"/>
      <c r="E92" s="53"/>
      <c r="F92" s="53"/>
      <c r="G92" s="85"/>
      <c r="H92" s="85"/>
      <c r="I92" s="53"/>
    </row>
    <row r="93" spans="4:9" x14ac:dyDescent="0.25">
      <c r="G93" s="31"/>
      <c r="H93" s="31"/>
    </row>
  </sheetData>
  <mergeCells count="47">
    <mergeCell ref="A42:B42"/>
    <mergeCell ref="F46:I46"/>
    <mergeCell ref="C36:E36"/>
    <mergeCell ref="G36:I36"/>
    <mergeCell ref="L36:N36"/>
    <mergeCell ref="C37:E37"/>
    <mergeCell ref="G37:I37"/>
    <mergeCell ref="L37:N37"/>
    <mergeCell ref="B28:C28"/>
    <mergeCell ref="A29:G29"/>
    <mergeCell ref="I29:N29"/>
    <mergeCell ref="C34:E35"/>
    <mergeCell ref="G34:I35"/>
    <mergeCell ref="L34:N35"/>
    <mergeCell ref="A27:B27"/>
    <mergeCell ref="A24:H24"/>
    <mergeCell ref="M24:M25"/>
    <mergeCell ref="N24:N25"/>
    <mergeCell ref="O24:O25"/>
    <mergeCell ref="B25:C25"/>
    <mergeCell ref="B14:C14"/>
    <mergeCell ref="B15:C15"/>
    <mergeCell ref="A16:G16"/>
    <mergeCell ref="I16:N16"/>
    <mergeCell ref="A19:D19"/>
    <mergeCell ref="E19:O23"/>
    <mergeCell ref="A21:B21"/>
    <mergeCell ref="A22:B22"/>
    <mergeCell ref="C22:D22"/>
    <mergeCell ref="A23:B23"/>
    <mergeCell ref="C23:D23"/>
    <mergeCell ref="A11:H11"/>
    <mergeCell ref="M11:M12"/>
    <mergeCell ref="N11:N12"/>
    <mergeCell ref="O11:O12"/>
    <mergeCell ref="B12:C12"/>
    <mergeCell ref="A1:O1"/>
    <mergeCell ref="A2:O2"/>
    <mergeCell ref="A3:O3"/>
    <mergeCell ref="A4:O4"/>
    <mergeCell ref="A6:D6"/>
    <mergeCell ref="E6:O10"/>
    <mergeCell ref="A8:B8"/>
    <mergeCell ref="A9:B9"/>
    <mergeCell ref="C9:D9"/>
    <mergeCell ref="A10:B10"/>
    <mergeCell ref="C10:D10"/>
  </mergeCells>
  <conditionalFormatting sqref="O16">
    <cfRule type="containsText" dxfId="5" priority="3" operator="containsText" text="NO CUMPLE">
      <formula>NOT(ISERROR(SEARCH("NO CUMPLE",O16)))</formula>
    </cfRule>
    <cfRule type="containsText" dxfId="4" priority="4" operator="containsText" text="CUMPLE">
      <formula>NOT(ISERROR(SEARCH("CUMPLE",O16)))</formula>
    </cfRule>
  </conditionalFormatting>
  <conditionalFormatting sqref="O29">
    <cfRule type="containsText" dxfId="3" priority="1" operator="containsText" text="NO CUMPLE">
      <formula>NOT(ISERROR(SEARCH("NO CUMPLE",O29)))</formula>
    </cfRule>
    <cfRule type="containsText" dxfId="2" priority="2" operator="containsText" text="CUMPLE">
      <formula>NOT(ISERROR(SEARCH("CUMPLE",O29)))</formula>
    </cfRule>
  </conditionalFormatting>
  <dataValidations count="1">
    <dataValidation type="list" allowBlank="1" showInputMessage="1" showErrorMessage="1" sqref="O16 M14:N15 O29 M28:N28 L27:M27">
      <formula1>$Q$3:$Q$4</formula1>
    </dataValidation>
  </dataValidations>
  <pageMargins left="0.7" right="0.7" top="0.75" bottom="0.75" header="0.51180555555555496" footer="0.51180555555555496"/>
  <pageSetup scale="15" firstPageNumber="0" orientation="portrait" r:id="rId1"/>
  <rowBreaks count="1" manualBreakCount="1">
    <brk id="3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D28"/>
  <sheetViews>
    <sheetView view="pageBreakPreview" zoomScale="85" zoomScaleNormal="55" zoomScaleSheetLayoutView="85" workbookViewId="0">
      <selection activeCell="F28" sqref="F28"/>
    </sheetView>
  </sheetViews>
  <sheetFormatPr baseColWidth="10" defaultColWidth="9.140625" defaultRowHeight="15" x14ac:dyDescent="0.25"/>
  <cols>
    <col min="1" max="1" width="4.140625" style="29" bestFit="1" customWidth="1"/>
    <col min="2" max="2" width="65.85546875" style="97" customWidth="1"/>
    <col min="3" max="3" width="21.5703125" style="29" customWidth="1"/>
    <col min="4" max="4" width="82.140625" style="98" customWidth="1"/>
    <col min="5" max="5" width="9.140625" style="29"/>
    <col min="6" max="6" width="49" style="29" customWidth="1"/>
    <col min="7" max="7" width="18.42578125" style="29" customWidth="1"/>
    <col min="8" max="16384" width="9.140625" style="29"/>
  </cols>
  <sheetData>
    <row r="1" spans="1:4" ht="31.5" customHeight="1" x14ac:dyDescent="0.25">
      <c r="A1" s="195" t="s">
        <v>45</v>
      </c>
      <c r="B1" s="196"/>
      <c r="C1" s="196"/>
      <c r="D1" s="197"/>
    </row>
    <row r="2" spans="1:4" ht="31.5" customHeight="1" x14ac:dyDescent="0.25">
      <c r="A2" s="198" t="s">
        <v>7</v>
      </c>
      <c r="B2" s="199"/>
      <c r="C2" s="199"/>
      <c r="D2" s="200"/>
    </row>
    <row r="3" spans="1:4" ht="75" customHeight="1" x14ac:dyDescent="0.25">
      <c r="A3" s="201"/>
      <c r="B3" s="202"/>
      <c r="C3" s="202"/>
      <c r="D3" s="203"/>
    </row>
    <row r="4" spans="1:4" ht="14.1" customHeight="1" thickBot="1" x14ac:dyDescent="0.3">
      <c r="A4" s="87"/>
      <c r="B4" s="88"/>
      <c r="C4" s="89"/>
      <c r="D4" s="90"/>
    </row>
    <row r="5" spans="1:4" ht="62.25" customHeight="1" x14ac:dyDescent="0.25">
      <c r="A5" s="91"/>
      <c r="B5" s="92" t="s">
        <v>46</v>
      </c>
      <c r="C5" s="93" t="s">
        <v>104</v>
      </c>
      <c r="D5" s="94" t="s">
        <v>4</v>
      </c>
    </row>
    <row r="6" spans="1:4" s="31" customFormat="1" ht="15.75" x14ac:dyDescent="0.25">
      <c r="A6" s="95">
        <v>1</v>
      </c>
      <c r="B6" s="127" t="s">
        <v>53</v>
      </c>
      <c r="C6" s="135"/>
      <c r="D6" s="136"/>
    </row>
    <row r="7" spans="1:4" s="31" customFormat="1" ht="327.75" x14ac:dyDescent="0.25">
      <c r="A7" s="95">
        <v>2</v>
      </c>
      <c r="B7" s="107" t="s">
        <v>49</v>
      </c>
      <c r="C7" s="96" t="s">
        <v>48</v>
      </c>
      <c r="D7" s="137" t="s">
        <v>106</v>
      </c>
    </row>
    <row r="8" spans="1:4" s="31" customFormat="1" x14ac:dyDescent="0.25">
      <c r="A8" s="95">
        <v>3</v>
      </c>
      <c r="B8" s="107" t="s">
        <v>50</v>
      </c>
      <c r="C8" s="96" t="s">
        <v>47</v>
      </c>
      <c r="D8" s="138" t="s">
        <v>81</v>
      </c>
    </row>
    <row r="9" spans="1:4" s="31" customFormat="1" x14ac:dyDescent="0.25">
      <c r="A9" s="95">
        <v>4</v>
      </c>
      <c r="B9" s="107" t="s">
        <v>51</v>
      </c>
      <c r="C9" s="96" t="s">
        <v>47</v>
      </c>
      <c r="D9" s="138" t="s">
        <v>81</v>
      </c>
    </row>
    <row r="10" spans="1:4" s="31" customFormat="1" x14ac:dyDescent="0.25">
      <c r="A10" s="95">
        <v>5</v>
      </c>
      <c r="B10" s="107" t="s">
        <v>52</v>
      </c>
      <c r="C10" s="96" t="s">
        <v>47</v>
      </c>
      <c r="D10" s="138" t="s">
        <v>81</v>
      </c>
    </row>
    <row r="11" spans="1:4" ht="242.25" x14ac:dyDescent="0.25">
      <c r="A11" s="95">
        <v>6</v>
      </c>
      <c r="B11" s="108" t="s">
        <v>54</v>
      </c>
      <c r="C11" s="96" t="s">
        <v>48</v>
      </c>
      <c r="D11" s="138" t="s">
        <v>107</v>
      </c>
    </row>
    <row r="12" spans="1:4" x14ac:dyDescent="0.25">
      <c r="A12" s="95">
        <v>7</v>
      </c>
      <c r="B12" s="108" t="s">
        <v>55</v>
      </c>
      <c r="C12" s="96" t="s">
        <v>47</v>
      </c>
      <c r="D12" s="138" t="s">
        <v>81</v>
      </c>
    </row>
    <row r="13" spans="1:4" ht="156.75" x14ac:dyDescent="0.25">
      <c r="A13" s="95">
        <v>8</v>
      </c>
      <c r="B13" s="108" t="s">
        <v>56</v>
      </c>
      <c r="C13" s="96" t="s">
        <v>48</v>
      </c>
      <c r="D13" s="138" t="s">
        <v>108</v>
      </c>
    </row>
    <row r="14" spans="1:4" x14ac:dyDescent="0.25">
      <c r="A14" s="95">
        <v>9</v>
      </c>
      <c r="B14" s="126" t="s">
        <v>57</v>
      </c>
      <c r="C14" s="135"/>
      <c r="D14" s="139"/>
    </row>
    <row r="15" spans="1:4" ht="399" x14ac:dyDescent="0.25">
      <c r="A15" s="95">
        <v>10</v>
      </c>
      <c r="B15" s="107" t="s">
        <v>58</v>
      </c>
      <c r="C15" s="96" t="s">
        <v>48</v>
      </c>
      <c r="D15" s="138" t="s">
        <v>109</v>
      </c>
    </row>
    <row r="16" spans="1:4" x14ac:dyDescent="0.25">
      <c r="A16" s="95">
        <v>11</v>
      </c>
      <c r="B16" s="107" t="s">
        <v>59</v>
      </c>
      <c r="C16" s="96" t="s">
        <v>47</v>
      </c>
      <c r="D16" s="138" t="s">
        <v>81</v>
      </c>
    </row>
    <row r="17" spans="1:4" x14ac:dyDescent="0.25">
      <c r="A17" s="95">
        <v>12</v>
      </c>
      <c r="B17" s="107" t="s">
        <v>52</v>
      </c>
      <c r="C17" s="96" t="s">
        <v>47</v>
      </c>
      <c r="D17" s="138" t="s">
        <v>81</v>
      </c>
    </row>
    <row r="18" spans="1:4" ht="57" x14ac:dyDescent="0.25">
      <c r="A18" s="95">
        <v>13</v>
      </c>
      <c r="B18" s="107" t="s">
        <v>60</v>
      </c>
      <c r="C18" s="96" t="s">
        <v>48</v>
      </c>
      <c r="D18" s="138" t="s">
        <v>99</v>
      </c>
    </row>
    <row r="19" spans="1:4" x14ac:dyDescent="0.25">
      <c r="A19" s="95">
        <v>14</v>
      </c>
      <c r="B19" s="107" t="s">
        <v>61</v>
      </c>
      <c r="C19" s="96" t="s">
        <v>47</v>
      </c>
      <c r="D19" s="138" t="s">
        <v>81</v>
      </c>
    </row>
    <row r="20" spans="1:4" ht="199.5" x14ac:dyDescent="0.25">
      <c r="A20" s="95">
        <v>15</v>
      </c>
      <c r="B20" s="114" t="s">
        <v>54</v>
      </c>
      <c r="C20" s="96" t="s">
        <v>48</v>
      </c>
      <c r="D20" s="138" t="s">
        <v>105</v>
      </c>
    </row>
    <row r="21" spans="1:4" x14ac:dyDescent="0.25">
      <c r="B21" s="115" t="s">
        <v>55</v>
      </c>
      <c r="C21" s="96" t="s">
        <v>47</v>
      </c>
      <c r="D21" s="138" t="s">
        <v>81</v>
      </c>
    </row>
    <row r="22" spans="1:4" x14ac:dyDescent="0.25">
      <c r="B22" s="125" t="s">
        <v>62</v>
      </c>
      <c r="C22" s="135"/>
      <c r="D22" s="136"/>
    </row>
    <row r="23" spans="1:4" ht="99.75" x14ac:dyDescent="0.25">
      <c r="B23" s="119" t="s">
        <v>60</v>
      </c>
      <c r="C23" s="96" t="s">
        <v>48</v>
      </c>
      <c r="D23" s="138" t="s">
        <v>110</v>
      </c>
    </row>
    <row r="24" spans="1:4" ht="270.75" x14ac:dyDescent="0.25">
      <c r="B24" s="119" t="s">
        <v>54</v>
      </c>
      <c r="C24" s="96" t="s">
        <v>48</v>
      </c>
      <c r="D24" s="138" t="s">
        <v>111</v>
      </c>
    </row>
    <row r="25" spans="1:4" ht="156.75" x14ac:dyDescent="0.25">
      <c r="B25" s="119" t="s">
        <v>56</v>
      </c>
      <c r="C25" s="96" t="s">
        <v>48</v>
      </c>
      <c r="D25" s="138" t="s">
        <v>112</v>
      </c>
    </row>
    <row r="26" spans="1:4" x14ac:dyDescent="0.25">
      <c r="B26" s="120" t="s">
        <v>63</v>
      </c>
      <c r="C26" s="135"/>
      <c r="D26" s="136"/>
    </row>
    <row r="27" spans="1:4" ht="57" x14ac:dyDescent="0.25">
      <c r="B27" s="119" t="s">
        <v>60</v>
      </c>
      <c r="C27" s="96" t="s">
        <v>48</v>
      </c>
      <c r="D27" s="138" t="s">
        <v>99</v>
      </c>
    </row>
    <row r="28" spans="1:4" ht="242.25" x14ac:dyDescent="0.25">
      <c r="B28" s="119" t="s">
        <v>54</v>
      </c>
      <c r="C28" s="96" t="s">
        <v>48</v>
      </c>
      <c r="D28" s="138" t="s">
        <v>113</v>
      </c>
    </row>
  </sheetData>
  <autoFilter ref="A5:I20"/>
  <dataConsolidate/>
  <mergeCells count="3">
    <mergeCell ref="A1:D1"/>
    <mergeCell ref="A2:D2"/>
    <mergeCell ref="A3:D3"/>
  </mergeCells>
  <conditionalFormatting sqref="B6:D6 C22:D22 B14:D14 B7:C13 B15:C20 C21 C26:D26 C23:C25 C27:C28">
    <cfRule type="containsText" dxfId="1" priority="3" stopIfTrue="1" operator="containsText" text="NO HABIL">
      <formula>NOT(ISERROR(SEARCH("NO HABIL",B6)))</formula>
    </cfRule>
    <cfRule type="containsText" dxfId="0" priority="4" stopIfTrue="1" operator="containsText" text="HABIL">
      <formula>NOT(ISERROR(SEARCH("HABIL",B6)))</formula>
    </cfRule>
  </conditionalFormatting>
  <pageMargins left="0.70866141732283472" right="0.70866141732283472" top="0.74803149606299213" bottom="0.74803149606299213" header="0.51181102362204722" footer="0.51181102362204722"/>
  <pageSetup scale="49" firstPageNumber="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3.xml><?xml version="1.0" encoding="utf-8"?>
<ds:datastoreItem xmlns:ds="http://schemas.openxmlformats.org/officeDocument/2006/customXml" ds:itemID="{C03F0E43-118A-40DD-AFC7-5BA1F0667C72}">
  <ds:schemaRefs>
    <ds:schemaRef ds:uri="badd6a06-ad6f-4965-a6f2-eec033803b2b"/>
    <ds:schemaRef ds:uri="http://purl.org/dc/dcmitype/"/>
    <ds:schemaRef ds:uri="http://www.w3.org/XML/1998/namespace"/>
    <ds:schemaRef ds:uri="e4dbb700-c511-4ee3-a312-b224bf564eff"/>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LISTA DE OFERENTES</vt:lpstr>
      <vt:lpstr>LOTE 1</vt:lpstr>
      <vt:lpstr>LOTE 2</vt:lpstr>
      <vt:lpstr>LOTE 3</vt:lpstr>
      <vt:lpstr>LOTE 4</vt:lpstr>
      <vt:lpstr>RESUMEN EVALUACIÓN</vt:lpstr>
      <vt:lpstr>'LISTA DE OFERENTES'!Área_de_impresión</vt:lpstr>
      <vt:lpstr>'LOTE 1'!Área_de_impresión</vt:lpstr>
      <vt:lpstr>'LOTE 2'!Área_de_impresión</vt:lpstr>
      <vt:lpstr>'LOTE 3'!Área_de_impresión</vt:lpstr>
      <vt:lpstr>'LOTE 4'!Área_de_impresión</vt:lpstr>
      <vt:lpstr>'RESUMEN EVALUACIÓN'!Área_de_impresión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Brandon René Barrientos Martinez</cp:lastModifiedBy>
  <cp:revision>3</cp:revision>
  <dcterms:created xsi:type="dcterms:W3CDTF">2016-11-29T14:57:14Z</dcterms:created>
  <dcterms:modified xsi:type="dcterms:W3CDTF">2021-08-11T19:46:34Z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