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AVALUÓS COMERCIALES CORP\INFORMES DE EVALUACIÓN\"/>
    </mc:Choice>
  </mc:AlternateContent>
  <bookViews>
    <workbookView xWindow="0" yWindow="0" windowWidth="20490" windowHeight="7905" firstSheet="7" activeTab="8"/>
  </bookViews>
  <sheets>
    <sheet name="EXPERIENCIA HABILITANTE " sheetId="1" r:id="rId1"/>
    <sheet name="EXP ADICIONAL DEL PROPONENTE" sheetId="2" r:id="rId2"/>
    <sheet name="EXPERIENCIA DE LOS PROFESIONALE" sheetId="3" r:id="rId3"/>
    <sheet name="CARTAS DE COMPROMISO " sheetId="8" r:id="rId4"/>
    <sheet name="EXP OBJETO DE CAL DIRECTOR  " sheetId="9" r:id="rId5"/>
    <sheet name="EXP OBJETO DE CAL CORRDINADOR " sheetId="10" r:id="rId6"/>
    <sheet name="EXP OBJETO DE CAL CALIDAD 1" sheetId="11" r:id="rId7"/>
    <sheet name="EXP OBJETO DE CAL CALIDAD  (2)" sheetId="12" r:id="rId8"/>
    <sheet name="PONDERABLE " sheetId="13" r:id="rId9"/>
  </sheets>
  <calcPr calcId="152511"/>
  <customWorkbookViews>
    <customWorkbookView name="JULIAN - Vista personalizada" guid="{B7767793-C4D2-45FD-8439-7B165B22DD10}" mergeInterval="0" personalView="1" maximized="1" windowWidth="1276" windowHeight="459" activeSheetId="3"/>
    <customWorkbookView name="Felix Zamora - Vista personalizada" guid="{0F38E6A7-9A77-41C8-9279-37561AD364DC}" mergeInterval="0" personalView="1" maximized="1" xWindow="-8" yWindow="-8" windowWidth="1936" windowHeight="1056" activeSheetId="3"/>
    <customWorkbookView name="Paola Troilo Vitta - Vista personalizada" guid="{E118A1BD-EE02-4994-AA70-448C22BB81B4}" mergeInterval="0" personalView="1" maximized="1" xWindow="-8" yWindow="-8" windowWidth="1936" windowHeight="1056" activeSheetId="3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1" l="1"/>
  <c r="B10" i="13" l="1"/>
  <c r="AQ9" i="3" l="1"/>
  <c r="AP9" i="3"/>
  <c r="AO9" i="3"/>
  <c r="H14" i="12" l="1"/>
  <c r="H15" i="12" s="1"/>
  <c r="F16" i="12" s="1"/>
  <c r="G14" i="12"/>
  <c r="G15" i="12" s="1"/>
  <c r="F14" i="12"/>
  <c r="F15" i="12" s="1"/>
  <c r="H7" i="12"/>
  <c r="H8" i="12" s="1"/>
  <c r="G7" i="12"/>
  <c r="F7" i="12"/>
  <c r="H6" i="12"/>
  <c r="G6" i="12"/>
  <c r="G8" i="12" s="1"/>
  <c r="F6" i="12"/>
  <c r="F8" i="12" s="1"/>
  <c r="H14" i="11"/>
  <c r="F15" i="11" s="1"/>
  <c r="F14" i="11"/>
  <c r="H13" i="11"/>
  <c r="G13" i="11"/>
  <c r="G14" i="11" s="1"/>
  <c r="F13" i="11"/>
  <c r="H7" i="11"/>
  <c r="G7" i="11"/>
  <c r="H6" i="11"/>
  <c r="G6" i="11"/>
  <c r="F6" i="11"/>
  <c r="F7" i="11" s="1"/>
  <c r="G14" i="10"/>
  <c r="H13" i="10"/>
  <c r="H14" i="10" s="1"/>
  <c r="G13" i="10"/>
  <c r="F13" i="10"/>
  <c r="F14" i="10" s="1"/>
  <c r="F7" i="10"/>
  <c r="H6" i="10"/>
  <c r="H7" i="10" s="1"/>
  <c r="F8" i="10" s="1"/>
  <c r="G6" i="10"/>
  <c r="G7" i="10" s="1"/>
  <c r="F6" i="10"/>
  <c r="F14" i="9"/>
  <c r="H13" i="9"/>
  <c r="H14" i="9" s="1"/>
  <c r="G13" i="9"/>
  <c r="G14" i="9" s="1"/>
  <c r="F13" i="9"/>
  <c r="H7" i="9"/>
  <c r="H6" i="9"/>
  <c r="G6" i="9"/>
  <c r="G7" i="9" s="1"/>
  <c r="F6" i="9"/>
  <c r="F7" i="9" s="1"/>
  <c r="F15" i="9" l="1"/>
  <c r="F9" i="12"/>
  <c r="F8" i="11"/>
  <c r="F15" i="10"/>
  <c r="F8" i="9"/>
  <c r="AO10" i="3" l="1"/>
  <c r="AP10" i="3"/>
  <c r="AQ10" i="3"/>
  <c r="AQ8" i="3" l="1"/>
  <c r="AP8" i="3"/>
  <c r="AO8" i="3"/>
  <c r="AQ7" i="3"/>
  <c r="AP7" i="3"/>
  <c r="AO7" i="3"/>
  <c r="AE9" i="3"/>
  <c r="AD9" i="3"/>
  <c r="AC9" i="3"/>
  <c r="AE8" i="3"/>
  <c r="AD8" i="3"/>
  <c r="AC8" i="3"/>
  <c r="AE7" i="3"/>
  <c r="AD7" i="3"/>
  <c r="AC7" i="3"/>
  <c r="R9" i="3"/>
  <c r="S9" i="3"/>
  <c r="T9" i="3"/>
  <c r="R8" i="3"/>
  <c r="S8" i="3"/>
  <c r="T8" i="3"/>
  <c r="AE10" i="3" l="1"/>
  <c r="AP11" i="3"/>
  <c r="AQ11" i="3"/>
  <c r="AO11" i="3"/>
  <c r="AD10" i="3"/>
  <c r="AC10" i="3"/>
  <c r="AO12" i="3" l="1"/>
  <c r="AC11" i="3"/>
  <c r="T7" i="3" l="1"/>
  <c r="T10" i="3" s="1"/>
  <c r="S7" i="3"/>
  <c r="S10" i="3" s="1"/>
  <c r="R7" i="3"/>
  <c r="R10" i="3" s="1"/>
  <c r="H8" i="3"/>
  <c r="H9" i="3" s="1"/>
  <c r="G8" i="3"/>
  <c r="G9" i="3" s="1"/>
  <c r="F8" i="3"/>
  <c r="F9" i="3" s="1"/>
  <c r="R11" i="3" l="1"/>
  <c r="F10" i="3"/>
</calcChain>
</file>

<file path=xl/sharedStrings.xml><?xml version="1.0" encoding="utf-8"?>
<sst xmlns="http://schemas.openxmlformats.org/spreadsheetml/2006/main" count="324" uniqueCount="137">
  <si>
    <t>CONTRATO 1</t>
  </si>
  <si>
    <t>CONTRATO 2</t>
  </si>
  <si>
    <t>CONTRATO 3</t>
  </si>
  <si>
    <t>CONTRATO 4</t>
  </si>
  <si>
    <t>CONTRATO 5</t>
  </si>
  <si>
    <t xml:space="preserve">EXPERIENCIA HABILITANTE </t>
  </si>
  <si>
    <t>$</t>
  </si>
  <si>
    <t>SUMA TOTAL SMLMV</t>
  </si>
  <si>
    <r>
      <t xml:space="preserve">Para acreditar la experiencia habilitante el proponente deberá demostrar haber ejecutado contratos  cuyo objeto corresponda a la elaboración de avalúos comerciales de inmuebles, cuyos valores ejecutados sumen un valor igual o superior a </t>
    </r>
    <r>
      <rPr>
        <sz val="11"/>
        <color rgb="FFFF0000"/>
        <rFont val="Calibri"/>
        <family val="2"/>
        <scheme val="minor"/>
      </rPr>
      <t>1414 SMMLV</t>
    </r>
    <r>
      <rPr>
        <sz val="11"/>
        <color theme="1"/>
        <rFont val="Calibri"/>
        <family val="2"/>
        <scheme val="minor"/>
      </rPr>
      <t>, en máximo 5 contratos registrados en el RUP, suscritos y ejecutados con entidades públicas y/o privadas. Los objetos de los contratos a acreditar deberán encontrarse dentro del siguiente código:</t>
    </r>
  </si>
  <si>
    <t>a) Se asignarán  200 puntos al proponente que acredite experiencia en la elaboración de  200 avalúos comerciales corporativos de bienes inmuebles urbanos, diferente a los acreditados en la experiencia habilitante. Esta experiencia podrá ser acreditada en máximo 3 contratos</t>
  </si>
  <si>
    <t>b) Se asignarán 200 puntos al proponente que acredite experiencia en la elaboración de 100 avalúos comerciales corporativos de bienes inmuebles urbanos en la ciudad de Bogotá D.C. diferente a los acreditados en la experiencia habilitante y a los del literal a) del presente título. Esta experiencia podrá ser acreditada en máximo 3 contratos.</t>
  </si>
  <si>
    <t xml:space="preserve">400 PUNTOS </t>
  </si>
  <si>
    <t>en un solo contrato se puede acreditar la experiencia de los literales a) y b) antedichos, siempre y cuando se trate de diferentes inmuebles.</t>
  </si>
  <si>
    <t xml:space="preserve">DIRECTOR DE PROYECTO
Profesional Evaluable 1
</t>
  </si>
  <si>
    <t xml:space="preserve">Acreditar cualquier profesión siempre que cuente Con Registro Abierto de Avaluadores vigente. </t>
  </si>
  <si>
    <t>10 años, para los ingenieros contados a partir de la expedición de la tarjeta profesional y para las demás profesiones contados a partir de la terminación del pensum académico, debidamente certificado por la entidad educativa o la fecha de grado</t>
  </si>
  <si>
    <t xml:space="preserve">7 años como director  de proyectos de 
avalúos comerciales </t>
  </si>
  <si>
    <t>CUMPLE/NO CUMPLE</t>
  </si>
  <si>
    <t xml:space="preserve">COORDINADOR AVALÚOS
Profesional Evaluable 2
</t>
  </si>
  <si>
    <t>7 años, para los ingenieros contados a partir de la expedición de la tarjeta profesional y para las demás profesiones contados a partir de la terminación del pensum académico, debidamente certificado por la entidad educativa o la fecha de grado</t>
  </si>
  <si>
    <t xml:space="preserve">5 años como coordinador  técnico de proyectos de avalúos </t>
  </si>
  <si>
    <t xml:space="preserve">PROFESIONALES CONTROL DE CALIDAD TÉCNICO
Profesional Evaluable 3
</t>
  </si>
  <si>
    <t>8  años, para los ingenieros contados a partir de la expedición de la tarjeta profesional y para las demás profesiones contados a partir de la terminación del pensum académico, debidamente certificado por la entidad educativa o la fecha de grado</t>
  </si>
  <si>
    <t xml:space="preserve">Experiencia en avalúos inmobiliarios para obras de infraestructura y/o 
en avalúos comerciales urbanos mínima de
6 años para entidades públicas
o privadas.
</t>
  </si>
  <si>
    <t>AVALUADORES</t>
  </si>
  <si>
    <t xml:space="preserve">NOMBRE </t>
  </si>
  <si>
    <t xml:space="preserve">CARTA DE COMPROMISO </t>
  </si>
  <si>
    <t xml:space="preserve">PROFESIONAL NORMATIVIDAD URBANA
</t>
  </si>
  <si>
    <t>PROFESIONAL PARA LUCRO CESANTE</t>
  </si>
  <si>
    <t xml:space="preserve">PROFESIONAL SG-SST </t>
  </si>
  <si>
    <t>Carlos Enrique Ñustez Moreno</t>
  </si>
  <si>
    <t>OBSERVACIONES</t>
  </si>
  <si>
    <t>Leonardo Palacio Hernandez</t>
  </si>
  <si>
    <t>ENTIDAD CONTRATANTE</t>
  </si>
  <si>
    <t>CARGO</t>
  </si>
  <si>
    <t>FECHA INICIAL</t>
  </si>
  <si>
    <t>FECHA FINAL</t>
  </si>
  <si>
    <t xml:space="preserve">AÑOS </t>
  </si>
  <si>
    <t xml:space="preserve">MESES </t>
  </si>
  <si>
    <t>DIAS</t>
  </si>
  <si>
    <t>CUMPLE</t>
  </si>
  <si>
    <t>IGAC</t>
  </si>
  <si>
    <t>TOTAL TIEMPO EXPERIENCIA</t>
  </si>
  <si>
    <t>Total en años</t>
  </si>
  <si>
    <t>INTEGROAVALUOS LTDA.</t>
  </si>
  <si>
    <t>DIRECTOR DE AVALÚOS</t>
  </si>
  <si>
    <t xml:space="preserve">Ingeniero Catastral y Geodesta - RAA 30/03/2017
</t>
  </si>
  <si>
    <t>TP Nº 25222-44222 CND , del 17 de Septiembre de 1992 , COPNIA del 02 de Agosto de 2018</t>
  </si>
  <si>
    <t xml:space="preserve">Ingeniero Catastral y Geodesta - RAA 24/02/2017
</t>
  </si>
  <si>
    <t>TP Nº 25222-109139 CND , del 15 de Julio de 2004 , COPNIA del 28 de Agosto de 2018</t>
  </si>
  <si>
    <t>METROPOL GEO CONSULTORES SAS</t>
  </si>
  <si>
    <t>Coordinador</t>
  </si>
  <si>
    <t>Avaluador</t>
  </si>
  <si>
    <t>ESTA CERTIFICACIÓN NO SE TIENE EN CUENTA TODA VEZ QUE EL OBJETO NO ES EL DE AVALUADOR .</t>
  </si>
  <si>
    <t xml:space="preserve"> CUMPLE</t>
  </si>
  <si>
    <t xml:space="preserve">SI BIEN EL PROPONENTE DILIGENCIA EL CUADRO DE LA EXPERIENCIA HABILITANTE NO ANEXA LAS CERTIFICACIONES DE LOS CONTRATOS POR LO QUE SE SOLICITA ANEXARLAS </t>
  </si>
  <si>
    <t xml:space="preserve">OBSERVACIONES </t>
  </si>
  <si>
    <t xml:space="preserve">Metrovivienda:  Realizacion de los estidios de titulacion y los respectivos avaluos corporativos de 594 predios en l localidad de Bosa de los cuales 249 son rurales y 345 urbanos </t>
  </si>
  <si>
    <t xml:space="preserve">400 puntos </t>
  </si>
  <si>
    <t>NELLY GONZALEZ QUINTERO</t>
  </si>
  <si>
    <t>TP Nº 25700-02694  , del 08 de Octubre de 1980 , CONSEJO PROFESIONAL DE ARQUITECTURA Y SUS PROFESIONES AUXILIARES  del 05 de Septiembre de 2018</t>
  </si>
  <si>
    <t>SAUL OSCAR BADILLO MUNEVAR</t>
  </si>
  <si>
    <t>TP Nº 25222-40146 CND , del 19 de Septiembre de 1991 , COPNIA del 28 de Agosto de 2018</t>
  </si>
  <si>
    <t>Arquitecta  - RAA 02/10/2017</t>
  </si>
  <si>
    <t>Ingeniero Catastral y Geodesta - RAA 16/03/2017</t>
  </si>
  <si>
    <t>BANCO CENTRAL HIPOTECARIO</t>
  </si>
  <si>
    <t>SOCIEDAD COLOMBIANA  DE AVALUADORES</t>
  </si>
  <si>
    <t>Martinez Lopez &amp; Cia Ltda</t>
  </si>
  <si>
    <t xml:space="preserve">avaluador </t>
  </si>
  <si>
    <t xml:space="preserve">Suramericana de Avaluos </t>
  </si>
  <si>
    <t>ARPRO</t>
  </si>
  <si>
    <t xml:space="preserve">CUMPLE </t>
  </si>
  <si>
    <t>Carlos Alberto Salazar Morales</t>
  </si>
  <si>
    <t>Cumple</t>
  </si>
  <si>
    <t>Giovanni Cotes Duran</t>
  </si>
  <si>
    <t>Hector Castillo Usaquen</t>
  </si>
  <si>
    <t>Rene Arturo Ramirez Gonzalez</t>
  </si>
  <si>
    <t>Alvaro Quintero Melendo</t>
  </si>
  <si>
    <t>Oscar Armando Borrero Ochoa</t>
  </si>
  <si>
    <t>Oscar Chavarria Rodriguez</t>
  </si>
  <si>
    <t>Juan Manuel Cortez Ruiz</t>
  </si>
  <si>
    <t>Carlos Alfonso Salazar S</t>
  </si>
  <si>
    <t>Carlos Salazar Echavarria</t>
  </si>
  <si>
    <t>Julio Cesar Forero S.</t>
  </si>
  <si>
    <t>Federico Montealegre Sanchez</t>
  </si>
  <si>
    <t>avaluador</t>
  </si>
  <si>
    <t xml:space="preserve">EDUCACIÓN </t>
  </si>
  <si>
    <t>DIRECTOR DE PROYECTO
Profesional Evaluable 1</t>
  </si>
  <si>
    <t xml:space="preserve">100 PUNTOS </t>
  </si>
  <si>
    <t>Por la acreditación de estudios de postgrado en Gestión Territorial y/o  Avalúos y/o Sistemas de Información Geográfica y/o Derecho Urbano y/o Planeación Urbana y Regional en la modalidad de MAESTRÍA O DOCTORADO</t>
  </si>
  <si>
    <t>INTEGRO AVALUOS LTDA</t>
  </si>
  <si>
    <t>DIRECTOR PROYECTO</t>
  </si>
  <si>
    <t>PUNTAJE</t>
  </si>
  <si>
    <t>100 PUNTOS</t>
  </si>
  <si>
    <t>EXPERIENCIA ADICIONAL</t>
  </si>
  <si>
    <t>50 PUNTOS</t>
  </si>
  <si>
    <t>Corporación Lonja de Consultores Inmobiliarios</t>
  </si>
  <si>
    <t>TOTAL PUNTOS</t>
  </si>
  <si>
    <t>COORDINADOR DE PROYECTO
Profesional Evaluable 2</t>
  </si>
  <si>
    <t xml:space="preserve">25 PUNTOS </t>
  </si>
  <si>
    <t>Por la acreditación de estudios de postgrado en Gestión Territorial y/o  Avalúos y/o Sistemas de Información Geográfica y/o Derecho Urbano y/o Planeación Territorial en la modalidad de ESPECIALIZACIÓN. Ó</t>
  </si>
  <si>
    <t>Especialista en Avalúos - Universidad Distrital Francisco Jose de Caldas - Fecha de grado 06/06/2014</t>
  </si>
  <si>
    <t>25 PUNTOS</t>
  </si>
  <si>
    <t>El proponente que cumpliendo la experiencia habilitante mínima requerida,  acredite una experiencia específica ADICIONAL del Profesional Evaluable 2, más de un (1) y hasta dos (2) años, , Ó</t>
  </si>
  <si>
    <t>COORDINADOR</t>
  </si>
  <si>
    <t>CONTROL DE CALIDAD DE PROYECTO
Profesional Evaluable 3</t>
  </si>
  <si>
    <t xml:space="preserve">20 PUNTOS </t>
  </si>
  <si>
    <t>SOCIEDAD COLOMBIANA DE AVALUADORES</t>
  </si>
  <si>
    <t>AVALUADOR</t>
  </si>
  <si>
    <t>20 PUNTOS</t>
  </si>
  <si>
    <t>Sociedad Colombiana de Avaluadores</t>
  </si>
  <si>
    <t>ASERVIVIENDA GESTIÓN INMOBILIARIA &amp; CIA. LTDA</t>
  </si>
  <si>
    <t>ASESOR DE AVALÚOS</t>
  </si>
  <si>
    <t>TINSA</t>
  </si>
  <si>
    <t>ANALISTA DE  AVALUOS</t>
  </si>
  <si>
    <t>El proponente que cumpliendo la experiencia habilitante mínima requerida,  acredite una experiencia específica ADICIONAL del Profesional Evaluable 3, más de un (1) y hasta dos (2) años, , Ó</t>
  </si>
  <si>
    <t>Asesor Externo en Avalúos</t>
  </si>
  <si>
    <t xml:space="preserve">Tecniavaluos y Cia Lda </t>
  </si>
  <si>
    <t>El proponente que cumpliendo la experiencia habilitante mínima requerida, acredite una experiencia específica ADICIONAL del Profesional Evaluable 3, más de un (1) y hasta dos (2) años, Ó</t>
  </si>
  <si>
    <t>EXPERIENCIA ADICIONAL DEL PROPONENTE</t>
  </si>
  <si>
    <t xml:space="preserve">PUNTAJE ADICIONAL DEL DIRECTOR </t>
  </si>
  <si>
    <t xml:space="preserve">PUNTAJE ADICIONAL DEL COORDINADOR </t>
  </si>
  <si>
    <t>CONTROL DE CALIDAD 1</t>
  </si>
  <si>
    <t>CONTROL DE CALIDAD 2</t>
  </si>
  <si>
    <t xml:space="preserve">TOTAL </t>
  </si>
  <si>
    <t>El proponente que cumpliendo la experiencia habilitante mínima requerida, acredite una experiencia específica ADICIONAL del Profesional Evaluable 1, mayor a dos (2) años, Ó</t>
  </si>
  <si>
    <t>Metropol Geoconsultores</t>
  </si>
  <si>
    <r>
      <rPr>
        <b/>
        <sz val="11"/>
        <color theme="1"/>
        <rFont val="Calibri"/>
        <family val="2"/>
        <scheme val="minor"/>
      </rPr>
      <t>Departamento de Cundinamarca:</t>
    </r>
    <r>
      <rPr>
        <sz val="11"/>
        <color theme="1"/>
        <rFont val="Calibri"/>
        <family val="2"/>
        <scheme val="minor"/>
      </rPr>
      <t xml:space="preserve"> Realizo una toma de ochocientos (800) avaluos a inmuebles de los afiliados a esta Entidad durante periodo  comprendido entre el 1 de junio de 004 y el 17 de febrero 2007.</t>
    </r>
  </si>
  <si>
    <r>
      <rPr>
        <b/>
        <sz val="11"/>
        <color theme="1"/>
        <rFont val="Calibri"/>
        <family val="2"/>
        <scheme val="minor"/>
      </rPr>
      <t>CHEVRON:</t>
    </r>
    <r>
      <rPr>
        <sz val="11"/>
        <color theme="1"/>
        <rFont val="Calibri"/>
        <family val="2"/>
        <scheme val="minor"/>
      </rPr>
      <t xml:space="preserve"> Servicio de avaluos de inmuebles propiedad de Chevron Petroleum Company  y de inmuebles entregados en Garantia hipotecraia a Chevron Petroleum Company en Colombia, avaluos que deben realiuzarse para cumplir requerrimientos legales y fiscales del pais. </t>
    </r>
  </si>
  <si>
    <t>No se tiene en cuenta la certificación dado que la fecha de esta es anterior a la expedicion de la tarjeta profesional,  de conformidad con lo contemplado en en la circular de colombia compra eficiente numeral 9.2 https://www.colombiacompra.gov.co/sites/cce_public/files/cce_circulares/cce_circular_unica.pdf</t>
  </si>
  <si>
    <t>No se tiene en cuenta la certificación dado que la fecha de esta es anterior a la expedicion de la tarjeta profesional .de conformidad con lo contemplado en en la circular de colombia compra eficiente numeral 9.2 https://www.colombiacompra.gov.co/sites/cce_public/files/cce_circulares/cce_circular_unica.pdf</t>
  </si>
  <si>
    <t>N/A</t>
  </si>
  <si>
    <t xml:space="preserve">VALOR </t>
  </si>
  <si>
    <t>SMLMV</t>
  </si>
  <si>
    <t xml:space="preserve">CUMPLE / NO CUMPLE </t>
  </si>
  <si>
    <t xml:space="preserve">CUMPLE /NO CUMPLE LA EXPERIENCIA HABILITANTE DEL PROPONENTE </t>
  </si>
  <si>
    <t>PUNTAJE DE LA SOCIEDADN COLOMBIANA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</si>
</sst>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\ #,##0"/>
    <numFmt numFmtId="165" formatCode="[$-C0A]d\-mmm\-yy;@"/>
  </numFmts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Arial"/>
      <family val="2"/>
    </font>
    <font>
      <b/>
      <sz val="8"/>
      <name val="Arial"/>
      <family val="2"/>
    </font>
    <font>
      <sz val="9"/>
      <color theme="8" tint="-0.249977111117893"/>
      <name val="Calibri"/>
      <family val="2"/>
      <scheme val="minor"/>
    </font>
    <font>
      <sz val="9"/>
      <name val="Arial"/>
      <family val="2"/>
    </font>
    <font>
      <sz val="11"/>
      <color theme="8" tint="-0.249977111117893"/>
      <name val="Calibri"/>
      <family val="2"/>
      <scheme val="minor"/>
    </font>
    <font>
      <sz val="11"/>
      <name val="Arial"/>
      <family val="2"/>
    </font>
    <font>
      <b/>
      <sz val="9"/>
      <color theme="8" tint="-0.249977111117893"/>
      <name val="Calibri"/>
      <family val="2"/>
      <scheme val="minor"/>
    </font>
    <font>
      <sz val="9"/>
      <color theme="4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theme="0"/>
        <bgColor indexed="26"/>
      </patternFill>
    </fill>
    <fill>
      <patternFill patternType="solid">
        <fgColor indexed="9"/>
        <bgColor indexed="26"/>
      </patternFill>
    </fill>
    <fill>
      <patternFill patternType="solid">
        <fgColor indexed="42"/>
        <bgColor indexed="27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27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8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top" wrapText="1"/>
    </xf>
    <xf numFmtId="164" fontId="0" fillId="0" borderId="1" xfId="0" applyNumberFormat="1" applyBorder="1" applyAlignment="1">
      <alignment wrapText="1"/>
    </xf>
    <xf numFmtId="0" fontId="0" fillId="0" borderId="5" xfId="0" applyBorder="1" applyAlignment="1">
      <alignment vertical="top" wrapText="1"/>
    </xf>
    <xf numFmtId="0" fontId="0" fillId="0" borderId="6" xfId="0" applyBorder="1" applyAlignment="1">
      <alignment wrapText="1"/>
    </xf>
    <xf numFmtId="164" fontId="0" fillId="0" borderId="6" xfId="0" applyNumberFormat="1" applyBorder="1" applyAlignment="1">
      <alignment wrapText="1"/>
    </xf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0" fillId="0" borderId="1" xfId="0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justify" vertical="center" wrapText="1"/>
    </xf>
    <xf numFmtId="165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right"/>
    </xf>
    <xf numFmtId="0" fontId="4" fillId="5" borderId="19" xfId="0" applyFont="1" applyFill="1" applyBorder="1" applyAlignment="1">
      <alignment horizontal="center"/>
    </xf>
    <xf numFmtId="0" fontId="0" fillId="0" borderId="0" xfId="0" applyFill="1" applyAlignment="1">
      <alignment wrapText="1"/>
    </xf>
    <xf numFmtId="0" fontId="4" fillId="0" borderId="0" xfId="0" applyFont="1" applyFill="1" applyBorder="1" applyAlignment="1">
      <alignment horizontal="center" vertical="center" wrapText="1"/>
    </xf>
    <xf numFmtId="165" fontId="7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center"/>
    </xf>
    <xf numFmtId="2" fontId="4" fillId="0" borderId="19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/>
    </xf>
    <xf numFmtId="0" fontId="0" fillId="0" borderId="0" xfId="0" applyFill="1" applyBorder="1" applyAlignment="1">
      <alignment wrapText="1"/>
    </xf>
    <xf numFmtId="0" fontId="6" fillId="0" borderId="0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4" fillId="5" borderId="19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0" xfId="0" applyFont="1" applyBorder="1" applyAlignment="1">
      <alignment vertical="top" wrapText="1"/>
    </xf>
    <xf numFmtId="0" fontId="3" fillId="0" borderId="0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0" fillId="6" borderId="1" xfId="0" applyFill="1" applyBorder="1" applyAlignment="1">
      <alignment horizontal="left"/>
    </xf>
    <xf numFmtId="0" fontId="0" fillId="6" borderId="1" xfId="0" applyFill="1" applyBorder="1"/>
    <xf numFmtId="0" fontId="8" fillId="0" borderId="0" xfId="0" applyFont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0" fontId="4" fillId="5" borderId="10" xfId="0" applyFont="1" applyFill="1" applyBorder="1" applyAlignment="1">
      <alignment horizontal="center"/>
    </xf>
    <xf numFmtId="0" fontId="7" fillId="0" borderId="0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wrapText="1"/>
    </xf>
    <xf numFmtId="0" fontId="3" fillId="0" borderId="13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0" fillId="0" borderId="13" xfId="0" applyBorder="1" applyAlignment="1">
      <alignment wrapText="1"/>
    </xf>
    <xf numFmtId="0" fontId="2" fillId="7" borderId="1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65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4" fillId="8" borderId="20" xfId="0" applyFont="1" applyFill="1" applyBorder="1" applyAlignment="1">
      <alignment horizontal="center" vertical="center"/>
    </xf>
    <xf numFmtId="0" fontId="4" fillId="8" borderId="21" xfId="0" applyFont="1" applyFill="1" applyBorder="1" applyAlignment="1">
      <alignment horizontal="center" vertical="center"/>
    </xf>
    <xf numFmtId="0" fontId="4" fillId="8" borderId="19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2" fontId="4" fillId="0" borderId="21" xfId="0" applyNumberFormat="1" applyFont="1" applyFill="1" applyBorder="1" applyAlignment="1">
      <alignment horizontal="center" vertical="center"/>
    </xf>
    <xf numFmtId="2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4" xfId="0" applyFont="1" applyBorder="1" applyAlignment="1">
      <alignment horizontal="center" wrapText="1"/>
    </xf>
    <xf numFmtId="0" fontId="11" fillId="0" borderId="12" xfId="0" applyFont="1" applyFill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6" xfId="0" applyBorder="1" applyAlignment="1">
      <alignment vertical="top" wrapText="1"/>
    </xf>
    <xf numFmtId="0" fontId="0" fillId="0" borderId="5" xfId="0" applyFont="1" applyBorder="1" applyAlignment="1">
      <alignment horizontal="right" wrapText="1"/>
    </xf>
    <xf numFmtId="0" fontId="0" fillId="0" borderId="13" xfId="0" applyBorder="1" applyAlignment="1">
      <alignment horizontal="right" wrapText="1"/>
    </xf>
    <xf numFmtId="0" fontId="2" fillId="0" borderId="2" xfId="0" applyFont="1" applyBorder="1" applyAlignment="1">
      <alignment horizontal="right" wrapText="1"/>
    </xf>
    <xf numFmtId="0" fontId="2" fillId="0" borderId="7" xfId="0" applyFont="1" applyBorder="1" applyAlignment="1">
      <alignment horizontal="right" wrapText="1"/>
    </xf>
    <xf numFmtId="0" fontId="0" fillId="0" borderId="0" xfId="0" applyAlignment="1">
      <alignment horizontal="right" wrapText="1"/>
    </xf>
    <xf numFmtId="0" fontId="0" fillId="0" borderId="8" xfId="0" applyBorder="1" applyAlignment="1">
      <alignment horizontal="right" wrapText="1"/>
    </xf>
    <xf numFmtId="0" fontId="2" fillId="0" borderId="24" xfId="0" applyFont="1" applyBorder="1" applyAlignment="1">
      <alignment horizontal="right" wrapText="1"/>
    </xf>
    <xf numFmtId="0" fontId="2" fillId="0" borderId="25" xfId="0" applyFont="1" applyBorder="1" applyAlignment="1">
      <alignment horizontal="right" wrapText="1"/>
    </xf>
    <xf numFmtId="0" fontId="2" fillId="0" borderId="1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4" fillId="0" borderId="1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4" fillId="4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5</xdr:row>
      <xdr:rowOff>1285874</xdr:rowOff>
    </xdr:from>
    <xdr:to>
      <xdr:col>0</xdr:col>
      <xdr:colOff>4819650</xdr:colOff>
      <xdr:row>5</xdr:row>
      <xdr:rowOff>3162300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B62A6FAC-A662-433C-B3A9-EF8648666E1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43115" t="43028" r="22115" b="42503"/>
        <a:stretch/>
      </xdr:blipFill>
      <xdr:spPr>
        <a:xfrm>
          <a:off x="180975" y="2238374"/>
          <a:ext cx="4638675" cy="18764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workbookViewId="0">
      <selection activeCell="B6" sqref="B6"/>
    </sheetView>
  </sheetViews>
  <sheetFormatPr baseColWidth="10" defaultRowHeight="15" x14ac:dyDescent="0.25"/>
  <cols>
    <col min="1" max="1" width="76.140625" style="1" customWidth="1"/>
    <col min="2" max="2" width="22.7109375" style="1" customWidth="1"/>
    <col min="3" max="3" width="21.5703125" style="1" customWidth="1"/>
    <col min="4" max="4" width="25.85546875" style="1" customWidth="1"/>
    <col min="5" max="5" width="22" style="1" customWidth="1"/>
    <col min="6" max="6" width="36.85546875" style="1" customWidth="1"/>
    <col min="7" max="7" width="20.28515625" style="1" customWidth="1"/>
    <col min="8" max="16384" width="11.42578125" style="1"/>
  </cols>
  <sheetData>
    <row r="4" spans="1:7" ht="15.75" thickBot="1" x14ac:dyDescent="0.3"/>
    <row r="5" spans="1:7" ht="30" x14ac:dyDescent="0.25">
      <c r="A5" s="10" t="s">
        <v>5</v>
      </c>
      <c r="B5" s="11" t="s">
        <v>0</v>
      </c>
      <c r="C5" s="11" t="s">
        <v>1</v>
      </c>
      <c r="D5" s="11" t="s">
        <v>2</v>
      </c>
      <c r="E5" s="11" t="s">
        <v>3</v>
      </c>
      <c r="F5" s="12" t="s">
        <v>4</v>
      </c>
      <c r="G5" s="1" t="s">
        <v>56</v>
      </c>
    </row>
    <row r="6" spans="1:7" ht="251.25" customHeight="1" x14ac:dyDescent="0.25">
      <c r="A6" s="5" t="s">
        <v>8</v>
      </c>
      <c r="B6" s="3" t="s">
        <v>128</v>
      </c>
      <c r="C6" s="3" t="s">
        <v>127</v>
      </c>
      <c r="D6" s="3" t="s">
        <v>131</v>
      </c>
      <c r="E6" s="3" t="s">
        <v>131</v>
      </c>
      <c r="F6" s="102" t="s">
        <v>131</v>
      </c>
      <c r="G6" s="53" t="s">
        <v>55</v>
      </c>
    </row>
    <row r="7" spans="1:7" x14ac:dyDescent="0.25">
      <c r="A7" s="103" t="s">
        <v>132</v>
      </c>
      <c r="B7" s="4" t="s">
        <v>6</v>
      </c>
      <c r="C7" s="4" t="s">
        <v>6</v>
      </c>
      <c r="D7" s="4"/>
      <c r="E7" s="4"/>
      <c r="F7" s="7"/>
    </row>
    <row r="8" spans="1:7" x14ac:dyDescent="0.25">
      <c r="A8" s="104" t="s">
        <v>133</v>
      </c>
      <c r="B8" s="2">
        <v>604.48</v>
      </c>
      <c r="C8" s="2">
        <v>1232</v>
      </c>
      <c r="D8" s="2"/>
      <c r="E8" s="2"/>
      <c r="F8" s="6"/>
    </row>
    <row r="9" spans="1:7" ht="15.75" thickBot="1" x14ac:dyDescent="0.3">
      <c r="A9" s="104" t="s">
        <v>134</v>
      </c>
      <c r="B9" s="107" t="s">
        <v>40</v>
      </c>
      <c r="C9" s="108" t="s">
        <v>71</v>
      </c>
      <c r="D9" s="8"/>
      <c r="E9" s="8"/>
      <c r="F9" s="9"/>
    </row>
    <row r="10" spans="1:7" ht="15.75" thickBot="1" x14ac:dyDescent="0.3">
      <c r="A10" s="105" t="s">
        <v>7</v>
      </c>
      <c r="B10" s="109">
        <f>B8+C8</f>
        <v>1836.48</v>
      </c>
    </row>
    <row r="11" spans="1:7" ht="15.75" thickBot="1" x14ac:dyDescent="0.3">
      <c r="A11" s="106" t="s">
        <v>135</v>
      </c>
      <c r="B11" s="110" t="s">
        <v>71</v>
      </c>
    </row>
  </sheetData>
  <customSheetViews>
    <customSheetView guid="{B7767793-C4D2-45FD-8439-7B165B22DD10}">
      <selection activeCell="G6" sqref="G6"/>
      <pageMargins left="0.7" right="0.7" top="0.75" bottom="0.75" header="0.3" footer="0.3"/>
      <pageSetup paperSize="9" orientation="portrait" r:id="rId1"/>
    </customSheetView>
    <customSheetView guid="{0F38E6A7-9A77-41C8-9279-37561AD364DC}">
      <selection activeCell="A12" sqref="A12"/>
      <pageMargins left="0.7" right="0.7" top="0.75" bottom="0.75" header="0.3" footer="0.3"/>
      <pageSetup paperSize="9" orientation="portrait" r:id="rId2"/>
    </customSheetView>
    <customSheetView guid="{E118A1BD-EE02-4994-AA70-448C22BB81B4}">
      <selection activeCell="G6" sqref="G6"/>
      <pageMargins left="0.7" right="0.7" top="0.75" bottom="0.75" header="0.3" footer="0.3"/>
      <pageSetup paperSize="9" orientation="portrait" r:id="rId3"/>
    </customSheetView>
  </customSheetViews>
  <pageMargins left="0.7" right="0.7" top="0.75" bottom="0.75" header="0.3" footer="0.3"/>
  <pageSetup paperSize="9" orientation="portrait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9"/>
  <sheetViews>
    <sheetView zoomScale="80" zoomScaleNormal="80" workbookViewId="0">
      <selection activeCell="A11" sqref="A11"/>
    </sheetView>
  </sheetViews>
  <sheetFormatPr baseColWidth="10" defaultRowHeight="15" x14ac:dyDescent="0.25"/>
  <cols>
    <col min="1" max="1" width="69.42578125" style="1" customWidth="1"/>
    <col min="2" max="2" width="42.28515625" style="1" customWidth="1"/>
    <col min="3" max="3" width="24.85546875" style="1" customWidth="1"/>
    <col min="4" max="4" width="28.7109375" style="1" customWidth="1"/>
    <col min="5" max="16384" width="11.42578125" style="1"/>
  </cols>
  <sheetData>
    <row r="3" spans="1:4" x14ac:dyDescent="0.25">
      <c r="A3" s="2"/>
      <c r="B3" s="111" t="s">
        <v>11</v>
      </c>
      <c r="C3" s="111"/>
      <c r="D3" s="111"/>
    </row>
    <row r="4" spans="1:4" x14ac:dyDescent="0.25">
      <c r="A4" s="2"/>
      <c r="B4" s="13" t="s">
        <v>0</v>
      </c>
      <c r="C4" s="13" t="s">
        <v>1</v>
      </c>
      <c r="D4" s="13" t="s">
        <v>2</v>
      </c>
    </row>
    <row r="5" spans="1:4" ht="99.75" customHeight="1" x14ac:dyDescent="0.25">
      <c r="A5" s="2" t="s">
        <v>9</v>
      </c>
      <c r="B5" s="2"/>
      <c r="C5" s="2"/>
      <c r="D5" s="2"/>
    </row>
    <row r="6" spans="1:4" ht="118.5" customHeight="1" x14ac:dyDescent="0.25">
      <c r="A6" s="2" t="s">
        <v>10</v>
      </c>
      <c r="B6" s="2"/>
      <c r="C6" s="2"/>
      <c r="D6" s="2"/>
    </row>
    <row r="7" spans="1:4" x14ac:dyDescent="0.25">
      <c r="A7" s="2"/>
      <c r="B7" s="2"/>
      <c r="C7" s="2"/>
      <c r="D7" s="2"/>
    </row>
    <row r="8" spans="1:4" x14ac:dyDescent="0.25">
      <c r="A8" s="2"/>
      <c r="B8" s="112" t="s">
        <v>11</v>
      </c>
      <c r="C8" s="113"/>
      <c r="D8" s="114"/>
    </row>
    <row r="9" spans="1:4" ht="75" x14ac:dyDescent="0.25">
      <c r="A9" s="2" t="s">
        <v>12</v>
      </c>
      <c r="B9" s="2" t="s">
        <v>57</v>
      </c>
      <c r="C9" s="2" t="s">
        <v>58</v>
      </c>
      <c r="D9" s="2"/>
    </row>
  </sheetData>
  <customSheetViews>
    <customSheetView guid="{B7767793-C4D2-45FD-8439-7B165B22DD10}" topLeftCell="A2">
      <selection activeCell="B6" sqref="B6"/>
      <pageMargins left="0.7" right="0.7" top="0.75" bottom="0.75" header="0.3" footer="0.3"/>
    </customSheetView>
    <customSheetView guid="{0F38E6A7-9A77-41C8-9279-37561AD364DC}">
      <selection activeCell="A15" sqref="A15"/>
      <pageMargins left="0.7" right="0.7" top="0.75" bottom="0.75" header="0.3" footer="0.3"/>
    </customSheetView>
    <customSheetView guid="{E118A1BD-EE02-4994-AA70-448C22BB81B4}" topLeftCell="A2">
      <selection activeCell="B6" sqref="B6"/>
      <pageMargins left="0.7" right="0.7" top="0.75" bottom="0.75" header="0.3" footer="0.3"/>
    </customSheetView>
  </customSheetViews>
  <mergeCells count="2">
    <mergeCell ref="B3:D3"/>
    <mergeCell ref="B8:D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C28"/>
  <sheetViews>
    <sheetView topLeftCell="A4" zoomScale="80" zoomScaleNormal="80" workbookViewId="0">
      <selection activeCell="AR9" sqref="AR9"/>
    </sheetView>
  </sheetViews>
  <sheetFormatPr baseColWidth="10" defaultRowHeight="15" x14ac:dyDescent="0.25"/>
  <cols>
    <col min="1" max="1" width="30.85546875" style="1" customWidth="1"/>
    <col min="2" max="2" width="19.85546875" style="1" customWidth="1"/>
    <col min="3" max="3" width="13.140625" style="1" customWidth="1"/>
    <col min="4" max="4" width="11" style="1" customWidth="1"/>
    <col min="5" max="5" width="12.5703125" style="1" customWidth="1"/>
    <col min="6" max="6" width="10.85546875" style="1" customWidth="1"/>
    <col min="7" max="7" width="11" style="1" customWidth="1"/>
    <col min="8" max="8" width="16.28515625" style="1" customWidth="1"/>
    <col min="9" max="9" width="32.42578125" style="1" customWidth="1"/>
    <col min="10" max="10" width="36.85546875" style="1" customWidth="1"/>
    <col min="11" max="11" width="28.7109375" style="1" customWidth="1"/>
    <col min="12" max="12" width="22.28515625" style="1" customWidth="1"/>
    <col min="13" max="13" width="27.7109375" style="1" customWidth="1"/>
    <col min="14" max="14" width="15.42578125" style="1" customWidth="1"/>
    <col min="15" max="15" width="11.7109375" style="1" customWidth="1"/>
    <col min="16" max="16" width="12.28515625" style="1" customWidth="1"/>
    <col min="17" max="17" width="14.85546875" style="1" customWidth="1"/>
    <col min="18" max="18" width="12" style="1" customWidth="1"/>
    <col min="19" max="19" width="12.5703125" style="1" customWidth="1"/>
    <col min="20" max="20" width="9.7109375" style="1" customWidth="1"/>
    <col min="21" max="21" width="25.140625" style="1" customWidth="1"/>
    <col min="22" max="22" width="28.7109375" style="1" customWidth="1"/>
    <col min="23" max="23" width="18.7109375" style="1" customWidth="1"/>
    <col min="24" max="24" width="48.42578125" style="1" customWidth="1"/>
    <col min="25" max="25" width="19.140625" style="1" customWidth="1"/>
    <col min="26" max="26" width="11.5703125" style="1" customWidth="1"/>
    <col min="27" max="27" width="12.140625" style="1" customWidth="1"/>
    <col min="28" max="28" width="11.85546875" style="1" customWidth="1"/>
    <col min="29" max="29" width="11.42578125" style="1" customWidth="1"/>
    <col min="30" max="30" width="13.7109375" style="1" customWidth="1"/>
    <col min="31" max="31" width="14.28515625" style="1" customWidth="1"/>
    <col min="32" max="32" width="18.85546875" style="1" customWidth="1"/>
    <col min="33" max="33" width="28.7109375" style="1" customWidth="1"/>
    <col min="34" max="35" width="11.42578125" style="1"/>
    <col min="36" max="36" width="34.28515625" style="1" customWidth="1"/>
    <col min="37" max="37" width="12.85546875" style="1" customWidth="1"/>
    <col min="38" max="39" width="13" style="1" customWidth="1"/>
    <col min="40" max="40" width="15.7109375" style="1" customWidth="1"/>
    <col min="41" max="42" width="9.140625" style="1" customWidth="1"/>
    <col min="43" max="43" width="6.7109375" style="1" customWidth="1"/>
    <col min="44" max="44" width="55.85546875" style="1" customWidth="1"/>
    <col min="45" max="45" width="19.85546875" style="1" customWidth="1"/>
    <col min="46" max="16384" width="11.42578125" style="1"/>
  </cols>
  <sheetData>
    <row r="3" spans="1:55" ht="75" x14ac:dyDescent="0.25">
      <c r="A3" s="15" t="s">
        <v>13</v>
      </c>
      <c r="B3" s="117" t="s">
        <v>30</v>
      </c>
      <c r="C3" s="118"/>
      <c r="D3" s="118"/>
      <c r="E3" s="118"/>
      <c r="F3" s="118"/>
      <c r="G3" s="118"/>
      <c r="H3" s="118"/>
      <c r="I3" s="15" t="s">
        <v>17</v>
      </c>
      <c r="J3" s="15" t="s">
        <v>31</v>
      </c>
      <c r="K3" s="22"/>
      <c r="M3" s="15" t="s">
        <v>18</v>
      </c>
      <c r="N3" s="117" t="s">
        <v>32</v>
      </c>
      <c r="O3" s="118"/>
      <c r="P3" s="118"/>
      <c r="Q3" s="118"/>
      <c r="R3" s="118"/>
      <c r="S3" s="118"/>
      <c r="T3" s="125"/>
      <c r="U3" s="14" t="s">
        <v>17</v>
      </c>
      <c r="V3" s="57" t="s">
        <v>31</v>
      </c>
      <c r="X3" s="15" t="s">
        <v>21</v>
      </c>
      <c r="Y3" s="128" t="s">
        <v>59</v>
      </c>
      <c r="Z3" s="128"/>
      <c r="AA3" s="128"/>
      <c r="AB3" s="128"/>
      <c r="AC3" s="128"/>
      <c r="AD3" s="128"/>
      <c r="AE3" s="128"/>
      <c r="AF3" s="14" t="s">
        <v>17</v>
      </c>
      <c r="AG3" s="14" t="s">
        <v>31</v>
      </c>
      <c r="AJ3" s="15" t="s">
        <v>21</v>
      </c>
      <c r="AK3" s="128" t="s">
        <v>61</v>
      </c>
      <c r="AL3" s="128"/>
      <c r="AM3" s="128"/>
      <c r="AN3" s="128"/>
      <c r="AO3" s="128"/>
      <c r="AP3" s="128"/>
      <c r="AQ3" s="128"/>
      <c r="AR3" s="14" t="s">
        <v>17</v>
      </c>
      <c r="AS3" s="14" t="s">
        <v>31</v>
      </c>
    </row>
    <row r="4" spans="1:55" ht="61.5" customHeight="1" x14ac:dyDescent="0.25">
      <c r="A4" s="3" t="s">
        <v>14</v>
      </c>
      <c r="B4" s="117" t="s">
        <v>46</v>
      </c>
      <c r="C4" s="118"/>
      <c r="D4" s="118"/>
      <c r="E4" s="118"/>
      <c r="F4" s="118"/>
      <c r="G4" s="118"/>
      <c r="H4" s="118"/>
      <c r="I4" s="58" t="s">
        <v>40</v>
      </c>
      <c r="J4" s="21"/>
      <c r="K4" s="23"/>
      <c r="M4" s="3" t="s">
        <v>14</v>
      </c>
      <c r="N4" s="117" t="s">
        <v>48</v>
      </c>
      <c r="O4" s="118"/>
      <c r="P4" s="118"/>
      <c r="Q4" s="118"/>
      <c r="R4" s="118"/>
      <c r="S4" s="118"/>
      <c r="T4" s="118"/>
      <c r="U4" s="58" t="s">
        <v>40</v>
      </c>
      <c r="V4" s="21"/>
      <c r="X4" s="21" t="s">
        <v>14</v>
      </c>
      <c r="Y4" s="128" t="s">
        <v>63</v>
      </c>
      <c r="Z4" s="128"/>
      <c r="AA4" s="128"/>
      <c r="AB4" s="128"/>
      <c r="AC4" s="128"/>
      <c r="AD4" s="128"/>
      <c r="AE4" s="128"/>
      <c r="AF4" s="58" t="s">
        <v>40</v>
      </c>
      <c r="AG4" s="21"/>
      <c r="AJ4" s="3" t="s">
        <v>14</v>
      </c>
      <c r="AK4" s="129" t="s">
        <v>64</v>
      </c>
      <c r="AL4" s="130"/>
      <c r="AM4" s="130"/>
      <c r="AN4" s="130"/>
      <c r="AO4" s="130"/>
      <c r="AP4" s="130"/>
      <c r="AQ4" s="131"/>
      <c r="AR4" s="58" t="s">
        <v>40</v>
      </c>
      <c r="AS4" s="21"/>
    </row>
    <row r="5" spans="1:55" ht="152.25" customHeight="1" x14ac:dyDescent="0.25">
      <c r="A5" s="3" t="s">
        <v>15</v>
      </c>
      <c r="B5" s="117" t="s">
        <v>47</v>
      </c>
      <c r="C5" s="118"/>
      <c r="D5" s="118"/>
      <c r="E5" s="118"/>
      <c r="F5" s="118"/>
      <c r="G5" s="118"/>
      <c r="H5" s="118"/>
      <c r="I5" s="47" t="s">
        <v>40</v>
      </c>
      <c r="J5" s="21"/>
      <c r="K5" s="23"/>
      <c r="M5" s="3" t="s">
        <v>19</v>
      </c>
      <c r="N5" s="117" t="s">
        <v>49</v>
      </c>
      <c r="O5" s="118"/>
      <c r="P5" s="118"/>
      <c r="Q5" s="118"/>
      <c r="R5" s="118"/>
      <c r="S5" s="118"/>
      <c r="T5" s="118"/>
      <c r="U5" s="58" t="s">
        <v>40</v>
      </c>
      <c r="V5" s="21"/>
      <c r="X5" s="21" t="s">
        <v>22</v>
      </c>
      <c r="Y5" s="128" t="s">
        <v>60</v>
      </c>
      <c r="Z5" s="128"/>
      <c r="AA5" s="128"/>
      <c r="AB5" s="128"/>
      <c r="AC5" s="128"/>
      <c r="AD5" s="128"/>
      <c r="AE5" s="128"/>
      <c r="AF5" s="58" t="s">
        <v>40</v>
      </c>
      <c r="AG5" s="21"/>
      <c r="AJ5" s="3" t="s">
        <v>22</v>
      </c>
      <c r="AK5" s="129" t="s">
        <v>62</v>
      </c>
      <c r="AL5" s="130"/>
      <c r="AM5" s="130"/>
      <c r="AN5" s="130"/>
      <c r="AO5" s="130"/>
      <c r="AP5" s="130"/>
      <c r="AQ5" s="131"/>
      <c r="AR5" s="58" t="s">
        <v>40</v>
      </c>
      <c r="AS5" s="21"/>
    </row>
    <row r="6" spans="1:55" ht="66.75" customHeight="1" x14ac:dyDescent="0.25">
      <c r="B6" s="35"/>
      <c r="C6" s="35"/>
      <c r="D6" s="35"/>
      <c r="E6" s="35"/>
      <c r="F6" s="35"/>
      <c r="G6" s="35"/>
      <c r="H6" s="35"/>
      <c r="I6" s="35"/>
      <c r="J6" s="35"/>
      <c r="K6" s="23"/>
      <c r="M6" s="24"/>
      <c r="N6" s="25" t="s">
        <v>33</v>
      </c>
      <c r="O6" s="26" t="s">
        <v>34</v>
      </c>
      <c r="P6" s="27" t="s">
        <v>35</v>
      </c>
      <c r="Q6" s="27" t="s">
        <v>36</v>
      </c>
      <c r="R6" s="28" t="s">
        <v>37</v>
      </c>
      <c r="S6" s="42" t="s">
        <v>38</v>
      </c>
      <c r="T6" s="42" t="s">
        <v>39</v>
      </c>
      <c r="U6" s="48"/>
      <c r="V6" s="52"/>
      <c r="Y6" s="25" t="s">
        <v>33</v>
      </c>
      <c r="Z6" s="26" t="s">
        <v>34</v>
      </c>
      <c r="AA6" s="27" t="s">
        <v>35</v>
      </c>
      <c r="AB6" s="27" t="s">
        <v>36</v>
      </c>
      <c r="AC6" s="28" t="s">
        <v>37</v>
      </c>
      <c r="AD6" s="42" t="s">
        <v>38</v>
      </c>
      <c r="AE6" s="42" t="s">
        <v>39</v>
      </c>
      <c r="AF6" s="2"/>
      <c r="AG6" s="52"/>
      <c r="AJ6" s="3"/>
      <c r="AK6" s="25" t="s">
        <v>33</v>
      </c>
      <c r="AL6" s="26" t="s">
        <v>34</v>
      </c>
      <c r="AM6" s="27" t="s">
        <v>35</v>
      </c>
      <c r="AN6" s="27" t="s">
        <v>36</v>
      </c>
      <c r="AO6" s="28" t="s">
        <v>37</v>
      </c>
      <c r="AP6" s="42" t="s">
        <v>38</v>
      </c>
      <c r="AQ6" s="42" t="s">
        <v>39</v>
      </c>
      <c r="AR6" s="2"/>
      <c r="AS6" s="52"/>
    </row>
    <row r="7" spans="1:55" ht="111.75" customHeight="1" x14ac:dyDescent="0.25">
      <c r="A7" s="24"/>
      <c r="B7" s="25" t="s">
        <v>33</v>
      </c>
      <c r="C7" s="26" t="s">
        <v>34</v>
      </c>
      <c r="D7" s="27" t="s">
        <v>35</v>
      </c>
      <c r="E7" s="27" t="s">
        <v>36</v>
      </c>
      <c r="F7" s="28" t="s">
        <v>37</v>
      </c>
      <c r="G7" s="42" t="s">
        <v>38</v>
      </c>
      <c r="H7" s="42" t="s">
        <v>39</v>
      </c>
      <c r="I7" s="48"/>
      <c r="J7" s="49"/>
      <c r="K7" s="44"/>
      <c r="L7" s="35"/>
      <c r="M7" s="119" t="s">
        <v>20</v>
      </c>
      <c r="N7" s="29" t="s">
        <v>50</v>
      </c>
      <c r="O7" s="29" t="s">
        <v>51</v>
      </c>
      <c r="P7" s="30">
        <v>41265</v>
      </c>
      <c r="Q7" s="30">
        <v>42865</v>
      </c>
      <c r="R7" s="32">
        <f>DATEDIF(P7,Q7,"y")</f>
        <v>4</v>
      </c>
      <c r="S7" s="31">
        <f>DATEDIF(P7,Q7,"ym")</f>
        <v>4</v>
      </c>
      <c r="T7" s="31">
        <f t="shared" ref="T7" si="0">DATEDIF(P7,Q7,"md")</f>
        <v>18</v>
      </c>
      <c r="U7" s="127" t="s">
        <v>54</v>
      </c>
      <c r="V7" s="52"/>
      <c r="X7" s="122" t="s">
        <v>23</v>
      </c>
      <c r="Y7" s="29" t="s">
        <v>65</v>
      </c>
      <c r="Z7" s="29" t="s">
        <v>85</v>
      </c>
      <c r="AA7" s="30">
        <v>33239</v>
      </c>
      <c r="AB7" s="30">
        <v>34501</v>
      </c>
      <c r="AC7" s="32">
        <f>DATEDIF(AA7,AB7,"y")</f>
        <v>3</v>
      </c>
      <c r="AD7" s="31">
        <f>DATEDIF(AA7,AB7,"ym")</f>
        <v>5</v>
      </c>
      <c r="AE7" s="31">
        <f t="shared" ref="AE7:AE9" si="1">DATEDIF(AA7,AB7,"md")</f>
        <v>15</v>
      </c>
      <c r="AF7" s="127" t="s">
        <v>40</v>
      </c>
      <c r="AG7" s="48"/>
      <c r="AJ7" s="98" t="s">
        <v>23</v>
      </c>
      <c r="AK7" s="29" t="s">
        <v>67</v>
      </c>
      <c r="AL7" s="29" t="s">
        <v>68</v>
      </c>
      <c r="AM7" s="30"/>
      <c r="AN7" s="30"/>
      <c r="AO7" s="32">
        <f>DATEDIF(AM7,AN7,"y")</f>
        <v>0</v>
      </c>
      <c r="AP7" s="31">
        <f>DATEDIF(AM7,AN7,"ym")</f>
        <v>0</v>
      </c>
      <c r="AQ7" s="31">
        <f t="shared" ref="AQ7:AQ9" si="2">DATEDIF(AM7,AN7,"md")</f>
        <v>0</v>
      </c>
      <c r="AR7" s="48" t="s">
        <v>130</v>
      </c>
      <c r="AS7" s="52"/>
    </row>
    <row r="8" spans="1:55" s="24" customFormat="1" ht="84" customHeight="1" x14ac:dyDescent="0.2">
      <c r="A8" s="46" t="s">
        <v>16</v>
      </c>
      <c r="B8" s="29" t="s">
        <v>44</v>
      </c>
      <c r="C8" s="29" t="s">
        <v>45</v>
      </c>
      <c r="D8" s="30">
        <v>36892</v>
      </c>
      <c r="E8" s="30">
        <v>40544</v>
      </c>
      <c r="F8" s="32">
        <f>DATEDIF(D8,E8,"y")</f>
        <v>10</v>
      </c>
      <c r="G8" s="31">
        <f>DATEDIF(D8,E8,"ym")</f>
        <v>0</v>
      </c>
      <c r="H8" s="31">
        <f t="shared" ref="H8" si="3">DATEDIF(D8,E8,"md")</f>
        <v>0</v>
      </c>
      <c r="I8" s="47" t="s">
        <v>40</v>
      </c>
      <c r="J8" s="48"/>
      <c r="K8" s="36"/>
      <c r="L8" s="36"/>
      <c r="M8" s="120"/>
      <c r="N8" s="29" t="s">
        <v>41</v>
      </c>
      <c r="O8" s="29" t="s">
        <v>52</v>
      </c>
      <c r="P8" s="30"/>
      <c r="Q8" s="30"/>
      <c r="R8" s="32">
        <f>DATEDIF(P8,Q8,"y")</f>
        <v>0</v>
      </c>
      <c r="S8" s="31">
        <f>DATEDIF(P8,Q8,"ym")</f>
        <v>0</v>
      </c>
      <c r="T8" s="31">
        <f t="shared" ref="T8" si="4">DATEDIF(P8,Q8,"md")</f>
        <v>0</v>
      </c>
      <c r="U8" s="127"/>
      <c r="V8" s="48" t="s">
        <v>53</v>
      </c>
      <c r="X8" s="123"/>
      <c r="Y8" s="29" t="s">
        <v>66</v>
      </c>
      <c r="Z8" s="29" t="s">
        <v>85</v>
      </c>
      <c r="AA8" s="30">
        <v>38771</v>
      </c>
      <c r="AB8" s="30">
        <v>40513</v>
      </c>
      <c r="AC8" s="32">
        <f>DATEDIF(AA8,AB8,"y")</f>
        <v>4</v>
      </c>
      <c r="AD8" s="31">
        <f>DATEDIF(AA8,AB8,"ym")</f>
        <v>9</v>
      </c>
      <c r="AE8" s="31">
        <f t="shared" si="1"/>
        <v>8</v>
      </c>
      <c r="AF8" s="127"/>
      <c r="AG8" s="52"/>
      <c r="AH8" s="54"/>
      <c r="AI8" s="54"/>
      <c r="AJ8" s="98"/>
      <c r="AK8" s="29" t="s">
        <v>69</v>
      </c>
      <c r="AL8" s="29" t="s">
        <v>68</v>
      </c>
      <c r="AM8" s="30"/>
      <c r="AN8" s="30"/>
      <c r="AO8" s="32">
        <f>DATEDIF(AM8,AN8,"y")</f>
        <v>0</v>
      </c>
      <c r="AP8" s="31">
        <f>DATEDIF(AM8,AN8,"ym")</f>
        <v>0</v>
      </c>
      <c r="AQ8" s="31">
        <f t="shared" si="2"/>
        <v>0</v>
      </c>
      <c r="AR8" s="48" t="s">
        <v>129</v>
      </c>
      <c r="AS8" s="52"/>
      <c r="AT8" s="55"/>
      <c r="AV8" s="54"/>
      <c r="AW8" s="55"/>
      <c r="AX8" s="55"/>
      <c r="AY8" s="55"/>
      <c r="AZ8" s="55"/>
      <c r="BA8" s="54"/>
      <c r="BB8" s="55"/>
      <c r="BC8" s="55"/>
    </row>
    <row r="9" spans="1:55" s="24" customFormat="1" ht="81" customHeight="1" x14ac:dyDescent="0.2">
      <c r="E9" s="33" t="s">
        <v>42</v>
      </c>
      <c r="F9" s="50">
        <f>+SUM(F8:F8)</f>
        <v>10</v>
      </c>
      <c r="G9" s="51">
        <f>+SUM(G8:G8)</f>
        <v>0</v>
      </c>
      <c r="H9" s="51">
        <f>+SUM(H8:H8)</f>
        <v>0</v>
      </c>
      <c r="I9" s="61"/>
      <c r="J9" s="62"/>
      <c r="K9" s="37"/>
      <c r="L9" s="37"/>
      <c r="M9" s="121"/>
      <c r="N9" s="29" t="s">
        <v>41</v>
      </c>
      <c r="O9" s="29" t="s">
        <v>51</v>
      </c>
      <c r="P9" s="30">
        <v>41029</v>
      </c>
      <c r="Q9" s="30">
        <v>41264</v>
      </c>
      <c r="R9" s="32">
        <f>DATEDIF(P9,Q9,"y")</f>
        <v>0</v>
      </c>
      <c r="S9" s="31">
        <f>DATEDIF(P9,Q9,"ym")</f>
        <v>7</v>
      </c>
      <c r="T9" s="31">
        <f t="shared" ref="T9" si="5">DATEDIF(P9,Q9,"md")</f>
        <v>21</v>
      </c>
      <c r="U9" s="127"/>
      <c r="V9" s="52"/>
      <c r="X9" s="124"/>
      <c r="Y9" s="29"/>
      <c r="Z9" s="29"/>
      <c r="AA9" s="30"/>
      <c r="AB9" s="30"/>
      <c r="AC9" s="32">
        <f>DATEDIF(AA9,AB9,"y")</f>
        <v>0</v>
      </c>
      <c r="AD9" s="31">
        <f>DATEDIF(AA9,AB9,"ym")</f>
        <v>0</v>
      </c>
      <c r="AE9" s="31">
        <f t="shared" si="1"/>
        <v>0</v>
      </c>
      <c r="AF9" s="127"/>
      <c r="AG9" s="52"/>
      <c r="AH9" s="54"/>
      <c r="AI9" s="54"/>
      <c r="AJ9" s="98"/>
      <c r="AK9" s="29" t="s">
        <v>70</v>
      </c>
      <c r="AL9" s="29" t="s">
        <v>68</v>
      </c>
      <c r="AM9" s="30">
        <v>35278</v>
      </c>
      <c r="AN9" s="30">
        <v>39212</v>
      </c>
      <c r="AO9" s="32">
        <f>DATEDIF(AM9,AN9,"y")</f>
        <v>10</v>
      </c>
      <c r="AP9" s="31">
        <f>DATEDIF(AM9,AN9,"ym")</f>
        <v>9</v>
      </c>
      <c r="AQ9" s="31">
        <f t="shared" si="2"/>
        <v>9</v>
      </c>
      <c r="AR9" s="48" t="s">
        <v>71</v>
      </c>
      <c r="AS9" s="52"/>
      <c r="AT9" s="55"/>
      <c r="AV9" s="54"/>
      <c r="AW9" s="55"/>
      <c r="AX9" s="55"/>
      <c r="AY9" s="55"/>
      <c r="AZ9" s="55"/>
      <c r="BA9" s="54"/>
      <c r="BB9" s="55"/>
      <c r="BC9" s="55"/>
    </row>
    <row r="10" spans="1:55" s="24" customFormat="1" ht="64.5" customHeight="1" x14ac:dyDescent="0.2">
      <c r="F10" s="41">
        <f>(H9/365)+(G9/12)+F9</f>
        <v>10</v>
      </c>
      <c r="G10" s="115" t="s">
        <v>43</v>
      </c>
      <c r="H10" s="116"/>
      <c r="I10" s="61"/>
      <c r="J10" s="62"/>
      <c r="K10" s="37"/>
      <c r="L10" s="37"/>
      <c r="Q10" s="33" t="s">
        <v>42</v>
      </c>
      <c r="R10" s="34">
        <f>+SUM(R7:R9)</f>
        <v>4</v>
      </c>
      <c r="S10" s="43">
        <f>+SUM(S7:S9)</f>
        <v>11</v>
      </c>
      <c r="T10" s="43">
        <f>+SUM(T7:T9)</f>
        <v>39</v>
      </c>
      <c r="U10" s="61"/>
      <c r="V10" s="64"/>
      <c r="AB10" s="33" t="s">
        <v>42</v>
      </c>
      <c r="AC10" s="34">
        <f>+SUM(AC7:AC9)</f>
        <v>7</v>
      </c>
      <c r="AD10" s="43">
        <f>+SUM(AD7:AD9)</f>
        <v>14</v>
      </c>
      <c r="AE10" s="63">
        <f>+SUM(AE7:AE9)</f>
        <v>23</v>
      </c>
      <c r="AF10" s="61"/>
      <c r="AG10" s="64"/>
      <c r="AJ10" s="98"/>
      <c r="AK10" s="29" t="s">
        <v>117</v>
      </c>
      <c r="AL10" s="29" t="s">
        <v>68</v>
      </c>
      <c r="AM10" s="30">
        <v>34731</v>
      </c>
      <c r="AN10" s="30">
        <v>35794</v>
      </c>
      <c r="AO10" s="32">
        <f>DATEDIF(AM10,AN10,"y")</f>
        <v>2</v>
      </c>
      <c r="AP10" s="31">
        <f>DATEDIF(AM10,AN10,"ym")</f>
        <v>10</v>
      </c>
      <c r="AQ10" s="31">
        <f t="shared" ref="AQ10" si="6">DATEDIF(AM10,AN10,"md")</f>
        <v>29</v>
      </c>
      <c r="AR10" s="48" t="s">
        <v>71</v>
      </c>
      <c r="AS10" s="64"/>
    </row>
    <row r="11" spans="1:55" s="24" customFormat="1" x14ac:dyDescent="0.25">
      <c r="A11" s="35"/>
      <c r="B11" s="35"/>
      <c r="C11" s="35"/>
      <c r="D11" s="35"/>
      <c r="E11" s="35"/>
      <c r="F11" s="35"/>
      <c r="G11" s="35"/>
      <c r="H11" s="35"/>
      <c r="I11" s="61"/>
      <c r="J11" s="62"/>
      <c r="K11" s="37"/>
      <c r="L11" s="37"/>
      <c r="R11" s="41">
        <f>(T10/365)+(S10/12)+R10</f>
        <v>5.0235159817351596</v>
      </c>
      <c r="S11" s="115" t="s">
        <v>43</v>
      </c>
      <c r="T11" s="115"/>
      <c r="U11" s="61"/>
      <c r="V11" s="64"/>
      <c r="AC11" s="41">
        <f>(AE10/365)+(AD10/12)+AC10</f>
        <v>8.2296803652968045</v>
      </c>
      <c r="AD11" s="115" t="s">
        <v>43</v>
      </c>
      <c r="AE11" s="116"/>
      <c r="AF11" s="61"/>
      <c r="AG11" s="64"/>
      <c r="AN11" s="33" t="s">
        <v>42</v>
      </c>
      <c r="AO11" s="34">
        <f>+SUM(AO7:AO10)</f>
        <v>12</v>
      </c>
      <c r="AP11" s="43">
        <f>+SUM(AP7:AP10)</f>
        <v>19</v>
      </c>
      <c r="AQ11" s="63">
        <f>+SUM(AQ7:AQ10)</f>
        <v>38</v>
      </c>
      <c r="AR11" s="61"/>
      <c r="AS11" s="64"/>
    </row>
    <row r="12" spans="1:55" s="24" customFormat="1" x14ac:dyDescent="0.25">
      <c r="A12" s="35"/>
      <c r="B12" s="35"/>
      <c r="C12" s="35"/>
      <c r="D12" s="35"/>
      <c r="E12" s="35"/>
      <c r="F12" s="35"/>
      <c r="G12" s="35"/>
      <c r="H12" s="35"/>
      <c r="I12" s="61"/>
      <c r="J12" s="62"/>
      <c r="K12" s="37"/>
      <c r="L12" s="37"/>
      <c r="M12" s="40"/>
      <c r="N12" s="126"/>
      <c r="O12" s="126"/>
      <c r="P12" s="126"/>
      <c r="Q12" s="126"/>
      <c r="R12" s="126"/>
      <c r="S12" s="126"/>
      <c r="T12" s="126"/>
      <c r="U12" s="126"/>
      <c r="V12" s="45"/>
      <c r="AG12" s="45"/>
      <c r="AO12" s="41">
        <f>(AQ11/365)+(AP11/12)+AO11</f>
        <v>13.68744292237443</v>
      </c>
      <c r="AP12" s="67" t="s">
        <v>43</v>
      </c>
      <c r="AQ12" s="68"/>
      <c r="AR12" s="61"/>
    </row>
    <row r="13" spans="1:55" s="24" customFormat="1" x14ac:dyDescent="0.25">
      <c r="A13" s="35"/>
      <c r="B13" s="35"/>
      <c r="C13" s="35"/>
      <c r="D13" s="35"/>
      <c r="E13" s="35"/>
      <c r="F13" s="35"/>
      <c r="G13" s="35"/>
      <c r="H13" s="35"/>
      <c r="I13" s="61"/>
      <c r="J13" s="62"/>
      <c r="K13" s="37"/>
      <c r="L13" s="37"/>
      <c r="M13" s="35"/>
      <c r="N13" s="35"/>
      <c r="O13" s="35"/>
      <c r="P13" s="35"/>
      <c r="Q13" s="35"/>
      <c r="R13" s="35"/>
      <c r="S13" s="35"/>
      <c r="T13" s="35"/>
      <c r="U13" s="35"/>
      <c r="V13" s="35"/>
      <c r="AG13" s="35"/>
    </row>
    <row r="14" spans="1:55" s="24" customFormat="1" x14ac:dyDescent="0.25">
      <c r="A14" s="35"/>
      <c r="B14" s="35"/>
      <c r="C14" s="35"/>
      <c r="D14" s="35"/>
      <c r="E14" s="35"/>
      <c r="F14" s="35"/>
      <c r="G14" s="35"/>
      <c r="H14" s="35"/>
      <c r="I14" s="61"/>
      <c r="J14" s="62"/>
      <c r="K14" s="38"/>
      <c r="L14" s="39"/>
      <c r="M14" s="35"/>
      <c r="N14" s="35"/>
      <c r="O14" s="35"/>
      <c r="P14" s="35"/>
      <c r="Q14" s="35"/>
      <c r="R14" s="35"/>
      <c r="S14" s="35"/>
      <c r="T14" s="35"/>
      <c r="U14" s="35"/>
      <c r="V14" s="35"/>
      <c r="AG14" s="35"/>
    </row>
    <row r="15" spans="1:55" s="24" customFormat="1" x14ac:dyDescent="0.25">
      <c r="A15" s="35"/>
      <c r="B15" s="35"/>
      <c r="C15" s="35"/>
      <c r="D15" s="35"/>
      <c r="E15" s="35"/>
      <c r="F15" s="35"/>
      <c r="G15" s="35"/>
      <c r="H15" s="35"/>
      <c r="I15" s="35"/>
      <c r="J15" s="35"/>
      <c r="K15" s="38"/>
      <c r="L15" s="38"/>
      <c r="M15" s="35"/>
      <c r="N15" s="35"/>
      <c r="O15" s="35"/>
      <c r="P15" s="35"/>
      <c r="Q15" s="35"/>
      <c r="R15" s="35"/>
      <c r="S15" s="35"/>
      <c r="T15" s="35"/>
      <c r="U15" s="35"/>
      <c r="V15" s="35"/>
      <c r="AG15" s="35"/>
    </row>
    <row r="16" spans="1:55" x14ac:dyDescent="0.25">
      <c r="A16" s="35"/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AG16" s="35"/>
    </row>
    <row r="17" spans="1:33" x14ac:dyDescent="0.25">
      <c r="A17" s="35"/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AG17" s="35"/>
    </row>
    <row r="18" spans="1:33" x14ac:dyDescent="0.25">
      <c r="A18" s="35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AG18" s="35"/>
    </row>
    <row r="19" spans="1:33" x14ac:dyDescent="0.25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AG19" s="35"/>
    </row>
    <row r="20" spans="1:33" x14ac:dyDescent="0.25">
      <c r="A20" s="35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AG20" s="35"/>
    </row>
    <row r="21" spans="1:33" x14ac:dyDescent="0.25">
      <c r="A21" s="35"/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AG21" s="35"/>
    </row>
    <row r="22" spans="1:33" x14ac:dyDescent="0.25">
      <c r="A22" s="35"/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AG22" s="35"/>
    </row>
    <row r="23" spans="1:33" x14ac:dyDescent="0.25">
      <c r="A23" s="35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AG23" s="35"/>
    </row>
    <row r="24" spans="1:33" x14ac:dyDescent="0.25"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AG24" s="35"/>
    </row>
    <row r="25" spans="1:33" x14ac:dyDescent="0.25"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AG25" s="35"/>
    </row>
    <row r="26" spans="1:33" x14ac:dyDescent="0.25">
      <c r="I26" s="35"/>
      <c r="J26" s="35"/>
      <c r="K26" s="35"/>
      <c r="L26" s="35"/>
    </row>
    <row r="27" spans="1:33" x14ac:dyDescent="0.25">
      <c r="I27" s="35"/>
      <c r="J27" s="35"/>
      <c r="K27" s="35"/>
      <c r="L27" s="35"/>
    </row>
    <row r="28" spans="1:33" x14ac:dyDescent="0.25">
      <c r="K28" s="35"/>
      <c r="L28" s="35"/>
    </row>
  </sheetData>
  <customSheetViews>
    <customSheetView guid="{B7767793-C4D2-45FD-8439-7B165B22DD10}" scale="80" topLeftCell="X4">
      <selection activeCell="Y5" sqref="Y5:AE5"/>
      <pageMargins left="0.7" right="0.7" top="0.75" bottom="0.75" header="0.3" footer="0.3"/>
      <pageSetup paperSize="9" orientation="portrait" r:id="rId1"/>
    </customSheetView>
    <customSheetView guid="{0F38E6A7-9A77-41C8-9279-37561AD364DC}" scale="80" topLeftCell="AG1">
      <selection activeCell="AR7" sqref="AR7"/>
      <pageMargins left="0.7" right="0.7" top="0.75" bottom="0.75" header="0.3" footer="0.3"/>
      <pageSetup paperSize="9" orientation="portrait" r:id="rId2"/>
    </customSheetView>
    <customSheetView guid="{E118A1BD-EE02-4994-AA70-448C22BB81B4}" scale="80" topLeftCell="AL1">
      <selection activeCell="Y4" sqref="Y4:AE4"/>
      <pageMargins left="0.7" right="0.7" top="0.75" bottom="0.75" header="0.3" footer="0.3"/>
      <pageSetup paperSize="9" orientation="portrait" r:id="rId3"/>
    </customSheetView>
  </customSheetViews>
  <mergeCells count="20">
    <mergeCell ref="AD11:AE11"/>
    <mergeCell ref="AK3:AQ3"/>
    <mergeCell ref="AK4:AQ4"/>
    <mergeCell ref="AK5:AQ5"/>
    <mergeCell ref="AF7:AF9"/>
    <mergeCell ref="Y3:AE3"/>
    <mergeCell ref="Y4:AE4"/>
    <mergeCell ref="Y5:AE5"/>
    <mergeCell ref="X7:X9"/>
    <mergeCell ref="N3:T3"/>
    <mergeCell ref="N4:T4"/>
    <mergeCell ref="N5:T5"/>
    <mergeCell ref="N12:U12"/>
    <mergeCell ref="U7:U9"/>
    <mergeCell ref="S11:T11"/>
    <mergeCell ref="G10:H10"/>
    <mergeCell ref="B3:H3"/>
    <mergeCell ref="B4:H4"/>
    <mergeCell ref="B5:H5"/>
    <mergeCell ref="M7:M9"/>
  </mergeCells>
  <pageMargins left="0.7" right="0.7" top="0.75" bottom="0.75" header="0.3" footer="0.3"/>
  <pageSetup paperSize="9" orientation="portrait"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25"/>
  <sheetViews>
    <sheetView zoomScale="70" zoomScaleNormal="70" workbookViewId="0">
      <selection activeCell="B12" sqref="B12"/>
    </sheetView>
  </sheetViews>
  <sheetFormatPr baseColWidth="10" defaultRowHeight="15" x14ac:dyDescent="0.25"/>
  <cols>
    <col min="1" max="1" width="33.28515625" customWidth="1"/>
    <col min="2" max="2" width="51.7109375" customWidth="1"/>
    <col min="3" max="3" width="30.28515625" customWidth="1"/>
  </cols>
  <sheetData>
    <row r="3" spans="1:3" x14ac:dyDescent="0.25">
      <c r="A3" s="16" t="s">
        <v>24</v>
      </c>
      <c r="B3" s="16" t="s">
        <v>25</v>
      </c>
      <c r="C3" s="16" t="s">
        <v>26</v>
      </c>
    </row>
    <row r="4" spans="1:3" x14ac:dyDescent="0.25">
      <c r="A4" s="17">
        <v>1</v>
      </c>
      <c r="B4" s="18" t="s">
        <v>72</v>
      </c>
      <c r="C4" s="18" t="s">
        <v>73</v>
      </c>
    </row>
    <row r="5" spans="1:3" x14ac:dyDescent="0.25">
      <c r="A5" s="17">
        <v>2</v>
      </c>
      <c r="B5" s="18" t="s">
        <v>74</v>
      </c>
      <c r="C5" s="18" t="s">
        <v>73</v>
      </c>
    </row>
    <row r="6" spans="1:3" x14ac:dyDescent="0.25">
      <c r="A6" s="17">
        <v>3</v>
      </c>
      <c r="B6" s="18" t="s">
        <v>75</v>
      </c>
      <c r="C6" s="18" t="s">
        <v>73</v>
      </c>
    </row>
    <row r="7" spans="1:3" x14ac:dyDescent="0.25">
      <c r="A7" s="17">
        <v>4</v>
      </c>
      <c r="B7" s="18" t="s">
        <v>76</v>
      </c>
      <c r="C7" s="18" t="s">
        <v>73</v>
      </c>
    </row>
    <row r="8" spans="1:3" x14ac:dyDescent="0.25">
      <c r="A8" s="17">
        <v>5</v>
      </c>
      <c r="B8" s="18" t="s">
        <v>77</v>
      </c>
      <c r="C8" s="18" t="s">
        <v>73</v>
      </c>
    </row>
    <row r="9" spans="1:3" x14ac:dyDescent="0.25">
      <c r="A9" s="17">
        <v>6</v>
      </c>
      <c r="B9" s="18" t="s">
        <v>78</v>
      </c>
      <c r="C9" s="18" t="s">
        <v>73</v>
      </c>
    </row>
    <row r="10" spans="1:3" x14ac:dyDescent="0.25">
      <c r="A10" s="17">
        <v>7</v>
      </c>
      <c r="B10" s="18" t="s">
        <v>79</v>
      </c>
      <c r="C10" s="18" t="s">
        <v>73</v>
      </c>
    </row>
    <row r="11" spans="1:3" x14ac:dyDescent="0.25">
      <c r="A11" s="17">
        <v>8</v>
      </c>
      <c r="B11" s="18" t="s">
        <v>80</v>
      </c>
      <c r="C11" s="18" t="s">
        <v>73</v>
      </c>
    </row>
    <row r="12" spans="1:3" x14ac:dyDescent="0.25">
      <c r="A12" s="59">
        <v>9</v>
      </c>
      <c r="B12" s="60" t="s">
        <v>81</v>
      </c>
      <c r="C12" s="60" t="s">
        <v>73</v>
      </c>
    </row>
    <row r="15" spans="1:3" ht="45" x14ac:dyDescent="0.25">
      <c r="A15" s="57" t="s">
        <v>27</v>
      </c>
      <c r="B15" s="19" t="s">
        <v>25</v>
      </c>
      <c r="C15" s="19" t="s">
        <v>26</v>
      </c>
    </row>
    <row r="16" spans="1:3" x14ac:dyDescent="0.25">
      <c r="A16" s="17">
        <v>1</v>
      </c>
      <c r="B16" s="18" t="s">
        <v>82</v>
      </c>
      <c r="C16" s="18" t="s">
        <v>73</v>
      </c>
    </row>
    <row r="20" spans="1:3" ht="30" x14ac:dyDescent="0.25">
      <c r="A20" s="56" t="s">
        <v>28</v>
      </c>
      <c r="B20" s="19" t="s">
        <v>25</v>
      </c>
      <c r="C20" s="19" t="s">
        <v>26</v>
      </c>
    </row>
    <row r="21" spans="1:3" x14ac:dyDescent="0.25">
      <c r="A21" s="17">
        <v>1</v>
      </c>
      <c r="B21" s="18" t="s">
        <v>83</v>
      </c>
      <c r="C21" s="18" t="s">
        <v>73</v>
      </c>
    </row>
    <row r="24" spans="1:3" x14ac:dyDescent="0.25">
      <c r="A24" s="20" t="s">
        <v>29</v>
      </c>
      <c r="B24" s="19" t="s">
        <v>25</v>
      </c>
      <c r="C24" s="19" t="s">
        <v>26</v>
      </c>
    </row>
    <row r="25" spans="1:3" x14ac:dyDescent="0.25">
      <c r="A25" s="17">
        <v>1</v>
      </c>
      <c r="B25" s="18" t="s">
        <v>84</v>
      </c>
      <c r="C25" s="18" t="s">
        <v>73</v>
      </c>
    </row>
  </sheetData>
  <customSheetViews>
    <customSheetView guid="{B7767793-C4D2-45FD-8439-7B165B22DD10}">
      <selection activeCell="B9" sqref="B9"/>
      <pageMargins left="0.7" right="0.7" top="0.75" bottom="0.75" header="0.3" footer="0.3"/>
    </customSheetView>
    <customSheetView guid="{0F38E6A7-9A77-41C8-9279-37561AD364DC}">
      <selection activeCell="B9" sqref="B9"/>
      <pageMargins left="0.7" right="0.7" top="0.75" bottom="0.75" header="0.3" footer="0.3"/>
    </customSheetView>
    <customSheetView guid="{E118A1BD-EE02-4994-AA70-448C22BB81B4}">
      <selection activeCell="B9" sqref="B9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9"/>
  <sheetViews>
    <sheetView topLeftCell="B1" zoomScaleNormal="100" workbookViewId="0">
      <selection activeCell="A10" sqref="A10:I10"/>
    </sheetView>
  </sheetViews>
  <sheetFormatPr baseColWidth="10" defaultRowHeight="15" x14ac:dyDescent="0.25"/>
  <cols>
    <col min="1" max="1" width="47.42578125" style="1" customWidth="1"/>
    <col min="2" max="2" width="18.42578125" style="1" customWidth="1"/>
    <col min="3" max="3" width="11.42578125" style="1"/>
    <col min="4" max="4" width="13" style="1" customWidth="1"/>
    <col min="5" max="7" width="11.42578125" style="1"/>
    <col min="8" max="8" width="19" style="1" customWidth="1"/>
    <col min="9" max="9" width="29.7109375" style="1" customWidth="1"/>
    <col min="10" max="16384" width="11.42578125" style="1"/>
  </cols>
  <sheetData>
    <row r="2" spans="1:11" ht="15.75" customHeight="1" x14ac:dyDescent="0.25">
      <c r="A2" s="111" t="s">
        <v>86</v>
      </c>
      <c r="B2" s="111"/>
      <c r="C2" s="111"/>
      <c r="D2" s="111"/>
      <c r="E2" s="111"/>
      <c r="F2" s="111"/>
      <c r="G2" s="111"/>
      <c r="H2" s="111"/>
      <c r="I2" s="111"/>
    </row>
    <row r="3" spans="1:11" ht="32.25" customHeight="1" x14ac:dyDescent="0.25">
      <c r="A3" s="112" t="s">
        <v>87</v>
      </c>
      <c r="B3" s="113"/>
      <c r="C3" s="113"/>
      <c r="D3" s="113"/>
      <c r="E3" s="113"/>
      <c r="F3" s="113"/>
      <c r="G3" s="113"/>
      <c r="H3" s="113"/>
      <c r="I3" s="114"/>
    </row>
    <row r="4" spans="1:11" x14ac:dyDescent="0.25">
      <c r="H4" s="69"/>
      <c r="I4" s="70" t="s">
        <v>88</v>
      </c>
    </row>
    <row r="5" spans="1:11" ht="54.75" customHeight="1" x14ac:dyDescent="0.25">
      <c r="A5" s="71"/>
      <c r="B5" s="72" t="s">
        <v>33</v>
      </c>
      <c r="C5" s="72" t="s">
        <v>34</v>
      </c>
      <c r="D5" s="72" t="s">
        <v>35</v>
      </c>
      <c r="E5" s="72" t="s">
        <v>36</v>
      </c>
      <c r="F5" s="42" t="s">
        <v>37</v>
      </c>
      <c r="G5" s="42" t="s">
        <v>38</v>
      </c>
      <c r="H5" s="42" t="s">
        <v>39</v>
      </c>
      <c r="I5" s="73"/>
      <c r="K5" s="74"/>
    </row>
    <row r="6" spans="1:11" ht="51" customHeight="1" x14ac:dyDescent="0.25">
      <c r="A6" s="75" t="s">
        <v>89</v>
      </c>
      <c r="B6" s="76" t="s">
        <v>90</v>
      </c>
      <c r="C6" s="77" t="s">
        <v>91</v>
      </c>
      <c r="D6" s="78">
        <v>41640</v>
      </c>
      <c r="E6" s="78">
        <v>43334</v>
      </c>
      <c r="F6" s="79">
        <f>DATEDIF(D6,E6,"y")</f>
        <v>4</v>
      </c>
      <c r="G6" s="79">
        <f>DATEDIF(D6,E6,"ym")</f>
        <v>7</v>
      </c>
      <c r="H6" s="80">
        <f>DATEDIF(D6,E6,"md")</f>
        <v>21</v>
      </c>
      <c r="I6" s="81"/>
    </row>
    <row r="7" spans="1:11" x14ac:dyDescent="0.25">
      <c r="A7" s="82"/>
      <c r="B7" s="83"/>
      <c r="C7" s="136" t="s">
        <v>42</v>
      </c>
      <c r="D7" s="136"/>
      <c r="E7" s="136"/>
      <c r="F7" s="84">
        <f>+SUM(F6:F6)</f>
        <v>4</v>
      </c>
      <c r="G7" s="85">
        <f>+SUM(G6:G6)</f>
        <v>7</v>
      </c>
      <c r="H7" s="86">
        <f>+SUM(H6:H6)</f>
        <v>21</v>
      </c>
      <c r="I7" s="87" t="s">
        <v>92</v>
      </c>
    </row>
    <row r="8" spans="1:11" ht="15" customHeight="1" x14ac:dyDescent="0.25">
      <c r="A8" s="82"/>
      <c r="B8" s="83"/>
      <c r="C8" s="83"/>
      <c r="D8" s="83"/>
      <c r="E8" s="88"/>
      <c r="F8" s="89">
        <f>(H7/365)+(G7/12)+F7</f>
        <v>4.6408675799086758</v>
      </c>
      <c r="G8" s="132" t="s">
        <v>43</v>
      </c>
      <c r="H8" s="133"/>
      <c r="I8" s="73" t="s">
        <v>93</v>
      </c>
    </row>
    <row r="9" spans="1:11" ht="15" customHeight="1" x14ac:dyDescent="0.25">
      <c r="A9" s="82"/>
      <c r="B9" s="83"/>
      <c r="C9" s="83"/>
      <c r="D9" s="83"/>
      <c r="E9" s="88"/>
      <c r="F9" s="90"/>
      <c r="G9" s="91"/>
      <c r="H9" s="91"/>
      <c r="I9" s="92"/>
    </row>
    <row r="10" spans="1:11" ht="15" customHeight="1" x14ac:dyDescent="0.25">
      <c r="A10" s="111" t="s">
        <v>94</v>
      </c>
      <c r="B10" s="111"/>
      <c r="C10" s="111"/>
      <c r="D10" s="111"/>
      <c r="E10" s="111"/>
      <c r="F10" s="111"/>
      <c r="G10" s="111"/>
      <c r="H10" s="111"/>
      <c r="I10" s="111"/>
    </row>
    <row r="11" spans="1:11" ht="15" customHeight="1" x14ac:dyDescent="0.25">
      <c r="A11" s="65"/>
      <c r="B11" s="65"/>
      <c r="C11" s="65"/>
      <c r="D11" s="65"/>
      <c r="E11" s="65"/>
      <c r="F11" s="65"/>
      <c r="G11" s="65"/>
      <c r="H11" s="65"/>
      <c r="I11" s="93" t="s">
        <v>95</v>
      </c>
    </row>
    <row r="12" spans="1:11" ht="33.75" customHeight="1" x14ac:dyDescent="0.25">
      <c r="A12" s="71"/>
      <c r="B12" s="72" t="s">
        <v>33</v>
      </c>
      <c r="C12" s="72" t="s">
        <v>34</v>
      </c>
      <c r="D12" s="72" t="s">
        <v>35</v>
      </c>
      <c r="E12" s="72" t="s">
        <v>36</v>
      </c>
      <c r="F12" s="42" t="s">
        <v>37</v>
      </c>
      <c r="G12" s="42" t="s">
        <v>38</v>
      </c>
      <c r="H12" s="42" t="s">
        <v>39</v>
      </c>
      <c r="I12" s="73"/>
    </row>
    <row r="13" spans="1:11" ht="49.5" customHeight="1" x14ac:dyDescent="0.25">
      <c r="A13" s="82" t="s">
        <v>125</v>
      </c>
      <c r="B13" s="76" t="s">
        <v>96</v>
      </c>
      <c r="C13" s="77" t="s">
        <v>91</v>
      </c>
      <c r="D13" s="78">
        <v>40848</v>
      </c>
      <c r="E13" s="78">
        <v>41608</v>
      </c>
      <c r="F13" s="79">
        <f>DATEDIF(D13,E13,"y")</f>
        <v>2</v>
      </c>
      <c r="G13" s="79">
        <f>DATEDIF(D13,E13,"ym")</f>
        <v>0</v>
      </c>
      <c r="H13" s="80">
        <f>DATEDIF(D13,E13,"md")</f>
        <v>29</v>
      </c>
      <c r="I13" s="81"/>
    </row>
    <row r="14" spans="1:11" ht="63.75" customHeight="1" x14ac:dyDescent="0.25">
      <c r="A14" s="82"/>
      <c r="B14" s="83"/>
      <c r="C14" s="136" t="s">
        <v>42</v>
      </c>
      <c r="D14" s="136"/>
      <c r="E14" s="136"/>
      <c r="F14" s="84">
        <f>+SUM(F13:F13)</f>
        <v>2</v>
      </c>
      <c r="G14" s="85">
        <f>+SUM(G13:G13)</f>
        <v>0</v>
      </c>
      <c r="H14" s="86">
        <f>+SUM(H13:H13)</f>
        <v>29</v>
      </c>
      <c r="I14" s="87" t="s">
        <v>92</v>
      </c>
    </row>
    <row r="15" spans="1:11" ht="15" customHeight="1" x14ac:dyDescent="0.25">
      <c r="A15" s="82"/>
      <c r="B15" s="83"/>
      <c r="C15" s="83"/>
      <c r="D15" s="83"/>
      <c r="E15" s="88"/>
      <c r="F15" s="89">
        <f>(H14/365)+(G14/12)+F14</f>
        <v>2.0794520547945208</v>
      </c>
      <c r="G15" s="132" t="s">
        <v>43</v>
      </c>
      <c r="H15" s="133"/>
      <c r="I15" s="73" t="s">
        <v>93</v>
      </c>
    </row>
    <row r="16" spans="1:11" ht="15" customHeight="1" thickBot="1" x14ac:dyDescent="0.3">
      <c r="A16" s="94"/>
      <c r="B16" s="94"/>
      <c r="C16" s="94"/>
      <c r="D16" s="94"/>
      <c r="E16" s="94"/>
      <c r="F16" s="94"/>
      <c r="G16" s="94"/>
      <c r="H16" s="94"/>
      <c r="I16" s="94"/>
    </row>
    <row r="17" spans="1:9" ht="15" customHeight="1" thickBot="1" x14ac:dyDescent="0.3">
      <c r="A17" s="94"/>
      <c r="B17" s="94"/>
      <c r="C17" s="94"/>
      <c r="D17" s="94"/>
      <c r="E17" s="94"/>
      <c r="F17" s="134" t="s">
        <v>97</v>
      </c>
      <c r="G17" s="135"/>
      <c r="H17" s="135"/>
      <c r="I17" s="95">
        <v>200</v>
      </c>
    </row>
    <row r="18" spans="1:9" ht="15" customHeight="1" x14ac:dyDescent="0.25">
      <c r="A18" s="82"/>
      <c r="B18" s="83"/>
      <c r="C18" s="83"/>
      <c r="D18" s="83"/>
      <c r="E18" s="88"/>
      <c r="F18" s="90"/>
      <c r="G18" s="91"/>
      <c r="H18" s="91"/>
      <c r="I18" s="92"/>
    </row>
    <row r="19" spans="1:9" ht="15" customHeight="1" x14ac:dyDescent="0.25">
      <c r="A19" s="82"/>
      <c r="B19" s="83"/>
      <c r="C19" s="83"/>
      <c r="D19" s="83"/>
      <c r="E19" s="88"/>
      <c r="F19" s="90"/>
      <c r="G19" s="91"/>
      <c r="H19" s="91"/>
      <c r="I19" s="92"/>
    </row>
  </sheetData>
  <mergeCells count="8">
    <mergeCell ref="G15:H15"/>
    <mergeCell ref="F17:H17"/>
    <mergeCell ref="A2:I2"/>
    <mergeCell ref="A3:I3"/>
    <mergeCell ref="C7:E7"/>
    <mergeCell ref="G8:H8"/>
    <mergeCell ref="A10:I10"/>
    <mergeCell ref="C14:E1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1"/>
  <sheetViews>
    <sheetView zoomScale="80" zoomScaleNormal="80" workbookViewId="0">
      <selection activeCell="A13" sqref="A13"/>
    </sheetView>
  </sheetViews>
  <sheetFormatPr baseColWidth="10" defaultRowHeight="15" x14ac:dyDescent="0.25"/>
  <cols>
    <col min="1" max="1" width="34.42578125" style="1" customWidth="1"/>
    <col min="2" max="2" width="32.7109375" style="1" customWidth="1"/>
    <col min="3" max="3" width="15.5703125" style="1" customWidth="1"/>
    <col min="4" max="16384" width="11.42578125" style="1"/>
  </cols>
  <sheetData>
    <row r="2" spans="1:9" x14ac:dyDescent="0.25">
      <c r="A2" s="111" t="s">
        <v>86</v>
      </c>
      <c r="B2" s="111"/>
      <c r="C2" s="111"/>
      <c r="D2" s="111"/>
      <c r="E2" s="111"/>
      <c r="F2" s="111"/>
      <c r="G2" s="111"/>
      <c r="H2" s="111"/>
      <c r="I2" s="111"/>
    </row>
    <row r="3" spans="1:9" ht="34.5" customHeight="1" x14ac:dyDescent="0.25">
      <c r="A3" s="112" t="s">
        <v>98</v>
      </c>
      <c r="B3" s="113"/>
      <c r="C3" s="113"/>
      <c r="D3" s="113"/>
      <c r="E3" s="113"/>
      <c r="F3" s="113"/>
      <c r="G3" s="113"/>
      <c r="H3" s="113"/>
      <c r="I3" s="114"/>
    </row>
    <row r="4" spans="1:9" x14ac:dyDescent="0.25">
      <c r="H4" s="69"/>
      <c r="I4" s="70" t="s">
        <v>99</v>
      </c>
    </row>
    <row r="5" spans="1:9" ht="24" x14ac:dyDescent="0.25">
      <c r="A5" s="71"/>
      <c r="B5" s="72" t="s">
        <v>33</v>
      </c>
      <c r="C5" s="72" t="s">
        <v>34</v>
      </c>
      <c r="D5" s="72" t="s">
        <v>35</v>
      </c>
      <c r="E5" s="72" t="s">
        <v>36</v>
      </c>
      <c r="F5" s="42" t="s">
        <v>37</v>
      </c>
      <c r="G5" s="42" t="s">
        <v>38</v>
      </c>
      <c r="H5" s="42" t="s">
        <v>39</v>
      </c>
      <c r="I5" s="73"/>
    </row>
    <row r="6" spans="1:9" ht="87.75" customHeight="1" x14ac:dyDescent="0.25">
      <c r="A6" s="75" t="s">
        <v>100</v>
      </c>
      <c r="B6" s="96" t="s">
        <v>101</v>
      </c>
      <c r="C6" s="77"/>
      <c r="D6" s="78"/>
      <c r="E6" s="78"/>
      <c r="F6" s="79">
        <f>DATEDIF(D6,E6,"y")</f>
        <v>0</v>
      </c>
      <c r="G6" s="79">
        <f>DATEDIF(D6,E6,"ym")</f>
        <v>0</v>
      </c>
      <c r="H6" s="80">
        <f>DATEDIF(D6,E6,"md")</f>
        <v>0</v>
      </c>
      <c r="I6" s="81"/>
    </row>
    <row r="7" spans="1:9" x14ac:dyDescent="0.25">
      <c r="A7" s="82"/>
      <c r="B7" s="83"/>
      <c r="C7" s="136" t="s">
        <v>42</v>
      </c>
      <c r="D7" s="136"/>
      <c r="E7" s="136"/>
      <c r="F7" s="84">
        <f>+SUM(F6:F6)</f>
        <v>0</v>
      </c>
      <c r="G7" s="85">
        <f>+SUM(G6:G6)</f>
        <v>0</v>
      </c>
      <c r="H7" s="86">
        <f>+SUM(H6:H6)</f>
        <v>0</v>
      </c>
      <c r="I7" s="87" t="s">
        <v>92</v>
      </c>
    </row>
    <row r="8" spans="1:9" ht="28.5" customHeight="1" x14ac:dyDescent="0.25">
      <c r="A8" s="82"/>
      <c r="B8" s="83"/>
      <c r="C8" s="83"/>
      <c r="D8" s="83"/>
      <c r="E8" s="88"/>
      <c r="F8" s="89">
        <f>(H7/365)+(G7/12)+F7</f>
        <v>0</v>
      </c>
      <c r="G8" s="132" t="s">
        <v>43</v>
      </c>
      <c r="H8" s="133"/>
      <c r="I8" s="73" t="s">
        <v>102</v>
      </c>
    </row>
    <row r="9" spans="1:9" x14ac:dyDescent="0.25">
      <c r="A9" s="82"/>
      <c r="B9" s="83"/>
      <c r="C9" s="83"/>
      <c r="D9" s="83"/>
      <c r="E9" s="88"/>
      <c r="F9" s="90"/>
      <c r="G9" s="91"/>
      <c r="H9" s="91"/>
      <c r="I9" s="92"/>
    </row>
    <row r="10" spans="1:9" x14ac:dyDescent="0.25">
      <c r="A10" s="111" t="s">
        <v>94</v>
      </c>
      <c r="B10" s="111"/>
      <c r="C10" s="111"/>
      <c r="D10" s="111"/>
      <c r="E10" s="111"/>
      <c r="F10" s="111"/>
      <c r="G10" s="111"/>
      <c r="H10" s="111"/>
      <c r="I10" s="111"/>
    </row>
    <row r="11" spans="1:9" ht="30" x14ac:dyDescent="0.25">
      <c r="A11" s="65"/>
      <c r="B11" s="65"/>
      <c r="C11" s="65"/>
      <c r="D11" s="65"/>
      <c r="E11" s="65"/>
      <c r="F11" s="65"/>
      <c r="G11" s="65"/>
      <c r="H11" s="65"/>
      <c r="I11" s="93" t="s">
        <v>93</v>
      </c>
    </row>
    <row r="12" spans="1:9" ht="24" x14ac:dyDescent="0.25">
      <c r="A12" s="71"/>
      <c r="B12" s="72" t="s">
        <v>33</v>
      </c>
      <c r="C12" s="72" t="s">
        <v>34</v>
      </c>
      <c r="D12" s="72" t="s">
        <v>35</v>
      </c>
      <c r="E12" s="72" t="s">
        <v>36</v>
      </c>
      <c r="F12" s="42" t="s">
        <v>37</v>
      </c>
      <c r="G12" s="42" t="s">
        <v>38</v>
      </c>
      <c r="H12" s="42" t="s">
        <v>39</v>
      </c>
      <c r="I12" s="73"/>
    </row>
    <row r="13" spans="1:9" ht="72.75" customHeight="1" x14ac:dyDescent="0.25">
      <c r="A13" s="75" t="s">
        <v>103</v>
      </c>
      <c r="B13" s="96" t="s">
        <v>126</v>
      </c>
      <c r="C13" s="77" t="s">
        <v>104</v>
      </c>
      <c r="D13" s="78">
        <v>42866</v>
      </c>
      <c r="E13" s="78">
        <v>43271</v>
      </c>
      <c r="F13" s="79">
        <f>DATEDIF(D13,E13,"y")</f>
        <v>1</v>
      </c>
      <c r="G13" s="79">
        <f>DATEDIF(D13,E13,"ym")</f>
        <v>1</v>
      </c>
      <c r="H13" s="80">
        <f>DATEDIF(D13,E13,"md")</f>
        <v>9</v>
      </c>
      <c r="I13" s="81"/>
    </row>
    <row r="14" spans="1:9" x14ac:dyDescent="0.25">
      <c r="A14" s="82"/>
      <c r="B14" s="83"/>
      <c r="C14" s="136" t="s">
        <v>42</v>
      </c>
      <c r="D14" s="136"/>
      <c r="E14" s="136"/>
      <c r="F14" s="84">
        <f>+SUM(F13:F13)</f>
        <v>1</v>
      </c>
      <c r="G14" s="85">
        <f>+SUM(G13:G13)</f>
        <v>1</v>
      </c>
      <c r="H14" s="86">
        <f>+SUM(H13:H13)</f>
        <v>9</v>
      </c>
      <c r="I14" s="87" t="s">
        <v>92</v>
      </c>
    </row>
    <row r="15" spans="1:9" ht="28.5" customHeight="1" x14ac:dyDescent="0.25">
      <c r="A15" s="82"/>
      <c r="B15" s="83"/>
      <c r="C15" s="83"/>
      <c r="D15" s="83"/>
      <c r="E15" s="88"/>
      <c r="F15" s="89">
        <f>(H14/365)+(G14/12)+F14</f>
        <v>1.1079908675799086</v>
      </c>
      <c r="G15" s="132" t="s">
        <v>43</v>
      </c>
      <c r="H15" s="133"/>
      <c r="I15" s="73" t="s">
        <v>93</v>
      </c>
    </row>
    <row r="16" spans="1:9" ht="15.75" thickBot="1" x14ac:dyDescent="0.3"/>
    <row r="17" spans="1:9" ht="15.75" thickBot="1" x14ac:dyDescent="0.3">
      <c r="F17" s="134" t="s">
        <v>97</v>
      </c>
      <c r="G17" s="135"/>
      <c r="H17" s="135"/>
      <c r="I17" s="95">
        <v>125</v>
      </c>
    </row>
    <row r="30" spans="1:9" x14ac:dyDescent="0.25">
      <c r="A30" s="97"/>
      <c r="B30" s="97"/>
    </row>
    <row r="31" spans="1:9" x14ac:dyDescent="0.25">
      <c r="A31" s="97"/>
      <c r="B31" s="97"/>
    </row>
  </sheetData>
  <mergeCells count="8">
    <mergeCell ref="G15:H15"/>
    <mergeCell ref="F17:H17"/>
    <mergeCell ref="A2:I2"/>
    <mergeCell ref="A3:I3"/>
    <mergeCell ref="C7:E7"/>
    <mergeCell ref="G8:H8"/>
    <mergeCell ref="A10:I10"/>
    <mergeCell ref="C14:E14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0"/>
  <sheetViews>
    <sheetView topLeftCell="C1" zoomScale="80" zoomScaleNormal="80" workbookViewId="0">
      <selection activeCell="I18" sqref="I18:I20"/>
    </sheetView>
  </sheetViews>
  <sheetFormatPr baseColWidth="10" defaultRowHeight="15" x14ac:dyDescent="0.25"/>
  <cols>
    <col min="1" max="1" width="43.7109375" style="1" customWidth="1"/>
    <col min="2" max="2" width="23" style="1" customWidth="1"/>
    <col min="3" max="3" width="18.5703125" style="1" customWidth="1"/>
    <col min="4" max="8" width="11.42578125" style="1"/>
    <col min="9" max="9" width="19.42578125" style="1" customWidth="1"/>
    <col min="10" max="16384" width="11.42578125" style="1"/>
  </cols>
  <sheetData>
    <row r="2" spans="1:9" x14ac:dyDescent="0.25">
      <c r="A2" s="111" t="s">
        <v>86</v>
      </c>
      <c r="B2" s="111"/>
      <c r="C2" s="111"/>
      <c r="D2" s="111"/>
      <c r="E2" s="111"/>
      <c r="F2" s="111"/>
      <c r="G2" s="111"/>
      <c r="H2" s="111"/>
      <c r="I2" s="111"/>
    </row>
    <row r="3" spans="1:9" ht="33.75" customHeight="1" x14ac:dyDescent="0.25">
      <c r="A3" s="112" t="s">
        <v>105</v>
      </c>
      <c r="B3" s="113"/>
      <c r="C3" s="113"/>
      <c r="D3" s="113"/>
      <c r="E3" s="113"/>
      <c r="F3" s="113"/>
      <c r="G3" s="113"/>
      <c r="H3" s="113"/>
      <c r="I3" s="114"/>
    </row>
    <row r="4" spans="1:9" x14ac:dyDescent="0.25">
      <c r="H4" s="69"/>
      <c r="I4" s="70" t="s">
        <v>106</v>
      </c>
    </row>
    <row r="5" spans="1:9" ht="24" x14ac:dyDescent="0.25">
      <c r="A5" s="71"/>
      <c r="B5" s="72" t="s">
        <v>33</v>
      </c>
      <c r="C5" s="72" t="s">
        <v>34</v>
      </c>
      <c r="D5" s="72" t="s">
        <v>35</v>
      </c>
      <c r="E5" s="72" t="s">
        <v>36</v>
      </c>
      <c r="F5" s="42" t="s">
        <v>37</v>
      </c>
      <c r="G5" s="42" t="s">
        <v>38</v>
      </c>
      <c r="H5" s="42" t="s">
        <v>39</v>
      </c>
      <c r="I5" s="73"/>
    </row>
    <row r="6" spans="1:9" ht="62.25" customHeight="1" x14ac:dyDescent="0.25">
      <c r="A6" s="75" t="s">
        <v>89</v>
      </c>
      <c r="B6" s="76" t="s">
        <v>107</v>
      </c>
      <c r="C6" s="77" t="s">
        <v>108</v>
      </c>
      <c r="D6" s="78">
        <v>41640</v>
      </c>
      <c r="E6" s="78">
        <v>43101</v>
      </c>
      <c r="F6" s="79">
        <f>DATEDIF(D6,E6,"y")</f>
        <v>4</v>
      </c>
      <c r="G6" s="79">
        <f>DATEDIF(D6,E6,"ym")</f>
        <v>0</v>
      </c>
      <c r="H6" s="80">
        <f>DATEDIF(D6,E6,"md")</f>
        <v>0</v>
      </c>
      <c r="I6" s="81"/>
    </row>
    <row r="7" spans="1:9" x14ac:dyDescent="0.25">
      <c r="A7" s="82"/>
      <c r="B7" s="83"/>
      <c r="C7" s="136" t="s">
        <v>42</v>
      </c>
      <c r="D7" s="136"/>
      <c r="E7" s="136"/>
      <c r="F7" s="84">
        <f>+SUM(F6:F6)</f>
        <v>4</v>
      </c>
      <c r="G7" s="85">
        <f>+SUM(G6:G6)</f>
        <v>0</v>
      </c>
      <c r="H7" s="86">
        <f>+SUM(H6:H6)</f>
        <v>0</v>
      </c>
      <c r="I7" s="87" t="s">
        <v>92</v>
      </c>
    </row>
    <row r="8" spans="1:9" x14ac:dyDescent="0.25">
      <c r="A8" s="82"/>
      <c r="B8" s="83"/>
      <c r="C8" s="83"/>
      <c r="D8" s="83"/>
      <c r="E8" s="88"/>
      <c r="F8" s="89">
        <f>(H7/365)+(G7/12)+F7</f>
        <v>4</v>
      </c>
      <c r="G8" s="132" t="s">
        <v>43</v>
      </c>
      <c r="H8" s="133"/>
      <c r="I8" s="73" t="s">
        <v>109</v>
      </c>
    </row>
    <row r="9" spans="1:9" x14ac:dyDescent="0.25">
      <c r="A9" s="82"/>
      <c r="B9" s="83"/>
      <c r="C9" s="83"/>
      <c r="D9" s="83"/>
      <c r="E9" s="88"/>
      <c r="F9" s="90"/>
      <c r="G9" s="91"/>
      <c r="H9" s="91"/>
      <c r="I9" s="92"/>
    </row>
    <row r="10" spans="1:9" x14ac:dyDescent="0.25">
      <c r="A10" s="111" t="s">
        <v>94</v>
      </c>
      <c r="B10" s="111"/>
      <c r="C10" s="111"/>
      <c r="D10" s="111"/>
      <c r="E10" s="111"/>
      <c r="F10" s="111"/>
      <c r="G10" s="111"/>
      <c r="H10" s="111"/>
      <c r="I10" s="111"/>
    </row>
    <row r="11" spans="1:9" x14ac:dyDescent="0.25">
      <c r="A11" s="65"/>
      <c r="B11" s="65"/>
      <c r="C11" s="65"/>
      <c r="D11" s="65"/>
      <c r="E11" s="65"/>
      <c r="F11" s="65"/>
      <c r="G11" s="65"/>
      <c r="H11" s="65"/>
      <c r="I11" s="93" t="s">
        <v>95</v>
      </c>
    </row>
    <row r="12" spans="1:9" ht="24" x14ac:dyDescent="0.25">
      <c r="A12" s="71"/>
      <c r="B12" s="72" t="s">
        <v>33</v>
      </c>
      <c r="C12" s="72" t="s">
        <v>34</v>
      </c>
      <c r="D12" s="72" t="s">
        <v>35</v>
      </c>
      <c r="E12" s="72" t="s">
        <v>36</v>
      </c>
      <c r="F12" s="42" t="s">
        <v>37</v>
      </c>
      <c r="G12" s="42" t="s">
        <v>38</v>
      </c>
      <c r="H12" s="42" t="s">
        <v>39</v>
      </c>
      <c r="I12" s="42" t="s">
        <v>31</v>
      </c>
    </row>
    <row r="13" spans="1:9" ht="63.75" customHeight="1" x14ac:dyDescent="0.25">
      <c r="A13" s="66" t="s">
        <v>118</v>
      </c>
      <c r="B13" s="76" t="s">
        <v>110</v>
      </c>
      <c r="C13" s="77" t="s">
        <v>108</v>
      </c>
      <c r="D13" s="78">
        <v>40544</v>
      </c>
      <c r="E13" s="78">
        <v>41638</v>
      </c>
      <c r="F13" s="79">
        <f>DATEDIF(D13,E13,"y")</f>
        <v>2</v>
      </c>
      <c r="G13" s="79">
        <f>DATEDIF(D13,E13,"ym")</f>
        <v>11</v>
      </c>
      <c r="H13" s="80">
        <f>DATEDIF(D13,E13,"md")</f>
        <v>29</v>
      </c>
      <c r="I13" s="81"/>
    </row>
    <row r="14" spans="1:9" x14ac:dyDescent="0.25">
      <c r="A14" s="82"/>
      <c r="B14" s="83"/>
      <c r="C14" s="136" t="s">
        <v>42</v>
      </c>
      <c r="D14" s="136"/>
      <c r="E14" s="136"/>
      <c r="F14" s="84">
        <f>+SUM(F13:F13)</f>
        <v>2</v>
      </c>
      <c r="G14" s="85">
        <f>+SUM(G13:G13)</f>
        <v>11</v>
      </c>
      <c r="H14" s="86">
        <f>+SUM(H13:H13)</f>
        <v>29</v>
      </c>
      <c r="I14" s="87" t="s">
        <v>92</v>
      </c>
    </row>
    <row r="15" spans="1:9" ht="28.5" customHeight="1" x14ac:dyDescent="0.25">
      <c r="A15" s="82"/>
      <c r="B15" s="83"/>
      <c r="C15" s="83"/>
      <c r="D15" s="83"/>
      <c r="E15" s="88"/>
      <c r="F15" s="89">
        <f>(H14/365)+(G14/12)+F14</f>
        <v>2.9961187214611873</v>
      </c>
      <c r="G15" s="132" t="s">
        <v>43</v>
      </c>
      <c r="H15" s="133"/>
      <c r="I15" s="73" t="s">
        <v>95</v>
      </c>
    </row>
    <row r="16" spans="1:9" ht="15.75" thickBot="1" x14ac:dyDescent="0.3"/>
    <row r="17" spans="1:9" ht="15.75" thickBot="1" x14ac:dyDescent="0.3">
      <c r="F17" s="134" t="s">
        <v>97</v>
      </c>
      <c r="G17" s="135"/>
      <c r="H17" s="135"/>
      <c r="I17" s="95">
        <v>70</v>
      </c>
    </row>
    <row r="29" spans="1:9" x14ac:dyDescent="0.25">
      <c r="A29" s="97"/>
      <c r="B29" s="97"/>
    </row>
    <row r="30" spans="1:9" x14ac:dyDescent="0.25">
      <c r="A30" s="97"/>
      <c r="B30" s="97"/>
    </row>
  </sheetData>
  <mergeCells count="8">
    <mergeCell ref="G15:H15"/>
    <mergeCell ref="F17:H17"/>
    <mergeCell ref="A2:I2"/>
    <mergeCell ref="A3:I3"/>
    <mergeCell ref="C7:E7"/>
    <mergeCell ref="G8:H8"/>
    <mergeCell ref="A10:I10"/>
    <mergeCell ref="C14:E1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1"/>
  <sheetViews>
    <sheetView topLeftCell="A12" zoomScale="87" zoomScaleNormal="87" workbookViewId="0">
      <selection activeCell="E17" sqref="E17"/>
    </sheetView>
  </sheetViews>
  <sheetFormatPr baseColWidth="10" defaultRowHeight="15" x14ac:dyDescent="0.25"/>
  <cols>
    <col min="1" max="1" width="20.5703125" style="1" customWidth="1"/>
    <col min="2" max="2" width="16.42578125" style="1" customWidth="1"/>
    <col min="3" max="3" width="15.5703125" style="1" customWidth="1"/>
    <col min="4" max="16384" width="11.42578125" style="1"/>
  </cols>
  <sheetData>
    <row r="2" spans="1:9" x14ac:dyDescent="0.25">
      <c r="A2" s="111" t="s">
        <v>86</v>
      </c>
      <c r="B2" s="111"/>
      <c r="C2" s="111"/>
      <c r="D2" s="111"/>
      <c r="E2" s="111"/>
      <c r="F2" s="111"/>
      <c r="G2" s="111"/>
      <c r="H2" s="111"/>
      <c r="I2" s="111"/>
    </row>
    <row r="3" spans="1:9" ht="33.75" customHeight="1" x14ac:dyDescent="0.25">
      <c r="A3" s="112" t="s">
        <v>105</v>
      </c>
      <c r="B3" s="113"/>
      <c r="C3" s="113"/>
      <c r="D3" s="113"/>
      <c r="E3" s="113"/>
      <c r="F3" s="113"/>
      <c r="G3" s="113"/>
      <c r="H3" s="113"/>
      <c r="I3" s="114"/>
    </row>
    <row r="4" spans="1:9" x14ac:dyDescent="0.25">
      <c r="H4" s="69"/>
      <c r="I4" s="70" t="s">
        <v>106</v>
      </c>
    </row>
    <row r="5" spans="1:9" ht="24" x14ac:dyDescent="0.25">
      <c r="A5" s="71"/>
      <c r="B5" s="72" t="s">
        <v>33</v>
      </c>
      <c r="C5" s="72" t="s">
        <v>34</v>
      </c>
      <c r="D5" s="72" t="s">
        <v>35</v>
      </c>
      <c r="E5" s="72" t="s">
        <v>36</v>
      </c>
      <c r="F5" s="42" t="s">
        <v>37</v>
      </c>
      <c r="G5" s="42" t="s">
        <v>38</v>
      </c>
      <c r="H5" s="42" t="s">
        <v>39</v>
      </c>
      <c r="I5" s="73"/>
    </row>
    <row r="6" spans="1:9" ht="143.25" customHeight="1" x14ac:dyDescent="0.25">
      <c r="A6" s="119" t="s">
        <v>89</v>
      </c>
      <c r="B6" s="76" t="s">
        <v>111</v>
      </c>
      <c r="C6" s="77" t="s">
        <v>112</v>
      </c>
      <c r="D6" s="78">
        <v>37988</v>
      </c>
      <c r="E6" s="78">
        <v>39199</v>
      </c>
      <c r="F6" s="79">
        <f>DATEDIF(D6,E6,"y")</f>
        <v>3</v>
      </c>
      <c r="G6" s="79">
        <f>DATEDIF(D6,E6,"ym")</f>
        <v>3</v>
      </c>
      <c r="H6" s="80">
        <f>DATEDIF(D6,E6,"md")</f>
        <v>25</v>
      </c>
      <c r="I6" s="81"/>
    </row>
    <row r="7" spans="1:9" ht="143.25" customHeight="1" x14ac:dyDescent="0.25">
      <c r="A7" s="121"/>
      <c r="B7" s="76" t="s">
        <v>113</v>
      </c>
      <c r="C7" s="77" t="s">
        <v>114</v>
      </c>
      <c r="D7" s="78">
        <v>41091</v>
      </c>
      <c r="E7" s="78">
        <v>41695</v>
      </c>
      <c r="F7" s="79">
        <f>DATEDIF(D7,E7,"y")</f>
        <v>1</v>
      </c>
      <c r="G7" s="79">
        <f>DATEDIF(D7,E7,"ym")</f>
        <v>7</v>
      </c>
      <c r="H7" s="80">
        <f>DATEDIF(D7,E7,"md")</f>
        <v>24</v>
      </c>
      <c r="I7" s="81"/>
    </row>
    <row r="8" spans="1:9" x14ac:dyDescent="0.25">
      <c r="A8" s="82"/>
      <c r="B8" s="83"/>
      <c r="C8" s="136" t="s">
        <v>42</v>
      </c>
      <c r="D8" s="136"/>
      <c r="E8" s="136"/>
      <c r="F8" s="84">
        <f>+SUM(F6:F7)</f>
        <v>4</v>
      </c>
      <c r="G8" s="85">
        <f>+SUM(G6:G7)</f>
        <v>10</v>
      </c>
      <c r="H8" s="86">
        <f>+SUM(H6:H7)</f>
        <v>49</v>
      </c>
      <c r="I8" s="87" t="s">
        <v>92</v>
      </c>
    </row>
    <row r="9" spans="1:9" x14ac:dyDescent="0.25">
      <c r="A9" s="82"/>
      <c r="B9" s="83"/>
      <c r="C9" s="83"/>
      <c r="D9" s="83"/>
      <c r="E9" s="88"/>
      <c r="F9" s="89">
        <f>(H8/365)+(G8/12)+F8</f>
        <v>4.9675799086757992</v>
      </c>
      <c r="G9" s="132" t="s">
        <v>43</v>
      </c>
      <c r="H9" s="133"/>
      <c r="I9" s="73" t="s">
        <v>109</v>
      </c>
    </row>
    <row r="10" spans="1:9" x14ac:dyDescent="0.25">
      <c r="A10" s="82"/>
      <c r="B10" s="83"/>
      <c r="C10" s="83"/>
      <c r="D10" s="83"/>
      <c r="E10" s="88"/>
      <c r="F10" s="90"/>
      <c r="G10" s="91"/>
      <c r="H10" s="91"/>
      <c r="I10" s="92"/>
    </row>
    <row r="11" spans="1:9" x14ac:dyDescent="0.25">
      <c r="A11" s="111" t="s">
        <v>94</v>
      </c>
      <c r="B11" s="111"/>
      <c r="C11" s="111"/>
      <c r="D11" s="111"/>
      <c r="E11" s="111"/>
      <c r="F11" s="111"/>
      <c r="G11" s="111"/>
      <c r="H11" s="111"/>
      <c r="I11" s="111"/>
    </row>
    <row r="12" spans="1:9" x14ac:dyDescent="0.25">
      <c r="A12" s="65"/>
      <c r="B12" s="65"/>
      <c r="C12" s="65"/>
      <c r="D12" s="65"/>
      <c r="E12" s="65"/>
      <c r="F12" s="65"/>
      <c r="G12" s="65"/>
      <c r="H12" s="65"/>
      <c r="I12" s="93" t="s">
        <v>95</v>
      </c>
    </row>
    <row r="13" spans="1:9" ht="24" x14ac:dyDescent="0.25">
      <c r="A13" s="71"/>
      <c r="B13" s="72" t="s">
        <v>33</v>
      </c>
      <c r="C13" s="72" t="s">
        <v>34</v>
      </c>
      <c r="D13" s="72" t="s">
        <v>35</v>
      </c>
      <c r="E13" s="72" t="s">
        <v>36</v>
      </c>
      <c r="F13" s="42" t="s">
        <v>37</v>
      </c>
      <c r="G13" s="42" t="s">
        <v>38</v>
      </c>
      <c r="H13" s="42" t="s">
        <v>39</v>
      </c>
      <c r="I13" s="42" t="s">
        <v>31</v>
      </c>
    </row>
    <row r="14" spans="1:9" ht="137.25" customHeight="1" x14ac:dyDescent="0.25">
      <c r="A14" s="75" t="s">
        <v>115</v>
      </c>
      <c r="B14" s="76" t="s">
        <v>111</v>
      </c>
      <c r="C14" s="77" t="s">
        <v>116</v>
      </c>
      <c r="D14" s="78">
        <v>36892</v>
      </c>
      <c r="E14" s="78">
        <v>37987</v>
      </c>
      <c r="F14" s="79">
        <f>DATEDIF(D14,E14,"y")</f>
        <v>3</v>
      </c>
      <c r="G14" s="79">
        <f>DATEDIF(D14,E14,"ym")</f>
        <v>0</v>
      </c>
      <c r="H14" s="80">
        <f>DATEDIF(D14,E14,"md")</f>
        <v>0</v>
      </c>
      <c r="I14" s="81"/>
    </row>
    <row r="15" spans="1:9" x14ac:dyDescent="0.25">
      <c r="A15" s="82"/>
      <c r="B15" s="83"/>
      <c r="C15" s="136" t="s">
        <v>42</v>
      </c>
      <c r="D15" s="136"/>
      <c r="E15" s="136"/>
      <c r="F15" s="84">
        <f>+SUM(F14:F14)</f>
        <v>3</v>
      </c>
      <c r="G15" s="85">
        <f>+SUM(G14:G14)</f>
        <v>0</v>
      </c>
      <c r="H15" s="86">
        <f>+SUM(H14:H14)</f>
        <v>0</v>
      </c>
      <c r="I15" s="87" t="s">
        <v>92</v>
      </c>
    </row>
    <row r="16" spans="1:9" x14ac:dyDescent="0.25">
      <c r="A16" s="82"/>
      <c r="B16" s="83"/>
      <c r="C16" s="83"/>
      <c r="D16" s="83"/>
      <c r="E16" s="88"/>
      <c r="F16" s="89">
        <f>(H15/365)+(G15/12)+F15</f>
        <v>3</v>
      </c>
      <c r="G16" s="132" t="s">
        <v>43</v>
      </c>
      <c r="H16" s="133"/>
      <c r="I16" s="73" t="s">
        <v>95</v>
      </c>
    </row>
    <row r="17" spans="1:9" ht="15.75" thickBot="1" x14ac:dyDescent="0.3"/>
    <row r="18" spans="1:9" ht="15.75" thickBot="1" x14ac:dyDescent="0.3">
      <c r="F18" s="134" t="s">
        <v>97</v>
      </c>
      <c r="G18" s="135"/>
      <c r="H18" s="135"/>
      <c r="I18" s="95">
        <v>70</v>
      </c>
    </row>
    <row r="31" spans="1:9" x14ac:dyDescent="0.25">
      <c r="A31" s="97"/>
      <c r="B31" s="97"/>
    </row>
  </sheetData>
  <mergeCells count="9">
    <mergeCell ref="C15:E15"/>
    <mergeCell ref="G16:H16"/>
    <mergeCell ref="F18:H18"/>
    <mergeCell ref="A2:I2"/>
    <mergeCell ref="A3:I3"/>
    <mergeCell ref="A6:A7"/>
    <mergeCell ref="C8:E8"/>
    <mergeCell ref="G9:H9"/>
    <mergeCell ref="A11:I1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0"/>
  <sheetViews>
    <sheetView tabSelected="1" workbookViewId="0">
      <selection activeCell="B11" sqref="A11:B17"/>
    </sheetView>
  </sheetViews>
  <sheetFormatPr baseColWidth="10" defaultRowHeight="15" x14ac:dyDescent="0.25"/>
  <cols>
    <col min="1" max="1" width="45.7109375" customWidth="1"/>
  </cols>
  <sheetData>
    <row r="3" spans="1:2" x14ac:dyDescent="0.25">
      <c r="A3" s="137" t="s">
        <v>136</v>
      </c>
      <c r="B3" s="137"/>
    </row>
    <row r="4" spans="1:2" x14ac:dyDescent="0.25">
      <c r="A4" s="100"/>
      <c r="B4" s="100"/>
    </row>
    <row r="5" spans="1:2" x14ac:dyDescent="0.25">
      <c r="A5" s="99" t="s">
        <v>119</v>
      </c>
      <c r="B5" s="99">
        <v>400</v>
      </c>
    </row>
    <row r="6" spans="1:2" x14ac:dyDescent="0.25">
      <c r="A6" s="99" t="s">
        <v>120</v>
      </c>
      <c r="B6" s="99">
        <v>200</v>
      </c>
    </row>
    <row r="7" spans="1:2" x14ac:dyDescent="0.25">
      <c r="A7" s="99" t="s">
        <v>121</v>
      </c>
      <c r="B7" s="99">
        <v>125</v>
      </c>
    </row>
    <row r="8" spans="1:2" x14ac:dyDescent="0.25">
      <c r="A8" s="99" t="s">
        <v>122</v>
      </c>
      <c r="B8" s="99">
        <v>70</v>
      </c>
    </row>
    <row r="9" spans="1:2" x14ac:dyDescent="0.25">
      <c r="A9" s="99" t="s">
        <v>123</v>
      </c>
      <c r="B9" s="99">
        <v>70</v>
      </c>
    </row>
    <row r="10" spans="1:2" x14ac:dyDescent="0.25">
      <c r="A10" s="101" t="s">
        <v>124</v>
      </c>
      <c r="B10" s="99">
        <f>B5+B6+B7+B8+B9</f>
        <v>865</v>
      </c>
    </row>
  </sheetData>
  <mergeCells count="1">
    <mergeCell ref="A3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EXPERIENCIA HABILITANTE </vt:lpstr>
      <vt:lpstr>EXP ADICIONAL DEL PROPONENTE</vt:lpstr>
      <vt:lpstr>EXPERIENCIA DE LOS PROFESIONALE</vt:lpstr>
      <vt:lpstr>CARTAS DE COMPROMISO </vt:lpstr>
      <vt:lpstr>EXP OBJETO DE CAL DIRECTOR  </vt:lpstr>
      <vt:lpstr>EXP OBJETO DE CAL CORRDINADOR </vt:lpstr>
      <vt:lpstr>EXP OBJETO DE CAL CALIDAD 1</vt:lpstr>
      <vt:lpstr>EXP OBJETO DE CAL CALIDAD  (2)</vt:lpstr>
      <vt:lpstr>PONDERABLE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Troilo Vitta</dc:creator>
  <cp:lastModifiedBy>Emilio</cp:lastModifiedBy>
  <dcterms:created xsi:type="dcterms:W3CDTF">2018-09-07T19:34:44Z</dcterms:created>
  <dcterms:modified xsi:type="dcterms:W3CDTF">2018-09-13T22:24:43Z</dcterms:modified>
</cp:coreProperties>
</file>