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mc:AlternateContent xmlns:mc="http://schemas.openxmlformats.org/markup-compatibility/2006">
    <mc:Choice Requires="x15">
      <x15ac:absPath xmlns:x15ac="http://schemas.microsoft.com/office/spreadsheetml/2010/11/ac" url="\\192.168.70.20\paula bermudez\Documents\USPEC\DIGECO\MINIMA CUANTIA\MURO PERIMETRAL-VILLAVICENCIO\EVALUACION JURIDICA\"/>
    </mc:Choice>
  </mc:AlternateContent>
  <bookViews>
    <workbookView xWindow="0" yWindow="0" windowWidth="16245" windowHeight="9765" tabRatio="723"/>
  </bookViews>
  <sheets>
    <sheet name="Consolidado" sheetId="79" r:id="rId1"/>
    <sheet name="Hoja1" sheetId="112" r:id="rId2"/>
    <sheet name="Hoja2" sheetId="113" r:id="rId3"/>
    <sheet name="1,CORIGAM" sheetId="105" r:id="rId4"/>
    <sheet name="2.AIC SAS" sheetId="110" r:id="rId5"/>
    <sheet name="3.INSTRUMENTO GRUPO SAS" sheetId="108" r:id="rId6"/>
    <sheet name="4.ESTUDIO URBANO ARQUITECTOSAS" sheetId="111" r:id="rId7"/>
    <sheet name="5.H&amp;V" sheetId="107" r:id="rId8"/>
    <sheet name="Evaluación" sheetId="109" r:id="rId9"/>
    <sheet name="Consolidado parcial" sheetId="3" state="hidden" r:id="rId10"/>
    <sheet name="Consolidado SUBSANE" sheetId="65" state="hidden" r:id="rId11"/>
  </sheets>
  <externalReferences>
    <externalReference r:id="rId12"/>
    <externalReference r:id="rId13"/>
  </externalReferences>
  <definedNames>
    <definedName name="_xlnm._FilterDatabase" localSheetId="8" hidden="1">Evaluación!$A$6:$H$13</definedName>
    <definedName name="_xlnm.Print_Area" localSheetId="3">'1,CORIGAM'!$B$2:$Q$133</definedName>
    <definedName name="_xlnm.Print_Area" localSheetId="4">'2.AIC SAS'!$B$2:$Q$133</definedName>
    <definedName name="_xlnm.Print_Area" localSheetId="5">'3.INSTRUMENTO GRUPO SAS'!$B$2:$Q$133</definedName>
    <definedName name="_xlnm.Print_Area" localSheetId="6">'4.ESTUDIO URBANO ARQUITECTOSAS'!$B$2:$Q$133</definedName>
    <definedName name="_xlnm.Print_Area" localSheetId="7">'5.H&amp;V'!$B$2:$Q$133</definedName>
    <definedName name="_xlnm.Print_Area" localSheetId="0">Consolidado!$A$1:$R$56</definedName>
    <definedName name="_xlnm.Print_Area" localSheetId="9">'Consolidado parcial'!$B$1:$Q$37</definedName>
    <definedName name="_xlnm.Print_Area" localSheetId="10">'Consolidado SUBSANE'!$B$1:$AG$35</definedName>
    <definedName name="_xlnm.Print_Area" localSheetId="8">Evaluación!$A$1:$E$18</definedName>
    <definedName name="consi1" localSheetId="3">'1,CORIGAM'!#REF!</definedName>
    <definedName name="consi1" localSheetId="4">'2.AIC SAS'!#REF!</definedName>
    <definedName name="consi1" localSheetId="5">'3.INSTRUMENTO GRUPO SAS'!#REF!</definedName>
    <definedName name="consi1" localSheetId="6">'4.ESTUDIO URBANO ARQUITECTOSAS'!#REF!</definedName>
    <definedName name="consi1" localSheetId="7">'5.H&amp;V'!#REF!</definedName>
    <definedName name="consi1">#REF!</definedName>
    <definedName name="consi2" localSheetId="3">#REF!</definedName>
    <definedName name="consi2" localSheetId="4">#REF!</definedName>
    <definedName name="consi2" localSheetId="5">#REF!</definedName>
    <definedName name="consi2" localSheetId="6">#REF!</definedName>
    <definedName name="consi2" localSheetId="7">#REF!</definedName>
    <definedName name="consi2">#REF!</definedName>
    <definedName name="consi3" localSheetId="3">#REF!</definedName>
    <definedName name="consi3" localSheetId="4">#REF!</definedName>
    <definedName name="consi3" localSheetId="5">#REF!</definedName>
    <definedName name="consi3" localSheetId="6">#REF!</definedName>
    <definedName name="consi3" localSheetId="7">#REF!</definedName>
    <definedName name="consi3">#REF!</definedName>
    <definedName name="CONT" localSheetId="5">#REF!</definedName>
    <definedName name="CONT">#REF!</definedName>
    <definedName name="CONT1" localSheetId="5">#REF!</definedName>
    <definedName name="CONT1">#REF!</definedName>
    <definedName name="contratista_1" localSheetId="3">'1,CORIGAM'!#REF!</definedName>
    <definedName name="contratista_1" localSheetId="4">'2.AIC SAS'!#REF!</definedName>
    <definedName name="contratista_1" localSheetId="5">'3.INSTRUMENTO GRUPO SAS'!#REF!</definedName>
    <definedName name="contratista_1" localSheetId="6">'4.ESTUDIO URBANO ARQUITECTOSAS'!#REF!</definedName>
    <definedName name="contratista_1" localSheetId="7">'5.H&amp;V'!#REF!</definedName>
    <definedName name="contratista_1">#REF!</definedName>
    <definedName name="contratista_2" localSheetId="3">#REF!</definedName>
    <definedName name="contratista_2" localSheetId="4">#REF!</definedName>
    <definedName name="contratista_2" localSheetId="5">#REF!</definedName>
    <definedName name="contratista_2" localSheetId="6">#REF!</definedName>
    <definedName name="contratista_2" localSheetId="7">#REF!</definedName>
    <definedName name="contratista_2">#REF!</definedName>
    <definedName name="contratista_3" localSheetId="3">#REF!</definedName>
    <definedName name="contratista_3" localSheetId="4">#REF!</definedName>
    <definedName name="contratista_3" localSheetId="5">#REF!</definedName>
    <definedName name="contratista_3" localSheetId="6">#REF!</definedName>
    <definedName name="contratista_3" localSheetId="7">#REF!</definedName>
    <definedName name="contratista_3">#REF!</definedName>
    <definedName name="Contrato" localSheetId="3">'1,CORIGAM'!$D$10</definedName>
    <definedName name="Contrato" localSheetId="4">'2.AIC SAS'!$D$10</definedName>
    <definedName name="Contrato" localSheetId="5">'3.INSTRUMENTO GRUPO SAS'!$D$10</definedName>
    <definedName name="Contrato" localSheetId="6">'4.ESTUDIO URBANO ARQUITECTOSAS'!$D$10</definedName>
    <definedName name="Contrato" localSheetId="7">'5.H&amp;V'!$D$10</definedName>
    <definedName name="Contrato">#REF!</definedName>
    <definedName name="FECHA.SAM" localSheetId="8">Evaluación!$B$13</definedName>
    <definedName name="IN" localSheetId="5">#REF!</definedName>
    <definedName name="IN">#REF!</definedName>
    <definedName name="ind" localSheetId="3">#REF!</definedName>
    <definedName name="ind" localSheetId="4">#REF!</definedName>
    <definedName name="ind" localSheetId="5">#REF!</definedName>
    <definedName name="ind" localSheetId="6">#REF!</definedName>
    <definedName name="ind" localSheetId="7">#REF!</definedName>
    <definedName name="ind">#REF!</definedName>
    <definedName name="ind_1" localSheetId="3">'1,CORIGAM'!#REF!</definedName>
    <definedName name="ind_1" localSheetId="4">'2.AIC SAS'!#REF!</definedName>
    <definedName name="ind_1" localSheetId="5">'3.INSTRUMENTO GRUPO SAS'!#REF!</definedName>
    <definedName name="ind_1" localSheetId="6">'4.ESTUDIO URBANO ARQUITECTOSAS'!#REF!</definedName>
    <definedName name="ind_1" localSheetId="7">'5.H&amp;V'!#REF!</definedName>
    <definedName name="ind_1">#REF!</definedName>
    <definedName name="ind_2" localSheetId="3">#REF!</definedName>
    <definedName name="ind_2" localSheetId="4">#REF!</definedName>
    <definedName name="ind_2" localSheetId="5">#REF!</definedName>
    <definedName name="ind_2" localSheetId="6">#REF!</definedName>
    <definedName name="ind_2" localSheetId="7">#REF!</definedName>
    <definedName name="ind_2">#REF!</definedName>
    <definedName name="ind_3" localSheetId="3">#REF!</definedName>
    <definedName name="ind_3" localSheetId="4">#REF!</definedName>
    <definedName name="ind_3" localSheetId="5">#REF!</definedName>
    <definedName name="ind_3" localSheetId="6">#REF!</definedName>
    <definedName name="ind_3" localSheetId="7">#REF!</definedName>
    <definedName name="ind_3">#REF!</definedName>
    <definedName name="INDD" localSheetId="5">#REF!</definedName>
    <definedName name="INDD">#REF!</definedName>
    <definedName name="INDD2" localSheetId="5">#REF!</definedName>
    <definedName name="INDD2">#REF!</definedName>
    <definedName name="INDD3" localSheetId="5">#REF!</definedName>
    <definedName name="INDD3">#REF!</definedName>
    <definedName name="NoLicitacion" localSheetId="0">Consolidado!$M$7</definedName>
    <definedName name="ob_1" localSheetId="3">'1,CORIGAM'!#REF!</definedName>
    <definedName name="ob_1" localSheetId="4">'2.AIC SAS'!#REF!</definedName>
    <definedName name="ob_1" localSheetId="5">'3.INSTRUMENTO GRUPO SAS'!#REF!</definedName>
    <definedName name="ob_1" localSheetId="6">'4.ESTUDIO URBANO ARQUITECTOSAS'!#REF!</definedName>
    <definedName name="ob_1" localSheetId="7">'5.H&amp;V'!#REF!</definedName>
    <definedName name="ob_1">#REF!</definedName>
    <definedName name="ob_10" localSheetId="3">'1,CORIGAM'!#REF!</definedName>
    <definedName name="ob_10" localSheetId="4">'2.AIC SAS'!#REF!</definedName>
    <definedName name="ob_10" localSheetId="5">'3.INSTRUMENTO GRUPO SAS'!#REF!</definedName>
    <definedName name="ob_10" localSheetId="6">'4.ESTUDIO URBANO ARQUITECTOSAS'!#REF!</definedName>
    <definedName name="ob_10" localSheetId="7">'5.H&amp;V'!#REF!</definedName>
    <definedName name="ob_10">#REF!</definedName>
    <definedName name="ob_11" localSheetId="3">'1,CORIGAM'!#REF!</definedName>
    <definedName name="ob_11" localSheetId="4">'2.AIC SAS'!#REF!</definedName>
    <definedName name="ob_11" localSheetId="5">'3.INSTRUMENTO GRUPO SAS'!#REF!</definedName>
    <definedName name="ob_11" localSheetId="6">'4.ESTUDIO URBANO ARQUITECTOSAS'!#REF!</definedName>
    <definedName name="ob_11" localSheetId="7">'5.H&amp;V'!#REF!</definedName>
    <definedName name="ob_11">#REF!</definedName>
    <definedName name="ob_12" localSheetId="3">'1,CORIGAM'!#REF!</definedName>
    <definedName name="ob_12" localSheetId="4">'2.AIC SAS'!#REF!</definedName>
    <definedName name="ob_12" localSheetId="5">'3.INSTRUMENTO GRUPO SAS'!#REF!</definedName>
    <definedName name="ob_12" localSheetId="6">'4.ESTUDIO URBANO ARQUITECTOSAS'!#REF!</definedName>
    <definedName name="ob_12" localSheetId="7">'5.H&amp;V'!#REF!</definedName>
    <definedName name="ob_12">#REF!</definedName>
    <definedName name="ob_1a" localSheetId="3">#REF!</definedName>
    <definedName name="ob_1a" localSheetId="4">#REF!</definedName>
    <definedName name="ob_1a" localSheetId="5">#REF!</definedName>
    <definedName name="ob_1a" localSheetId="6">#REF!</definedName>
    <definedName name="ob_1a" localSheetId="7">#REF!</definedName>
    <definedName name="ob_1a">#REF!</definedName>
    <definedName name="ob_2" localSheetId="3">'1,CORIGAM'!#REF!</definedName>
    <definedName name="ob_2" localSheetId="4">'2.AIC SAS'!#REF!</definedName>
    <definedName name="ob_2" localSheetId="5">'3.INSTRUMENTO GRUPO SAS'!#REF!</definedName>
    <definedName name="ob_2" localSheetId="6">'4.ESTUDIO URBANO ARQUITECTOSAS'!#REF!</definedName>
    <definedName name="ob_2" localSheetId="7">'5.H&amp;V'!#REF!</definedName>
    <definedName name="ob_2">#REF!</definedName>
    <definedName name="ob_3" localSheetId="3">'1,CORIGAM'!#REF!</definedName>
    <definedName name="ob_3" localSheetId="4">'2.AIC SAS'!#REF!</definedName>
    <definedName name="ob_3" localSheetId="5">'3.INSTRUMENTO GRUPO SAS'!#REF!</definedName>
    <definedName name="ob_3" localSheetId="6">'4.ESTUDIO URBANO ARQUITECTOSAS'!#REF!</definedName>
    <definedName name="ob_3" localSheetId="7">'5.H&amp;V'!#REF!</definedName>
    <definedName name="ob_3">#REF!</definedName>
    <definedName name="ob_4" localSheetId="3">'1,CORIGAM'!#REF!</definedName>
    <definedName name="ob_4" localSheetId="4">'2.AIC SAS'!#REF!</definedName>
    <definedName name="ob_4" localSheetId="5">'3.INSTRUMENTO GRUPO SAS'!#REF!</definedName>
    <definedName name="ob_4" localSheetId="6">'4.ESTUDIO URBANO ARQUITECTOSAS'!#REF!</definedName>
    <definedName name="ob_4" localSheetId="7">'5.H&amp;V'!#REF!</definedName>
    <definedName name="ob_4">#REF!</definedName>
    <definedName name="ob_5" localSheetId="3">'1,CORIGAM'!#REF!</definedName>
    <definedName name="ob_5" localSheetId="4">'2.AIC SAS'!#REF!</definedName>
    <definedName name="ob_5" localSheetId="5">'3.INSTRUMENTO GRUPO SAS'!#REF!</definedName>
    <definedName name="ob_5" localSheetId="6">'4.ESTUDIO URBANO ARQUITECTOSAS'!#REF!</definedName>
    <definedName name="ob_5" localSheetId="7">'5.H&amp;V'!#REF!</definedName>
    <definedName name="ob_5">#REF!</definedName>
    <definedName name="ob_6" localSheetId="3">'1,CORIGAM'!#REF!</definedName>
    <definedName name="ob_6" localSheetId="4">'2.AIC SAS'!#REF!</definedName>
    <definedName name="ob_6" localSheetId="5">'3.INSTRUMENTO GRUPO SAS'!#REF!</definedName>
    <definedName name="ob_6" localSheetId="6">'4.ESTUDIO URBANO ARQUITECTOSAS'!#REF!</definedName>
    <definedName name="ob_6" localSheetId="7">'5.H&amp;V'!#REF!</definedName>
    <definedName name="ob_6">#REF!</definedName>
    <definedName name="ob_7" localSheetId="3">'1,CORIGAM'!#REF!</definedName>
    <definedName name="ob_7" localSheetId="4">'2.AIC SAS'!#REF!</definedName>
    <definedName name="ob_7" localSheetId="5">'3.INSTRUMENTO GRUPO SAS'!#REF!</definedName>
    <definedName name="ob_7" localSheetId="6">'4.ESTUDIO URBANO ARQUITECTOSAS'!#REF!</definedName>
    <definedName name="ob_7" localSheetId="7">'5.H&amp;V'!#REF!</definedName>
    <definedName name="ob_7">#REF!</definedName>
    <definedName name="ob_8" localSheetId="3">'1,CORIGAM'!#REF!</definedName>
    <definedName name="ob_8" localSheetId="4">'2.AIC SAS'!#REF!</definedName>
    <definedName name="ob_8" localSheetId="5">'3.INSTRUMENTO GRUPO SAS'!#REF!</definedName>
    <definedName name="ob_8" localSheetId="6">'4.ESTUDIO URBANO ARQUITECTOSAS'!#REF!</definedName>
    <definedName name="ob_8" localSheetId="7">'5.H&amp;V'!#REF!</definedName>
    <definedName name="ob_8">#REF!</definedName>
    <definedName name="ob_9" localSheetId="3">'1,CORIGAM'!#REF!</definedName>
    <definedName name="ob_9" localSheetId="4">'2.AIC SAS'!#REF!</definedName>
    <definedName name="ob_9" localSheetId="5">'3.INSTRUMENTO GRUPO SAS'!#REF!</definedName>
    <definedName name="ob_9" localSheetId="6">'4.ESTUDIO URBANO ARQUITECTOSAS'!#REF!</definedName>
    <definedName name="ob_9" localSheetId="7">'5.H&amp;V'!#REF!</definedName>
    <definedName name="ob_9">#REF!</definedName>
    <definedName name="oc_1" localSheetId="3">#REF!</definedName>
    <definedName name="oc_1" localSheetId="4">#REF!</definedName>
    <definedName name="oc_1" localSheetId="5">#REF!</definedName>
    <definedName name="oc_1" localSheetId="6">#REF!</definedName>
    <definedName name="oc_1" localSheetId="7">#REF!</definedName>
    <definedName name="oc_1">#REF!</definedName>
    <definedName name="oc_10" localSheetId="3">#REF!</definedName>
    <definedName name="oc_10" localSheetId="4">#REF!</definedName>
    <definedName name="oc_10" localSheetId="5">#REF!</definedName>
    <definedName name="oc_10" localSheetId="6">#REF!</definedName>
    <definedName name="oc_10" localSheetId="7">#REF!</definedName>
    <definedName name="oc_10">#REF!</definedName>
    <definedName name="oc_11" localSheetId="3">#REF!</definedName>
    <definedName name="oc_11" localSheetId="4">#REF!</definedName>
    <definedName name="oc_11" localSheetId="5">#REF!</definedName>
    <definedName name="oc_11" localSheetId="6">#REF!</definedName>
    <definedName name="oc_11" localSheetId="7">#REF!</definedName>
    <definedName name="oc_11">#REF!</definedName>
    <definedName name="oc_12" localSheetId="3">#REF!</definedName>
    <definedName name="oc_12" localSheetId="4">#REF!</definedName>
    <definedName name="oc_12" localSheetId="5">#REF!</definedName>
    <definedName name="oc_12" localSheetId="6">#REF!</definedName>
    <definedName name="oc_12" localSheetId="7">#REF!</definedName>
    <definedName name="oc_12">#REF!</definedName>
    <definedName name="oc_2" localSheetId="3">#REF!</definedName>
    <definedName name="oc_2" localSheetId="4">#REF!</definedName>
    <definedName name="oc_2" localSheetId="5">#REF!</definedName>
    <definedName name="oc_2" localSheetId="6">#REF!</definedName>
    <definedName name="oc_2" localSheetId="7">#REF!</definedName>
    <definedName name="oc_2">#REF!</definedName>
    <definedName name="oc_3" localSheetId="3">#REF!</definedName>
    <definedName name="oc_3" localSheetId="4">#REF!</definedName>
    <definedName name="oc_3" localSheetId="5">#REF!</definedName>
    <definedName name="oc_3" localSheetId="6">#REF!</definedName>
    <definedName name="oc_3" localSheetId="7">#REF!</definedName>
    <definedName name="oc_3">#REF!</definedName>
    <definedName name="oc_4" localSheetId="3">#REF!</definedName>
    <definedName name="oc_4" localSheetId="4">#REF!</definedName>
    <definedName name="oc_4" localSheetId="5">#REF!</definedName>
    <definedName name="oc_4" localSheetId="6">#REF!</definedName>
    <definedName name="oc_4" localSheetId="7">#REF!</definedName>
    <definedName name="oc_4">#REF!</definedName>
    <definedName name="oc_5" localSheetId="3">#REF!</definedName>
    <definedName name="oc_5" localSheetId="4">#REF!</definedName>
    <definedName name="oc_5" localSheetId="5">#REF!</definedName>
    <definedName name="oc_5" localSheetId="6">#REF!</definedName>
    <definedName name="oc_5" localSheetId="7">#REF!</definedName>
    <definedName name="oc_5">#REF!</definedName>
    <definedName name="oc_6" localSheetId="3">#REF!</definedName>
    <definedName name="oc_6" localSheetId="4">#REF!</definedName>
    <definedName name="oc_6" localSheetId="5">#REF!</definedName>
    <definedName name="oc_6" localSheetId="6">#REF!</definedName>
    <definedName name="oc_6" localSheetId="7">#REF!</definedName>
    <definedName name="oc_6">#REF!</definedName>
    <definedName name="oc_7" localSheetId="3">#REF!</definedName>
    <definedName name="oc_7" localSheetId="4">#REF!</definedName>
    <definedName name="oc_7" localSheetId="5">#REF!</definedName>
    <definedName name="oc_7" localSheetId="6">#REF!</definedName>
    <definedName name="oc_7" localSheetId="7">#REF!</definedName>
    <definedName name="oc_7">#REF!</definedName>
    <definedName name="oc_8" localSheetId="3">#REF!</definedName>
    <definedName name="oc_8" localSheetId="4">#REF!</definedName>
    <definedName name="oc_8" localSheetId="5">#REF!</definedName>
    <definedName name="oc_8" localSheetId="6">#REF!</definedName>
    <definedName name="oc_8" localSheetId="7">#REF!</definedName>
    <definedName name="oc_8">#REF!</definedName>
    <definedName name="oc_9" localSheetId="3">#REF!</definedName>
    <definedName name="oc_9" localSheetId="4">#REF!</definedName>
    <definedName name="oc_9" localSheetId="5">#REF!</definedName>
    <definedName name="oc_9" localSheetId="6">#REF!</definedName>
    <definedName name="oc_9" localSheetId="7">#REF!</definedName>
    <definedName name="oc_9">#REF!</definedName>
    <definedName name="od_1" localSheetId="3">#REF!</definedName>
    <definedName name="od_1" localSheetId="4">#REF!</definedName>
    <definedName name="od_1" localSheetId="5">#REF!</definedName>
    <definedName name="od_1" localSheetId="6">#REF!</definedName>
    <definedName name="od_1" localSheetId="7">#REF!</definedName>
    <definedName name="od_1">#REF!</definedName>
    <definedName name="od_10" localSheetId="3">#REF!</definedName>
    <definedName name="od_10" localSheetId="4">#REF!</definedName>
    <definedName name="od_10" localSheetId="5">#REF!</definedName>
    <definedName name="od_10" localSheetId="6">#REF!</definedName>
    <definedName name="od_10" localSheetId="7">#REF!</definedName>
    <definedName name="od_10">#REF!</definedName>
    <definedName name="od_11" localSheetId="3">#REF!</definedName>
    <definedName name="od_11" localSheetId="4">#REF!</definedName>
    <definedName name="od_11" localSheetId="5">#REF!</definedName>
    <definedName name="od_11" localSheetId="6">#REF!</definedName>
    <definedName name="od_11" localSheetId="7">#REF!</definedName>
    <definedName name="od_11">#REF!</definedName>
    <definedName name="od_12" localSheetId="3">#REF!</definedName>
    <definedName name="od_12" localSheetId="4">#REF!</definedName>
    <definedName name="od_12" localSheetId="5">#REF!</definedName>
    <definedName name="od_12" localSheetId="6">#REF!</definedName>
    <definedName name="od_12" localSheetId="7">#REF!</definedName>
    <definedName name="od_12">#REF!</definedName>
    <definedName name="od_2" localSheetId="3">#REF!</definedName>
    <definedName name="od_2" localSheetId="4">#REF!</definedName>
    <definedName name="od_2" localSheetId="5">#REF!</definedName>
    <definedName name="od_2" localSheetId="6">#REF!</definedName>
    <definedName name="od_2" localSheetId="7">#REF!</definedName>
    <definedName name="od_2">#REF!</definedName>
    <definedName name="od_3" localSheetId="3">#REF!</definedName>
    <definedName name="od_3" localSheetId="4">#REF!</definedName>
    <definedName name="od_3" localSheetId="5">#REF!</definedName>
    <definedName name="od_3" localSheetId="6">#REF!</definedName>
    <definedName name="od_3" localSheetId="7">#REF!</definedName>
    <definedName name="od_3">#REF!</definedName>
    <definedName name="od_4" localSheetId="3">#REF!</definedName>
    <definedName name="od_4" localSheetId="4">#REF!</definedName>
    <definedName name="od_4" localSheetId="5">#REF!</definedName>
    <definedName name="od_4" localSheetId="6">#REF!</definedName>
    <definedName name="od_4" localSheetId="7">#REF!</definedName>
    <definedName name="od_4">#REF!</definedName>
    <definedName name="od_5" localSheetId="3">#REF!</definedName>
    <definedName name="od_5" localSheetId="4">#REF!</definedName>
    <definedName name="od_5" localSheetId="5">#REF!</definedName>
    <definedName name="od_5" localSheetId="6">#REF!</definedName>
    <definedName name="od_5" localSheetId="7">#REF!</definedName>
    <definedName name="od_5">#REF!</definedName>
    <definedName name="od_6" localSheetId="3">#REF!</definedName>
    <definedName name="od_6" localSheetId="4">#REF!</definedName>
    <definedName name="od_6" localSheetId="5">#REF!</definedName>
    <definedName name="od_6" localSheetId="6">#REF!</definedName>
    <definedName name="od_6" localSheetId="7">#REF!</definedName>
    <definedName name="od_6">#REF!</definedName>
    <definedName name="od_7" localSheetId="3">#REF!</definedName>
    <definedName name="od_7" localSheetId="4">#REF!</definedName>
    <definedName name="od_7" localSheetId="5">#REF!</definedName>
    <definedName name="od_7" localSheetId="6">#REF!</definedName>
    <definedName name="od_7" localSheetId="7">#REF!</definedName>
    <definedName name="od_7">#REF!</definedName>
    <definedName name="od_8" localSheetId="3">#REF!</definedName>
    <definedName name="od_8" localSheetId="4">#REF!</definedName>
    <definedName name="od_8" localSheetId="5">#REF!</definedName>
    <definedName name="od_8" localSheetId="6">#REF!</definedName>
    <definedName name="od_8" localSheetId="7">#REF!</definedName>
    <definedName name="od_8">#REF!</definedName>
    <definedName name="od_9" localSheetId="3">#REF!</definedName>
    <definedName name="od_9" localSheetId="4">#REF!</definedName>
    <definedName name="od_9" localSheetId="5">#REF!</definedName>
    <definedName name="od_9" localSheetId="6">#REF!</definedName>
    <definedName name="od_9" localSheetId="7">#REF!</definedName>
    <definedName name="od_9">#REF!</definedName>
    <definedName name="quali1" localSheetId="3">'1,CORIGAM'!#REF!</definedName>
    <definedName name="quali1" localSheetId="4">'2.AIC SAS'!#REF!</definedName>
    <definedName name="quali1" localSheetId="5">'3.INSTRUMENTO GRUPO SAS'!#REF!</definedName>
    <definedName name="quali1" localSheetId="6">'4.ESTUDIO URBANO ARQUITECTOSAS'!#REF!</definedName>
    <definedName name="quali1" localSheetId="7">'5.H&amp;V'!#REF!</definedName>
    <definedName name="quali1">#REF!</definedName>
    <definedName name="RESULTADO" localSheetId="8">Evaluación!#REF!</definedName>
    <definedName name="RESULTADO">'[1]G-7'!$A$1:$A$6</definedName>
    <definedName name="so_1" localSheetId="3">#REF!</definedName>
    <definedName name="so_1" localSheetId="4">#REF!</definedName>
    <definedName name="so_1" localSheetId="5">#REF!</definedName>
    <definedName name="so_1" localSheetId="6">#REF!</definedName>
    <definedName name="so_1" localSheetId="7">#REF!</definedName>
    <definedName name="so_1">#REF!</definedName>
    <definedName name="tec_1" localSheetId="3">'1,CORIGAM'!#REF!</definedName>
    <definedName name="tec_1" localSheetId="4">'2.AIC SAS'!#REF!</definedName>
    <definedName name="tec_1" localSheetId="5">'3.INSTRUMENTO GRUPO SAS'!#REF!</definedName>
    <definedName name="tec_1" localSheetId="6">'4.ESTUDIO URBANO ARQUITECTOSAS'!#REF!</definedName>
    <definedName name="tec_1" localSheetId="7">'5.H&amp;V'!#REF!</definedName>
    <definedName name="tec_1">#REF!</definedName>
    <definedName name="tec_2" localSheetId="3">#REF!</definedName>
    <definedName name="tec_2" localSheetId="4">#REF!</definedName>
    <definedName name="tec_2" localSheetId="5">#REF!</definedName>
    <definedName name="tec_2" localSheetId="6">#REF!</definedName>
    <definedName name="tec_2" localSheetId="7">#REF!</definedName>
    <definedName name="tec_2">#REF!</definedName>
    <definedName name="tec_3" localSheetId="3">#REF!</definedName>
    <definedName name="tec_3" localSheetId="4">#REF!</definedName>
    <definedName name="tec_3" localSheetId="5">#REF!</definedName>
    <definedName name="tec_3" localSheetId="6">#REF!</definedName>
    <definedName name="tec_3" localSheetId="7">#REF!</definedName>
    <definedName name="tec_3">#REF!</definedName>
    <definedName name="_xlnm.Print_Titles" localSheetId="0">Consolidado!$3:$10</definedName>
    <definedName name="_xlnm.Print_Titles" localSheetId="9">'Consolidado parcial'!$2:$9</definedName>
    <definedName name="_xlnm.Print_Titles" localSheetId="10">'Consolidado SUBSANE'!$2:$8</definedName>
  </definedNames>
  <calcPr calcId="152511"/>
</workbook>
</file>

<file path=xl/calcChain.xml><?xml version="1.0" encoding="utf-8"?>
<calcChain xmlns="http://schemas.openxmlformats.org/spreadsheetml/2006/main">
  <c r="N14" i="79" l="1"/>
  <c r="C128" i="105" l="1"/>
  <c r="C128" i="107"/>
  <c r="C129" i="107"/>
  <c r="O42" i="107"/>
  <c r="Q65" i="111"/>
  <c r="Q64" i="111"/>
  <c r="H124" i="111"/>
  <c r="M119" i="111"/>
  <c r="Q115" i="111"/>
  <c r="Q114" i="111"/>
  <c r="Q113" i="111"/>
  <c r="Q112" i="111"/>
  <c r="Q111" i="111"/>
  <c r="Q110" i="111"/>
  <c r="Q109" i="111"/>
  <c r="Q108" i="111"/>
  <c r="Q107" i="111"/>
  <c r="Q106" i="111"/>
  <c r="Q105" i="111"/>
  <c r="Q104" i="111"/>
  <c r="Q103" i="111"/>
  <c r="Q102" i="111"/>
  <c r="Q101" i="111"/>
  <c r="F93" i="111"/>
  <c r="J92" i="111"/>
  <c r="I92" i="111"/>
  <c r="I87" i="111"/>
  <c r="L93" i="111" s="1"/>
  <c r="B117" i="111" s="1"/>
  <c r="Q81" i="111"/>
  <c r="Q80" i="111"/>
  <c r="Q79" i="111"/>
  <c r="Q78" i="111"/>
  <c r="Q77" i="111"/>
  <c r="Q76" i="111"/>
  <c r="Q75" i="111"/>
  <c r="Q74" i="111"/>
  <c r="Q73" i="111"/>
  <c r="Q72" i="111"/>
  <c r="Q71" i="111"/>
  <c r="Q70" i="111"/>
  <c r="Q69" i="111"/>
  <c r="Q68" i="111"/>
  <c r="Q67" i="111"/>
  <c r="Q66" i="111"/>
  <c r="I53" i="111"/>
  <c r="L59" i="111" s="1"/>
  <c r="M40" i="111"/>
  <c r="K40" i="111"/>
  <c r="O40" i="111" s="1"/>
  <c r="O42" i="111" s="1"/>
  <c r="P13" i="111"/>
  <c r="L9" i="111"/>
  <c r="Q99" i="110"/>
  <c r="Q65" i="110"/>
  <c r="Q64" i="110"/>
  <c r="F59" i="105"/>
  <c r="L9" i="110"/>
  <c r="P13" i="110"/>
  <c r="K40" i="110"/>
  <c r="M40" i="110"/>
  <c r="O40" i="110"/>
  <c r="I53" i="110"/>
  <c r="L59" i="110" s="1"/>
  <c r="B82" i="110" s="1"/>
  <c r="Q66" i="110"/>
  <c r="F59" i="110" s="1"/>
  <c r="Q67" i="110"/>
  <c r="Q68" i="110"/>
  <c r="Q69" i="110"/>
  <c r="Q70" i="110"/>
  <c r="Q71" i="110"/>
  <c r="Q72" i="110"/>
  <c r="Q73" i="110"/>
  <c r="Q74" i="110"/>
  <c r="Q75" i="110"/>
  <c r="Q76" i="110"/>
  <c r="Q77" i="110"/>
  <c r="Q78" i="110"/>
  <c r="Q79" i="110"/>
  <c r="Q80" i="110"/>
  <c r="Q81" i="110"/>
  <c r="I87" i="110"/>
  <c r="L93" i="110" s="1"/>
  <c r="Q100" i="110"/>
  <c r="F93" i="110" s="1"/>
  <c r="Q101" i="110"/>
  <c r="Q102" i="110"/>
  <c r="Q103" i="110"/>
  <c r="Q104" i="110"/>
  <c r="Q105" i="110"/>
  <c r="Q106" i="110"/>
  <c r="Q107" i="110"/>
  <c r="Q108" i="110"/>
  <c r="Q109" i="110"/>
  <c r="Q110" i="110"/>
  <c r="Q111" i="110"/>
  <c r="Q112" i="110"/>
  <c r="Q113" i="110"/>
  <c r="Q114" i="110"/>
  <c r="Q115" i="110"/>
  <c r="M119" i="110"/>
  <c r="H124" i="110"/>
  <c r="F59" i="111" l="1"/>
  <c r="I58" i="111" s="1"/>
  <c r="I92" i="110"/>
  <c r="B117" i="110" s="1"/>
  <c r="O121" i="110" s="1"/>
  <c r="B125" i="110" s="1"/>
  <c r="J92" i="110"/>
  <c r="I58" i="110"/>
  <c r="J58" i="110"/>
  <c r="B82" i="111" l="1"/>
  <c r="J58" i="111"/>
  <c r="O121" i="111" l="1"/>
  <c r="B125" i="111" s="1"/>
  <c r="S55" i="105" l="1"/>
  <c r="S54" i="105"/>
  <c r="F13" i="79"/>
  <c r="H124" i="108"/>
  <c r="M119" i="108"/>
  <c r="Q115" i="108"/>
  <c r="Q114" i="108"/>
  <c r="Q113" i="108"/>
  <c r="Q112" i="108"/>
  <c r="Q111" i="108"/>
  <c r="Q110" i="108"/>
  <c r="Q109" i="108"/>
  <c r="Q108" i="108"/>
  <c r="Q107" i="108"/>
  <c r="Q106" i="108"/>
  <c r="Q105" i="108"/>
  <c r="Q104" i="108"/>
  <c r="Q103" i="108"/>
  <c r="Q102" i="108"/>
  <c r="Q101" i="108"/>
  <c r="Q100" i="108"/>
  <c r="Q99" i="108"/>
  <c r="Q98" i="108"/>
  <c r="Q97" i="108"/>
  <c r="F93" i="108" s="1"/>
  <c r="I87" i="108"/>
  <c r="L93" i="108" s="1"/>
  <c r="Q81" i="108"/>
  <c r="Q80" i="108"/>
  <c r="Q79" i="108"/>
  <c r="Q78" i="108"/>
  <c r="Q77" i="108"/>
  <c r="Q76" i="108"/>
  <c r="Q75" i="108"/>
  <c r="Q74" i="108"/>
  <c r="Q73" i="108"/>
  <c r="Q72" i="108"/>
  <c r="Q71" i="108"/>
  <c r="Q70" i="108"/>
  <c r="Q69" i="108"/>
  <c r="Q68" i="108"/>
  <c r="Q67" i="108"/>
  <c r="Q66" i="108"/>
  <c r="Q65" i="108"/>
  <c r="Q64" i="108"/>
  <c r="Q63" i="108"/>
  <c r="J58" i="108"/>
  <c r="I58" i="108"/>
  <c r="I53" i="108"/>
  <c r="L59" i="108" s="1"/>
  <c r="B82" i="108" s="1"/>
  <c r="O121" i="108" s="1"/>
  <c r="O40" i="108"/>
  <c r="M40" i="108"/>
  <c r="K40" i="108"/>
  <c r="P13" i="108"/>
  <c r="L9" i="108"/>
  <c r="H124" i="107"/>
  <c r="M119" i="107"/>
  <c r="Q115" i="107"/>
  <c r="Q114" i="107"/>
  <c r="Q113" i="107"/>
  <c r="Q112" i="107"/>
  <c r="Q111" i="107"/>
  <c r="Q110" i="107"/>
  <c r="Q109" i="107"/>
  <c r="Q108" i="107"/>
  <c r="Q107" i="107"/>
  <c r="Q106" i="107"/>
  <c r="Q105" i="107"/>
  <c r="Q104" i="107"/>
  <c r="Q103" i="107"/>
  <c r="Q102" i="107"/>
  <c r="Q101" i="107"/>
  <c r="Q100" i="107"/>
  <c r="Q99" i="107"/>
  <c r="Q98" i="107"/>
  <c r="Q97" i="107"/>
  <c r="F93" i="107" s="1"/>
  <c r="I87" i="107"/>
  <c r="L93" i="107" s="1"/>
  <c r="Q81" i="107"/>
  <c r="Q80" i="107"/>
  <c r="Q79" i="107"/>
  <c r="Q78" i="107"/>
  <c r="Q77" i="107"/>
  <c r="Q76" i="107"/>
  <c r="Q75" i="107"/>
  <c r="Q74" i="107"/>
  <c r="Q73" i="107"/>
  <c r="Q72" i="107"/>
  <c r="Q71" i="107"/>
  <c r="Q70" i="107"/>
  <c r="Q69" i="107"/>
  <c r="Q68" i="107"/>
  <c r="Q67" i="107"/>
  <c r="Q66" i="107"/>
  <c r="Q65" i="107"/>
  <c r="Q64" i="107"/>
  <c r="Q63" i="107"/>
  <c r="I53" i="107"/>
  <c r="L59" i="107" s="1"/>
  <c r="M40" i="107"/>
  <c r="K40" i="107"/>
  <c r="P13" i="107"/>
  <c r="L9" i="107"/>
  <c r="B125" i="108" l="1"/>
  <c r="I92" i="108"/>
  <c r="J92" i="108"/>
  <c r="I92" i="107"/>
  <c r="B117" i="107" s="1"/>
  <c r="J92" i="107"/>
  <c r="F59" i="107"/>
  <c r="I58" i="107" s="1"/>
  <c r="B82" i="107" s="1"/>
  <c r="O121" i="107" l="1"/>
  <c r="B125" i="107" s="1"/>
  <c r="J58" i="107"/>
  <c r="N20" i="79"/>
  <c r="H13" i="79" l="1"/>
  <c r="H124" i="105"/>
  <c r="M119" i="105"/>
  <c r="Q115" i="105"/>
  <c r="Q114" i="105"/>
  <c r="Q113" i="105"/>
  <c r="Q112" i="105"/>
  <c r="Q111" i="105"/>
  <c r="Q110" i="105"/>
  <c r="Q109" i="105"/>
  <c r="Q108" i="105"/>
  <c r="Q107" i="105"/>
  <c r="Q106" i="105"/>
  <c r="Q105" i="105"/>
  <c r="Q104" i="105"/>
  <c r="Q103" i="105"/>
  <c r="Q102" i="105"/>
  <c r="Q101" i="105"/>
  <c r="Q100" i="105"/>
  <c r="Q99" i="105"/>
  <c r="Q98" i="105"/>
  <c r="Q97" i="105"/>
  <c r="I87" i="105"/>
  <c r="L93" i="105" s="1"/>
  <c r="Q81" i="105"/>
  <c r="Q80" i="105"/>
  <c r="Q79" i="105"/>
  <c r="Q78" i="105"/>
  <c r="Q77" i="105"/>
  <c r="Q76" i="105"/>
  <c r="Q75" i="105"/>
  <c r="Q74" i="105"/>
  <c r="Q73" i="105"/>
  <c r="Q72" i="105"/>
  <c r="Q71" i="105"/>
  <c r="Q70" i="105"/>
  <c r="Q69" i="105"/>
  <c r="Q68" i="105"/>
  <c r="Q67" i="105"/>
  <c r="Q66" i="105"/>
  <c r="Q65" i="105"/>
  <c r="Q64" i="105"/>
  <c r="Q63" i="105"/>
  <c r="I53" i="105"/>
  <c r="L59" i="105" s="1"/>
  <c r="M40" i="105"/>
  <c r="K40" i="105"/>
  <c r="O40" i="105" s="1"/>
  <c r="P13" i="105"/>
  <c r="L9" i="105"/>
  <c r="F93" i="105" l="1"/>
  <c r="J92" i="105" s="1"/>
  <c r="I58" i="105"/>
  <c r="B82" i="105" s="1"/>
  <c r="J13" i="79" s="1"/>
  <c r="I92" i="105" l="1"/>
  <c r="B117" i="105" s="1"/>
  <c r="O121" i="105" s="1"/>
  <c r="J58" i="105"/>
  <c r="D11" i="65"/>
  <c r="B125" i="105" l="1"/>
  <c r="P17" i="3"/>
  <c r="D16" i="3"/>
  <c r="D25" i="3" l="1"/>
  <c r="D20" i="3" l="1"/>
  <c r="P20" i="3" l="1"/>
  <c r="D17" i="3"/>
  <c r="P25" i="3" l="1"/>
  <c r="L20" i="3" l="1"/>
  <c r="L17" i="3" l="1"/>
  <c r="M9" i="3" l="1"/>
  <c r="D10" i="3"/>
  <c r="P16" i="3" l="1"/>
  <c r="B5" i="65" l="1"/>
  <c r="D19" i="65" l="1"/>
  <c r="D16" i="65"/>
  <c r="D15" i="65"/>
  <c r="D14" i="65"/>
  <c r="D13" i="65"/>
  <c r="D12" i="65"/>
  <c r="D18" i="65"/>
  <c r="D17" i="65"/>
</calcChain>
</file>

<file path=xl/comments1.xml><?xml version="1.0" encoding="utf-8"?>
<comments xmlns="http://schemas.openxmlformats.org/spreadsheetml/2006/main">
  <authors>
    <author>Manuel Fernando Herrera Teuzaba</author>
  </authors>
  <commentList>
    <comment ref="H17" authorId="0" shapeId="0">
      <text>
        <r>
          <rPr>
            <b/>
            <sz val="9"/>
            <color indexed="81"/>
            <rFont val="Tahoma"/>
            <charset val="1"/>
          </rPr>
          <t>Manuel Fernando Herrera Teuzaba:</t>
        </r>
        <r>
          <rPr>
            <sz val="9"/>
            <color indexed="81"/>
            <rFont val="Tahoma"/>
            <charset val="1"/>
          </rPr>
          <t xml:space="preserve">
</t>
        </r>
      </text>
    </comment>
  </commentList>
</comments>
</file>

<file path=xl/sharedStrings.xml><?xml version="1.0" encoding="utf-8"?>
<sst xmlns="http://schemas.openxmlformats.org/spreadsheetml/2006/main" count="795" uniqueCount="239">
  <si>
    <t>OFERENTE</t>
  </si>
  <si>
    <t>PRESUPUESTO OFICIAL</t>
  </si>
  <si>
    <t>EN SMMLV:</t>
  </si>
  <si>
    <t>CUMPLE</t>
  </si>
  <si>
    <t>PROPONENTE</t>
  </si>
  <si>
    <t>CONSOLIDADO PRE - EVALUACION TECNICA</t>
  </si>
  <si>
    <t>VERIFICACIÓN</t>
  </si>
  <si>
    <t>VERIFICACIÓN TÉCNICA</t>
  </si>
  <si>
    <t>DIRECCION DE INFRAESTRUCTURA</t>
  </si>
  <si>
    <t>Profesional Evaluador</t>
  </si>
  <si>
    <t>APOYO A LA INDUSTRIA NACIONAL</t>
  </si>
  <si>
    <t>#</t>
  </si>
  <si>
    <t>PUNTAJE FINAL</t>
  </si>
  <si>
    <t>NIT</t>
  </si>
  <si>
    <t>OBSERVACIONES</t>
  </si>
  <si>
    <t>OBJETO</t>
  </si>
  <si>
    <t>EXPERIENCIA ESPECIFICA ADICIONAL</t>
  </si>
  <si>
    <t xml:space="preserve">DIRECTOR DE INTERVENTORIA </t>
  </si>
  <si>
    <t>RESIDENTE DE INTERVENTORIA 1</t>
  </si>
  <si>
    <t>RESIDENTE DE INTERVENTORIA 2</t>
  </si>
  <si>
    <t>LICITACIÓN PÚBLICA</t>
  </si>
  <si>
    <t>UNIDAD DE SERVICIOS PENITENCIARIOS Y CARCELARIOS</t>
  </si>
  <si>
    <t>SUBDIRECCIÓN DE CONSTRUCCIÓN Y CONSERVACIÓN</t>
  </si>
  <si>
    <t>D. ALEJANDRO LEAL TAVERA</t>
  </si>
  <si>
    <t>NO HABIL</t>
  </si>
  <si>
    <t>GRUPO N°  2,4,8,23</t>
  </si>
  <si>
    <t>Faltan hojas de vida profesionales según parrafo pag 42. En caso que el proponente adjudicatario no aporte las hojas de vida, tal como se exige en el párrafo anterior, la Entidad dará aplicación al numeral 12 del Artículo 30 de la Ley 80 de 1993.</t>
  </si>
  <si>
    <t>Según numeral 6,1  EN LA LEY 842 DE 2003, Si el proponente es el mismo que certifica al profesional, además de la certificación del personal propuesto, debe presentar la copia del respectivo contrato suscrito entre el contratante (proponente) y el profesional certificado, en caso contrario esta certificación no será tenida en cuenta para acreditar la experiencia específica solicitada, en caso de no contar con el contrato anexar la certificación de pagos de parafiscales.</t>
  </si>
  <si>
    <t xml:space="preserve">Folio 160: La copia de la tarjeta profesional y cedula no es legible  del residente de intervetoria </t>
  </si>
  <si>
    <t>No existe la Carta de compromiso de dedicación del tiempo exigido,para ninguno de los profesionales, en donde manifieste conocer las condiciones técnicas de la obra. Además deberá certificar que no se encuentra laborando en otros proyectos de la USPEC a la fecha del cierre del presente proceso.  texto pag 42 pliego de condiciones</t>
  </si>
  <si>
    <t>No es valida la Carta de compromiso de dedicación del tiempo exigido,para ninguno de los profesionales, en donde manifieste conocer las condiciones técnicas de la obra. Además deberá certificar que no se encuentra laborando en otros proyectos de la USPEC a la fecha del cierre del presente proceso. texto pag 42 pliego de condiciones</t>
  </si>
  <si>
    <t>los certificados que avalana las terjetas profesionales(COPNIA-ACIEM) no regsistran expedicion vigente ni consigna estados de competencia de los profesionales.</t>
  </si>
  <si>
    <t>No valida las experiencias del residente de interventoria electrico, debe acotar experiencias, indicar fecha de exacta de inicio y de terminacion de cada contrato.</t>
  </si>
  <si>
    <t>Folio 171: La copia de la tarjeta profesional no es legible  del residente de intervetoria, no anexa copia de cedula</t>
  </si>
  <si>
    <t>VALOR:</t>
  </si>
  <si>
    <t>N°</t>
  </si>
  <si>
    <t>NOMBRE</t>
  </si>
  <si>
    <t>N° CONTRATO</t>
  </si>
  <si>
    <t>ENTIDAD CONTRATANTE</t>
  </si>
  <si>
    <t>AÑO DE EJECUCIÓN</t>
  </si>
  <si>
    <t>PORCENTAJE DE PARTICIPCIÓN</t>
  </si>
  <si>
    <t>EXPERIENCIA (SMMLV)</t>
  </si>
  <si>
    <t>OBJETO DEL CONTRATO</t>
  </si>
  <si>
    <t>EXPERIENCIA TOTAL (SMMLV)</t>
  </si>
  <si>
    <t>CÓDIGOS RUP</t>
  </si>
  <si>
    <t>CUMPLE/NO CUMPLE</t>
  </si>
  <si>
    <t>EXPERIENCIA ESPECÍFICA</t>
  </si>
  <si>
    <t>TOTAL SMMLV VERIFICADOS ACUMULADOS</t>
  </si>
  <si>
    <t>EVALUACIÓN DE LA EXPERIENCIA GENERAL DEL PROPONENTE (CUMPLE /NO CUMPLE)</t>
  </si>
  <si>
    <t>EVALUACIÓN DE LA EXPERIENCIA ESPECÍFICA DEL PROPONENTE (CUMPLE /NO CUMPLE)</t>
  </si>
  <si>
    <t>VERIFICACIÓN DE LOS OBJETOS CONTRACTUALES DE LAS CERTIFICACIONES PRESENTADAS  (CUMPLE / NO CUMPLE)</t>
  </si>
  <si>
    <t xml:space="preserve">PRESENTACIÓN DEL ANEXO TÉCNICO DEBIDAMENTE DILIGENCIADO Y FIRMADO </t>
  </si>
  <si>
    <t>VERIFICACIÓN DE DOCUMENTOS TÉCNICOS OBLIGATORIOS</t>
  </si>
  <si>
    <t>CUMPLE / NO CUMPLE</t>
  </si>
  <si>
    <t>VALOR SMMLV 2018</t>
  </si>
  <si>
    <t>DIRECTOR DE ESTUDIOS</t>
  </si>
  <si>
    <t>NO PRESENTA PERSONAL</t>
  </si>
  <si>
    <t>CÉDULA</t>
  </si>
  <si>
    <t>MIN</t>
  </si>
  <si>
    <t xml:space="preserve">DIRECTOR </t>
  </si>
  <si>
    <t>ING. CIVIL</t>
  </si>
  <si>
    <t>Fecha de TARJETA PROFESIONAL como especialista en geotecnia)</t>
  </si>
  <si>
    <t>AÑO</t>
  </si>
  <si>
    <t>MES</t>
  </si>
  <si>
    <t>DIA</t>
  </si>
  <si>
    <t>Experiencia Específica</t>
  </si>
  <si>
    <t>Verificación de experiencia posterior a la expedición de la tarjeta profesional</t>
  </si>
  <si>
    <t>Solicitada:</t>
  </si>
  <si>
    <t>Meses</t>
  </si>
  <si>
    <t>Presentada:</t>
  </si>
  <si>
    <t>FOLIO</t>
  </si>
  <si>
    <t>VALIDA</t>
  </si>
  <si>
    <t>EXP VS TAR PRO</t>
  </si>
  <si>
    <t>Inicio</t>
  </si>
  <si>
    <t>Terminación</t>
  </si>
  <si>
    <t>Total en Años</t>
  </si>
  <si>
    <t>ESPECIALISTA EN GEOTECNIA</t>
  </si>
  <si>
    <t>Fecha de TARJETA PROFESIONAL como profesional (Ingeniero Civil especialista en geotecnia)</t>
  </si>
  <si>
    <t>NO APLICA</t>
  </si>
  <si>
    <t>NO CUMPLE</t>
  </si>
  <si>
    <t xml:space="preserve">EXPERIENCIA MÍNIMA DEL PROPONENTE
CUMPLE /NO CUMPLE </t>
  </si>
  <si>
    <t>CONSOLIDADO EVALUACION TECNICA Y ECONÓMICA PRELIMINAR</t>
  </si>
  <si>
    <t>ACEPTACIÓN ANEXO TÉCNICO
CUMPLE/NO CUMPLE</t>
  </si>
  <si>
    <t>PROPUESTA ECONÓMICA
CUMPLE/NO CUMPLE</t>
  </si>
  <si>
    <t>GRUPO EVALUADOR</t>
  </si>
  <si>
    <r>
      <t xml:space="preserve">SOPORTES DE ANEXO TÉCNICO
</t>
    </r>
    <r>
      <rPr>
        <b/>
        <sz val="9"/>
        <rFont val="Arial Narrow"/>
        <family val="2"/>
      </rPr>
      <t>Grupo básico Estudio de suelos</t>
    </r>
  </si>
  <si>
    <t>PROCESO MININA CUANTIA</t>
  </si>
  <si>
    <t>HÁBIL</t>
  </si>
  <si>
    <t>INHÁBIL</t>
  </si>
  <si>
    <t>COMPLEMENTOS CIVILES SAS</t>
  </si>
  <si>
    <t xml:space="preserve">EXPERIENCIA DEL CONTRANTE </t>
  </si>
  <si>
    <r>
      <t>Requisitos según pliego de condiciones</t>
    </r>
    <r>
      <rPr>
        <b/>
        <sz val="11"/>
        <color rgb="FFFF0000"/>
        <rFont val="Arial Narrow"/>
        <family val="2"/>
      </rPr>
      <t xml:space="preserve"> Numeral  28.2.1. EXPERIENCIA MÍNIMA DEL PROPONENTE:</t>
    </r>
  </si>
  <si>
    <t xml:space="preserve">Experiencia relacionada en ELABORACIÓN DE ESTUDIOS DE SUELOS Y/O ELABORACIÓN DE ESTUDIOS GEOTÉCNICOS, ELABORACIÓN DE ESTUDIOS, mediante certificaciones de tres (3) contratos liquidados, ejecutados con entidades públicas o privadas dentro de los últimos diez (10) años anteriores a la fecha de cierre de este proceso de selección, cuya sumatoria se sea igual o superior al ciento por ciento (100%) al cierre de la presente contratación. No serán tenidos en cuenta contratos que se encuentren en ejecución. </t>
  </si>
  <si>
    <t>SUMATORIA TOTAL  VALOR CONTRATOS</t>
  </si>
  <si>
    <t xml:space="preserve">Verificación Experiencia </t>
  </si>
  <si>
    <t xml:space="preserve">Verificación Experiencia Especifica </t>
  </si>
  <si>
    <t>R</t>
  </si>
  <si>
    <t>EL PROPONENTE:</t>
  </si>
  <si>
    <t>ES:</t>
  </si>
  <si>
    <t>Observaciones:</t>
  </si>
  <si>
    <t xml:space="preserve">PROCESO DE MÍNIMA CUANTÍA </t>
  </si>
  <si>
    <t>REALIZAR EL LEVANTAMIENTO TOPOGRAFICO Y ARQUITECTONICO, LOS ESTUDIOS
GEOTECNICOS, LA VALORACION, DISEÑO ESTRUCTURAL Y EL PRESUPUESTO DETALLADO
NECESARIOS PARA EJECUTAR LAS OBRAS CIVILES DE RECONSTRUCCIÓN DEL MURO DE
CERRAMIENTO PERIMETRAL EXISTENTE DIAGNOSTICADO COMO INESTABLE EN EL
ESTABLECIMIENTO PENITEN CIARIO DE MEDIANA SEGURIDAD – EPMSC
VILLAVICENCIO – META.</t>
  </si>
  <si>
    <t>INSTRUMENTO GRUPO SAS</t>
  </si>
  <si>
    <t>900809656-1</t>
  </si>
  <si>
    <t>INVITACIÓN PÚBLICA USPEC-IP-MC-048-2018</t>
  </si>
  <si>
    <t>INSTITUTO COLOMBIANO DE BIENESTAR FAMILIAR ICBF</t>
  </si>
  <si>
    <t xml:space="preserve">REALIZAR LOS ESTUDIOS Y DISEÑOS PARA LA CONSTRUCCIÓN DE UN CENTRO DE DESARROLLO INFANTIL EN EL MUNICIPIO DE TARSO, ANTIOQUIA PARA PRESTAR EL SERVICIO DE ATENCION A LA PRIMERA INFANCIA </t>
  </si>
  <si>
    <t>MUNICIPIO DE ARAUCA, DEPARTAMENTO DE ARAUCA</t>
  </si>
  <si>
    <t>ESTUDIOS Y DISEÑOS DEL CENTRO DE INTEGRACIÓN CIUDADANA PARA LA COMUNA 5 EN EL MUNICIPIO DE ARAUCA, DEPARTAMENTO DE ARAUCA</t>
  </si>
  <si>
    <t>28/05/2018 A 27/06/2018</t>
  </si>
  <si>
    <t>ALCALDIA MUNICIPAL DE PUEBLO RICO - RISARALDA</t>
  </si>
  <si>
    <t>ELABORAR LOS ESTUDIOS, DISEÑOS, PRESUPUESTOS Y ESPECIFICACIONES TECNICAS DE AREAS DE ESPACIOS PUBLICO, ESCENARIOS DEPORTIVOS, Y EDIFICACIONES INSTITUCIONALES EN LA ZONA URBANA Y EL CORREGIMIENTO DE SANTA CECILIA DEL MUNICIPIO DE PUEBLO RICO RISARALDA</t>
  </si>
  <si>
    <t>16/12/2016 A31/12/2016</t>
  </si>
  <si>
    <r>
      <t>Requisitos según pliego de condiciones</t>
    </r>
    <r>
      <rPr>
        <b/>
        <sz val="11"/>
        <color rgb="FFFF0000"/>
        <rFont val="Arial Narrow"/>
        <family val="2"/>
      </rPr>
      <t xml:space="preserve"> N° USPEC-SA-SI-048-2018 numeral 3.3.2. - b)</t>
    </r>
  </si>
  <si>
    <t>24/10/2017 A 31/12/2017</t>
  </si>
  <si>
    <t>LUIS HERNAN MAHECHA PULIDO</t>
  </si>
  <si>
    <t xml:space="preserve">COLEGIO LA PRESENTACION </t>
  </si>
  <si>
    <t>COLEGIO SAN BARTOLOME LA MERCED</t>
  </si>
  <si>
    <t xml:space="preserve">INFRAESTRUCTURA PRIMERA INFRANCIA </t>
  </si>
  <si>
    <t>H&amp;V</t>
  </si>
  <si>
    <t>900.700.737 - 8</t>
  </si>
  <si>
    <t>AUTONORTE ANTIOQUEÑO</t>
  </si>
  <si>
    <t xml:space="preserve"> ELABORACIÓN DE ESTUDIOS Y DISEÑOS PARA EL PARQUE REGIONAL DEL
TRATAMIENTO DE RESIDUOS SOLIDOS DEL BAJO CAUCA ANTIOQUEÑO</t>
  </si>
  <si>
    <t>no especifica fecha de inicio y terminación del contrato</t>
  </si>
  <si>
    <t xml:space="preserve"> NO CUMPLE</t>
  </si>
  <si>
    <t>MUNICIPIO DE NECOCLI</t>
  </si>
  <si>
    <t>MUNICIPIO DE CAUCASIA</t>
  </si>
  <si>
    <t>LEVANTAMIENTO TOPOGRAFICO, ESTUDIO DE SUELO, PARA LOS DISEÑOS DONDE SE CONSTRUIRA EL NUEVO SALON DE TENIS DE MESA MUNICIPIO DE CAUCASIA, ANTIOQUIA</t>
  </si>
  <si>
    <t>23/10/2016 A 23/12/2016</t>
  </si>
  <si>
    <t>MUNICIPIO DE CACERES</t>
  </si>
  <si>
    <t xml:space="preserve">ELABORACIÓN DEL PROYECTO ESTUDIO DE SUELOY ESTUDIO TOPOGRAFICO DEL MALECON A ORILLAS DEL RIO CAUCA, MUNICIPIO DE CECERES </t>
  </si>
  <si>
    <t>25/06/2010 A 25/07/2010</t>
  </si>
  <si>
    <t xml:space="preserve">CUMPLE </t>
  </si>
  <si>
    <t>JORGE ESCOBAR BUELVAS</t>
  </si>
  <si>
    <t>INGESCOR</t>
  </si>
  <si>
    <t>CARLOS ARTURO VERGARA NEGRETTE</t>
  </si>
  <si>
    <t>MUNICIPIO DE TARAZA</t>
  </si>
  <si>
    <t>PALMA CONTRUYE</t>
  </si>
  <si>
    <t>CONS SALAS TOR</t>
  </si>
  <si>
    <t>MUNICIPIO DE OTANCHE BOYACA</t>
  </si>
  <si>
    <t xml:space="preserve">ESTUDIOS Y DISEÑOS PARA LA CONSTRUCCIÓN DEL CENTRO DE INTEGRACION CIUDADANA (CIC) EN EL MUNICIPIO DE OTANCHE BOYACA </t>
  </si>
  <si>
    <t>PRESTACIÓN DE SERVICIOS PARA LA ELABORACIÓN DEL
LEVANTAMIENTO TOPOGRÁFICO EN LOS SEGMENTOS DE
ALINDERAMIENTO O REPLANTEO DEL LOTE, MOJONEO Y ESTUDIO DE
SUELOS DEL PREDIO UBICADO EN EL SECTOR OCCIDENTAL DEL CERRO
DE CRISTO REY, IDENTIFICADO CON EL NÚMERO DE MATRÍCULA
INMOBILIARIA 115844 Y EL NUMERO PREDIAL Y000503480001 EN LA
VEREDA PILAS DEL CABUYAL EN EL MARCO DEL PROYECTO BP 21043784
DENOMINADO RESTAURACION DE ECOSISTEMAS DE BOSQUES DE
CUENCAS HIDROGRAFICAS DEL MUNICIPIO SANTIAGO DE CALI.</t>
  </si>
  <si>
    <t>DEPARTAMENTO ADMINISTRATIVO DE GESTIÓN DEL
MEDIO AMBIENTE -DAGMA</t>
  </si>
  <si>
    <t>07/07/2014 A 25/07/2014</t>
  </si>
  <si>
    <t>CONSULTORIA PARA REALIZAR LOS ESTUDIOS Y DISEÑOS PARA LA CONSTRUCCION DEL CENTRO DE INTEGRACION CIUDADANA EN EL MUNICIPIO DE SOPO CONUDINAMARCA</t>
  </si>
  <si>
    <t xml:space="preserve">ALCALDIA MUNICIPAL DE SOPO </t>
  </si>
  <si>
    <t>27/9/2017 A 27/10/2017</t>
  </si>
  <si>
    <t>FRANKLEN SUTA PICO</t>
  </si>
  <si>
    <t>CORPORACION DEL AMBIENTE INGENIERIA</t>
  </si>
  <si>
    <t>RIGOBERTO LOPEZ</t>
  </si>
  <si>
    <t>GEOTECHNICAL SAS -HB INGENIERIA</t>
  </si>
  <si>
    <t>GEOTECHNICAL SAS GECSA SA</t>
  </si>
  <si>
    <t>GEOTECHICAL SAS BRISAS DEL TEQUENDAMA</t>
  </si>
  <si>
    <t>GEOTECHICAL CANAL CORDOBA</t>
  </si>
  <si>
    <t>EDGAR ARDILA ROA</t>
  </si>
  <si>
    <t>IDU</t>
  </si>
  <si>
    <t>IDRD</t>
  </si>
  <si>
    <t>ESTUDIOS TECNICOS SA</t>
  </si>
  <si>
    <t>GOMEZ CAJIAO Y ASOCIADOS</t>
  </si>
  <si>
    <t>SERGIO ANDRES DOMINGUEZ SEHUANES</t>
  </si>
  <si>
    <t xml:space="preserve">EL PROPONENTE NO PRESENTA EL SEGUNDO INGENIERO SOLICITADO </t>
  </si>
  <si>
    <t>USPEC-IP-MC-048-2018</t>
  </si>
  <si>
    <t>CORIGAM</t>
  </si>
  <si>
    <t>REALIZAR EL LEVANTAMIENTO TOPOGRAFICO Y ARQUITECTONICO, LOS ESTUDIOS GEOTECNICOS, LA VALORACION, DISEÑO ESTRUCTURAL Y EL PRESUPUESTO DETALLADO NECESARIOS PARA EJECUTAR LAS OBRAS CIVILES DE RECONSTRUCCIÓN DEL MURO DE CERRAMIENTO PERIMETRAL EXISTENTE DIAGNOSTICADO COMO INESTABLE EN EL ESTABLECIMIENTO PENITEN CIARIO DE MEDIANA SEGURIDAD – EPMSC VILLAVICENCIO – META.</t>
  </si>
  <si>
    <t>Director de obra</t>
  </si>
  <si>
    <t>Requisitos según pliego de condiciones</t>
  </si>
  <si>
    <t>Un (1) Director de estudios 
INGENIERO CIVIL O ARQUITECTO ESPECIALISTA EN GEOTECNIA y/o ESPECIALISTA EN ESTRUCTURAS y/o GERENCIA DE PROYECTOS /y/o MASTER EN INGENIERIA 
Igual o mayor a diez (10) años (contados a partir del Acta de grado o la expedición de la tarjeta profesional o lo que determine para este aspecto la normatividad vigente) y experiencia mínimo de 5 años contados a partir de  la obtención del título de posgrado. 
100%</t>
  </si>
  <si>
    <t>años</t>
  </si>
  <si>
    <r>
      <t>Requisitos según pliego de condiciones</t>
    </r>
    <r>
      <rPr>
        <b/>
        <sz val="11"/>
        <color rgb="FFFF0000"/>
        <rFont val="Arial Narrow"/>
        <family val="2"/>
      </rPr>
      <t xml:space="preserve"> </t>
    </r>
  </si>
  <si>
    <t>AIC SAS</t>
  </si>
  <si>
    <t>UNIDAD DE SERVICIOS PENITENCIARIOS Y CARCELARIOS USPEC</t>
  </si>
  <si>
    <t>REVISIÓN DE OFERTAS ECONÓMICAS</t>
  </si>
  <si>
    <t>PRESUPUESTO OFERTADO</t>
  </si>
  <si>
    <t>RESULTADO</t>
  </si>
  <si>
    <t>H&amp;V CONSTRUCCIONES &amp; CONSULTORIAS S.A.S</t>
  </si>
  <si>
    <t>RECHAZADO</t>
  </si>
  <si>
    <t xml:space="preserve">Se realizo corrección aritmética y el resultado total supera el presupuesto estimado por la Entidad. Causal de rechazo literal "h". </t>
  </si>
  <si>
    <t>La oferta económica presentada no integra las especificaciones técnicas de obligatorio cumplimiento solicitadas por la Entidad. Causal de rechazo "o".</t>
  </si>
  <si>
    <t>ESTUDIO URBANO ARQUITECTOS SAS</t>
  </si>
  <si>
    <t xml:space="preserve">Presenta oferta económica parcial omitiendo tres de los estudios solicitados en la consultoría (programación detallada de obra; gestión de trámites y servicios públicos; diseño plan de manejo y gestiones ambientales, sociales y de seguridad industrial). Causal de rechazo literal "f". </t>
  </si>
  <si>
    <t>FECHA:</t>
  </si>
  <si>
    <t>EVALUADORES COMPONENTE TÉCNICO - PRESUPUESTAL</t>
  </si>
  <si>
    <t>Arq. Solanyi Robles Joya</t>
  </si>
  <si>
    <t>AIC Asesores y consultores Civiles Asociados SAS</t>
  </si>
  <si>
    <t>ESPECIALISTA EN ESRUCTURAS</t>
  </si>
  <si>
    <t>ALIRIO SOACHA SANCHEZ</t>
  </si>
  <si>
    <t>DAPCIL SAS</t>
  </si>
  <si>
    <t>BRITTON BARROS GUILLERMO JESUS</t>
  </si>
  <si>
    <t>Requisitos según pliego de condiciones N° USPEC-IP-MC-48-2018</t>
  </si>
  <si>
    <t>Presenta como única certificación</t>
  </si>
  <si>
    <t>30/11/2016 A 28 02 17</t>
  </si>
  <si>
    <t>REALIZAR LOS ESTUDIOS TOPOGRAFICOS, GEOTECNICOS Y
ESTRUCTURALES DEL PROYECTO MIRADOR DE CARANDAY..</t>
  </si>
  <si>
    <t>INVERSIONES Y PROYECTOS CARANDAY SAS</t>
  </si>
  <si>
    <t>Experiencia relacionada en ELABORACIÓN DE ESTUDIOS DE SUELOS Y/O ELABORACIÓN DE ESTUDIOS GEOTÉCNICOS, ELABORACIÓN DE ESTUDIOS, mediante certificaciones de tres (3) contratos liquidados, ejecutados con entidades públicas o privadas dentro de los últimos diez (10) años anteriores a la fecha de cierre de este proceso de selección, cuya sumatoria se sea igual o superior al ciento por ciento (100%) al cierre de la presente contratación. No serán tenidos en cuenta contratos que se encuentren en ejecución.</t>
  </si>
  <si>
    <t>Requisitos según pliego de condiciones Numeral  28.2.1. EXPERIENCIA MÍNIMA DEL PROPONENTE:</t>
  </si>
  <si>
    <t>900427248-8</t>
  </si>
  <si>
    <t>ASESORES Y CONSULTORES CIVILES ASOCIADOS</t>
  </si>
  <si>
    <t>USPEC-IP-MC-48-2018</t>
  </si>
  <si>
    <t xml:space="preserve">CONSOLIDACION EVALUACION TECNICA CORIGAM: </t>
  </si>
  <si>
    <t xml:space="preserve">CONSOLIDACION EVALUACION ECONOMICA CORIGAM: </t>
  </si>
  <si>
    <t xml:space="preserve">CONSOLIDACION EVALUACION TECNICA AIC SAS: </t>
  </si>
  <si>
    <t xml:space="preserve">CONSOLIDACION EVALUACION ECONOMICA AIC SAS: </t>
  </si>
  <si>
    <t xml:space="preserve">
</t>
  </si>
  <si>
    <t>El proponente presenta para el Director de estudios el mismo profesional presentado para la empresa Estudio Urbano Arquitectos SAS</t>
  </si>
  <si>
    <t>ESTUDIO URBANO</t>
  </si>
  <si>
    <t>830143541-8</t>
  </si>
  <si>
    <t>ALCALDIA MUNICIPAL DE UBATE</t>
  </si>
  <si>
    <t>CONSULTORÍA PARA REALIZAR LOS
DISEÑOS ARQUITECTÓNICOS,
ESTUDIOS DE SUELOS, CÁLCULOS
ESTRUCTURALES, DISEÑOS
HIDROSANITARIOS Y GAS, DISEÑOS DE
REDES ELÉCTRICAS DEL HOGAR DE
PASO</t>
  </si>
  <si>
    <t>FUERZA AEREA COLOMBIANA</t>
  </si>
  <si>
    <t>ALFREDO MATEUS MANTILLA</t>
  </si>
  <si>
    <t>LUIS HERNAN MAECHA</t>
  </si>
  <si>
    <t>INVERSONES Y CONSTRUCCIONES TRIMAR</t>
  </si>
  <si>
    <t>HERRAGO LTDA</t>
  </si>
  <si>
    <t xml:space="preserve">No aporta ceriticaciones de experiencia que cumplan el tiempo solicitado. </t>
  </si>
  <si>
    <t xml:space="preserve">
</t>
  </si>
  <si>
    <t>No aporta ceriticaciones de experiencia que cumplan el tiempo solicitado ;</t>
  </si>
  <si>
    <t>No especifica fecha de inicio y terminación del contrato AUTONORTE ANTIOQUEÑO</t>
  </si>
  <si>
    <t>CONSOLIDACION EVALUACION TECNICA INSTRUMENTO GRUPO SAS:</t>
  </si>
  <si>
    <t xml:space="preserve">CONSOLIDACION EVALUACION ECONOMICA INSTRUMENTO GRUPO SAS: </t>
  </si>
  <si>
    <t xml:space="preserve">CONSOLIDACION EVALUACION TECNICA ESTUDIO URBANO ARQUITECTOS SAS: </t>
  </si>
  <si>
    <t xml:space="preserve">CONSOLIDACION EVALUACION ECONOMICA STUDIO URBANO ARQUITECTOS SAS: </t>
  </si>
  <si>
    <t>CONSOLIDACION EVALUACION TECNICA H&amp;V:</t>
  </si>
  <si>
    <t xml:space="preserve">CONSOLIDACION EVALUACION ECONOMICA H&amp;V </t>
  </si>
  <si>
    <t>MANUEL FERNANDO HERRERA TEUZABA</t>
  </si>
  <si>
    <t>URBANISTA</t>
  </si>
  <si>
    <t>JOHN SIERRA CRUZ</t>
  </si>
  <si>
    <t>APOYO A LA SUPERVISION DINFRA</t>
  </si>
  <si>
    <t>USPEC</t>
  </si>
  <si>
    <t>Subdirección de Construcción y Conservación</t>
  </si>
  <si>
    <t>REALIZAR EL LEVANTAMIENTO TOPOGRAFICO Y ARQUITECTONICO, LOS ESTUDIOS GEOTECNICOS, LA VALORACION, DISEÑO ESTRUCTURAL Y EL PRESUPUESTO DETALLADO NECESARIOS PARA EJECUTAR LAS OBRAS CIVILES DE RECONSTRUCCIÓN DEL MURO DE CERRAMIENTO PERIMETRAL EXISTENTE DIAGNOSTICADO COMO INESTABLE EN EL ESTABLECIMIENTO PENITENCIARIO DE MEDIANA SEGURIDAD – EPMSC VILLAVICENCIO – META.</t>
  </si>
  <si>
    <t>CONSOLIDACION EVALUACIÓN</t>
  </si>
  <si>
    <t>TÉCNICA</t>
  </si>
  <si>
    <t>ECONÓMICA</t>
  </si>
  <si>
    <t>HABILITACIÓN</t>
  </si>
  <si>
    <t>RECHAZADA</t>
  </si>
  <si>
    <t>El proponente solo presenta un miembro de los dos requeridos como personal mínimo. Presenta un profesional que se postula en dos ofertas, se solicita que aclare a cual apoya. Se requiere que subsane lo anterior.</t>
  </si>
  <si>
    <t xml:space="preserve">No aporta ceriticaciones de experiencia que cumplan el tiempo solicitado 
Presenta oferta económica parcial omitiendo tres de los estudios solicitados en la consultoría (programación detallada de obra; gestión de trámites y servicios públicos; diseño plan de manejo y gestiones ambientales, sociales y de seguridad industrial). Causal de rechazo literal "f". </t>
  </si>
  <si>
    <t xml:space="preserve">No especifica fecha de inicio y terminación del contrato AUTONORTE ANTIOQUEÑO
No aporta ceriticaciones de experiencia que cumplan el tiempo solicitado. 
Se realizo corrección aritmética y el resultado total supera el presupuesto estimado por la Entidad. Causal de rechazo literal "h". </t>
  </si>
  <si>
    <t>SUBSANABLE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</si>
</sst>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6" formatCode="&quot;$&quot;\ #,##0;[Red]\-&quot;$&quot;\ #,##0"/>
    <numFmt numFmtId="42" formatCode="_-&quot;$&quot;\ * #,##0_-;\-&quot;$&quot;\ * #,##0_-;_-&quot;$&quot;\ * &quot;-&quot;_-;_-@_-"/>
    <numFmt numFmtId="164" formatCode="_(* #,##0.00_);_(* \(#,##0.00\);_(* &quot;-&quot;??_);_(@_)"/>
    <numFmt numFmtId="165" formatCode="_(&quot;$&quot;* #,##0.00_);_(&quot;$&quot;* \(#,##0.00\);_(&quot;$&quot;* &quot;-&quot;??_);_(@_)"/>
    <numFmt numFmtId="166" formatCode="&quot;$&quot;\ #,##0.00"/>
    <numFmt numFmtId="167" formatCode="&quot;$&quot;#,##0"/>
    <numFmt numFmtId="168" formatCode="&quot;$&quot;\ #,##0"/>
    <numFmt numFmtId="169" formatCode="0.000"/>
    <numFmt numFmtId="170" formatCode="#,##0.000"/>
    <numFmt numFmtId="171" formatCode="_-[$$-240A]* #,##0.00_-;\-[$$-240A]* #,##0.00_-;_-[$$-240A]* &quot;-&quot;??_-;_-@_-"/>
    <numFmt numFmtId="172" formatCode="_-&quot;$&quot;* #,##0.00_-;\-&quot;$&quot;* #,##0.00_-;_-&quot;$&quot;* &quot;-&quot;??_-;_-@_-"/>
    <numFmt numFmtId="173" formatCode="[$-F800]dddd\,\ mmmm\ dd\,\ yyyy"/>
  </numFmts>
  <fonts count="49" x14ac:knownFonts="1">
    <font>
      <sz val="10"/>
      <name val="Arial"/>
    </font>
    <font>
      <sz val="11"/>
      <color theme="1"/>
      <name val="Calibri"/>
      <family val="2"/>
      <scheme val="minor"/>
    </font>
    <font>
      <sz val="10"/>
      <name val="Arial"/>
      <family val="2"/>
    </font>
    <font>
      <b/>
      <sz val="10"/>
      <name val="Arial"/>
      <family val="2"/>
    </font>
    <font>
      <b/>
      <sz val="12"/>
      <name val="Arial"/>
      <family val="2"/>
    </font>
    <font>
      <sz val="8"/>
      <name val="Arial"/>
      <family val="2"/>
    </font>
    <font>
      <sz val="12"/>
      <name val="Arial"/>
      <family val="2"/>
    </font>
    <font>
      <sz val="12"/>
      <name val="Arial"/>
      <family val="2"/>
    </font>
    <font>
      <sz val="9"/>
      <name val="Arial"/>
      <family val="2"/>
    </font>
    <font>
      <b/>
      <sz val="11"/>
      <name val="Arial"/>
      <family val="2"/>
    </font>
    <font>
      <sz val="11"/>
      <name val="Arial"/>
      <family val="2"/>
    </font>
    <font>
      <b/>
      <sz val="18"/>
      <name val="Arial"/>
      <family val="2"/>
    </font>
    <font>
      <sz val="10"/>
      <color rgb="FFFF0000"/>
      <name val="Arial"/>
      <family val="2"/>
    </font>
    <font>
      <sz val="13"/>
      <name val="Arial"/>
      <family val="2"/>
    </font>
    <font>
      <b/>
      <sz val="13"/>
      <name val="Arial"/>
      <family val="2"/>
    </font>
    <font>
      <b/>
      <sz val="11"/>
      <name val="Times New Roman"/>
      <family val="1"/>
    </font>
    <font>
      <b/>
      <sz val="14"/>
      <name val="Arial"/>
      <family val="2"/>
    </font>
    <font>
      <b/>
      <sz val="12"/>
      <color rgb="FFFF0000"/>
      <name val="Arial"/>
      <family val="2"/>
    </font>
    <font>
      <sz val="10"/>
      <name val="Arial Narrow"/>
      <family val="2"/>
    </font>
    <font>
      <sz val="13"/>
      <name val="Arial Narrow"/>
      <family val="2"/>
    </font>
    <font>
      <b/>
      <sz val="13"/>
      <name val="Arial Narrow"/>
      <family val="2"/>
    </font>
    <font>
      <sz val="11"/>
      <name val="Arial Narrow"/>
      <family val="2"/>
    </font>
    <font>
      <b/>
      <sz val="18"/>
      <name val="Arial Narrow"/>
      <family val="2"/>
    </font>
    <font>
      <b/>
      <sz val="11"/>
      <name val="Arial Narrow"/>
      <family val="2"/>
    </font>
    <font>
      <b/>
      <sz val="10"/>
      <name val="Arial Narrow"/>
      <family val="2"/>
    </font>
    <font>
      <sz val="12"/>
      <name val="Arial Narrow"/>
      <family val="2"/>
    </font>
    <font>
      <b/>
      <sz val="12"/>
      <name val="Arial Narrow"/>
      <family val="2"/>
    </font>
    <font>
      <b/>
      <sz val="9"/>
      <name val="Arial Narrow"/>
      <family val="2"/>
    </font>
    <font>
      <sz val="9"/>
      <name val="Arial Narrow"/>
      <family val="2"/>
    </font>
    <font>
      <sz val="14"/>
      <name val="Arial Narrow"/>
      <family val="2"/>
    </font>
    <font>
      <sz val="11"/>
      <color rgb="FFFF0000"/>
      <name val="Arial Narrow"/>
      <family val="2"/>
    </font>
    <font>
      <b/>
      <sz val="11"/>
      <color rgb="FFFF0000"/>
      <name val="Arial Narrow"/>
      <family val="2"/>
    </font>
    <font>
      <sz val="6"/>
      <name val="Arial"/>
      <family val="2"/>
    </font>
    <font>
      <b/>
      <sz val="9"/>
      <name val="Arial"/>
      <family val="2"/>
    </font>
    <font>
      <sz val="7"/>
      <name val="Arial"/>
      <family val="2"/>
    </font>
    <font>
      <b/>
      <sz val="16"/>
      <name val="Arial"/>
      <family val="2"/>
    </font>
    <font>
      <sz val="10"/>
      <color theme="1"/>
      <name val="Arial"/>
      <family val="2"/>
    </font>
    <font>
      <b/>
      <sz val="10"/>
      <color theme="1"/>
      <name val="Arial"/>
      <family val="2"/>
    </font>
    <font>
      <b/>
      <sz val="16"/>
      <color theme="0" tint="-0.499984740745262"/>
      <name val="Arial"/>
      <family val="2"/>
    </font>
    <font>
      <b/>
      <sz val="16"/>
      <color rgb="FFFF0000"/>
      <name val="Arial"/>
      <family val="2"/>
    </font>
    <font>
      <b/>
      <sz val="10"/>
      <color rgb="FFFF0000"/>
      <name val="Arial"/>
      <family val="2"/>
    </font>
    <font>
      <sz val="8"/>
      <color rgb="FFFF0000"/>
      <name val="Arial"/>
      <family val="2"/>
    </font>
    <font>
      <sz val="9"/>
      <color rgb="FFFF0000"/>
      <name val="Arial Narrow"/>
      <family val="2"/>
    </font>
    <font>
      <b/>
      <sz val="9"/>
      <color rgb="FFFF0000"/>
      <name val="Arial Narrow"/>
      <family val="2"/>
    </font>
    <font>
      <b/>
      <sz val="12"/>
      <color rgb="FFFF0000"/>
      <name val="Arial Narrow"/>
      <family val="2"/>
    </font>
    <font>
      <sz val="9"/>
      <color indexed="81"/>
      <name val="Tahoma"/>
      <charset val="1"/>
    </font>
    <font>
      <b/>
      <sz val="9"/>
      <color indexed="81"/>
      <name val="Tahoma"/>
      <charset val="1"/>
    </font>
    <font>
      <b/>
      <sz val="14"/>
      <name val="Arial Narrow"/>
      <family val="2"/>
    </font>
    <font>
      <b/>
      <sz val="16"/>
      <name val="Arial Narrow"/>
      <family val="2"/>
    </font>
  </fonts>
  <fills count="19">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indexed="15"/>
        <bgColor indexed="64"/>
      </patternFill>
    </fill>
    <fill>
      <patternFill patternType="solid">
        <fgColor theme="0"/>
        <bgColor indexed="64"/>
      </patternFill>
    </fill>
    <fill>
      <patternFill patternType="solid">
        <fgColor rgb="FFFF0000"/>
        <bgColor indexed="64"/>
      </patternFill>
    </fill>
    <fill>
      <patternFill patternType="solid">
        <fgColor indexed="42"/>
        <bgColor indexed="64"/>
      </patternFill>
    </fill>
    <fill>
      <patternFill patternType="solid">
        <fgColor indexed="11"/>
        <bgColor indexed="64"/>
      </patternFill>
    </fill>
    <fill>
      <patternFill patternType="solid">
        <fgColor rgb="FFCCFF66"/>
        <bgColor indexed="64"/>
      </patternFill>
    </fill>
    <fill>
      <patternFill patternType="solid">
        <fgColor rgb="FF92D050"/>
        <bgColor indexed="64"/>
      </patternFill>
    </fill>
    <fill>
      <patternFill patternType="solid">
        <fgColor rgb="FF00B050"/>
        <bgColor indexed="64"/>
      </patternFill>
    </fill>
    <fill>
      <patternFill patternType="solid">
        <fgColor indexed="13"/>
        <bgColor indexed="64"/>
      </patternFill>
    </fill>
    <fill>
      <patternFill patternType="solid">
        <fgColor theme="0" tint="-0.14999847407452621"/>
        <bgColor indexed="64"/>
      </patternFill>
    </fill>
  </fills>
  <borders count="92">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medium">
        <color indexed="64"/>
      </bottom>
      <diagonal/>
    </border>
    <border>
      <left/>
      <right/>
      <top style="thin">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uble">
        <color indexed="64"/>
      </left>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right style="medium">
        <color indexed="64"/>
      </right>
      <top style="double">
        <color indexed="64"/>
      </top>
      <bottom style="thin">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medium">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thin">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style="double">
        <color indexed="64"/>
      </left>
      <right style="thin">
        <color indexed="64"/>
      </right>
      <top/>
      <bottom style="thin">
        <color indexed="64"/>
      </bottom>
      <diagonal/>
    </border>
    <border>
      <left style="double">
        <color indexed="64"/>
      </left>
      <right style="double">
        <color indexed="64"/>
      </right>
      <top/>
      <bottom style="double">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style="double">
        <color indexed="64"/>
      </right>
      <top style="double">
        <color indexed="64"/>
      </top>
      <bottom style="medium">
        <color indexed="64"/>
      </bottom>
      <diagonal/>
    </border>
    <border>
      <left style="double">
        <color indexed="64"/>
      </left>
      <right/>
      <top/>
      <bottom style="medium">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s>
  <cellStyleXfs count="10">
    <xf numFmtId="0" fontId="0"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9" fontId="2" fillId="0" borderId="0" applyFont="0" applyFill="0" applyBorder="0" applyAlignment="0" applyProtection="0"/>
    <xf numFmtId="165" fontId="2" fillId="0" borderId="0" applyFont="0" applyFill="0" applyBorder="0" applyAlignment="0" applyProtection="0"/>
    <xf numFmtId="42" fontId="2" fillId="0" borderId="0" applyFont="0" applyFill="0" applyBorder="0" applyAlignment="0" applyProtection="0"/>
    <xf numFmtId="0" fontId="1" fillId="0" borderId="0"/>
    <xf numFmtId="172" fontId="1" fillId="0" borderId="0" applyFont="0" applyFill="0" applyBorder="0" applyAlignment="0" applyProtection="0"/>
  </cellStyleXfs>
  <cellXfs count="1014">
    <xf numFmtId="0" fontId="0" fillId="0" borderId="0" xfId="0"/>
    <xf numFmtId="0" fontId="0" fillId="0" borderId="0" xfId="0" applyFill="1"/>
    <xf numFmtId="0" fontId="4" fillId="0" borderId="0" xfId="0" applyFont="1" applyFill="1" applyBorder="1" applyAlignment="1">
      <alignment horizontal="center"/>
    </xf>
    <xf numFmtId="0" fontId="4" fillId="0" borderId="0" xfId="0" applyFont="1" applyFill="1" applyAlignment="1">
      <alignment horizontal="center"/>
    </xf>
    <xf numFmtId="0" fontId="0" fillId="0" borderId="0" xfId="0" applyFill="1" applyBorder="1"/>
    <xf numFmtId="0" fontId="0" fillId="0" borderId="0" xfId="0" applyFill="1" applyAlignment="1">
      <alignment horizontal="center"/>
    </xf>
    <xf numFmtId="0" fontId="3" fillId="0" borderId="0" xfId="0" applyFont="1" applyFill="1" applyBorder="1" applyAlignment="1">
      <alignment horizontal="center" shrinkToFit="1"/>
    </xf>
    <xf numFmtId="0" fontId="0" fillId="0" borderId="0" xfId="0" applyFill="1" applyBorder="1" applyAlignment="1">
      <alignment horizontal="justify" vertical="center" shrinkToFit="1"/>
    </xf>
    <xf numFmtId="0" fontId="7" fillId="0" borderId="0" xfId="0" applyFont="1" applyBorder="1" applyAlignment="1">
      <alignment horizontal="center" shrinkToFit="1"/>
    </xf>
    <xf numFmtId="0" fontId="7" fillId="0" borderId="0" xfId="0" applyFont="1" applyFill="1" applyAlignment="1">
      <alignment horizontal="center" shrinkToFit="1"/>
    </xf>
    <xf numFmtId="0" fontId="4" fillId="0" borderId="0" xfId="0" applyFont="1" applyFill="1" applyBorder="1" applyAlignment="1">
      <alignment horizontal="center" shrinkToFit="1"/>
    </xf>
    <xf numFmtId="0" fontId="4" fillId="0" borderId="0" xfId="0" applyFont="1" applyFill="1" applyAlignment="1">
      <alignment horizontal="center" vertical="center" wrapText="1"/>
    </xf>
    <xf numFmtId="0" fontId="0" fillId="0" borderId="0" xfId="0" applyFill="1" applyBorder="1" applyAlignment="1">
      <alignment shrinkToFit="1"/>
    </xf>
    <xf numFmtId="0" fontId="7" fillId="0" borderId="0" xfId="0" applyFont="1" applyFill="1" applyBorder="1" applyAlignment="1">
      <alignment horizontal="justify" vertical="center" shrinkToFit="1"/>
    </xf>
    <xf numFmtId="0" fontId="0" fillId="0" borderId="0" xfId="0" applyFill="1" applyBorder="1" applyAlignment="1">
      <alignment horizontal="center" shrinkToFit="1"/>
    </xf>
    <xf numFmtId="0" fontId="7" fillId="0" borderId="0" xfId="0" applyFont="1" applyFill="1" applyBorder="1" applyAlignment="1">
      <alignment shrinkToFit="1"/>
    </xf>
    <xf numFmtId="0" fontId="7" fillId="0" borderId="0" xfId="0" applyFont="1" applyFill="1" applyBorder="1" applyAlignment="1">
      <alignment horizontal="center" shrinkToFit="1"/>
    </xf>
    <xf numFmtId="0" fontId="6" fillId="0" borderId="0" xfId="0" applyFont="1" applyFill="1" applyBorder="1" applyAlignment="1">
      <alignment horizontal="center" shrinkToFit="1"/>
    </xf>
    <xf numFmtId="166" fontId="4" fillId="0" borderId="0" xfId="0" applyNumberFormat="1" applyFont="1"/>
    <xf numFmtId="0" fontId="4" fillId="0" borderId="0" xfId="0" applyFont="1" applyFill="1" applyBorder="1" applyAlignment="1">
      <alignment horizontal="center" vertical="center" wrapText="1"/>
    </xf>
    <xf numFmtId="0" fontId="7" fillId="0" borderId="7" xfId="0" applyNumberFormat="1" applyFont="1" applyBorder="1" applyAlignment="1" applyProtection="1">
      <alignment horizontal="center"/>
      <protection hidden="1"/>
    </xf>
    <xf numFmtId="0" fontId="4" fillId="0" borderId="0" xfId="0" applyFont="1" applyFill="1" applyBorder="1" applyAlignment="1" applyProtection="1">
      <alignment shrinkToFit="1"/>
      <protection locked="0"/>
    </xf>
    <xf numFmtId="0" fontId="0" fillId="0" borderId="9" xfId="0" applyFill="1" applyBorder="1"/>
    <xf numFmtId="0" fontId="0" fillId="0" borderId="9" xfId="0" applyFill="1" applyBorder="1" applyAlignment="1">
      <alignment horizontal="justify" vertical="center" shrinkToFit="1"/>
    </xf>
    <xf numFmtId="0" fontId="3" fillId="0" borderId="9" xfId="0" applyFont="1" applyFill="1" applyBorder="1" applyAlignment="1">
      <alignment horizontal="center" shrinkToFit="1"/>
    </xf>
    <xf numFmtId="0" fontId="11" fillId="0" borderId="0" xfId="0" applyFont="1" applyFill="1" applyAlignment="1">
      <alignment horizontal="center" vertical="center" wrapText="1"/>
    </xf>
    <xf numFmtId="0" fontId="11" fillId="0" borderId="0" xfId="0" applyFont="1" applyFill="1" applyAlignment="1">
      <alignment horizontal="center"/>
    </xf>
    <xf numFmtId="0" fontId="0" fillId="2" borderId="19" xfId="0" applyFill="1" applyBorder="1"/>
    <xf numFmtId="0" fontId="0" fillId="2" borderId="20" xfId="0" applyFill="1" applyBorder="1"/>
    <xf numFmtId="0" fontId="0" fillId="2" borderId="21" xfId="0" applyFill="1" applyBorder="1"/>
    <xf numFmtId="0" fontId="2" fillId="0" borderId="0" xfId="2" applyFill="1" applyAlignment="1">
      <alignment horizontal="center"/>
    </xf>
    <xf numFmtId="0" fontId="2" fillId="0" borderId="0" xfId="2" applyFill="1"/>
    <xf numFmtId="0" fontId="4" fillId="0" borderId="0" xfId="2" applyFont="1" applyFill="1" applyAlignment="1">
      <alignment horizontal="center"/>
    </xf>
    <xf numFmtId="0" fontId="4" fillId="0" borderId="0" xfId="2" applyFont="1" applyFill="1" applyAlignment="1">
      <alignment horizontal="center" vertical="center" wrapText="1"/>
    </xf>
    <xf numFmtId="0" fontId="11" fillId="0" borderId="0" xfId="2" applyFont="1" applyFill="1" applyAlignment="1">
      <alignment horizontal="center"/>
    </xf>
    <xf numFmtId="0" fontId="11" fillId="0" borderId="0" xfId="2" applyFont="1" applyFill="1" applyAlignment="1">
      <alignment horizontal="center" vertical="center" wrapText="1"/>
    </xf>
    <xf numFmtId="0" fontId="4" fillId="0" borderId="0" xfId="2" applyFont="1" applyFill="1" applyBorder="1" applyAlignment="1">
      <alignment horizontal="center"/>
    </xf>
    <xf numFmtId="166" fontId="4" fillId="0" borderId="0" xfId="2" applyNumberFormat="1" applyFont="1"/>
    <xf numFmtId="0" fontId="4" fillId="0" borderId="0" xfId="2" applyFont="1" applyFill="1" applyBorder="1" applyAlignment="1">
      <alignment horizontal="center" vertical="center" wrapText="1"/>
    </xf>
    <xf numFmtId="0" fontId="3" fillId="0" borderId="38" xfId="2" applyFont="1" applyFill="1" applyBorder="1" applyAlignment="1">
      <alignment horizontal="center" vertical="center" wrapText="1"/>
    </xf>
    <xf numFmtId="0" fontId="6" fillId="0" borderId="39" xfId="2" applyNumberFormat="1" applyFont="1" applyBorder="1" applyAlignment="1" applyProtection="1">
      <alignment horizontal="center" vertical="center"/>
      <protection hidden="1"/>
    </xf>
    <xf numFmtId="0" fontId="2" fillId="0" borderId="41" xfId="2" applyFill="1" applyBorder="1" applyAlignment="1" applyProtection="1">
      <alignment vertical="center" wrapText="1"/>
      <protection hidden="1"/>
    </xf>
    <xf numFmtId="0" fontId="6" fillId="0" borderId="1" xfId="2" applyNumberFormat="1" applyFont="1" applyBorder="1" applyAlignment="1" applyProtection="1">
      <alignment horizontal="center"/>
      <protection hidden="1"/>
    </xf>
    <xf numFmtId="0" fontId="2" fillId="0" borderId="12" xfId="2" applyFill="1" applyBorder="1" applyAlignment="1" applyProtection="1">
      <alignment wrapText="1"/>
      <protection hidden="1"/>
    </xf>
    <xf numFmtId="0" fontId="2" fillId="0" borderId="12" xfId="2" applyFill="1" applyBorder="1" applyAlignment="1" applyProtection="1">
      <protection hidden="1"/>
    </xf>
    <xf numFmtId="0" fontId="6" fillId="0" borderId="13" xfId="2" applyNumberFormat="1" applyFont="1" applyBorder="1" applyAlignment="1" applyProtection="1">
      <alignment horizontal="center"/>
      <protection hidden="1"/>
    </xf>
    <xf numFmtId="0" fontId="2" fillId="0" borderId="15" xfId="2" applyFill="1" applyBorder="1" applyAlignment="1" applyProtection="1">
      <protection hidden="1"/>
    </xf>
    <xf numFmtId="0" fontId="3" fillId="0" borderId="0" xfId="2" applyFont="1" applyFill="1" applyBorder="1" applyAlignment="1">
      <alignment horizontal="center" shrinkToFit="1"/>
    </xf>
    <xf numFmtId="0" fontId="2" fillId="0" borderId="9" xfId="2" applyFill="1" applyBorder="1"/>
    <xf numFmtId="0" fontId="2" fillId="0" borderId="9" xfId="2" applyFill="1" applyBorder="1" applyAlignment="1">
      <alignment horizontal="justify" vertical="center" shrinkToFit="1"/>
    </xf>
    <xf numFmtId="0" fontId="3" fillId="0" borderId="9" xfId="2" applyFont="1" applyFill="1" applyBorder="1" applyAlignment="1">
      <alignment horizontal="center" shrinkToFit="1"/>
    </xf>
    <xf numFmtId="0" fontId="6" fillId="0" borderId="0" xfId="2" applyFont="1" applyFill="1" applyBorder="1" applyAlignment="1">
      <alignment horizontal="center" shrinkToFit="1"/>
    </xf>
    <xf numFmtId="0" fontId="6" fillId="0" borderId="0" xfId="2" applyFont="1" applyBorder="1" applyAlignment="1">
      <alignment horizontal="center" shrinkToFit="1"/>
    </xf>
    <xf numFmtId="0" fontId="2" fillId="0" borderId="0" xfId="2" applyFill="1" applyBorder="1"/>
    <xf numFmtId="0" fontId="4" fillId="0" borderId="0" xfId="2" applyFont="1" applyFill="1" applyBorder="1" applyAlignment="1" applyProtection="1">
      <alignment shrinkToFit="1"/>
      <protection locked="0"/>
    </xf>
    <xf numFmtId="0" fontId="4" fillId="0" borderId="0" xfId="2" applyFont="1" applyFill="1" applyBorder="1" applyAlignment="1">
      <alignment horizontal="center" shrinkToFit="1"/>
    </xf>
    <xf numFmtId="0" fontId="2" fillId="0" borderId="0" xfId="2" applyFill="1" applyBorder="1" applyAlignment="1">
      <alignment shrinkToFit="1"/>
    </xf>
    <xf numFmtId="0" fontId="6" fillId="0" borderId="0" xfId="2" applyFont="1" applyFill="1" applyBorder="1" applyAlignment="1">
      <alignment horizontal="justify" vertical="center" shrinkToFit="1"/>
    </xf>
    <xf numFmtId="0" fontId="6" fillId="0" borderId="0" xfId="2" applyFont="1" applyFill="1" applyBorder="1" applyAlignment="1">
      <alignment shrinkToFit="1"/>
    </xf>
    <xf numFmtId="0" fontId="6" fillId="0" borderId="0" xfId="2" applyFont="1" applyBorder="1" applyAlignment="1">
      <alignment shrinkToFit="1"/>
    </xf>
    <xf numFmtId="0" fontId="2" fillId="0" borderId="0" xfId="2" applyFill="1" applyBorder="1" applyAlignment="1">
      <alignment horizontal="justify" vertical="center" shrinkToFit="1"/>
    </xf>
    <xf numFmtId="0" fontId="2" fillId="0" borderId="0" xfId="2" applyFill="1" applyBorder="1" applyAlignment="1">
      <alignment horizontal="center" shrinkToFit="1"/>
    </xf>
    <xf numFmtId="0" fontId="6" fillId="0" borderId="0" xfId="2" applyFont="1" applyFill="1" applyAlignment="1">
      <alignment horizontal="center" shrinkToFit="1"/>
    </xf>
    <xf numFmtId="0" fontId="8" fillId="0" borderId="0" xfId="2" applyFont="1" applyFill="1" applyBorder="1" applyAlignment="1">
      <alignment horizontal="center" wrapText="1"/>
    </xf>
    <xf numFmtId="0" fontId="12" fillId="0" borderId="12" xfId="2" applyFont="1" applyFill="1" applyBorder="1" applyAlignment="1" applyProtection="1">
      <alignment wrapText="1"/>
      <protection hidden="1"/>
    </xf>
    <xf numFmtId="0" fontId="4" fillId="0" borderId="0" xfId="0" applyFont="1" applyFill="1" applyBorder="1" applyAlignment="1">
      <alignment horizontal="center"/>
    </xf>
    <xf numFmtId="0" fontId="0" fillId="0" borderId="0" xfId="0" applyFill="1" applyAlignment="1">
      <alignment horizontal="center"/>
    </xf>
    <xf numFmtId="0" fontId="4" fillId="0" borderId="0" xfId="0" applyFont="1" applyFill="1" applyAlignment="1">
      <alignment horizontal="center"/>
    </xf>
    <xf numFmtId="0" fontId="2" fillId="0" borderId="12" xfId="2" applyFill="1" applyBorder="1" applyAlignment="1" applyProtection="1">
      <alignment vertical="center" wrapText="1"/>
      <protection hidden="1"/>
    </xf>
    <xf numFmtId="0" fontId="11" fillId="0" borderId="0" xfId="0" applyFont="1" applyFill="1" applyAlignment="1">
      <alignment vertical="center"/>
    </xf>
    <xf numFmtId="0" fontId="13" fillId="2" borderId="22" xfId="0" applyFont="1" applyFill="1" applyBorder="1"/>
    <xf numFmtId="0" fontId="13" fillId="2" borderId="4" xfId="0" applyFont="1" applyFill="1" applyBorder="1"/>
    <xf numFmtId="0" fontId="13" fillId="2" borderId="0" xfId="0" applyFont="1" applyFill="1" applyBorder="1"/>
    <xf numFmtId="0" fontId="13" fillId="0" borderId="0" xfId="0" applyFont="1" applyAlignment="1">
      <alignment horizontal="center" vertical="center"/>
    </xf>
    <xf numFmtId="0" fontId="4" fillId="0" borderId="0" xfId="2" applyFont="1" applyFill="1" applyAlignment="1"/>
    <xf numFmtId="0" fontId="14" fillId="2" borderId="0" xfId="0" applyFont="1" applyFill="1" applyBorder="1" applyAlignment="1"/>
    <xf numFmtId="0" fontId="11" fillId="0" borderId="0" xfId="2" applyFont="1" applyFill="1" applyAlignment="1">
      <alignment vertical="center"/>
    </xf>
    <xf numFmtId="0" fontId="3" fillId="0" borderId="56" xfId="0" applyFont="1" applyFill="1" applyBorder="1" applyAlignment="1">
      <alignment horizontal="center" vertical="center" wrapText="1"/>
    </xf>
    <xf numFmtId="0" fontId="7" fillId="0" borderId="32" xfId="0" applyNumberFormat="1" applyFont="1" applyBorder="1" applyAlignment="1" applyProtection="1">
      <alignment horizontal="center"/>
      <protection hidden="1"/>
    </xf>
    <xf numFmtId="0" fontId="15" fillId="0" borderId="63" xfId="0" applyFont="1" applyBorder="1" applyAlignment="1">
      <alignment horizontal="left" vertical="center" wrapText="1"/>
    </xf>
    <xf numFmtId="0" fontId="14" fillId="0" borderId="8" xfId="0" applyFont="1" applyFill="1" applyBorder="1" applyAlignment="1">
      <alignment horizontal="center" vertical="center" wrapText="1"/>
    </xf>
    <xf numFmtId="0" fontId="16" fillId="0" borderId="9" xfId="0" applyFont="1" applyFill="1" applyBorder="1"/>
    <xf numFmtId="0" fontId="15" fillId="0" borderId="33" xfId="0" applyFont="1" applyBorder="1" applyAlignment="1">
      <alignment horizontal="left" vertical="center" wrapText="1"/>
    </xf>
    <xf numFmtId="0" fontId="15" fillId="0" borderId="33" xfId="0" applyFont="1" applyBorder="1" applyAlignment="1">
      <alignment vertical="center" wrapText="1"/>
    </xf>
    <xf numFmtId="0" fontId="7" fillId="0" borderId="59" xfId="0" applyNumberFormat="1" applyFont="1" applyBorder="1" applyAlignment="1" applyProtection="1">
      <alignment horizontal="center"/>
      <protection hidden="1"/>
    </xf>
    <xf numFmtId="0" fontId="15" fillId="0" borderId="58" xfId="0" applyFont="1" applyBorder="1" applyAlignment="1">
      <alignment horizontal="left" vertical="center" wrapText="1"/>
    </xf>
    <xf numFmtId="0" fontId="7" fillId="0" borderId="32" xfId="0" applyNumberFormat="1" applyFont="1" applyBorder="1" applyAlignment="1" applyProtection="1">
      <alignment horizontal="center" vertical="center"/>
      <protection hidden="1"/>
    </xf>
    <xf numFmtId="0" fontId="18" fillId="0" borderId="0" xfId="0" applyFont="1" applyFill="1" applyBorder="1"/>
    <xf numFmtId="0" fontId="18" fillId="0" borderId="0" xfId="0" applyFont="1"/>
    <xf numFmtId="0" fontId="19" fillId="0" borderId="0" xfId="0" applyFont="1" applyFill="1" applyBorder="1"/>
    <xf numFmtId="0" fontId="20" fillId="0" borderId="0" xfId="0" applyFont="1" applyFill="1" applyBorder="1" applyAlignment="1"/>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18" fillId="0" borderId="0" xfId="0" applyFont="1" applyBorder="1"/>
    <xf numFmtId="0" fontId="18" fillId="0" borderId="0" xfId="0" applyFont="1" applyFill="1" applyAlignment="1">
      <alignment horizontal="center"/>
    </xf>
    <xf numFmtId="0" fontId="18" fillId="0" borderId="0" xfId="0" applyFont="1" applyFill="1"/>
    <xf numFmtId="0" fontId="26" fillId="0" borderId="0" xfId="0" applyFont="1" applyFill="1" applyAlignment="1">
      <alignment horizontal="center" vertical="center" wrapText="1"/>
    </xf>
    <xf numFmtId="0" fontId="22" fillId="0" borderId="0" xfId="0" applyFont="1" applyFill="1" applyAlignment="1">
      <alignment horizontal="center" vertical="center" wrapText="1"/>
    </xf>
    <xf numFmtId="0" fontId="18" fillId="0" borderId="0" xfId="0" applyFont="1" applyFill="1" applyBorder="1" applyAlignment="1">
      <alignment shrinkToFit="1"/>
    </xf>
    <xf numFmtId="0" fontId="25" fillId="0" borderId="0" xfId="0" applyFont="1" applyBorder="1" applyAlignment="1">
      <alignment horizontal="center" shrinkToFit="1"/>
    </xf>
    <xf numFmtId="0" fontId="25" fillId="0" borderId="0" xfId="0" applyFont="1" applyFill="1" applyBorder="1" applyAlignment="1">
      <alignment horizontal="center" shrinkToFit="1"/>
    </xf>
    <xf numFmtId="0" fontId="26" fillId="0" borderId="0" xfId="0" applyFont="1" applyFill="1" applyBorder="1" applyAlignment="1" applyProtection="1">
      <alignment shrinkToFit="1"/>
      <protection locked="0"/>
    </xf>
    <xf numFmtId="0" fontId="26" fillId="0" borderId="0" xfId="0" applyFont="1" applyFill="1" applyBorder="1" applyAlignment="1">
      <alignment horizontal="center" shrinkToFit="1"/>
    </xf>
    <xf numFmtId="0" fontId="18" fillId="0" borderId="0" xfId="0" applyFont="1" applyFill="1" applyBorder="1" applyAlignment="1">
      <alignment horizontal="center" shrinkToFit="1"/>
    </xf>
    <xf numFmtId="0" fontId="25" fillId="0" borderId="0" xfId="0" applyFont="1" applyFill="1" applyAlignment="1">
      <alignment horizontal="center" shrinkToFit="1"/>
    </xf>
    <xf numFmtId="0" fontId="18" fillId="0" borderId="0" xfId="0" applyFont="1" applyFill="1" applyAlignment="1">
      <alignment vertical="center"/>
    </xf>
    <xf numFmtId="0" fontId="18" fillId="0" borderId="0" xfId="0" applyFont="1" applyFill="1" applyAlignment="1">
      <alignment horizontal="center" vertical="center"/>
    </xf>
    <xf numFmtId="0" fontId="26" fillId="0" borderId="0" xfId="0" applyFont="1" applyFill="1" applyAlignment="1">
      <alignment horizontal="center" vertical="center"/>
    </xf>
    <xf numFmtId="0" fontId="22" fillId="0" borderId="0" xfId="0" applyFont="1" applyFill="1" applyAlignment="1">
      <alignment horizontal="center" vertical="center"/>
    </xf>
    <xf numFmtId="0" fontId="26" fillId="0" borderId="0" xfId="0" applyFont="1" applyFill="1" applyBorder="1" applyAlignment="1">
      <alignment horizontal="center" vertical="center"/>
    </xf>
    <xf numFmtId="0" fontId="19" fillId="2" borderId="0" xfId="0" applyFont="1" applyFill="1" applyBorder="1" applyAlignment="1">
      <alignment horizontal="center" vertical="center"/>
    </xf>
    <xf numFmtId="0" fontId="18" fillId="0" borderId="0" xfId="0" applyFont="1" applyFill="1" applyBorder="1" applyAlignment="1">
      <alignment vertical="center"/>
    </xf>
    <xf numFmtId="0" fontId="24" fillId="0" borderId="0" xfId="0" applyFont="1" applyFill="1" applyAlignment="1">
      <alignment horizontal="center" vertical="center"/>
    </xf>
    <xf numFmtId="0" fontId="24" fillId="0" borderId="0" xfId="0" applyFont="1" applyFill="1" applyBorder="1"/>
    <xf numFmtId="0" fontId="24" fillId="0" borderId="0" xfId="0" applyFont="1" applyFill="1" applyBorder="1" applyAlignment="1">
      <alignment shrinkToFit="1"/>
    </xf>
    <xf numFmtId="0" fontId="26" fillId="0" borderId="0" xfId="0" applyFont="1" applyBorder="1" applyAlignment="1">
      <alignment horizontal="center" shrinkToFit="1"/>
    </xf>
    <xf numFmtId="0" fontId="24" fillId="0" borderId="0" xfId="0" applyFont="1" applyFill="1"/>
    <xf numFmtId="0" fontId="18" fillId="2" borderId="0" xfId="0" applyFont="1" applyFill="1" applyBorder="1" applyAlignment="1">
      <alignment horizontal="center" vertical="center"/>
    </xf>
    <xf numFmtId="0" fontId="20" fillId="0" borderId="0" xfId="0" applyFont="1" applyFill="1" applyBorder="1"/>
    <xf numFmtId="0" fontId="20" fillId="0" borderId="0" xfId="0" applyFont="1" applyFill="1" applyBorder="1" applyAlignment="1">
      <alignment vertical="center"/>
    </xf>
    <xf numFmtId="0" fontId="21" fillId="2" borderId="0" xfId="0" applyFont="1" applyFill="1" applyBorder="1" applyAlignment="1">
      <alignment vertical="center"/>
    </xf>
    <xf numFmtId="0" fontId="21" fillId="0" borderId="0" xfId="0" applyFont="1" applyAlignment="1">
      <alignment vertical="center"/>
    </xf>
    <xf numFmtId="0" fontId="21" fillId="0" borderId="0" xfId="0" applyFont="1" applyFill="1" applyBorder="1" applyAlignment="1">
      <alignment horizontal="center" vertical="center" wrapText="1"/>
    </xf>
    <xf numFmtId="0" fontId="25" fillId="0" borderId="0" xfId="0" applyFont="1" applyFill="1" applyBorder="1" applyAlignment="1">
      <alignment vertical="center"/>
    </xf>
    <xf numFmtId="0" fontId="25" fillId="0" borderId="0" xfId="0" applyFont="1" applyAlignment="1">
      <alignment vertical="center"/>
    </xf>
    <xf numFmtId="0" fontId="26" fillId="0" borderId="0" xfId="0" applyFont="1" applyFill="1" applyBorder="1" applyAlignment="1">
      <alignment vertical="center"/>
    </xf>
    <xf numFmtId="0" fontId="26" fillId="0" borderId="0" xfId="0" applyFont="1" applyAlignment="1">
      <alignment vertical="center"/>
    </xf>
    <xf numFmtId="0" fontId="21" fillId="0" borderId="0" xfId="0" applyFont="1" applyFill="1" applyBorder="1" applyAlignment="1">
      <alignment vertical="center"/>
    </xf>
    <xf numFmtId="0" fontId="21" fillId="2" borderId="0" xfId="0" applyFont="1" applyFill="1" applyBorder="1" applyAlignment="1">
      <alignment horizontal="left" vertical="center"/>
    </xf>
    <xf numFmtId="0" fontId="21" fillId="0" borderId="0" xfId="0" applyFont="1" applyAlignment="1">
      <alignment horizontal="left" vertical="center"/>
    </xf>
    <xf numFmtId="0" fontId="23" fillId="2" borderId="0" xfId="0" applyFont="1" applyFill="1" applyBorder="1" applyAlignment="1">
      <alignment vertical="center"/>
    </xf>
    <xf numFmtId="0" fontId="23" fillId="0" borderId="0" xfId="0" applyFont="1" applyAlignment="1">
      <alignment vertical="center"/>
    </xf>
    <xf numFmtId="0" fontId="28" fillId="2" borderId="0" xfId="0" applyFont="1" applyFill="1" applyBorder="1" applyAlignment="1">
      <alignment vertical="center"/>
    </xf>
    <xf numFmtId="0" fontId="28" fillId="0" borderId="8" xfId="0" applyFont="1" applyFill="1" applyBorder="1" applyAlignment="1">
      <alignment vertical="center"/>
    </xf>
    <xf numFmtId="0" fontId="28" fillId="0" borderId="8" xfId="0" applyFont="1" applyFill="1" applyBorder="1" applyAlignment="1">
      <alignment vertical="center" wrapText="1"/>
    </xf>
    <xf numFmtId="0" fontId="27" fillId="0" borderId="8" xfId="0" applyFont="1" applyFill="1" applyBorder="1" applyAlignment="1">
      <alignment vertical="center"/>
    </xf>
    <xf numFmtId="0" fontId="28" fillId="0" borderId="0" xfId="0" applyFont="1" applyAlignment="1">
      <alignment vertical="center"/>
    </xf>
    <xf numFmtId="0" fontId="27" fillId="2" borderId="0" xfId="0" applyFont="1" applyFill="1" applyBorder="1" applyAlignment="1">
      <alignment horizontal="center" vertical="center" wrapText="1"/>
    </xf>
    <xf numFmtId="0" fontId="27" fillId="0" borderId="0" xfId="0" applyFont="1" applyAlignment="1">
      <alignment horizontal="center" vertical="center" wrapText="1"/>
    </xf>
    <xf numFmtId="0" fontId="21" fillId="0" borderId="0" xfId="0" applyFont="1" applyFill="1" applyBorder="1" applyAlignment="1">
      <alignment horizontal="center" vertical="center"/>
    </xf>
    <xf numFmtId="0" fontId="27" fillId="7" borderId="8" xfId="0" applyFont="1" applyFill="1" applyBorder="1" applyAlignment="1">
      <alignment horizontal="center" vertical="center" wrapText="1"/>
    </xf>
    <xf numFmtId="0" fontId="23" fillId="2" borderId="0" xfId="0" applyFont="1" applyFill="1" applyBorder="1" applyAlignment="1">
      <alignment horizontal="center" vertical="center"/>
    </xf>
    <xf numFmtId="0" fontId="23" fillId="0" borderId="0" xfId="0" applyFont="1" applyAlignment="1">
      <alignment horizontal="center" vertical="center"/>
    </xf>
    <xf numFmtId="0" fontId="23" fillId="0" borderId="0" xfId="0" applyFont="1" applyFill="1" applyBorder="1" applyAlignment="1">
      <alignment horizontal="left" vertical="center"/>
    </xf>
    <xf numFmtId="0" fontId="21" fillId="0" borderId="0" xfId="0" applyFont="1" applyFill="1" applyBorder="1" applyAlignment="1">
      <alignment horizontal="left" vertical="center"/>
    </xf>
    <xf numFmtId="0" fontId="21" fillId="0" borderId="22" xfId="0" applyFont="1" applyFill="1" applyBorder="1" applyAlignment="1">
      <alignment vertical="center"/>
    </xf>
    <xf numFmtId="0" fontId="21" fillId="0" borderId="4" xfId="0" applyFont="1" applyFill="1" applyBorder="1" applyAlignment="1">
      <alignment vertical="center"/>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xf>
    <xf numFmtId="0" fontId="26" fillId="9" borderId="72" xfId="0" applyFont="1" applyFill="1" applyBorder="1" applyAlignment="1">
      <alignment vertical="center"/>
    </xf>
    <xf numFmtId="0" fontId="26" fillId="9" borderId="73" xfId="0" applyFont="1" applyFill="1" applyBorder="1"/>
    <xf numFmtId="0" fontId="25" fillId="9" borderId="73" xfId="0" applyFont="1" applyFill="1" applyBorder="1"/>
    <xf numFmtId="0" fontId="3" fillId="0" borderId="20" xfId="0" applyFont="1" applyFill="1" applyBorder="1" applyAlignment="1" applyProtection="1">
      <alignment horizontal="center"/>
      <protection hidden="1"/>
    </xf>
    <xf numFmtId="0" fontId="3" fillId="0" borderId="21" xfId="0" applyFont="1" applyFill="1" applyBorder="1" applyAlignment="1" applyProtection="1">
      <alignment horizontal="center"/>
      <protection hidden="1"/>
    </xf>
    <xf numFmtId="0" fontId="0" fillId="2" borderId="0" xfId="0" applyFill="1" applyBorder="1"/>
    <xf numFmtId="0" fontId="2" fillId="2" borderId="72" xfId="0" applyFont="1" applyFill="1" applyBorder="1"/>
    <xf numFmtId="0" fontId="0" fillId="2" borderId="73" xfId="0" applyFill="1" applyBorder="1"/>
    <xf numFmtId="0" fontId="0" fillId="2" borderId="74" xfId="0" applyFill="1" applyBorder="1"/>
    <xf numFmtId="0" fontId="0" fillId="2" borderId="26" xfId="0" applyFill="1" applyBorder="1" applyAlignment="1"/>
    <xf numFmtId="0" fontId="2" fillId="2" borderId="25" xfId="0" applyFont="1" applyFill="1" applyBorder="1" applyAlignment="1">
      <alignment horizontal="right"/>
    </xf>
    <xf numFmtId="0" fontId="0" fillId="2" borderId="25" xfId="0" applyFill="1" applyBorder="1" applyAlignment="1"/>
    <xf numFmtId="0" fontId="0" fillId="2" borderId="11" xfId="0" applyFill="1" applyBorder="1" applyAlignment="1"/>
    <xf numFmtId="0" fontId="0" fillId="11" borderId="16" xfId="0" applyFill="1" applyBorder="1"/>
    <xf numFmtId="0" fontId="32" fillId="2" borderId="2" xfId="0" applyFont="1" applyFill="1" applyBorder="1" applyAlignment="1">
      <alignment horizontal="center"/>
    </xf>
    <xf numFmtId="0" fontId="32" fillId="2" borderId="3" xfId="0" applyFont="1" applyFill="1" applyBorder="1" applyAlignment="1">
      <alignment horizontal="center"/>
    </xf>
    <xf numFmtId="22" fontId="0" fillId="2" borderId="0" xfId="0" applyNumberFormat="1" applyFill="1" applyBorder="1"/>
    <xf numFmtId="0" fontId="5" fillId="12" borderId="10" xfId="0" applyFont="1" applyFill="1" applyBorder="1" applyAlignment="1" applyProtection="1">
      <alignment horizontal="center"/>
      <protection locked="0"/>
    </xf>
    <xf numFmtId="0" fontId="5" fillId="12" borderId="18" xfId="0" applyFont="1" applyFill="1" applyBorder="1" applyAlignment="1" applyProtection="1">
      <alignment horizontal="center"/>
      <protection locked="0"/>
    </xf>
    <xf numFmtId="14" fontId="0" fillId="2" borderId="0" xfId="0" applyNumberFormat="1" applyFill="1" applyBorder="1"/>
    <xf numFmtId="0" fontId="2" fillId="2" borderId="5" xfId="0" applyFont="1" applyFill="1" applyBorder="1" applyAlignment="1"/>
    <xf numFmtId="0" fontId="2" fillId="2" borderId="6" xfId="0" applyFont="1" applyFill="1" applyBorder="1" applyAlignment="1">
      <alignment horizontal="right"/>
    </xf>
    <xf numFmtId="0" fontId="2" fillId="2" borderId="6" xfId="0" applyFont="1" applyFill="1" applyBorder="1" applyAlignment="1"/>
    <xf numFmtId="0" fontId="2" fillId="2" borderId="17" xfId="0" applyFont="1" applyFill="1" applyBorder="1" applyAlignment="1"/>
    <xf numFmtId="0" fontId="2" fillId="11" borderId="18" xfId="0" applyFont="1" applyFill="1" applyBorder="1"/>
    <xf numFmtId="0" fontId="32" fillId="2" borderId="0" xfId="0" applyFont="1" applyFill="1" applyBorder="1" applyAlignment="1">
      <alignment horizontal="center"/>
    </xf>
    <xf numFmtId="0" fontId="8" fillId="2" borderId="0" xfId="0" applyFont="1" applyFill="1" applyBorder="1" applyAlignment="1">
      <alignment horizontal="center"/>
    </xf>
    <xf numFmtId="0" fontId="8" fillId="2" borderId="79" xfId="0" applyFont="1" applyFill="1" applyBorder="1" applyAlignment="1">
      <alignment horizontal="center"/>
    </xf>
    <xf numFmtId="0" fontId="8" fillId="2" borderId="15" xfId="0" applyFont="1" applyFill="1" applyBorder="1" applyAlignment="1">
      <alignment horizontal="center"/>
    </xf>
    <xf numFmtId="0" fontId="0" fillId="0" borderId="0" xfId="0" applyBorder="1"/>
    <xf numFmtId="0" fontId="32" fillId="2" borderId="84" xfId="0" applyFont="1" applyFill="1" applyBorder="1" applyAlignment="1">
      <alignment horizontal="center"/>
    </xf>
    <xf numFmtId="0" fontId="32" fillId="2" borderId="85" xfId="0" applyFont="1" applyFill="1" applyBorder="1" applyAlignment="1">
      <alignment horizontal="center"/>
    </xf>
    <xf numFmtId="0" fontId="32" fillId="2" borderId="86" xfId="0" applyFont="1" applyFill="1" applyBorder="1" applyAlignment="1">
      <alignment horizontal="center"/>
    </xf>
    <xf numFmtId="0" fontId="0" fillId="2" borderId="8" xfId="0" applyFill="1" applyBorder="1" applyAlignment="1">
      <alignment horizontal="center"/>
    </xf>
    <xf numFmtId="4" fontId="5" fillId="10" borderId="9" xfId="1" applyNumberFormat="1" applyFont="1" applyFill="1" applyBorder="1" applyAlignment="1">
      <alignment horizontal="center" vertical="center"/>
    </xf>
    <xf numFmtId="0" fontId="0" fillId="2" borderId="8" xfId="0" applyFill="1" applyBorder="1" applyAlignment="1"/>
    <xf numFmtId="3" fontId="5" fillId="12" borderId="8" xfId="1" applyNumberFormat="1" applyFont="1" applyFill="1" applyBorder="1" applyAlignment="1" applyProtection="1">
      <alignment horizontal="center" vertical="center"/>
      <protection locked="0"/>
    </xf>
    <xf numFmtId="170" fontId="34" fillId="2" borderId="8" xfId="1" applyNumberFormat="1" applyFont="1" applyFill="1" applyBorder="1" applyAlignment="1" applyProtection="1">
      <alignment horizontal="center" vertical="center"/>
      <protection hidden="1"/>
    </xf>
    <xf numFmtId="0" fontId="2" fillId="2" borderId="8" xfId="0" applyFont="1" applyFill="1" applyBorder="1" applyAlignment="1">
      <alignment horizontal="center"/>
    </xf>
    <xf numFmtId="0" fontId="26" fillId="0" borderId="8" xfId="0" applyFont="1" applyFill="1" applyBorder="1" applyAlignment="1">
      <alignment horizontal="center" vertical="center" wrapText="1"/>
    </xf>
    <xf numFmtId="0" fontId="23" fillId="0" borderId="0" xfId="0" applyFont="1" applyFill="1" applyBorder="1" applyAlignment="1">
      <alignment horizontal="center" vertical="center"/>
    </xf>
    <xf numFmtId="0" fontId="27" fillId="7" borderId="27" xfId="0" applyFont="1" applyFill="1" applyBorder="1" applyAlignment="1">
      <alignment horizontal="center" vertical="center" wrapText="1"/>
    </xf>
    <xf numFmtId="0" fontId="24" fillId="0" borderId="22" xfId="0" applyFont="1" applyFill="1" applyBorder="1" applyAlignment="1">
      <alignment vertical="center"/>
    </xf>
    <xf numFmtId="0" fontId="24" fillId="0" borderId="0" xfId="0" applyFont="1" applyFill="1" applyBorder="1" applyAlignment="1">
      <alignment vertical="center"/>
    </xf>
    <xf numFmtId="0" fontId="3" fillId="2" borderId="0" xfId="0" applyFont="1" applyFill="1" applyBorder="1"/>
    <xf numFmtId="169" fontId="5" fillId="2" borderId="0" xfId="0" applyNumberFormat="1" applyFont="1" applyFill="1" applyBorder="1"/>
    <xf numFmtId="14" fontId="28" fillId="0" borderId="8" xfId="0" applyNumberFormat="1" applyFont="1" applyFill="1" applyBorder="1" applyAlignment="1">
      <alignment vertical="center" wrapText="1"/>
    </xf>
    <xf numFmtId="42" fontId="27" fillId="0" borderId="8" xfId="7" applyFont="1" applyFill="1" applyBorder="1" applyAlignment="1">
      <alignment vertical="center"/>
    </xf>
    <xf numFmtId="0" fontId="21" fillId="0" borderId="8" xfId="0" applyFont="1" applyFill="1" applyBorder="1" applyAlignment="1">
      <alignment vertical="center" wrapText="1"/>
    </xf>
    <xf numFmtId="42" fontId="21" fillId="0" borderId="8" xfId="0" applyNumberFormat="1" applyFont="1" applyFill="1" applyBorder="1" applyAlignment="1">
      <alignment vertical="center" wrapText="1"/>
    </xf>
    <xf numFmtId="0" fontId="2" fillId="2" borderId="0" xfId="0" applyFont="1" applyFill="1" applyBorder="1"/>
    <xf numFmtId="0" fontId="3" fillId="2" borderId="73" xfId="0" applyFont="1" applyFill="1" applyBorder="1"/>
    <xf numFmtId="0" fontId="0" fillId="0" borderId="16" xfId="0" applyFill="1" applyBorder="1"/>
    <xf numFmtId="0" fontId="2" fillId="0" borderId="18" xfId="0" applyFont="1" applyFill="1" applyBorder="1"/>
    <xf numFmtId="0" fontId="32" fillId="0" borderId="0" xfId="0" applyFont="1" applyFill="1" applyBorder="1" applyAlignment="1">
      <alignment horizontal="center"/>
    </xf>
    <xf numFmtId="0" fontId="3" fillId="12" borderId="89" xfId="0" applyFont="1" applyFill="1" applyBorder="1" applyAlignment="1" applyProtection="1">
      <alignment horizontal="center"/>
      <protection hidden="1"/>
    </xf>
    <xf numFmtId="0" fontId="0" fillId="0" borderId="74" xfId="0" applyBorder="1" applyAlignment="1">
      <alignment horizontal="center"/>
    </xf>
    <xf numFmtId="0" fontId="0" fillId="2" borderId="22" xfId="0" applyFill="1" applyBorder="1"/>
    <xf numFmtId="0" fontId="5" fillId="2" borderId="1" xfId="0"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top"/>
      <protection locked="0"/>
    </xf>
    <xf numFmtId="0" fontId="0" fillId="0" borderId="76" xfId="0" applyBorder="1"/>
    <xf numFmtId="0" fontId="0" fillId="0" borderId="77" xfId="0" applyBorder="1"/>
    <xf numFmtId="0" fontId="0" fillId="0" borderId="23" xfId="0" applyBorder="1"/>
    <xf numFmtId="0" fontId="26" fillId="0" borderId="8" xfId="0" applyFont="1" applyFill="1" applyBorder="1" applyAlignment="1">
      <alignment horizontal="center" vertical="center" wrapText="1"/>
    </xf>
    <xf numFmtId="0" fontId="27" fillId="7" borderId="27" xfId="0" applyFont="1" applyFill="1" applyBorder="1" applyAlignment="1">
      <alignment horizontal="center" vertical="center" wrapText="1"/>
    </xf>
    <xf numFmtId="0" fontId="0" fillId="2" borderId="20" xfId="0" applyFill="1" applyBorder="1" applyAlignment="1">
      <alignment horizontal="left"/>
    </xf>
    <xf numFmtId="0" fontId="0" fillId="0" borderId="74" xfId="0" applyBorder="1" applyAlignment="1">
      <alignment horizontal="center"/>
    </xf>
    <xf numFmtId="0" fontId="18" fillId="0" borderId="8" xfId="0" applyFont="1" applyFill="1" applyBorder="1" applyAlignment="1">
      <alignment horizontal="center" vertical="center"/>
    </xf>
    <xf numFmtId="0" fontId="18" fillId="0" borderId="0" xfId="0" applyFont="1" applyFill="1" applyBorder="1" applyAlignment="1">
      <alignment horizontal="center" vertical="center"/>
    </xf>
    <xf numFmtId="0" fontId="29" fillId="0" borderId="0" xfId="0" applyNumberFormat="1" applyFont="1" applyFill="1" applyBorder="1" applyAlignment="1">
      <alignment horizontal="center" vertical="center"/>
    </xf>
    <xf numFmtId="0" fontId="29" fillId="0" borderId="0" xfId="0" applyFont="1" applyFill="1" applyBorder="1" applyAlignment="1">
      <alignment vertical="center"/>
    </xf>
    <xf numFmtId="0" fontId="29" fillId="0" borderId="0" xfId="0" applyFont="1" applyFill="1" applyBorder="1" applyAlignment="1">
      <alignment horizontal="center" vertical="center"/>
    </xf>
    <xf numFmtId="0" fontId="18" fillId="0" borderId="0" xfId="0" applyFont="1" applyFill="1" applyBorder="1" applyAlignment="1">
      <alignment horizontal="justify" wrapText="1"/>
    </xf>
    <xf numFmtId="0" fontId="18" fillId="0" borderId="0" xfId="0" applyFont="1" applyFill="1" applyBorder="1" applyAlignment="1">
      <alignment horizontal="justify"/>
    </xf>
    <xf numFmtId="166" fontId="26" fillId="0" borderId="0" xfId="0" applyNumberFormat="1" applyFont="1" applyBorder="1" applyAlignment="1">
      <alignment vertical="center" wrapText="1"/>
    </xf>
    <xf numFmtId="0" fontId="26" fillId="0" borderId="8" xfId="0" applyFont="1" applyFill="1" applyBorder="1" applyAlignment="1">
      <alignment horizontal="center" vertical="center" wrapText="1"/>
    </xf>
    <xf numFmtId="6" fontId="27" fillId="0" borderId="8" xfId="7" applyNumberFormat="1" applyFont="1" applyFill="1" applyBorder="1" applyAlignment="1">
      <alignment vertical="center"/>
    </xf>
    <xf numFmtId="14" fontId="18" fillId="0" borderId="0" xfId="0" applyNumberFormat="1" applyFont="1"/>
    <xf numFmtId="1" fontId="18" fillId="0" borderId="0" xfId="0" applyNumberFormat="1" applyFont="1"/>
    <xf numFmtId="0" fontId="36" fillId="0" borderId="0" xfId="8" applyFont="1" applyAlignment="1">
      <alignment horizontal="center" vertical="center" wrapText="1"/>
    </xf>
    <xf numFmtId="0" fontId="37" fillId="0" borderId="0" xfId="8" applyFont="1" applyAlignment="1">
      <alignment horizontal="center" vertical="center" wrapText="1"/>
    </xf>
    <xf numFmtId="0" fontId="36" fillId="0" borderId="22" xfId="8" applyFont="1" applyBorder="1" applyAlignment="1">
      <alignment vertical="center"/>
    </xf>
    <xf numFmtId="0" fontId="36" fillId="0" borderId="0" xfId="8" applyFont="1" applyBorder="1" applyAlignment="1">
      <alignment vertical="center"/>
    </xf>
    <xf numFmtId="0" fontId="36" fillId="0" borderId="0" xfId="8" applyFont="1" applyBorder="1" applyAlignment="1">
      <alignment horizontal="center" vertical="center" wrapText="1"/>
    </xf>
    <xf numFmtId="0" fontId="36" fillId="0" borderId="4" xfId="8" applyFont="1" applyBorder="1" applyAlignment="1">
      <alignment horizontal="justify" vertical="center"/>
    </xf>
    <xf numFmtId="171" fontId="37" fillId="18" borderId="8" xfId="8" applyNumberFormat="1" applyFont="1" applyFill="1" applyBorder="1" applyAlignment="1">
      <alignment horizontal="center" vertical="center" wrapText="1"/>
    </xf>
    <xf numFmtId="0" fontId="3" fillId="18" borderId="8" xfId="8" applyNumberFormat="1" applyFont="1" applyFill="1" applyBorder="1" applyAlignment="1">
      <alignment horizontal="center" vertical="center" wrapText="1"/>
    </xf>
    <xf numFmtId="0" fontId="3" fillId="18" borderId="16" xfId="8" applyNumberFormat="1" applyFont="1" applyFill="1" applyBorder="1" applyAlignment="1">
      <alignment horizontal="center" vertical="center" wrapText="1"/>
    </xf>
    <xf numFmtId="0" fontId="36" fillId="0" borderId="1" xfId="8" applyFont="1" applyFill="1" applyBorder="1" applyAlignment="1">
      <alignment horizontal="center" vertical="center"/>
    </xf>
    <xf numFmtId="0" fontId="2" fillId="0" borderId="8" xfId="8" applyFont="1" applyFill="1" applyBorder="1" applyAlignment="1">
      <alignment horizontal="left" vertical="center" wrapText="1"/>
    </xf>
    <xf numFmtId="171" fontId="2" fillId="0" borderId="8" xfId="9" applyNumberFormat="1" applyFont="1" applyFill="1" applyBorder="1" applyAlignment="1">
      <alignment horizontal="center" vertical="center" wrapText="1"/>
    </xf>
    <xf numFmtId="0" fontId="40" fillId="0" borderId="8" xfId="8" applyFont="1" applyFill="1" applyBorder="1" applyAlignment="1">
      <alignment horizontal="center" vertical="center"/>
    </xf>
    <xf numFmtId="0" fontId="2" fillId="0" borderId="16" xfId="9" applyNumberFormat="1" applyFont="1" applyFill="1" applyBorder="1" applyAlignment="1">
      <alignment horizontal="justify" vertical="center" wrapText="1"/>
    </xf>
    <xf numFmtId="0" fontId="36" fillId="0" borderId="0" xfId="8" applyFont="1" applyFill="1" applyAlignment="1">
      <alignment horizontal="center" vertical="center" wrapText="1"/>
    </xf>
    <xf numFmtId="0" fontId="37" fillId="0" borderId="0" xfId="8" applyFont="1" applyFill="1" applyAlignment="1">
      <alignment horizontal="center" vertical="center" wrapText="1"/>
    </xf>
    <xf numFmtId="0" fontId="1" fillId="0" borderId="0" xfId="8" applyFill="1" applyAlignment="1">
      <alignment vertical="center"/>
    </xf>
    <xf numFmtId="0" fontId="37" fillId="0" borderId="8" xfId="8" applyFont="1" applyFill="1" applyBorder="1" applyAlignment="1">
      <alignment horizontal="center" vertical="center" wrapText="1"/>
    </xf>
    <xf numFmtId="0" fontId="37" fillId="0" borderId="22" xfId="8" applyFont="1" applyFill="1" applyBorder="1" applyAlignment="1">
      <alignment horizontal="center" vertical="center"/>
    </xf>
    <xf numFmtId="0" fontId="37" fillId="0" borderId="0" xfId="8" applyFont="1" applyFill="1" applyBorder="1" applyAlignment="1">
      <alignment horizontal="left" vertical="center" wrapText="1"/>
    </xf>
    <xf numFmtId="171" fontId="37" fillId="0" borderId="0" xfId="8" applyNumberFormat="1" applyFont="1" applyFill="1" applyBorder="1" applyAlignment="1">
      <alignment horizontal="center" vertical="center" wrapText="1"/>
    </xf>
    <xf numFmtId="0" fontId="37" fillId="0" borderId="0" xfId="8" applyFont="1" applyFill="1" applyBorder="1" applyAlignment="1">
      <alignment horizontal="center" vertical="center" wrapText="1"/>
    </xf>
    <xf numFmtId="0" fontId="37" fillId="0" borderId="4" xfId="8" applyNumberFormat="1" applyFont="1" applyFill="1" applyBorder="1" applyAlignment="1">
      <alignment horizontal="justify" vertical="center" wrapText="1"/>
    </xf>
    <xf numFmtId="0" fontId="37" fillId="0" borderId="22" xfId="8" applyFont="1" applyFill="1" applyBorder="1" applyAlignment="1">
      <alignment horizontal="left" vertical="center"/>
    </xf>
    <xf numFmtId="173" fontId="36" fillId="0" borderId="0" xfId="8" applyNumberFormat="1" applyFont="1" applyFill="1" applyBorder="1" applyAlignment="1">
      <alignment horizontal="center" vertical="center" wrapText="1"/>
    </xf>
    <xf numFmtId="171" fontId="37" fillId="0" borderId="4" xfId="8" applyNumberFormat="1" applyFont="1" applyFill="1" applyBorder="1" applyAlignment="1">
      <alignment horizontal="justify" vertical="center" wrapText="1"/>
    </xf>
    <xf numFmtId="0" fontId="37" fillId="0" borderId="0" xfId="8" applyFont="1" applyFill="1" applyBorder="1" applyAlignment="1">
      <alignment horizontal="left" vertical="center"/>
    </xf>
    <xf numFmtId="171" fontId="37" fillId="0" borderId="0" xfId="8" applyNumberFormat="1" applyFont="1" applyFill="1" applyBorder="1" applyAlignment="1">
      <alignment horizontal="center" vertical="center"/>
    </xf>
    <xf numFmtId="0" fontId="37" fillId="0" borderId="0" xfId="8" applyFont="1" applyFill="1" applyBorder="1" applyAlignment="1">
      <alignment horizontal="center" vertical="center"/>
    </xf>
    <xf numFmtId="171" fontId="37" fillId="0" borderId="4" xfId="8" applyNumberFormat="1" applyFont="1" applyFill="1" applyBorder="1" applyAlignment="1">
      <alignment horizontal="justify" vertical="center"/>
    </xf>
    <xf numFmtId="0" fontId="37" fillId="0" borderId="0" xfId="8" applyFont="1" applyFill="1" applyAlignment="1">
      <alignment horizontal="center" vertical="center"/>
    </xf>
    <xf numFmtId="171" fontId="37" fillId="0" borderId="91" xfId="8" applyNumberFormat="1" applyFont="1" applyFill="1" applyBorder="1" applyAlignment="1">
      <alignment horizontal="center" vertical="center"/>
    </xf>
    <xf numFmtId="0" fontId="37" fillId="0" borderId="76" xfId="8" applyFont="1" applyFill="1" applyBorder="1" applyAlignment="1">
      <alignment horizontal="center" vertical="center"/>
    </xf>
    <xf numFmtId="0" fontId="37" fillId="0" borderId="77" xfId="8" applyFont="1" applyFill="1" applyBorder="1" applyAlignment="1">
      <alignment horizontal="left" vertical="center"/>
    </xf>
    <xf numFmtId="171" fontId="37" fillId="0" borderId="77" xfId="8" applyNumberFormat="1" applyFont="1" applyFill="1" applyBorder="1" applyAlignment="1">
      <alignment horizontal="center" vertical="center"/>
    </xf>
    <xf numFmtId="0" fontId="37" fillId="0" borderId="77" xfId="8" applyFont="1" applyFill="1" applyBorder="1" applyAlignment="1">
      <alignment horizontal="center" vertical="center"/>
    </xf>
    <xf numFmtId="171" fontId="37" fillId="0" borderId="23" xfId="8" applyNumberFormat="1" applyFont="1" applyFill="1" applyBorder="1" applyAlignment="1">
      <alignment horizontal="justify" vertical="center"/>
    </xf>
    <xf numFmtId="0" fontId="36" fillId="0" borderId="0" xfId="8" applyFont="1" applyFill="1" applyAlignment="1">
      <alignment horizontal="center" vertical="center"/>
    </xf>
    <xf numFmtId="0" fontId="36" fillId="0" borderId="0" xfId="8" applyFont="1" applyFill="1" applyAlignment="1">
      <alignment horizontal="left" vertical="center"/>
    </xf>
    <xf numFmtId="171" fontId="36" fillId="0" borderId="0" xfId="8" applyNumberFormat="1" applyFont="1" applyFill="1" applyAlignment="1">
      <alignment horizontal="center" vertical="center"/>
    </xf>
    <xf numFmtId="171" fontId="36" fillId="0" borderId="0" xfId="8" applyNumberFormat="1" applyFont="1" applyFill="1" applyAlignment="1">
      <alignment horizontal="justify" vertical="center"/>
    </xf>
    <xf numFmtId="0" fontId="36" fillId="0" borderId="0" xfId="8" applyNumberFormat="1" applyFont="1" applyFill="1" applyAlignment="1">
      <alignment horizontal="justify" vertical="center"/>
    </xf>
    <xf numFmtId="0" fontId="36" fillId="0" borderId="0" xfId="8" applyFont="1" applyAlignment="1">
      <alignment horizontal="center" vertical="center"/>
    </xf>
    <xf numFmtId="0" fontId="36" fillId="0" borderId="0" xfId="8" applyFont="1" applyAlignment="1">
      <alignment horizontal="left" vertical="center" wrapText="1"/>
    </xf>
    <xf numFmtId="171" fontId="36" fillId="0" borderId="0" xfId="8" applyNumberFormat="1" applyFont="1" applyAlignment="1">
      <alignment horizontal="center" vertical="center" wrapText="1"/>
    </xf>
    <xf numFmtId="0" fontId="36" fillId="0" borderId="0" xfId="8" applyNumberFormat="1" applyFont="1" applyAlignment="1">
      <alignment horizontal="justify" vertical="center" wrapText="1"/>
    </xf>
    <xf numFmtId="0" fontId="18" fillId="0" borderId="8" xfId="0" applyFont="1" applyBorder="1"/>
    <xf numFmtId="0" fontId="42" fillId="0" borderId="8" xfId="0" applyFont="1" applyFill="1" applyBorder="1" applyAlignment="1">
      <alignment vertical="center"/>
    </xf>
    <xf numFmtId="42" fontId="43" fillId="0" borderId="8" xfId="7" applyFont="1" applyFill="1" applyBorder="1" applyAlignment="1">
      <alignment vertical="center"/>
    </xf>
    <xf numFmtId="0" fontId="43" fillId="0" borderId="8" xfId="0" applyFont="1" applyFill="1" applyBorder="1" applyAlignment="1">
      <alignment vertical="center"/>
    </xf>
    <xf numFmtId="0" fontId="42" fillId="0" borderId="8" xfId="0" applyFont="1" applyFill="1" applyBorder="1" applyAlignment="1">
      <alignment vertical="center" wrapText="1"/>
    </xf>
    <xf numFmtId="14" fontId="42" fillId="0" borderId="8" xfId="0" applyNumberFormat="1" applyFont="1" applyFill="1" applyBorder="1" applyAlignment="1">
      <alignment vertical="center" wrapText="1"/>
    </xf>
    <xf numFmtId="0" fontId="42" fillId="0" borderId="1" xfId="0" applyFont="1" applyFill="1" applyBorder="1" applyAlignment="1">
      <alignment horizontal="center" vertical="center"/>
    </xf>
    <xf numFmtId="0" fontId="18" fillId="0" borderId="25" xfId="0" applyFont="1" applyFill="1" applyBorder="1" applyAlignment="1">
      <alignment horizontal="center" vertical="center"/>
    </xf>
    <xf numFmtId="0" fontId="29" fillId="0" borderId="25" xfId="0" applyNumberFormat="1" applyFont="1" applyFill="1" applyBorder="1" applyAlignment="1">
      <alignment horizontal="center" vertical="center"/>
    </xf>
    <xf numFmtId="0" fontId="29" fillId="0" borderId="25" xfId="0" applyFont="1" applyFill="1" applyBorder="1" applyAlignment="1">
      <alignment horizontal="center" vertical="center"/>
    </xf>
    <xf numFmtId="0" fontId="18" fillId="0" borderId="25" xfId="0" applyFont="1" applyFill="1" applyBorder="1" applyAlignment="1">
      <alignment horizontal="left" vertical="center" wrapText="1"/>
    </xf>
    <xf numFmtId="166" fontId="26" fillId="0" borderId="25" xfId="0" applyNumberFormat="1" applyFont="1" applyBorder="1" applyAlignment="1">
      <alignment horizontal="center" vertical="center" wrapText="1"/>
    </xf>
    <xf numFmtId="0" fontId="18" fillId="0" borderId="0" xfId="2" applyFont="1" applyFill="1" applyBorder="1"/>
    <xf numFmtId="0" fontId="18" fillId="0" borderId="0" xfId="2" applyFont="1" applyBorder="1"/>
    <xf numFmtId="0" fontId="18" fillId="0" borderId="0" xfId="2" applyFont="1"/>
    <xf numFmtId="0" fontId="19" fillId="0" borderId="0" xfId="2" applyFont="1" applyFill="1" applyBorder="1"/>
    <xf numFmtId="0" fontId="20" fillId="0" borderId="0" xfId="2" applyFont="1" applyFill="1" applyBorder="1" applyAlignment="1"/>
    <xf numFmtId="0" fontId="20" fillId="0" borderId="0" xfId="2" applyFont="1" applyFill="1" applyBorder="1"/>
    <xf numFmtId="0" fontId="19" fillId="0" borderId="0" xfId="2" applyFont="1" applyFill="1" applyBorder="1" applyAlignment="1">
      <alignment vertical="center"/>
    </xf>
    <xf numFmtId="0" fontId="20" fillId="0" borderId="0" xfId="2" applyFont="1" applyFill="1" applyBorder="1" applyAlignment="1">
      <alignment vertical="center"/>
    </xf>
    <xf numFmtId="0" fontId="19" fillId="0" borderId="0" xfId="2" applyFont="1" applyFill="1" applyBorder="1" applyAlignment="1">
      <alignment horizontal="center" vertical="center"/>
    </xf>
    <xf numFmtId="0" fontId="25" fillId="0" borderId="0" xfId="2" applyFont="1" applyFill="1" applyBorder="1" applyAlignment="1">
      <alignment vertical="center"/>
    </xf>
    <xf numFmtId="0" fontId="26" fillId="0" borderId="8" xfId="2" applyFont="1" applyFill="1" applyBorder="1" applyAlignment="1">
      <alignment horizontal="center" vertical="center" wrapText="1"/>
    </xf>
    <xf numFmtId="0" fontId="25" fillId="0" borderId="0" xfId="2" applyFont="1" applyAlignment="1">
      <alignment vertical="center"/>
    </xf>
    <xf numFmtId="0" fontId="26" fillId="0" borderId="0" xfId="2" applyFont="1" applyFill="1" applyBorder="1" applyAlignment="1">
      <alignment vertical="center"/>
    </xf>
    <xf numFmtId="0" fontId="3" fillId="2" borderId="0" xfId="2" applyFont="1" applyFill="1" applyBorder="1"/>
    <xf numFmtId="0" fontId="26" fillId="0" borderId="0" xfId="2" applyFont="1" applyAlignment="1">
      <alignment vertical="center"/>
    </xf>
    <xf numFmtId="0" fontId="2" fillId="2" borderId="0" xfId="2" applyFill="1" applyBorder="1"/>
    <xf numFmtId="169" fontId="5" fillId="2" borderId="0" xfId="2" applyNumberFormat="1" applyFont="1" applyFill="1" applyBorder="1"/>
    <xf numFmtId="0" fontId="21" fillId="0" borderId="0" xfId="2" applyFont="1" applyFill="1" applyBorder="1" applyAlignment="1">
      <alignment vertical="center"/>
    </xf>
    <xf numFmtId="0" fontId="21" fillId="0" borderId="0" xfId="2" applyFont="1" applyAlignment="1">
      <alignment vertical="center"/>
    </xf>
    <xf numFmtId="0" fontId="21" fillId="0" borderId="0" xfId="2" applyFont="1" applyFill="1" applyBorder="1" applyAlignment="1">
      <alignment horizontal="center" vertical="center" wrapText="1"/>
    </xf>
    <xf numFmtId="0" fontId="23" fillId="0" borderId="0" xfId="2" applyFont="1" applyFill="1" applyBorder="1" applyAlignment="1">
      <alignment horizontal="center" vertical="center"/>
    </xf>
    <xf numFmtId="0" fontId="21" fillId="2" borderId="0" xfId="2" applyFont="1" applyFill="1" applyBorder="1" applyAlignment="1">
      <alignment vertical="center"/>
    </xf>
    <xf numFmtId="0" fontId="23" fillId="2" borderId="0" xfId="2" applyFont="1" applyFill="1" applyBorder="1" applyAlignment="1">
      <alignment horizontal="center" vertical="center"/>
    </xf>
    <xf numFmtId="0" fontId="23" fillId="0" borderId="0" xfId="2" applyFont="1" applyAlignment="1">
      <alignment horizontal="center" vertical="center"/>
    </xf>
    <xf numFmtId="0" fontId="21" fillId="0" borderId="0" xfId="2" applyFont="1" applyFill="1" applyBorder="1" applyAlignment="1">
      <alignment horizontal="left" vertical="center"/>
    </xf>
    <xf numFmtId="0" fontId="21" fillId="2" borderId="0" xfId="2" applyFont="1" applyFill="1" applyBorder="1" applyAlignment="1">
      <alignment horizontal="left" vertical="center"/>
    </xf>
    <xf numFmtId="0" fontId="21" fillId="0" borderId="0" xfId="2" applyFont="1" applyAlignment="1">
      <alignment horizontal="left" vertical="center"/>
    </xf>
    <xf numFmtId="0" fontId="27" fillId="2" borderId="0" xfId="2" applyFont="1" applyFill="1" applyBorder="1" applyAlignment="1">
      <alignment horizontal="center" vertical="center" wrapText="1"/>
    </xf>
    <xf numFmtId="0" fontId="27" fillId="7" borderId="1" xfId="2" applyFont="1" applyFill="1" applyBorder="1" applyAlignment="1">
      <alignment horizontal="center" vertical="center" wrapText="1"/>
    </xf>
    <xf numFmtId="0" fontId="27" fillId="7" borderId="8" xfId="2" applyFont="1" applyFill="1" applyBorder="1" applyAlignment="1">
      <alignment horizontal="center" vertical="center" wrapText="1"/>
    </xf>
    <xf numFmtId="0" fontId="27" fillId="7" borderId="27" xfId="2" applyFont="1" applyFill="1" applyBorder="1" applyAlignment="1">
      <alignment horizontal="center" vertical="center" wrapText="1"/>
    </xf>
    <xf numFmtId="0" fontId="27" fillId="0" borderId="0" xfId="2" applyFont="1" applyAlignment="1">
      <alignment horizontal="center" vertical="center" wrapText="1"/>
    </xf>
    <xf numFmtId="0" fontId="28" fillId="2" borderId="0" xfId="2" applyFont="1" applyFill="1" applyBorder="1" applyAlignment="1">
      <alignment vertical="center"/>
    </xf>
    <xf numFmtId="0" fontId="28" fillId="0" borderId="1" xfId="2" applyFont="1" applyFill="1" applyBorder="1" applyAlignment="1">
      <alignment horizontal="center" vertical="center"/>
    </xf>
    <xf numFmtId="0" fontId="42" fillId="0" borderId="8" xfId="2" applyFont="1" applyFill="1" applyBorder="1" applyAlignment="1">
      <alignment vertical="center" wrapText="1"/>
    </xf>
    <xf numFmtId="14" fontId="28" fillId="0" borderId="8" xfId="2" applyNumberFormat="1" applyFont="1" applyFill="1" applyBorder="1" applyAlignment="1">
      <alignment vertical="center" wrapText="1"/>
    </xf>
    <xf numFmtId="0" fontId="43" fillId="0" borderId="8" xfId="2" applyFont="1" applyFill="1" applyBorder="1" applyAlignment="1">
      <alignment vertical="center"/>
    </xf>
    <xf numFmtId="0" fontId="28" fillId="0" borderId="8" xfId="2" applyFont="1" applyFill="1" applyBorder="1" applyAlignment="1">
      <alignment vertical="center"/>
    </xf>
    <xf numFmtId="0" fontId="28" fillId="0" borderId="0" xfId="2" applyFont="1" applyAlignment="1">
      <alignment vertical="center"/>
    </xf>
    <xf numFmtId="0" fontId="42" fillId="0" borderId="1" xfId="2" applyFont="1" applyFill="1" applyBorder="1" applyAlignment="1">
      <alignment horizontal="center" vertical="center"/>
    </xf>
    <xf numFmtId="14" fontId="42" fillId="0" borderId="8" xfId="2" applyNumberFormat="1" applyFont="1" applyFill="1" applyBorder="1" applyAlignment="1">
      <alignment vertical="center" wrapText="1"/>
    </xf>
    <xf numFmtId="0" fontId="42" fillId="0" borderId="8" xfId="2" applyFont="1" applyFill="1" applyBorder="1" applyAlignment="1">
      <alignment vertical="center"/>
    </xf>
    <xf numFmtId="0" fontId="28" fillId="0" borderId="8" xfId="2" applyFont="1" applyFill="1" applyBorder="1" applyAlignment="1">
      <alignment vertical="center" wrapText="1"/>
    </xf>
    <xf numFmtId="0" fontId="27" fillId="0" borderId="8" xfId="2" applyFont="1" applyFill="1" applyBorder="1" applyAlignment="1">
      <alignment vertical="center"/>
    </xf>
    <xf numFmtId="0" fontId="21" fillId="0" borderId="22" xfId="2" applyFont="1" applyFill="1" applyBorder="1" applyAlignment="1">
      <alignment vertical="center"/>
    </xf>
    <xf numFmtId="0" fontId="21" fillId="0" borderId="4" xfId="2" applyFont="1" applyFill="1" applyBorder="1" applyAlignment="1">
      <alignment vertical="center"/>
    </xf>
    <xf numFmtId="0" fontId="21" fillId="0" borderId="8" xfId="2" applyFont="1" applyFill="1" applyBorder="1" applyAlignment="1">
      <alignment vertical="center" wrapText="1"/>
    </xf>
    <xf numFmtId="42" fontId="21" fillId="0" borderId="8" xfId="2" applyNumberFormat="1" applyFont="1" applyFill="1" applyBorder="1" applyAlignment="1">
      <alignment vertical="center" wrapText="1"/>
    </xf>
    <xf numFmtId="0" fontId="23" fillId="2" borderId="0" xfId="2" applyFont="1" applyFill="1" applyBorder="1" applyAlignment="1">
      <alignment vertical="center"/>
    </xf>
    <xf numFmtId="0" fontId="23" fillId="0" borderId="0" xfId="2" applyFont="1" applyAlignment="1">
      <alignment vertical="center"/>
    </xf>
    <xf numFmtId="0" fontId="23" fillId="0" borderId="0" xfId="2" applyFont="1" applyFill="1" applyBorder="1" applyAlignment="1">
      <alignment horizontal="left" vertical="center"/>
    </xf>
    <xf numFmtId="0" fontId="26" fillId="9" borderId="72" xfId="2" applyFont="1" applyFill="1" applyBorder="1" applyAlignment="1">
      <alignment vertical="center"/>
    </xf>
    <xf numFmtId="0" fontId="26" fillId="9" borderId="73" xfId="2" applyFont="1" applyFill="1" applyBorder="1"/>
    <xf numFmtId="0" fontId="25" fillId="9" borderId="73" xfId="2" applyFont="1" applyFill="1" applyBorder="1"/>
    <xf numFmtId="0" fontId="3" fillId="0" borderId="20" xfId="2" applyFont="1" applyFill="1" applyBorder="1" applyAlignment="1" applyProtection="1">
      <alignment horizontal="center"/>
      <protection hidden="1"/>
    </xf>
    <xf numFmtId="0" fontId="3" fillId="0" borderId="21" xfId="2" applyFont="1" applyFill="1" applyBorder="1" applyAlignment="1" applyProtection="1">
      <alignment horizontal="center"/>
      <protection hidden="1"/>
    </xf>
    <xf numFmtId="0" fontId="2" fillId="2" borderId="72" xfId="2" applyFont="1" applyFill="1" applyBorder="1"/>
    <xf numFmtId="0" fontId="3" fillId="2" borderId="73" xfId="2" applyFont="1" applyFill="1" applyBorder="1"/>
    <xf numFmtId="0" fontId="2" fillId="2" borderId="74" xfId="2" applyFill="1" applyBorder="1"/>
    <xf numFmtId="0" fontId="2" fillId="2" borderId="26" xfId="2" applyFill="1" applyBorder="1" applyAlignment="1"/>
    <xf numFmtId="0" fontId="2" fillId="2" borderId="25" xfId="2" applyFont="1" applyFill="1" applyBorder="1" applyAlignment="1">
      <alignment horizontal="right"/>
    </xf>
    <xf numFmtId="0" fontId="2" fillId="2" borderId="25" xfId="2" applyFill="1" applyBorder="1" applyAlignment="1"/>
    <xf numFmtId="0" fontId="2" fillId="2" borderId="11" xfId="2" applyFill="1" applyBorder="1" applyAlignment="1"/>
    <xf numFmtId="0" fontId="2" fillId="0" borderId="16" xfId="2" applyFill="1" applyBorder="1"/>
    <xf numFmtId="0" fontId="32" fillId="2" borderId="2" xfId="2" applyFont="1" applyFill="1" applyBorder="1" applyAlignment="1">
      <alignment horizontal="center"/>
    </xf>
    <xf numFmtId="0" fontId="32" fillId="2" borderId="3" xfId="2" applyFont="1" applyFill="1" applyBorder="1" applyAlignment="1">
      <alignment horizontal="center"/>
    </xf>
    <xf numFmtId="22" fontId="2" fillId="2" borderId="0" xfId="2" applyNumberFormat="1" applyFill="1" applyBorder="1"/>
    <xf numFmtId="0" fontId="5" fillId="12" borderId="10" xfId="2" applyFont="1" applyFill="1" applyBorder="1" applyAlignment="1" applyProtection="1">
      <alignment horizontal="center"/>
      <protection locked="0"/>
    </xf>
    <xf numFmtId="0" fontId="5" fillId="12" borderId="18" xfId="2" applyFont="1" applyFill="1" applyBorder="1" applyAlignment="1" applyProtection="1">
      <alignment horizontal="center"/>
      <protection locked="0"/>
    </xf>
    <xf numFmtId="14" fontId="2" fillId="2" borderId="0" xfId="2" applyNumberFormat="1" applyFill="1" applyBorder="1"/>
    <xf numFmtId="0" fontId="2" fillId="2" borderId="5" xfId="2" applyFont="1" applyFill="1" applyBorder="1" applyAlignment="1"/>
    <xf numFmtId="0" fontId="2" fillId="2" borderId="6" xfId="2" applyFont="1" applyFill="1" applyBorder="1" applyAlignment="1">
      <alignment horizontal="right"/>
    </xf>
    <xf numFmtId="0" fontId="2" fillId="2" borderId="6" xfId="2" applyFont="1" applyFill="1" applyBorder="1" applyAlignment="1"/>
    <xf numFmtId="0" fontId="2" fillId="2" borderId="17" xfId="2" applyFont="1" applyFill="1" applyBorder="1" applyAlignment="1"/>
    <xf numFmtId="0" fontId="2" fillId="0" borderId="18" xfId="2" applyFont="1" applyFill="1" applyBorder="1"/>
    <xf numFmtId="0" fontId="32" fillId="2" borderId="0" xfId="2" applyFont="1" applyFill="1" applyBorder="1" applyAlignment="1">
      <alignment horizontal="center"/>
    </xf>
    <xf numFmtId="0" fontId="32" fillId="0" borderId="0" xfId="2" applyFont="1" applyFill="1" applyBorder="1" applyAlignment="1">
      <alignment horizontal="center"/>
    </xf>
    <xf numFmtId="0" fontId="8" fillId="2" borderId="0" xfId="2" applyFont="1" applyFill="1" applyBorder="1" applyAlignment="1">
      <alignment horizontal="center"/>
    </xf>
    <xf numFmtId="0" fontId="8" fillId="2" borderId="79" xfId="2" applyFont="1" applyFill="1" applyBorder="1" applyAlignment="1">
      <alignment horizontal="center"/>
    </xf>
    <xf numFmtId="0" fontId="8" fillId="2" borderId="15" xfId="2" applyFont="1" applyFill="1" applyBorder="1" applyAlignment="1">
      <alignment horizontal="center"/>
    </xf>
    <xf numFmtId="0" fontId="2" fillId="0" borderId="0" xfId="2" applyBorder="1"/>
    <xf numFmtId="0" fontId="32" fillId="2" borderId="84" xfId="2" applyFont="1" applyFill="1" applyBorder="1" applyAlignment="1">
      <alignment horizontal="center"/>
    </xf>
    <xf numFmtId="0" fontId="32" fillId="2" borderId="85" xfId="2" applyFont="1" applyFill="1" applyBorder="1" applyAlignment="1">
      <alignment horizontal="center"/>
    </xf>
    <xf numFmtId="0" fontId="32" fillId="2" borderId="86" xfId="2" applyFont="1" applyFill="1" applyBorder="1" applyAlignment="1">
      <alignment horizontal="center"/>
    </xf>
    <xf numFmtId="0" fontId="2" fillId="2" borderId="8" xfId="2" applyFill="1" applyBorder="1" applyAlignment="1">
      <alignment horizontal="center"/>
    </xf>
    <xf numFmtId="0" fontId="2" fillId="2" borderId="8" xfId="2" applyFill="1" applyBorder="1" applyAlignment="1"/>
    <xf numFmtId="0" fontId="18" fillId="0" borderId="8" xfId="2" applyFont="1" applyBorder="1"/>
    <xf numFmtId="0" fontId="2" fillId="2" borderId="8" xfId="2" applyFont="1" applyFill="1" applyBorder="1" applyAlignment="1">
      <alignment horizontal="center"/>
    </xf>
    <xf numFmtId="0" fontId="2" fillId="2" borderId="20" xfId="2" applyFill="1" applyBorder="1" applyAlignment="1">
      <alignment horizontal="left"/>
    </xf>
    <xf numFmtId="0" fontId="2" fillId="2" borderId="73" xfId="2" applyFill="1" applyBorder="1"/>
    <xf numFmtId="0" fontId="2" fillId="11" borderId="16" xfId="2" applyFill="1" applyBorder="1"/>
    <xf numFmtId="0" fontId="2" fillId="11" borderId="18" xfId="2" applyFont="1" applyFill="1" applyBorder="1"/>
    <xf numFmtId="0" fontId="3" fillId="12" borderId="89" xfId="2" applyFont="1" applyFill="1" applyBorder="1" applyAlignment="1" applyProtection="1">
      <alignment horizontal="center"/>
      <protection hidden="1"/>
    </xf>
    <xf numFmtId="0" fontId="2" fillId="0" borderId="74" xfId="2" applyBorder="1" applyAlignment="1">
      <alignment horizontal="center"/>
    </xf>
    <xf numFmtId="0" fontId="2" fillId="2" borderId="19" xfId="2" applyFill="1" applyBorder="1"/>
    <xf numFmtId="0" fontId="2" fillId="2" borderId="20" xfId="2" applyFill="1" applyBorder="1"/>
    <xf numFmtId="0" fontId="2" fillId="2" borderId="22" xfId="2" applyFill="1" applyBorder="1"/>
    <xf numFmtId="0" fontId="5" fillId="2" borderId="1" xfId="2" applyFont="1" applyFill="1" applyBorder="1" applyAlignment="1" applyProtection="1">
      <alignment horizontal="center" vertical="center"/>
      <protection locked="0"/>
    </xf>
    <xf numFmtId="0" fontId="5" fillId="2" borderId="1" xfId="2" applyFont="1" applyFill="1" applyBorder="1" applyAlignment="1" applyProtection="1">
      <alignment horizontal="center" vertical="top"/>
      <protection locked="0"/>
    </xf>
    <xf numFmtId="0" fontId="2" fillId="0" borderId="76" xfId="2" applyBorder="1"/>
    <xf numFmtId="0" fontId="2" fillId="0" borderId="77" xfId="2" applyBorder="1"/>
    <xf numFmtId="0" fontId="2" fillId="0" borderId="23" xfId="2" applyBorder="1"/>
    <xf numFmtId="0" fontId="18" fillId="0" borderId="69" xfId="0" applyFont="1" applyFill="1" applyBorder="1" applyAlignment="1">
      <alignment vertical="center"/>
    </xf>
    <xf numFmtId="0" fontId="18" fillId="0" borderId="24" xfId="0" applyFont="1" applyFill="1" applyBorder="1" applyAlignment="1">
      <alignment vertical="center"/>
    </xf>
    <xf numFmtId="0" fontId="18" fillId="0" borderId="70" xfId="0" applyFont="1" applyFill="1" applyBorder="1" applyAlignment="1">
      <alignment vertical="center"/>
    </xf>
    <xf numFmtId="0" fontId="18" fillId="2" borderId="48" xfId="0" applyFont="1" applyFill="1" applyBorder="1" applyAlignment="1">
      <alignment horizontal="center" vertical="center"/>
    </xf>
    <xf numFmtId="0" fontId="18" fillId="2" borderId="71" xfId="0" applyFont="1" applyFill="1" applyBorder="1" applyAlignment="1">
      <alignment horizontal="center" vertical="center"/>
    </xf>
    <xf numFmtId="0" fontId="19" fillId="2" borderId="48" xfId="0" applyFont="1" applyFill="1" applyBorder="1" applyAlignment="1">
      <alignment horizontal="center" vertical="center"/>
    </xf>
    <xf numFmtId="0" fontId="19" fillId="2" borderId="71" xfId="0" applyFont="1" applyFill="1" applyBorder="1" applyAlignment="1">
      <alignment horizontal="center" vertical="center"/>
    </xf>
    <xf numFmtId="0" fontId="19" fillId="0" borderId="48" xfId="0" applyFont="1" applyBorder="1" applyAlignment="1">
      <alignment horizontal="center" vertical="center"/>
    </xf>
    <xf numFmtId="0" fontId="18" fillId="0" borderId="48" xfId="0" applyFont="1" applyFill="1" applyBorder="1" applyAlignment="1">
      <alignment horizontal="center" vertical="center"/>
    </xf>
    <xf numFmtId="0" fontId="18" fillId="0" borderId="48" xfId="0" applyFont="1" applyFill="1" applyBorder="1" applyAlignment="1">
      <alignment vertical="center"/>
    </xf>
    <xf numFmtId="0" fontId="24" fillId="0" borderId="48" xfId="0" applyFont="1" applyFill="1" applyBorder="1" applyAlignment="1">
      <alignment horizontal="center" vertical="center"/>
    </xf>
    <xf numFmtId="0" fontId="24" fillId="0" borderId="48" xfId="0" applyFont="1" applyFill="1" applyBorder="1" applyAlignment="1">
      <alignment vertical="center"/>
    </xf>
    <xf numFmtId="0" fontId="18" fillId="0" borderId="48" xfId="0" applyFont="1" applyFill="1" applyBorder="1"/>
    <xf numFmtId="0" fontId="18" fillId="0" borderId="71" xfId="0" applyFont="1" applyFill="1" applyBorder="1" applyAlignment="1">
      <alignment horizontal="justify"/>
    </xf>
    <xf numFmtId="0" fontId="18" fillId="0" borderId="71" xfId="0" applyFont="1" applyFill="1" applyBorder="1"/>
    <xf numFmtId="0" fontId="24" fillId="0" borderId="48" xfId="0" applyFont="1" applyFill="1" applyBorder="1"/>
    <xf numFmtId="0" fontId="24" fillId="0" borderId="71" xfId="0" applyFont="1" applyFill="1" applyBorder="1"/>
    <xf numFmtId="0" fontId="26" fillId="0" borderId="71" xfId="0" applyFont="1" applyFill="1" applyBorder="1" applyAlignment="1" applyProtection="1">
      <alignment shrinkToFit="1"/>
      <protection locked="0"/>
    </xf>
    <xf numFmtId="0" fontId="18" fillId="0" borderId="88" xfId="0" applyFont="1" applyFill="1" applyBorder="1"/>
    <xf numFmtId="0" fontId="18" fillId="0" borderId="9" xfId="0" applyFont="1" applyFill="1" applyBorder="1"/>
    <xf numFmtId="0" fontId="18" fillId="0" borderId="9" xfId="0" applyFont="1" applyFill="1" applyBorder="1" applyAlignment="1">
      <alignment horizontal="center" vertical="center"/>
    </xf>
    <xf numFmtId="166" fontId="26" fillId="0" borderId="9" xfId="0" applyNumberFormat="1" applyFont="1" applyBorder="1" applyAlignment="1">
      <alignment horizontal="center" vertical="center" wrapText="1"/>
    </xf>
    <xf numFmtId="0" fontId="29" fillId="0" borderId="9" xfId="0" applyNumberFormat="1" applyFont="1" applyFill="1" applyBorder="1" applyAlignment="1">
      <alignment horizontal="center" vertical="center"/>
    </xf>
    <xf numFmtId="0" fontId="29" fillId="0" borderId="9" xfId="0" applyFont="1" applyFill="1" applyBorder="1" applyAlignment="1">
      <alignment horizontal="center" vertical="center"/>
    </xf>
    <xf numFmtId="0" fontId="47" fillId="0" borderId="8" xfId="0" applyFont="1" applyFill="1" applyBorder="1" applyAlignment="1">
      <alignment horizontal="center" vertical="center"/>
    </xf>
    <xf numFmtId="0" fontId="26" fillId="0" borderId="27" xfId="0" applyNumberFormat="1" applyFont="1" applyBorder="1" applyAlignment="1">
      <alignment horizontal="center" vertical="center" wrapText="1"/>
    </xf>
    <xf numFmtId="0" fontId="26" fillId="0" borderId="25" xfId="0" applyNumberFormat="1" applyFont="1" applyBorder="1" applyAlignment="1">
      <alignment horizontal="center" vertical="center" wrapText="1"/>
    </xf>
    <xf numFmtId="0" fontId="26" fillId="0" borderId="11" xfId="0" applyNumberFormat="1" applyFont="1" applyBorder="1" applyAlignment="1">
      <alignment horizontal="center" vertical="center" wrapText="1"/>
    </xf>
    <xf numFmtId="166" fontId="26" fillId="0" borderId="27" xfId="0" applyNumberFormat="1" applyFont="1" applyBorder="1" applyAlignment="1">
      <alignment horizontal="center" vertical="center" wrapText="1"/>
    </xf>
    <xf numFmtId="166" fontId="26" fillId="0" borderId="25" xfId="0" applyNumberFormat="1" applyFont="1" applyBorder="1" applyAlignment="1">
      <alignment horizontal="center" vertical="center" wrapText="1"/>
    </xf>
    <xf numFmtId="166" fontId="26" fillId="0" borderId="11" xfId="0" applyNumberFormat="1" applyFont="1" applyBorder="1" applyAlignment="1">
      <alignment horizontal="center" vertical="center" wrapText="1"/>
    </xf>
    <xf numFmtId="166" fontId="26" fillId="18" borderId="69" xfId="0" applyNumberFormat="1" applyFont="1" applyFill="1" applyBorder="1" applyAlignment="1">
      <alignment horizontal="center" vertical="center" wrapText="1"/>
    </xf>
    <xf numFmtId="166" fontId="26" fillId="18" borderId="24" xfId="0" applyNumberFormat="1" applyFont="1" applyFill="1" applyBorder="1" applyAlignment="1">
      <alignment horizontal="center" vertical="center" wrapText="1"/>
    </xf>
    <xf numFmtId="166" fontId="26" fillId="18" borderId="70" xfId="0" applyNumberFormat="1" applyFont="1" applyFill="1" applyBorder="1" applyAlignment="1">
      <alignment horizontal="center" vertical="center" wrapText="1"/>
    </xf>
    <xf numFmtId="166" fontId="26" fillId="18" borderId="88" xfId="0" applyNumberFormat="1" applyFont="1" applyFill="1" applyBorder="1" applyAlignment="1">
      <alignment horizontal="center" vertical="center" wrapText="1"/>
    </xf>
    <xf numFmtId="166" fontId="26" fillId="18" borderId="9" xfId="0" applyNumberFormat="1" applyFont="1" applyFill="1" applyBorder="1" applyAlignment="1">
      <alignment horizontal="center" vertical="center" wrapText="1"/>
    </xf>
    <xf numFmtId="166" fontId="26" fillId="18" borderId="87" xfId="0" applyNumberFormat="1" applyFont="1" applyFill="1" applyBorder="1" applyAlignment="1">
      <alignment horizontal="center" vertical="center" wrapText="1"/>
    </xf>
    <xf numFmtId="0" fontId="26" fillId="18" borderId="8" xfId="0" applyFont="1" applyFill="1" applyBorder="1" applyAlignment="1">
      <alignment horizontal="center" vertical="center" wrapText="1"/>
    </xf>
    <xf numFmtId="0" fontId="29" fillId="0" borderId="27" xfId="0" applyFont="1" applyFill="1" applyBorder="1" applyAlignment="1">
      <alignment horizontal="center" vertical="center"/>
    </xf>
    <xf numFmtId="0" fontId="29" fillId="0" borderId="11" xfId="0" applyFont="1" applyFill="1" applyBorder="1" applyAlignment="1">
      <alignment horizontal="center" vertical="center"/>
    </xf>
    <xf numFmtId="0" fontId="26" fillId="0" borderId="9" xfId="0" applyFont="1" applyFill="1" applyBorder="1" applyAlignment="1">
      <alignment horizontal="center" vertical="center"/>
    </xf>
    <xf numFmtId="0" fontId="24" fillId="18" borderId="8" xfId="0" applyFont="1" applyFill="1" applyBorder="1" applyAlignment="1">
      <alignment horizontal="center" vertical="center" wrapText="1"/>
    </xf>
    <xf numFmtId="0" fontId="26" fillId="18" borderId="27" xfId="0" applyFont="1" applyFill="1" applyBorder="1" applyAlignment="1">
      <alignment horizontal="center" vertical="center" wrapText="1"/>
    </xf>
    <xf numFmtId="0" fontId="26" fillId="18" borderId="11" xfId="0" applyFont="1" applyFill="1" applyBorder="1" applyAlignment="1">
      <alignment horizontal="center" vertical="center" wrapText="1"/>
    </xf>
    <xf numFmtId="0" fontId="26" fillId="18" borderId="27" xfId="0" applyFont="1" applyFill="1" applyBorder="1" applyAlignment="1">
      <alignment horizontal="center" vertical="center"/>
    </xf>
    <xf numFmtId="0" fontId="26" fillId="18" borderId="11" xfId="0" applyFont="1" applyFill="1" applyBorder="1" applyAlignment="1">
      <alignment horizontal="center" vertical="center"/>
    </xf>
    <xf numFmtId="0" fontId="26" fillId="0" borderId="8" xfId="0" applyFont="1" applyFill="1" applyBorder="1" applyAlignment="1">
      <alignment horizontal="right" vertical="center" wrapText="1"/>
    </xf>
    <xf numFmtId="0" fontId="26" fillId="0" borderId="8" xfId="0" applyFont="1" applyFill="1" applyBorder="1" applyAlignment="1">
      <alignment horizontal="center" vertical="center" wrapText="1"/>
    </xf>
    <xf numFmtId="0" fontId="26" fillId="0" borderId="8" xfId="0" applyFont="1" applyFill="1" applyBorder="1" applyAlignment="1">
      <alignment horizontal="right" vertical="center"/>
    </xf>
    <xf numFmtId="0" fontId="26" fillId="0" borderId="8" xfId="0" applyFont="1" applyFill="1" applyBorder="1" applyAlignment="1">
      <alignment horizontal="center" vertical="center"/>
    </xf>
    <xf numFmtId="0" fontId="48" fillId="2" borderId="0" xfId="0" applyFont="1" applyFill="1" applyBorder="1" applyAlignment="1">
      <alignment horizontal="center"/>
    </xf>
    <xf numFmtId="0" fontId="23" fillId="7" borderId="27" xfId="0" applyFont="1" applyFill="1" applyBorder="1" applyAlignment="1">
      <alignment horizontal="center" vertical="center"/>
    </xf>
    <xf numFmtId="0" fontId="23" fillId="7" borderId="11" xfId="0" applyFont="1" applyFill="1" applyBorder="1" applyAlignment="1">
      <alignment horizontal="center" vertical="center"/>
    </xf>
    <xf numFmtId="0" fontId="29" fillId="0" borderId="27" xfId="0" applyNumberFormat="1" applyFont="1" applyFill="1" applyBorder="1" applyAlignment="1">
      <alignment horizontal="center" vertical="center"/>
    </xf>
    <xf numFmtId="0" fontId="29" fillId="0" borderId="11" xfId="0" applyNumberFormat="1" applyFont="1" applyFill="1" applyBorder="1" applyAlignment="1">
      <alignment horizontal="center" vertical="center"/>
    </xf>
    <xf numFmtId="0" fontId="18" fillId="0" borderId="27" xfId="0" applyFont="1" applyFill="1" applyBorder="1" applyAlignment="1">
      <alignment horizontal="justify" vertical="center" wrapText="1"/>
    </xf>
    <xf numFmtId="0" fontId="18" fillId="0" borderId="25" xfId="0" applyFont="1" applyFill="1" applyBorder="1" applyAlignment="1">
      <alignment horizontal="justify" vertical="center" wrapText="1"/>
    </xf>
    <xf numFmtId="0" fontId="18" fillId="0" borderId="11" xfId="0" applyFont="1" applyFill="1" applyBorder="1" applyAlignment="1">
      <alignment horizontal="justify" vertical="center" wrapText="1"/>
    </xf>
    <xf numFmtId="0" fontId="26" fillId="7" borderId="48" xfId="0" applyFont="1" applyFill="1" applyBorder="1" applyAlignment="1">
      <alignment horizontal="center" vertical="center"/>
    </xf>
    <xf numFmtId="0" fontId="26" fillId="7" borderId="0" xfId="0" applyFont="1" applyFill="1" applyBorder="1" applyAlignment="1">
      <alignment horizontal="center" vertical="center"/>
    </xf>
    <xf numFmtId="0" fontId="26" fillId="7" borderId="71"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71" xfId="0" applyFont="1" applyFill="1" applyBorder="1" applyAlignment="1">
      <alignment horizontal="center" vertical="center"/>
    </xf>
    <xf numFmtId="0" fontId="19" fillId="0" borderId="48" xfId="0" applyFont="1" applyBorder="1" applyAlignment="1">
      <alignment horizontal="center" vertical="center"/>
    </xf>
    <xf numFmtId="0" fontId="19" fillId="0" borderId="0" xfId="0" applyFont="1" applyBorder="1" applyAlignment="1">
      <alignment horizontal="center" vertical="center"/>
    </xf>
    <xf numFmtId="0" fontId="19" fillId="0" borderId="71" xfId="0" applyFont="1" applyBorder="1" applyAlignment="1">
      <alignment horizontal="center" vertical="center"/>
    </xf>
    <xf numFmtId="0" fontId="47" fillId="0" borderId="0" xfId="0" applyFont="1" applyBorder="1" applyAlignment="1">
      <alignment horizontal="center" vertical="top"/>
    </xf>
    <xf numFmtId="0" fontId="47" fillId="0" borderId="71" xfId="0" applyFont="1" applyBorder="1" applyAlignment="1">
      <alignment horizontal="center" vertical="top"/>
    </xf>
    <xf numFmtId="0" fontId="26" fillId="0" borderId="27" xfId="0" applyFont="1" applyFill="1" applyBorder="1" applyAlignment="1">
      <alignment horizontal="center" vertical="center" wrapText="1"/>
    </xf>
    <xf numFmtId="0" fontId="26" fillId="0" borderId="25" xfId="0" applyFont="1" applyFill="1" applyBorder="1" applyAlignment="1">
      <alignment horizontal="center" vertical="center" wrapText="1"/>
    </xf>
    <xf numFmtId="0" fontId="26" fillId="0" borderId="11" xfId="0" applyFont="1" applyFill="1" applyBorder="1" applyAlignment="1">
      <alignment horizontal="center" vertical="center" wrapText="1"/>
    </xf>
    <xf numFmtId="0" fontId="25" fillId="0" borderId="8" xfId="0" applyFont="1" applyFill="1" applyBorder="1" applyAlignment="1">
      <alignment horizontal="left" vertical="center" wrapText="1"/>
    </xf>
    <xf numFmtId="0" fontId="22" fillId="0" borderId="27" xfId="0" applyFont="1" applyFill="1" applyBorder="1" applyAlignment="1">
      <alignment horizontal="center" vertical="center" wrapText="1"/>
    </xf>
    <xf numFmtId="0" fontId="22" fillId="0" borderId="25"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4" fillId="7" borderId="69" xfId="0" applyFont="1" applyFill="1" applyBorder="1" applyAlignment="1">
      <alignment horizontal="center" vertical="center" wrapText="1"/>
    </xf>
    <xf numFmtId="0" fontId="24" fillId="7" borderId="70" xfId="0" applyFont="1" applyFill="1" applyBorder="1" applyAlignment="1">
      <alignment horizontal="center" vertical="center" wrapText="1"/>
    </xf>
    <xf numFmtId="0" fontId="24" fillId="7" borderId="88" xfId="0" applyFont="1" applyFill="1" applyBorder="1" applyAlignment="1">
      <alignment horizontal="center" vertical="center" wrapText="1"/>
    </xf>
    <xf numFmtId="0" fontId="24" fillId="7" borderId="87" xfId="0" applyFont="1" applyFill="1" applyBorder="1" applyAlignment="1">
      <alignment horizontal="center" vertical="center" wrapText="1"/>
    </xf>
    <xf numFmtId="22" fontId="18" fillId="0" borderId="0" xfId="0" applyNumberFormat="1" applyFont="1" applyFill="1" applyAlignment="1">
      <alignment horizontal="center"/>
    </xf>
    <xf numFmtId="0" fontId="18" fillId="0" borderId="0" xfId="0" applyFont="1" applyFill="1" applyAlignment="1">
      <alignment horizontal="center"/>
    </xf>
    <xf numFmtId="0" fontId="26" fillId="0" borderId="0" xfId="0" applyFont="1" applyFill="1" applyBorder="1" applyAlignment="1" applyProtection="1">
      <alignment horizontal="center" shrinkToFit="1"/>
      <protection locked="0"/>
    </xf>
    <xf numFmtId="0" fontId="25" fillId="0" borderId="9" xfId="0" applyFont="1" applyFill="1" applyBorder="1" applyAlignment="1">
      <alignment horizontal="center" shrinkToFit="1"/>
    </xf>
    <xf numFmtId="0" fontId="25" fillId="0" borderId="87" xfId="0" applyFont="1" applyFill="1" applyBorder="1" applyAlignment="1">
      <alignment horizontal="center" shrinkToFit="1"/>
    </xf>
    <xf numFmtId="0" fontId="24" fillId="7" borderId="24" xfId="0" applyFont="1" applyFill="1" applyBorder="1" applyAlignment="1">
      <alignment horizontal="center" vertical="center" wrapText="1"/>
    </xf>
    <xf numFmtId="0" fontId="24" fillId="7" borderId="9" xfId="0" applyFont="1" applyFill="1" applyBorder="1" applyAlignment="1">
      <alignment horizontal="center" vertical="center" wrapText="1"/>
    </xf>
    <xf numFmtId="0" fontId="18" fillId="0" borderId="27" xfId="0" applyFont="1" applyFill="1" applyBorder="1" applyAlignment="1">
      <alignment horizontal="left" vertical="center" wrapText="1"/>
    </xf>
    <xf numFmtId="0" fontId="18" fillId="0" borderId="25" xfId="0" applyFont="1" applyFill="1" applyBorder="1" applyAlignment="1">
      <alignment horizontal="left" vertical="center" wrapText="1"/>
    </xf>
    <xf numFmtId="0" fontId="18" fillId="0" borderId="11" xfId="0" applyFont="1" applyFill="1" applyBorder="1" applyAlignment="1">
      <alignment horizontal="left" vertical="center" wrapText="1"/>
    </xf>
    <xf numFmtId="166" fontId="24" fillId="7" borderId="27" xfId="0" applyNumberFormat="1" applyFont="1" applyFill="1" applyBorder="1" applyAlignment="1">
      <alignment horizontal="center" vertical="center" wrapText="1"/>
    </xf>
    <xf numFmtId="166" fontId="24" fillId="7" borderId="11" xfId="0" applyNumberFormat="1" applyFont="1" applyFill="1" applyBorder="1" applyAlignment="1">
      <alignment horizontal="center" vertical="center" wrapText="1"/>
    </xf>
    <xf numFmtId="0" fontId="24" fillId="7" borderId="8" xfId="0" applyFont="1" applyFill="1" applyBorder="1" applyAlignment="1">
      <alignment horizontal="center" vertical="center" wrapText="1"/>
    </xf>
    <xf numFmtId="166" fontId="24" fillId="7" borderId="8" xfId="0" applyNumberFormat="1" applyFont="1" applyFill="1" applyBorder="1" applyAlignment="1">
      <alignment horizontal="center" vertical="center" wrapText="1"/>
    </xf>
    <xf numFmtId="166" fontId="24" fillId="7" borderId="69" xfId="0" applyNumberFormat="1" applyFont="1" applyFill="1" applyBorder="1" applyAlignment="1">
      <alignment horizontal="center" vertical="center" wrapText="1"/>
    </xf>
    <xf numFmtId="166" fontId="24" fillId="7" borderId="70" xfId="0" applyNumberFormat="1" applyFont="1" applyFill="1" applyBorder="1" applyAlignment="1">
      <alignment horizontal="center" vertical="center" wrapText="1"/>
    </xf>
    <xf numFmtId="166" fontId="24" fillId="7" borderId="88" xfId="0" applyNumberFormat="1" applyFont="1" applyFill="1" applyBorder="1" applyAlignment="1">
      <alignment horizontal="center" vertical="center" wrapText="1"/>
    </xf>
    <xf numFmtId="166" fontId="24" fillId="7" borderId="87" xfId="0" applyNumberFormat="1" applyFont="1" applyFill="1" applyBorder="1" applyAlignment="1">
      <alignment horizontal="center" vertical="center" wrapText="1"/>
    </xf>
    <xf numFmtId="0" fontId="26" fillId="0" borderId="27" xfId="0" applyFont="1" applyFill="1" applyBorder="1" applyAlignment="1">
      <alignment horizontal="right" vertical="center" wrapText="1"/>
    </xf>
    <xf numFmtId="0" fontId="26" fillId="0" borderId="25" xfId="0" applyFont="1" applyFill="1" applyBorder="1" applyAlignment="1">
      <alignment horizontal="right" vertical="center" wrapText="1"/>
    </xf>
    <xf numFmtId="0" fontId="26" fillId="0" borderId="11" xfId="0" applyFont="1" applyFill="1" applyBorder="1" applyAlignment="1">
      <alignment horizontal="right" vertical="center" wrapText="1"/>
    </xf>
    <xf numFmtId="0" fontId="5" fillId="2" borderId="27" xfId="0" applyFont="1" applyFill="1" applyBorder="1" applyAlignment="1" applyProtection="1">
      <alignment horizontal="left" vertical="top"/>
      <protection locked="0"/>
    </xf>
    <xf numFmtId="0" fontId="5" fillId="2" borderId="25" xfId="0" applyFont="1" applyFill="1" applyBorder="1" applyAlignment="1" applyProtection="1">
      <alignment horizontal="left" vertical="top"/>
      <protection locked="0"/>
    </xf>
    <xf numFmtId="0" fontId="5" fillId="2" borderId="12" xfId="0" applyFont="1" applyFill="1" applyBorder="1" applyAlignment="1" applyProtection="1">
      <alignment horizontal="left" vertical="top"/>
      <protection locked="0"/>
    </xf>
    <xf numFmtId="0" fontId="35" fillId="17" borderId="72" xfId="0" applyFont="1" applyFill="1" applyBorder="1" applyAlignment="1" applyProtection="1">
      <alignment horizontal="center"/>
      <protection hidden="1"/>
    </xf>
    <xf numFmtId="0" fontId="35" fillId="17" borderId="73" xfId="0" applyFont="1" applyFill="1" applyBorder="1" applyAlignment="1" applyProtection="1">
      <alignment horizontal="center"/>
      <protection hidden="1"/>
    </xf>
    <xf numFmtId="0" fontId="35" fillId="17" borderId="74" xfId="0" applyFont="1" applyFill="1" applyBorder="1" applyAlignment="1" applyProtection="1">
      <alignment horizontal="center"/>
      <protection hidden="1"/>
    </xf>
    <xf numFmtId="0" fontId="2" fillId="2" borderId="20" xfId="0" applyFont="1" applyFill="1" applyBorder="1" applyAlignment="1">
      <alignment horizontal="center" wrapText="1"/>
    </xf>
    <xf numFmtId="0" fontId="0" fillId="2" borderId="20" xfId="0" applyFill="1" applyBorder="1" applyAlignment="1">
      <alignment horizontal="center" wrapText="1"/>
    </xf>
    <xf numFmtId="0" fontId="0" fillId="2" borderId="21" xfId="0" applyFill="1" applyBorder="1" applyAlignment="1">
      <alignment horizontal="center" wrapText="1"/>
    </xf>
    <xf numFmtId="0" fontId="0" fillId="2" borderId="9" xfId="0" applyFill="1" applyBorder="1" applyAlignment="1">
      <alignment horizontal="center" wrapText="1"/>
    </xf>
    <xf numFmtId="0" fontId="0" fillId="2" borderId="79" xfId="0" applyFill="1" applyBorder="1" applyAlignment="1">
      <alignment horizontal="center" wrapText="1"/>
    </xf>
    <xf numFmtId="0" fontId="5" fillId="2" borderId="27" xfId="0" applyFont="1" applyFill="1" applyBorder="1" applyAlignment="1" applyProtection="1">
      <alignment horizontal="left" vertical="center" wrapText="1"/>
      <protection locked="0"/>
    </xf>
    <xf numFmtId="0" fontId="5" fillId="2" borderId="25" xfId="0" applyFont="1" applyFill="1" applyBorder="1" applyAlignment="1" applyProtection="1">
      <alignment horizontal="left" vertical="center" wrapText="1"/>
      <protection locked="0"/>
    </xf>
    <xf numFmtId="0" fontId="5" fillId="2" borderId="12" xfId="0" applyFont="1" applyFill="1" applyBorder="1" applyAlignment="1" applyProtection="1">
      <alignment horizontal="left" vertical="center" wrapText="1"/>
      <protection locked="0"/>
    </xf>
    <xf numFmtId="0" fontId="5" fillId="2" borderId="27" xfId="0" applyFont="1" applyFill="1" applyBorder="1" applyAlignment="1" applyProtection="1">
      <alignment horizontal="left" vertical="top" wrapText="1"/>
      <protection locked="0"/>
    </xf>
    <xf numFmtId="0" fontId="5" fillId="2" borderId="25" xfId="0" applyFont="1" applyFill="1" applyBorder="1" applyAlignment="1" applyProtection="1">
      <alignment horizontal="left" vertical="top" wrapText="1"/>
      <protection locked="0"/>
    </xf>
    <xf numFmtId="0" fontId="5" fillId="2" borderId="12" xfId="0" applyFont="1" applyFill="1" applyBorder="1" applyAlignment="1" applyProtection="1">
      <alignment horizontal="left" vertical="top" wrapText="1"/>
      <protection locked="0"/>
    </xf>
    <xf numFmtId="0" fontId="21" fillId="0" borderId="1" xfId="0" applyFont="1" applyFill="1" applyBorder="1" applyAlignment="1">
      <alignment horizontal="left" vertical="center"/>
    </xf>
    <xf numFmtId="0" fontId="21" fillId="0" borderId="8" xfId="0" applyFont="1" applyFill="1" applyBorder="1" applyAlignment="1">
      <alignment horizontal="left" vertical="center"/>
    </xf>
    <xf numFmtId="0" fontId="21" fillId="0" borderId="8" xfId="0" applyFont="1" applyFill="1" applyBorder="1" applyAlignment="1">
      <alignment horizontal="center" vertical="center"/>
    </xf>
    <xf numFmtId="0" fontId="21" fillId="0" borderId="16" xfId="0" applyFont="1" applyFill="1" applyBorder="1" applyAlignment="1">
      <alignment horizontal="center" vertical="center"/>
    </xf>
    <xf numFmtId="0" fontId="23" fillId="0" borderId="13" xfId="0" applyFont="1" applyFill="1" applyBorder="1" applyAlignment="1">
      <alignment horizontal="left" vertical="center"/>
    </xf>
    <xf numFmtId="0" fontId="23" fillId="0" borderId="10" xfId="0" applyFont="1" applyFill="1" applyBorder="1" applyAlignment="1">
      <alignment horizontal="left" vertical="center"/>
    </xf>
    <xf numFmtId="0" fontId="23" fillId="0" borderId="10" xfId="0" applyFont="1" applyFill="1" applyBorder="1" applyAlignment="1">
      <alignment horizontal="center" vertical="center"/>
    </xf>
    <xf numFmtId="0" fontId="23" fillId="0" borderId="18" xfId="0" applyFont="1" applyFill="1" applyBorder="1" applyAlignment="1">
      <alignment horizontal="center" vertic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3" fillId="12" borderId="90" xfId="0" applyFont="1" applyFill="1" applyBorder="1" applyAlignment="1" applyProtection="1">
      <alignment horizontal="center"/>
      <protection hidden="1"/>
    </xf>
    <xf numFmtId="0" fontId="3" fillId="12" borderId="73" xfId="0" applyFont="1" applyFill="1" applyBorder="1" applyAlignment="1" applyProtection="1">
      <alignment horizontal="center"/>
      <protection hidden="1"/>
    </xf>
    <xf numFmtId="0" fontId="3" fillId="12" borderId="74" xfId="0" applyFont="1" applyFill="1" applyBorder="1" applyAlignment="1" applyProtection="1">
      <alignment horizontal="center"/>
      <protection hidden="1"/>
    </xf>
    <xf numFmtId="0" fontId="5" fillId="12" borderId="8" xfId="0" applyFont="1" applyFill="1" applyBorder="1" applyAlignment="1" applyProtection="1">
      <alignment horizontal="center"/>
      <protection locked="0"/>
    </xf>
    <xf numFmtId="0" fontId="3" fillId="13" borderId="72" xfId="0" applyFont="1" applyFill="1" applyBorder="1" applyAlignment="1" applyProtection="1">
      <alignment horizontal="center"/>
      <protection hidden="1"/>
    </xf>
    <xf numFmtId="0" fontId="3" fillId="13" borderId="73" xfId="0" applyFont="1" applyFill="1" applyBorder="1" applyAlignment="1" applyProtection="1">
      <alignment horizontal="center"/>
      <protection hidden="1"/>
    </xf>
    <xf numFmtId="0" fontId="3" fillId="13" borderId="74" xfId="0" applyFont="1" applyFill="1" applyBorder="1" applyAlignment="1" applyProtection="1">
      <alignment horizontal="center"/>
      <protection hidden="1"/>
    </xf>
    <xf numFmtId="0" fontId="2" fillId="2" borderId="20" xfId="0" applyFont="1" applyFill="1" applyBorder="1" applyAlignment="1">
      <alignment horizontal="left" wrapText="1"/>
    </xf>
    <xf numFmtId="0" fontId="0" fillId="2" borderId="20" xfId="0" applyFill="1" applyBorder="1" applyAlignment="1">
      <alignment horizontal="left"/>
    </xf>
    <xf numFmtId="0" fontId="21" fillId="0" borderId="1" xfId="0" applyFont="1" applyFill="1" applyBorder="1" applyAlignment="1">
      <alignment horizontal="left" vertical="center" wrapText="1"/>
    </xf>
    <xf numFmtId="0" fontId="21" fillId="0" borderId="8" xfId="0" applyFont="1" applyFill="1" applyBorder="1" applyAlignment="1">
      <alignment horizontal="left" vertical="center" wrapText="1"/>
    </xf>
    <xf numFmtId="168" fontId="33" fillId="2" borderId="80" xfId="0" applyNumberFormat="1" applyFont="1" applyFill="1" applyBorder="1" applyAlignment="1">
      <alignment horizontal="center" vertical="center" wrapText="1"/>
    </xf>
    <xf numFmtId="168" fontId="33" fillId="2" borderId="82" xfId="0" applyNumberFormat="1" applyFont="1" applyFill="1" applyBorder="1" applyAlignment="1">
      <alignment horizontal="center" vertical="center" wrapText="1"/>
    </xf>
    <xf numFmtId="0" fontId="5" fillId="12" borderId="27" xfId="0" applyFont="1" applyFill="1" applyBorder="1" applyAlignment="1" applyProtection="1">
      <alignment horizontal="center"/>
      <protection locked="0"/>
    </xf>
    <xf numFmtId="0" fontId="5" fillId="12" borderId="25" xfId="0" applyFont="1" applyFill="1" applyBorder="1" applyAlignment="1" applyProtection="1">
      <alignment horizontal="center"/>
      <protection locked="0"/>
    </xf>
    <xf numFmtId="0" fontId="5" fillId="12" borderId="11" xfId="0" applyFont="1" applyFill="1" applyBorder="1" applyAlignment="1" applyProtection="1">
      <alignment horizontal="center"/>
      <protection locked="0"/>
    </xf>
    <xf numFmtId="0" fontId="3" fillId="0" borderId="80" xfId="0" applyFont="1" applyBorder="1" applyAlignment="1">
      <alignment horizontal="center" vertical="center"/>
    </xf>
    <xf numFmtId="0" fontId="3" fillId="0" borderId="82" xfId="0" applyFont="1" applyBorder="1" applyAlignment="1">
      <alignment horizontal="center" vertical="center"/>
    </xf>
    <xf numFmtId="0" fontId="3" fillId="0" borderId="80" xfId="0" applyFont="1" applyBorder="1" applyAlignment="1">
      <alignment horizontal="center" vertical="center" wrapText="1"/>
    </xf>
    <xf numFmtId="0" fontId="3" fillId="0" borderId="83" xfId="0" applyFont="1" applyBorder="1" applyAlignment="1">
      <alignment horizontal="center" vertical="center" wrapText="1"/>
    </xf>
    <xf numFmtId="0" fontId="3" fillId="2" borderId="19"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4" xfId="0" applyFont="1" applyFill="1" applyBorder="1" applyAlignment="1">
      <alignment horizontal="center" vertical="center" wrapText="1"/>
    </xf>
    <xf numFmtId="168" fontId="8" fillId="2" borderId="30" xfId="0" applyNumberFormat="1" applyFont="1" applyFill="1" applyBorder="1" applyAlignment="1">
      <alignment horizontal="center" vertical="center" wrapText="1"/>
    </xf>
    <xf numFmtId="168" fontId="8" fillId="2" borderId="29" xfId="0" applyNumberFormat="1" applyFont="1" applyFill="1" applyBorder="1" applyAlignment="1">
      <alignment horizontal="center" vertical="center" wrapText="1"/>
    </xf>
    <xf numFmtId="168" fontId="8" fillId="2" borderId="14" xfId="0" applyNumberFormat="1" applyFont="1" applyFill="1" applyBorder="1" applyAlignment="1">
      <alignment horizontal="center" vertical="center" wrapText="1"/>
    </xf>
    <xf numFmtId="0" fontId="2" fillId="2" borderId="32" xfId="0" applyFont="1" applyFill="1" applyBorder="1" applyAlignment="1">
      <alignment horizontal="center" wrapText="1"/>
    </xf>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2" fillId="2" borderId="1" xfId="0" applyFont="1" applyFill="1" applyBorder="1" applyAlignment="1">
      <alignment horizontal="center" wrapText="1"/>
    </xf>
    <xf numFmtId="0" fontId="2" fillId="2" borderId="8" xfId="0" applyFont="1" applyFill="1" applyBorder="1" applyAlignment="1">
      <alignment horizontal="center" wrapText="1"/>
    </xf>
    <xf numFmtId="0" fontId="2" fillId="2" borderId="16" xfId="0" applyFont="1" applyFill="1" applyBorder="1" applyAlignment="1">
      <alignment horizontal="center" wrapText="1"/>
    </xf>
    <xf numFmtId="0" fontId="8" fillId="2" borderId="26" xfId="0" applyFont="1" applyFill="1" applyBorder="1" applyAlignment="1">
      <alignment horizontal="right"/>
    </xf>
    <xf numFmtId="0" fontId="8" fillId="2" borderId="25" xfId="0" applyFont="1" applyFill="1" applyBorder="1" applyAlignment="1">
      <alignment horizontal="right"/>
    </xf>
    <xf numFmtId="1" fontId="8" fillId="12" borderId="9" xfId="0" applyNumberFormat="1" applyFont="1" applyFill="1" applyBorder="1" applyAlignment="1" applyProtection="1">
      <alignment horizontal="center"/>
      <protection locked="0"/>
    </xf>
    <xf numFmtId="0" fontId="34" fillId="13" borderId="80" xfId="0" applyFont="1" applyFill="1" applyBorder="1" applyAlignment="1">
      <alignment horizontal="center" vertical="center" wrapText="1"/>
    </xf>
    <xf numFmtId="0" fontId="34" fillId="13" borderId="81" xfId="0" applyFont="1" applyFill="1" applyBorder="1" applyAlignment="1">
      <alignment horizontal="center" vertical="center" wrapText="1"/>
    </xf>
    <xf numFmtId="0" fontId="34" fillId="14" borderId="80" xfId="0" applyFont="1" applyFill="1" applyBorder="1" applyAlignment="1">
      <alignment horizontal="center" vertical="center" wrapText="1"/>
    </xf>
    <xf numFmtId="0" fontId="34" fillId="14" borderId="81" xfId="0" applyFont="1" applyFill="1" applyBorder="1" applyAlignment="1">
      <alignment horizontal="center" vertical="center" wrapText="1"/>
    </xf>
    <xf numFmtId="0" fontId="8" fillId="2" borderId="5" xfId="0" applyFont="1" applyFill="1" applyBorder="1" applyAlignment="1">
      <alignment horizontal="right"/>
    </xf>
    <xf numFmtId="0" fontId="8" fillId="2" borderId="6" xfId="0" applyFont="1" applyFill="1" applyBorder="1" applyAlignment="1">
      <alignment horizontal="right"/>
    </xf>
    <xf numFmtId="169" fontId="8" fillId="2" borderId="6" xfId="0" applyNumberFormat="1" applyFont="1" applyFill="1" applyBorder="1" applyAlignment="1" applyProtection="1">
      <alignment horizontal="center"/>
      <protection hidden="1"/>
    </xf>
    <xf numFmtId="0" fontId="3" fillId="15" borderId="13" xfId="0" applyFont="1" applyFill="1" applyBorder="1" applyAlignment="1">
      <alignment horizontal="center"/>
    </xf>
    <xf numFmtId="0" fontId="3" fillId="15" borderId="10" xfId="0" applyFont="1" applyFill="1" applyBorder="1" applyAlignment="1">
      <alignment horizontal="center"/>
    </xf>
    <xf numFmtId="0" fontId="3" fillId="15" borderId="18" xfId="0" applyFont="1" applyFill="1" applyBorder="1" applyAlignment="1">
      <alignment horizontal="center"/>
    </xf>
    <xf numFmtId="0" fontId="5" fillId="2" borderId="32" xfId="0" applyFont="1" applyFill="1" applyBorder="1" applyAlignment="1">
      <alignment horizontal="center"/>
    </xf>
    <xf numFmtId="0" fontId="5" fillId="2" borderId="2" xfId="0" applyFont="1" applyFill="1" applyBorder="1" applyAlignment="1">
      <alignment horizontal="center"/>
    </xf>
    <xf numFmtId="0" fontId="5" fillId="2" borderId="3" xfId="0" applyFont="1" applyFill="1" applyBorder="1" applyAlignment="1">
      <alignment horizontal="center"/>
    </xf>
    <xf numFmtId="0" fontId="3" fillId="2" borderId="72" xfId="0" applyFont="1" applyFill="1" applyBorder="1" applyAlignment="1">
      <alignment horizontal="center" vertical="center"/>
    </xf>
    <xf numFmtId="0" fontId="3" fillId="2" borderId="73" xfId="0" applyFont="1" applyFill="1" applyBorder="1" applyAlignment="1">
      <alignment horizontal="center" vertical="center"/>
    </xf>
    <xf numFmtId="0" fontId="3" fillId="2" borderId="74" xfId="0" applyFont="1" applyFill="1" applyBorder="1" applyAlignment="1">
      <alignment horizontal="center" vertical="center"/>
    </xf>
    <xf numFmtId="2" fontId="5" fillId="2" borderId="5" xfId="0" applyNumberFormat="1" applyFont="1" applyFill="1" applyBorder="1" applyAlignment="1">
      <alignment horizontal="center"/>
    </xf>
    <xf numFmtId="2" fontId="5" fillId="2" borderId="6" xfId="0" applyNumberFormat="1" applyFont="1" applyFill="1" applyBorder="1" applyAlignment="1">
      <alignment horizontal="center"/>
    </xf>
    <xf numFmtId="2" fontId="5" fillId="2" borderId="15" xfId="0" applyNumberFormat="1" applyFont="1" applyFill="1" applyBorder="1" applyAlignment="1">
      <alignment horizontal="center"/>
    </xf>
    <xf numFmtId="0" fontId="5" fillId="2" borderId="19"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2" borderId="75" xfId="0" applyFont="1" applyFill="1" applyBorder="1" applyAlignment="1">
      <alignment horizontal="left" vertical="center" wrapText="1"/>
    </xf>
    <xf numFmtId="0" fontId="5" fillId="2" borderId="76" xfId="0" applyFont="1" applyFill="1" applyBorder="1" applyAlignment="1">
      <alignment horizontal="left" vertical="center" wrapText="1"/>
    </xf>
    <xf numFmtId="0" fontId="5" fillId="2" borderId="77" xfId="0" applyFont="1" applyFill="1" applyBorder="1" applyAlignment="1">
      <alignment horizontal="left" vertical="center" wrapText="1"/>
    </xf>
    <xf numFmtId="0" fontId="5" fillId="2" borderId="78" xfId="0" applyFont="1" applyFill="1" applyBorder="1" applyAlignment="1">
      <alignment horizontal="left" vertical="center" wrapText="1"/>
    </xf>
    <xf numFmtId="0" fontId="33" fillId="2" borderId="30" xfId="0" applyFont="1" applyFill="1" applyBorder="1" applyAlignment="1">
      <alignment horizontal="center"/>
    </xf>
    <xf numFmtId="0" fontId="33" fillId="2" borderId="29" xfId="0" applyFont="1" applyFill="1" applyBorder="1" applyAlignment="1">
      <alignment horizontal="center"/>
    </xf>
    <xf numFmtId="0" fontId="33" fillId="2" borderId="14" xfId="0" applyFont="1" applyFill="1" applyBorder="1" applyAlignment="1">
      <alignment horizontal="center"/>
    </xf>
    <xf numFmtId="0" fontId="8" fillId="2" borderId="76" xfId="0" applyFont="1" applyFill="1" applyBorder="1" applyAlignment="1">
      <alignment horizontal="right"/>
    </xf>
    <xf numFmtId="0" fontId="8" fillId="2" borderId="77" xfId="0" applyFont="1" applyFill="1" applyBorder="1" applyAlignment="1">
      <alignment horizontal="right"/>
    </xf>
    <xf numFmtId="1" fontId="8" fillId="2" borderId="0" xfId="0" applyNumberFormat="1" applyFont="1" applyFill="1" applyBorder="1" applyAlignment="1">
      <alignment horizontal="center"/>
    </xf>
    <xf numFmtId="0" fontId="2" fillId="2" borderId="20" xfId="0" applyFont="1" applyFill="1" applyBorder="1" applyAlignment="1">
      <alignment horizontal="left" vertical="top" wrapText="1"/>
    </xf>
    <xf numFmtId="0" fontId="0" fillId="2" borderId="20" xfId="0" applyFill="1" applyBorder="1" applyAlignment="1">
      <alignment horizontal="left" vertical="top"/>
    </xf>
    <xf numFmtId="0" fontId="3" fillId="10" borderId="19" xfId="0" applyFont="1" applyFill="1" applyBorder="1" applyAlignment="1">
      <alignment horizontal="center"/>
    </xf>
    <xf numFmtId="0" fontId="3" fillId="10" borderId="20" xfId="0" applyFont="1" applyFill="1" applyBorder="1" applyAlignment="1">
      <alignment horizontal="center"/>
    </xf>
    <xf numFmtId="0" fontId="3" fillId="10" borderId="21" xfId="0" applyFont="1" applyFill="1" applyBorder="1" applyAlignment="1">
      <alignment horizontal="center"/>
    </xf>
    <xf numFmtId="1" fontId="33" fillId="12" borderId="9" xfId="0" applyNumberFormat="1" applyFont="1" applyFill="1" applyBorder="1" applyAlignment="1" applyProtection="1">
      <alignment horizontal="center"/>
      <protection locked="0"/>
    </xf>
    <xf numFmtId="0" fontId="23" fillId="4" borderId="30" xfId="0" applyFont="1" applyFill="1" applyBorder="1" applyAlignment="1">
      <alignment horizontal="left" vertical="center"/>
    </xf>
    <xf numFmtId="0" fontId="23" fillId="4" borderId="29" xfId="0" applyFont="1" applyFill="1" applyBorder="1" applyAlignment="1">
      <alignment horizontal="left" vertical="center"/>
    </xf>
    <xf numFmtId="0" fontId="23" fillId="4" borderId="14" xfId="0" applyFont="1" applyFill="1" applyBorder="1" applyAlignment="1">
      <alignment horizontal="left" vertical="center"/>
    </xf>
    <xf numFmtId="0" fontId="23" fillId="0" borderId="26" xfId="0" applyFont="1" applyFill="1" applyBorder="1" applyAlignment="1">
      <alignment horizontal="left" vertical="center"/>
    </xf>
    <xf numFmtId="0" fontId="23" fillId="0" borderId="25" xfId="0" applyFont="1" applyFill="1" applyBorder="1" applyAlignment="1">
      <alignment horizontal="left" vertical="center"/>
    </xf>
    <xf numFmtId="0" fontId="23" fillId="0" borderId="12" xfId="0" applyFont="1" applyFill="1" applyBorder="1" applyAlignment="1">
      <alignment horizontal="left" vertical="center"/>
    </xf>
    <xf numFmtId="0" fontId="30" fillId="0" borderId="26" xfId="0" applyFont="1" applyFill="1" applyBorder="1" applyAlignment="1">
      <alignment horizontal="justify" vertical="center" wrapText="1"/>
    </xf>
    <xf numFmtId="0" fontId="21" fillId="0" borderId="25" xfId="0" applyFont="1" applyFill="1" applyBorder="1" applyAlignment="1">
      <alignment horizontal="justify" vertical="center"/>
    </xf>
    <xf numFmtId="0" fontId="21" fillId="0" borderId="12" xfId="0" applyFont="1" applyFill="1" applyBorder="1" applyAlignment="1">
      <alignment horizontal="justify" vertical="center"/>
    </xf>
    <xf numFmtId="0" fontId="26" fillId="9" borderId="72" xfId="0" applyFont="1" applyFill="1" applyBorder="1" applyAlignment="1">
      <alignment horizontal="center" vertical="center"/>
    </xf>
    <xf numFmtId="0" fontId="26" fillId="9" borderId="73" xfId="0" applyFont="1" applyFill="1" applyBorder="1" applyAlignment="1">
      <alignment horizontal="center" vertical="center"/>
    </xf>
    <xf numFmtId="0" fontId="26" fillId="9" borderId="74" xfId="0" applyFont="1" applyFill="1" applyBorder="1" applyAlignment="1">
      <alignment horizontal="center" vertical="center"/>
    </xf>
    <xf numFmtId="0" fontId="21" fillId="0" borderId="26" xfId="0" applyFont="1" applyFill="1" applyBorder="1" applyAlignment="1">
      <alignment horizontal="center" vertical="center" wrapText="1"/>
    </xf>
    <xf numFmtId="0" fontId="21" fillId="0" borderId="25" xfId="0" applyFont="1" applyFill="1" applyBorder="1" applyAlignment="1">
      <alignment horizontal="center" vertical="center" wrapText="1"/>
    </xf>
    <xf numFmtId="0" fontId="21" fillId="0" borderId="11" xfId="0" applyFont="1" applyFill="1" applyBorder="1" applyAlignment="1">
      <alignment horizontal="center" vertical="center" wrapText="1"/>
    </xf>
    <xf numFmtId="0" fontId="23" fillId="0" borderId="8" xfId="0" applyFont="1" applyFill="1" applyBorder="1" applyAlignment="1">
      <alignment horizontal="center" vertical="center"/>
    </xf>
    <xf numFmtId="0" fontId="23" fillId="15" borderId="8" xfId="0" applyFont="1" applyFill="1" applyBorder="1" applyAlignment="1">
      <alignment horizontal="center" vertical="center"/>
    </xf>
    <xf numFmtId="0" fontId="23" fillId="15" borderId="16" xfId="0" applyFont="1" applyFill="1" applyBorder="1" applyAlignment="1">
      <alignment horizontal="center" vertical="center"/>
    </xf>
    <xf numFmtId="0" fontId="30" fillId="0" borderId="1" xfId="0" applyFont="1" applyFill="1" applyBorder="1" applyAlignment="1">
      <alignment horizontal="left" vertical="center"/>
    </xf>
    <xf numFmtId="0" fontId="30" fillId="0" borderId="8" xfId="0" applyFont="1" applyFill="1" applyBorder="1" applyAlignment="1">
      <alignment horizontal="left" vertical="center"/>
    </xf>
    <xf numFmtId="0" fontId="30" fillId="0" borderId="8" xfId="0" applyFont="1" applyFill="1" applyBorder="1" applyAlignment="1">
      <alignment horizontal="center" vertical="center"/>
    </xf>
    <xf numFmtId="0" fontId="30" fillId="0" borderId="16" xfId="0" applyFont="1" applyFill="1" applyBorder="1" applyAlignment="1">
      <alignment horizontal="center" vertical="center"/>
    </xf>
    <xf numFmtId="0" fontId="23" fillId="15" borderId="10" xfId="0" applyFont="1" applyFill="1" applyBorder="1" applyAlignment="1">
      <alignment horizontal="center" vertical="center"/>
    </xf>
    <xf numFmtId="0" fontId="23" fillId="15" borderId="18" xfId="0" applyFont="1" applyFill="1" applyBorder="1" applyAlignment="1">
      <alignment horizontal="center" vertical="center"/>
    </xf>
    <xf numFmtId="0" fontId="28" fillId="0" borderId="27" xfId="0" applyFont="1" applyFill="1" applyBorder="1" applyAlignment="1">
      <alignment vertical="center"/>
    </xf>
    <xf numFmtId="0" fontId="28" fillId="0" borderId="25" xfId="0" applyFont="1" applyFill="1" applyBorder="1" applyAlignment="1">
      <alignment vertical="center"/>
    </xf>
    <xf numFmtId="0" fontId="28" fillId="0" borderId="11" xfId="0" applyFont="1" applyFill="1" applyBorder="1" applyAlignment="1">
      <alignment vertical="center"/>
    </xf>
    <xf numFmtId="0" fontId="28" fillId="0" borderId="12" xfId="0" applyFont="1" applyFill="1" applyBorder="1" applyAlignment="1">
      <alignment vertical="center"/>
    </xf>
    <xf numFmtId="0" fontId="28" fillId="0" borderId="27" xfId="0" applyFont="1" applyFill="1" applyBorder="1" applyAlignment="1">
      <alignment vertical="center" wrapText="1"/>
    </xf>
    <xf numFmtId="0" fontId="28" fillId="0" borderId="25" xfId="0" applyFont="1" applyFill="1" applyBorder="1" applyAlignment="1">
      <alignment vertical="center" wrapText="1"/>
    </xf>
    <xf numFmtId="0" fontId="28" fillId="0" borderId="11" xfId="0" applyFont="1" applyFill="1" applyBorder="1" applyAlignment="1">
      <alignment vertical="center" wrapText="1"/>
    </xf>
    <xf numFmtId="0" fontId="23" fillId="6" borderId="30" xfId="0" applyFont="1" applyFill="1" applyBorder="1" applyAlignment="1">
      <alignment horizontal="left" vertical="center"/>
    </xf>
    <xf numFmtId="0" fontId="23" fillId="6" borderId="29" xfId="0" applyFont="1" applyFill="1" applyBorder="1" applyAlignment="1">
      <alignment horizontal="left" vertical="center"/>
    </xf>
    <xf numFmtId="0" fontId="23" fillId="6" borderId="14" xfId="0" applyFont="1" applyFill="1" applyBorder="1" applyAlignment="1">
      <alignment horizontal="left" vertical="center"/>
    </xf>
    <xf numFmtId="0" fontId="27" fillId="7" borderId="27" xfId="0" applyFont="1" applyFill="1" applyBorder="1" applyAlignment="1">
      <alignment horizontal="center" vertical="center" wrapText="1"/>
    </xf>
    <xf numFmtId="0" fontId="27" fillId="7" borderId="25" xfId="0" applyFont="1" applyFill="1" applyBorder="1" applyAlignment="1">
      <alignment horizontal="center" vertical="center" wrapText="1"/>
    </xf>
    <xf numFmtId="0" fontId="27" fillId="7" borderId="11" xfId="0" applyFont="1" applyFill="1" applyBorder="1" applyAlignment="1">
      <alignment horizontal="center" vertical="center" wrapText="1"/>
    </xf>
    <xf numFmtId="0" fontId="27" fillId="7" borderId="12" xfId="0" applyFont="1" applyFill="1" applyBorder="1" applyAlignment="1">
      <alignment horizontal="center" vertical="center" wrapText="1"/>
    </xf>
    <xf numFmtId="0" fontId="23" fillId="7" borderId="30" xfId="0" applyFont="1" applyFill="1" applyBorder="1" applyAlignment="1">
      <alignment horizontal="left" vertical="center"/>
    </xf>
    <xf numFmtId="0" fontId="23" fillId="7" borderId="29" xfId="0" applyFont="1" applyFill="1" applyBorder="1" applyAlignment="1">
      <alignment horizontal="left" vertical="center"/>
    </xf>
    <xf numFmtId="0" fontId="23" fillId="7" borderId="68" xfId="0" applyFont="1" applyFill="1" applyBorder="1" applyAlignment="1">
      <alignment horizontal="left" vertical="center"/>
    </xf>
    <xf numFmtId="0" fontId="23" fillId="7" borderId="67" xfId="0" applyFont="1" applyFill="1" applyBorder="1" applyAlignment="1">
      <alignment horizontal="center" vertical="center"/>
    </xf>
    <xf numFmtId="0" fontId="23" fillId="7" borderId="68" xfId="0" applyFont="1" applyFill="1" applyBorder="1" applyAlignment="1">
      <alignment horizontal="center" vertical="center"/>
    </xf>
    <xf numFmtId="0" fontId="23" fillId="7" borderId="29" xfId="0" applyFont="1" applyFill="1" applyBorder="1" applyAlignment="1">
      <alignment horizontal="center" vertical="center"/>
    </xf>
    <xf numFmtId="0" fontId="23" fillId="7" borderId="14" xfId="0" applyFont="1" applyFill="1" applyBorder="1" applyAlignment="1">
      <alignment horizontal="center" vertical="center"/>
    </xf>
    <xf numFmtId="0" fontId="21" fillId="0" borderId="13" xfId="0" applyFont="1" applyFill="1" applyBorder="1" applyAlignment="1">
      <alignment vertical="center"/>
    </xf>
    <xf numFmtId="0" fontId="21" fillId="0" borderId="10" xfId="0" applyFont="1" applyFill="1" applyBorder="1" applyAlignment="1">
      <alignment vertical="center"/>
    </xf>
    <xf numFmtId="0" fontId="23" fillId="16" borderId="31" xfId="0" applyFont="1" applyFill="1" applyBorder="1" applyAlignment="1">
      <alignment horizontal="center" vertical="center"/>
    </xf>
    <xf numFmtId="0" fontId="23" fillId="16" borderId="17" xfId="0" applyFont="1" applyFill="1" applyBorder="1" applyAlignment="1">
      <alignment horizontal="center" vertical="center"/>
    </xf>
    <xf numFmtId="0" fontId="21" fillId="0" borderId="10" xfId="0" applyFont="1" applyFill="1" applyBorder="1" applyAlignment="1">
      <alignment horizontal="left" vertical="center"/>
    </xf>
    <xf numFmtId="0" fontId="21" fillId="0" borderId="18" xfId="0" applyFont="1" applyFill="1" applyBorder="1" applyAlignment="1">
      <alignment horizontal="left" vertical="center"/>
    </xf>
    <xf numFmtId="0" fontId="23" fillId="8" borderId="32" xfId="0" applyFont="1" applyFill="1" applyBorder="1" applyAlignment="1">
      <alignment horizontal="center" vertical="center"/>
    </xf>
    <xf numFmtId="0" fontId="23" fillId="8" borderId="2" xfId="0" applyFont="1" applyFill="1" applyBorder="1" applyAlignment="1">
      <alignment horizontal="center" vertical="center"/>
    </xf>
    <xf numFmtId="0" fontId="23" fillId="8" borderId="3" xfId="0" applyFont="1" applyFill="1" applyBorder="1" applyAlignment="1">
      <alignment horizontal="center" vertical="center"/>
    </xf>
    <xf numFmtId="0" fontId="23" fillId="0" borderId="13" xfId="0" applyFont="1" applyFill="1" applyBorder="1" applyAlignment="1">
      <alignment horizontal="center" vertical="center"/>
    </xf>
    <xf numFmtId="0" fontId="23" fillId="5" borderId="8" xfId="0" applyFont="1" applyFill="1" applyBorder="1" applyAlignment="1">
      <alignment horizontal="center" vertical="center"/>
    </xf>
    <xf numFmtId="0" fontId="26" fillId="0" borderId="0" xfId="0" applyFont="1" applyFill="1" applyBorder="1" applyAlignment="1">
      <alignment horizontal="center" vertical="center" wrapText="1"/>
    </xf>
    <xf numFmtId="0" fontId="23" fillId="4" borderId="32" xfId="0" applyFont="1" applyFill="1" applyBorder="1" applyAlignment="1">
      <alignment horizontal="center" vertical="center" wrapText="1"/>
    </xf>
    <xf numFmtId="0" fontId="23" fillId="4" borderId="2"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23" fillId="0" borderId="5" xfId="0" applyFont="1" applyFill="1" applyBorder="1" applyAlignment="1">
      <alignment horizontal="center" vertical="center" wrapText="1"/>
    </xf>
    <xf numFmtId="0" fontId="23" fillId="0" borderId="6" xfId="0" applyFont="1" applyFill="1" applyBorder="1" applyAlignment="1">
      <alignment horizontal="center" vertical="center" wrapText="1"/>
    </xf>
    <xf numFmtId="0" fontId="23" fillId="0" borderId="17" xfId="0" applyFont="1" applyFill="1" applyBorder="1" applyAlignment="1">
      <alignment horizontal="center" vertical="center" wrapText="1"/>
    </xf>
    <xf numFmtId="167" fontId="23" fillId="0" borderId="31" xfId="0" applyNumberFormat="1" applyFont="1" applyFill="1" applyBorder="1" applyAlignment="1">
      <alignment horizontal="center" vertical="center"/>
    </xf>
    <xf numFmtId="167" fontId="23" fillId="0" borderId="6" xfId="0" applyNumberFormat="1" applyFont="1" applyFill="1" applyBorder="1" applyAlignment="1">
      <alignment horizontal="center" vertical="center"/>
    </xf>
    <xf numFmtId="167" fontId="23" fillId="0" borderId="17" xfId="0" applyNumberFormat="1" applyFont="1" applyFill="1" applyBorder="1" applyAlignment="1">
      <alignment horizontal="center" vertical="center"/>
    </xf>
    <xf numFmtId="167" fontId="23" fillId="0" borderId="31" xfId="0" applyNumberFormat="1" applyFont="1" applyFill="1" applyBorder="1" applyAlignment="1">
      <alignment horizontal="center" vertical="center" wrapText="1"/>
    </xf>
    <xf numFmtId="167" fontId="23" fillId="0" borderId="6" xfId="0" applyNumberFormat="1" applyFont="1" applyFill="1" applyBorder="1" applyAlignment="1">
      <alignment horizontal="center" vertical="center" wrapText="1"/>
    </xf>
    <xf numFmtId="167" fontId="23" fillId="0" borderId="17" xfId="0" applyNumberFormat="1" applyFont="1" applyFill="1" applyBorder="1" applyAlignment="1">
      <alignment horizontal="center" vertical="center" wrapText="1"/>
    </xf>
    <xf numFmtId="0" fontId="23" fillId="0" borderId="31" xfId="0" applyFont="1" applyFill="1" applyBorder="1" applyAlignment="1">
      <alignment vertical="center" wrapText="1"/>
    </xf>
    <xf numFmtId="0" fontId="23" fillId="0" borderId="6" xfId="0" applyFont="1" applyFill="1" applyBorder="1" applyAlignment="1">
      <alignment vertical="center" wrapText="1"/>
    </xf>
    <xf numFmtId="1" fontId="23" fillId="0" borderId="6" xfId="1" applyNumberFormat="1" applyFont="1" applyFill="1" applyBorder="1" applyAlignment="1">
      <alignment horizontal="center" vertical="center" wrapText="1"/>
    </xf>
    <xf numFmtId="1" fontId="23" fillId="0" borderId="15" xfId="1" applyNumberFormat="1" applyFont="1" applyFill="1" applyBorder="1" applyAlignment="1">
      <alignment horizontal="center" vertical="center" wrapText="1"/>
    </xf>
    <xf numFmtId="0" fontId="20" fillId="0" borderId="0" xfId="0" applyFont="1" applyFill="1" applyBorder="1" applyAlignment="1">
      <alignment horizontal="center"/>
    </xf>
    <xf numFmtId="0" fontId="20" fillId="0" borderId="0" xfId="0" applyFont="1" applyFill="1" applyBorder="1" applyAlignment="1">
      <alignment horizontal="center" vertical="center"/>
    </xf>
    <xf numFmtId="0" fontId="26" fillId="0" borderId="8" xfId="0" applyFont="1" applyFill="1" applyBorder="1" applyAlignment="1">
      <alignment horizontal="left" vertical="center" wrapText="1"/>
    </xf>
    <xf numFmtId="0" fontId="3" fillId="2" borderId="20"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7" xfId="0" applyFont="1" applyFill="1" applyBorder="1" applyAlignment="1">
      <alignment horizontal="center" vertical="center"/>
    </xf>
    <xf numFmtId="0" fontId="41" fillId="12" borderId="8" xfId="0" applyFont="1" applyFill="1" applyBorder="1" applyAlignment="1" applyProtection="1">
      <alignment horizontal="center"/>
      <protection locked="0"/>
    </xf>
    <xf numFmtId="0" fontId="42" fillId="0" borderId="27" xfId="0" applyFont="1" applyFill="1" applyBorder="1" applyAlignment="1">
      <alignment vertical="center"/>
    </xf>
    <xf numFmtId="0" fontId="42" fillId="0" borderId="25" xfId="0" applyFont="1" applyFill="1" applyBorder="1" applyAlignment="1">
      <alignment vertical="center"/>
    </xf>
    <xf numFmtId="0" fontId="42" fillId="0" borderId="11" xfId="0" applyFont="1" applyFill="1" applyBorder="1" applyAlignment="1">
      <alignment vertical="center"/>
    </xf>
    <xf numFmtId="0" fontId="42" fillId="0" borderId="27" xfId="0" applyFont="1" applyFill="1" applyBorder="1" applyAlignment="1">
      <alignment vertical="center" wrapText="1"/>
    </xf>
    <xf numFmtId="0" fontId="42" fillId="0" borderId="25" xfId="0" applyFont="1" applyFill="1" applyBorder="1" applyAlignment="1">
      <alignment vertical="center" wrapText="1"/>
    </xf>
    <xf numFmtId="0" fontId="42" fillId="0" borderId="11" xfId="0" applyFont="1" applyFill="1" applyBorder="1" applyAlignment="1">
      <alignment vertical="center" wrapText="1"/>
    </xf>
    <xf numFmtId="0" fontId="21" fillId="0" borderId="26" xfId="0" applyFont="1" applyFill="1" applyBorder="1" applyAlignment="1">
      <alignment horizontal="justify" vertical="center" wrapText="1"/>
    </xf>
    <xf numFmtId="0" fontId="42" fillId="0" borderId="12" xfId="0" applyFont="1" applyFill="1" applyBorder="1" applyAlignment="1">
      <alignment vertical="center"/>
    </xf>
    <xf numFmtId="0" fontId="44" fillId="0" borderId="8" xfId="0" applyFont="1" applyFill="1" applyBorder="1" applyAlignment="1">
      <alignment horizontal="center" vertical="center" wrapText="1"/>
    </xf>
    <xf numFmtId="0" fontId="26" fillId="0" borderId="0" xfId="2" applyFont="1" applyFill="1" applyBorder="1" applyAlignment="1">
      <alignment horizontal="center" vertical="center" wrapText="1"/>
    </xf>
    <xf numFmtId="0" fontId="23" fillId="4" borderId="32" xfId="2" applyFont="1" applyFill="1" applyBorder="1" applyAlignment="1">
      <alignment horizontal="center" vertical="center" wrapText="1"/>
    </xf>
    <xf numFmtId="0" fontId="23" fillId="4" borderId="2" xfId="2" applyFont="1" applyFill="1" applyBorder="1" applyAlignment="1">
      <alignment horizontal="center" vertical="center" wrapText="1"/>
    </xf>
    <xf numFmtId="0" fontId="23" fillId="4" borderId="3" xfId="2" applyFont="1" applyFill="1" applyBorder="1" applyAlignment="1">
      <alignment horizontal="center" vertical="center" wrapText="1"/>
    </xf>
    <xf numFmtId="0" fontId="23" fillId="0" borderId="5" xfId="2" applyFont="1" applyFill="1" applyBorder="1" applyAlignment="1">
      <alignment horizontal="center" vertical="center" wrapText="1"/>
    </xf>
    <xf numFmtId="0" fontId="23" fillId="0" borderId="6" xfId="2" applyFont="1" applyFill="1" applyBorder="1" applyAlignment="1">
      <alignment horizontal="center" vertical="center" wrapText="1"/>
    </xf>
    <xf numFmtId="0" fontId="23" fillId="0" borderId="17" xfId="2" applyFont="1" applyFill="1" applyBorder="1" applyAlignment="1">
      <alignment horizontal="center" vertical="center" wrapText="1"/>
    </xf>
    <xf numFmtId="167" fontId="23" fillId="0" borderId="31" xfId="2" applyNumberFormat="1" applyFont="1" applyFill="1" applyBorder="1" applyAlignment="1">
      <alignment horizontal="center" vertical="center"/>
    </xf>
    <xf numFmtId="167" fontId="23" fillId="0" borderId="6" xfId="2" applyNumberFormat="1" applyFont="1" applyFill="1" applyBorder="1" applyAlignment="1">
      <alignment horizontal="center" vertical="center"/>
    </xf>
    <xf numFmtId="167" fontId="23" fillId="0" borderId="17" xfId="2" applyNumberFormat="1" applyFont="1" applyFill="1" applyBorder="1" applyAlignment="1">
      <alignment horizontal="center" vertical="center"/>
    </xf>
    <xf numFmtId="167" fontId="23" fillId="0" borderId="31" xfId="2" applyNumberFormat="1" applyFont="1" applyFill="1" applyBorder="1" applyAlignment="1">
      <alignment horizontal="center" vertical="center" wrapText="1"/>
    </xf>
    <xf numFmtId="167" fontId="23" fillId="0" borderId="6" xfId="2" applyNumberFormat="1" applyFont="1" applyFill="1" applyBorder="1" applyAlignment="1">
      <alignment horizontal="center" vertical="center" wrapText="1"/>
    </xf>
    <xf numFmtId="167" fontId="23" fillId="0" borderId="17" xfId="2" applyNumberFormat="1" applyFont="1" applyFill="1" applyBorder="1" applyAlignment="1">
      <alignment horizontal="center" vertical="center" wrapText="1"/>
    </xf>
    <xf numFmtId="0" fontId="23" fillId="0" borderId="31" xfId="2" applyFont="1" applyFill="1" applyBorder="1" applyAlignment="1">
      <alignment vertical="center" wrapText="1"/>
    </xf>
    <xf numFmtId="0" fontId="23" fillId="0" borderId="6" xfId="2" applyFont="1" applyFill="1" applyBorder="1" applyAlignment="1">
      <alignment vertical="center" wrapText="1"/>
    </xf>
    <xf numFmtId="0" fontId="20" fillId="0" borderId="0" xfId="2" applyFont="1" applyFill="1" applyBorder="1" applyAlignment="1">
      <alignment horizontal="center"/>
    </xf>
    <xf numFmtId="0" fontId="20" fillId="0" borderId="0" xfId="2" applyFont="1" applyFill="1" applyBorder="1" applyAlignment="1">
      <alignment horizontal="center" vertical="center"/>
    </xf>
    <xf numFmtId="0" fontId="26" fillId="0" borderId="8" xfId="2" applyFont="1" applyFill="1" applyBorder="1" applyAlignment="1">
      <alignment horizontal="center" vertical="center" wrapText="1"/>
    </xf>
    <xf numFmtId="0" fontId="44" fillId="0" borderId="8" xfId="2" applyFont="1" applyFill="1" applyBorder="1" applyAlignment="1">
      <alignment horizontal="center" vertical="center" wrapText="1"/>
    </xf>
    <xf numFmtId="0" fontId="26" fillId="0" borderId="8" xfId="2" applyFont="1" applyFill="1" applyBorder="1" applyAlignment="1">
      <alignment horizontal="center" vertical="center"/>
    </xf>
    <xf numFmtId="0" fontId="26" fillId="0" borderId="8" xfId="2" applyFont="1" applyFill="1" applyBorder="1" applyAlignment="1">
      <alignment horizontal="left" vertical="center" wrapText="1"/>
    </xf>
    <xf numFmtId="0" fontId="23" fillId="7" borderId="30" xfId="2" applyFont="1" applyFill="1" applyBorder="1" applyAlignment="1">
      <alignment horizontal="left" vertical="center"/>
    </xf>
    <xf numFmtId="0" fontId="23" fillId="7" borderId="29" xfId="2" applyFont="1" applyFill="1" applyBorder="1" applyAlignment="1">
      <alignment horizontal="left" vertical="center"/>
    </xf>
    <xf numFmtId="0" fontId="23" fillId="7" borderId="68" xfId="2" applyFont="1" applyFill="1" applyBorder="1" applyAlignment="1">
      <alignment horizontal="left" vertical="center"/>
    </xf>
    <xf numFmtId="0" fontId="23" fillId="7" borderId="67" xfId="2" applyFont="1" applyFill="1" applyBorder="1" applyAlignment="1">
      <alignment horizontal="center" vertical="center"/>
    </xf>
    <xf numFmtId="0" fontId="23" fillId="7" borderId="68" xfId="2" applyFont="1" applyFill="1" applyBorder="1" applyAlignment="1">
      <alignment horizontal="center" vertical="center"/>
    </xf>
    <xf numFmtId="0" fontId="23" fillId="7" borderId="29" xfId="2" applyFont="1" applyFill="1" applyBorder="1" applyAlignment="1">
      <alignment horizontal="center" vertical="center"/>
    </xf>
    <xf numFmtId="0" fontId="23" fillId="7" borderId="14" xfId="2" applyFont="1" applyFill="1" applyBorder="1" applyAlignment="1">
      <alignment horizontal="center" vertical="center"/>
    </xf>
    <xf numFmtId="0" fontId="21" fillId="0" borderId="13" xfId="2" applyFont="1" applyFill="1" applyBorder="1" applyAlignment="1">
      <alignment vertical="center"/>
    </xf>
    <xf numFmtId="0" fontId="21" fillId="0" borderId="10" xfId="2" applyFont="1" applyFill="1" applyBorder="1" applyAlignment="1">
      <alignment vertical="center"/>
    </xf>
    <xf numFmtId="0" fontId="23" fillId="16" borderId="31" xfId="2" applyFont="1" applyFill="1" applyBorder="1" applyAlignment="1">
      <alignment horizontal="center" vertical="center"/>
    </xf>
    <xf numFmtId="0" fontId="23" fillId="16" borderId="17" xfId="2" applyFont="1" applyFill="1" applyBorder="1" applyAlignment="1">
      <alignment horizontal="center" vertical="center"/>
    </xf>
    <xf numFmtId="0" fontId="21" fillId="0" borderId="10" xfId="2" applyFont="1" applyFill="1" applyBorder="1" applyAlignment="1">
      <alignment horizontal="left" vertical="center"/>
    </xf>
    <xf numFmtId="0" fontId="21" fillId="0" borderId="18" xfId="2" applyFont="1" applyFill="1" applyBorder="1" applyAlignment="1">
      <alignment horizontal="left" vertical="center"/>
    </xf>
    <xf numFmtId="0" fontId="23" fillId="8" borderId="32" xfId="2" applyFont="1" applyFill="1" applyBorder="1" applyAlignment="1">
      <alignment horizontal="center" vertical="center"/>
    </xf>
    <xf numFmtId="0" fontId="23" fillId="8" borderId="2" xfId="2" applyFont="1" applyFill="1" applyBorder="1" applyAlignment="1">
      <alignment horizontal="center" vertical="center"/>
    </xf>
    <xf numFmtId="0" fontId="23" fillId="8" borderId="3" xfId="2" applyFont="1" applyFill="1" applyBorder="1" applyAlignment="1">
      <alignment horizontal="center" vertical="center"/>
    </xf>
    <xf numFmtId="0" fontId="23" fillId="0" borderId="13" xfId="2" applyFont="1" applyFill="1" applyBorder="1" applyAlignment="1">
      <alignment horizontal="center" vertical="center"/>
    </xf>
    <xf numFmtId="0" fontId="23" fillId="0" borderId="10" xfId="2" applyFont="1" applyFill="1" applyBorder="1" applyAlignment="1">
      <alignment horizontal="center" vertical="center"/>
    </xf>
    <xf numFmtId="0" fontId="23" fillId="0" borderId="18" xfId="2" applyFont="1" applyFill="1" applyBorder="1" applyAlignment="1">
      <alignment horizontal="center" vertical="center"/>
    </xf>
    <xf numFmtId="0" fontId="23" fillId="5" borderId="8" xfId="2" applyFont="1" applyFill="1" applyBorder="1" applyAlignment="1">
      <alignment horizontal="center" vertical="center"/>
    </xf>
    <xf numFmtId="0" fontId="28" fillId="0" borderId="27" xfId="2" applyFont="1" applyFill="1" applyBorder="1" applyAlignment="1">
      <alignment vertical="center"/>
    </xf>
    <xf numFmtId="0" fontId="28" fillId="0" borderId="25" xfId="2" applyFont="1" applyFill="1" applyBorder="1" applyAlignment="1">
      <alignment vertical="center"/>
    </xf>
    <xf numFmtId="0" fontId="28" fillId="0" borderId="11" xfId="2" applyFont="1" applyFill="1" applyBorder="1" applyAlignment="1">
      <alignment vertical="center"/>
    </xf>
    <xf numFmtId="0" fontId="28" fillId="0" borderId="27" xfId="2" applyFont="1" applyFill="1" applyBorder="1" applyAlignment="1">
      <alignment vertical="center" wrapText="1"/>
    </xf>
    <xf numFmtId="0" fontId="28" fillId="0" borderId="25" xfId="2" applyFont="1" applyFill="1" applyBorder="1" applyAlignment="1">
      <alignment vertical="center" wrapText="1"/>
    </xf>
    <xf numFmtId="0" fontId="28" fillId="0" borderId="11" xfId="2" applyFont="1" applyFill="1" applyBorder="1" applyAlignment="1">
      <alignment vertical="center" wrapText="1"/>
    </xf>
    <xf numFmtId="0" fontId="28" fillId="0" borderId="12" xfId="2" applyFont="1" applyFill="1" applyBorder="1" applyAlignment="1">
      <alignment vertical="center"/>
    </xf>
    <xf numFmtId="0" fontId="42" fillId="0" borderId="27" xfId="2" applyFont="1" applyFill="1" applyBorder="1" applyAlignment="1">
      <alignment vertical="center"/>
    </xf>
    <xf numFmtId="0" fontId="42" fillId="0" borderId="25" xfId="2" applyFont="1" applyFill="1" applyBorder="1" applyAlignment="1">
      <alignment vertical="center"/>
    </xf>
    <xf numFmtId="0" fontId="42" fillId="0" borderId="11" xfId="2" applyFont="1" applyFill="1" applyBorder="1" applyAlignment="1">
      <alignment vertical="center"/>
    </xf>
    <xf numFmtId="0" fontId="42" fillId="0" borderId="27" xfId="2" applyFont="1" applyFill="1" applyBorder="1" applyAlignment="1">
      <alignment vertical="center" wrapText="1"/>
    </xf>
    <xf numFmtId="0" fontId="42" fillId="0" borderId="25" xfId="2" applyFont="1" applyFill="1" applyBorder="1" applyAlignment="1">
      <alignment vertical="center" wrapText="1"/>
    </xf>
    <xf numFmtId="0" fontId="42" fillId="0" borderId="11" xfId="2" applyFont="1" applyFill="1" applyBorder="1" applyAlignment="1">
      <alignment vertical="center" wrapText="1"/>
    </xf>
    <xf numFmtId="0" fontId="42" fillId="0" borderId="12" xfId="2" applyFont="1" applyFill="1" applyBorder="1" applyAlignment="1">
      <alignment vertical="center" wrapText="1"/>
    </xf>
    <xf numFmtId="0" fontId="23" fillId="6" borderId="30" xfId="2" applyFont="1" applyFill="1" applyBorder="1" applyAlignment="1">
      <alignment horizontal="left" vertical="center"/>
    </xf>
    <xf numFmtId="0" fontId="23" fillId="6" borderId="29" xfId="2" applyFont="1" applyFill="1" applyBorder="1" applyAlignment="1">
      <alignment horizontal="left" vertical="center"/>
    </xf>
    <xf numFmtId="0" fontId="23" fillId="6" borderId="14" xfId="2" applyFont="1" applyFill="1" applyBorder="1" applyAlignment="1">
      <alignment horizontal="left" vertical="center"/>
    </xf>
    <xf numFmtId="0" fontId="23" fillId="0" borderId="26" xfId="2" applyFont="1" applyFill="1" applyBorder="1" applyAlignment="1">
      <alignment horizontal="left" vertical="center"/>
    </xf>
    <xf numFmtId="0" fontId="23" fillId="0" borderId="25" xfId="2" applyFont="1" applyFill="1" applyBorder="1" applyAlignment="1">
      <alignment horizontal="left" vertical="center"/>
    </xf>
    <xf numFmtId="0" fontId="23" fillId="0" borderId="12" xfId="2" applyFont="1" applyFill="1" applyBorder="1" applyAlignment="1">
      <alignment horizontal="left" vertical="center"/>
    </xf>
    <xf numFmtId="0" fontId="21" fillId="0" borderId="26" xfId="2" applyFont="1" applyFill="1" applyBorder="1" applyAlignment="1">
      <alignment horizontal="justify" vertical="center" wrapText="1"/>
    </xf>
    <xf numFmtId="0" fontId="21" fillId="0" borderId="25" xfId="2" applyFont="1" applyFill="1" applyBorder="1" applyAlignment="1">
      <alignment horizontal="justify" vertical="center"/>
    </xf>
    <xf numFmtId="0" fontId="21" fillId="0" borderId="12" xfId="2" applyFont="1" applyFill="1" applyBorder="1" applyAlignment="1">
      <alignment horizontal="justify" vertical="center"/>
    </xf>
    <xf numFmtId="0" fontId="27" fillId="7" borderId="27" xfId="2" applyFont="1" applyFill="1" applyBorder="1" applyAlignment="1">
      <alignment horizontal="center" vertical="center" wrapText="1"/>
    </xf>
    <xf numFmtId="0" fontId="27" fillId="7" borderId="25" xfId="2" applyFont="1" applyFill="1" applyBorder="1" applyAlignment="1">
      <alignment horizontal="center" vertical="center" wrapText="1"/>
    </xf>
    <xf numFmtId="0" fontId="27" fillId="7" borderId="11" xfId="2" applyFont="1" applyFill="1" applyBorder="1" applyAlignment="1">
      <alignment horizontal="center" vertical="center" wrapText="1"/>
    </xf>
    <xf numFmtId="0" fontId="27" fillId="7" borderId="12" xfId="2" applyFont="1" applyFill="1" applyBorder="1" applyAlignment="1">
      <alignment horizontal="center" vertical="center" wrapText="1"/>
    </xf>
    <xf numFmtId="0" fontId="23" fillId="4" borderId="30" xfId="2" applyFont="1" applyFill="1" applyBorder="1" applyAlignment="1">
      <alignment horizontal="left" vertical="center"/>
    </xf>
    <xf numFmtId="0" fontId="23" fillId="4" borderId="29" xfId="2" applyFont="1" applyFill="1" applyBorder="1" applyAlignment="1">
      <alignment horizontal="left" vertical="center"/>
    </xf>
    <xf numFmtId="0" fontId="23" fillId="4" borderId="14" xfId="2" applyFont="1" applyFill="1" applyBorder="1" applyAlignment="1">
      <alignment horizontal="left" vertical="center"/>
    </xf>
    <xf numFmtId="0" fontId="30" fillId="0" borderId="26" xfId="2" applyFont="1" applyFill="1" applyBorder="1" applyAlignment="1">
      <alignment horizontal="justify" vertical="center" wrapText="1"/>
    </xf>
    <xf numFmtId="0" fontId="26" fillId="9" borderId="72" xfId="2" applyFont="1" applyFill="1" applyBorder="1" applyAlignment="1">
      <alignment horizontal="center" vertical="center"/>
    </xf>
    <xf numFmtId="0" fontId="26" fillId="9" borderId="73" xfId="2" applyFont="1" applyFill="1" applyBorder="1" applyAlignment="1">
      <alignment horizontal="center" vertical="center"/>
    </xf>
    <xf numFmtId="0" fontId="26" fillId="9" borderId="74" xfId="2" applyFont="1" applyFill="1" applyBorder="1" applyAlignment="1">
      <alignment horizontal="center" vertical="center"/>
    </xf>
    <xf numFmtId="0" fontId="3" fillId="2" borderId="20" xfId="2" applyFont="1" applyFill="1" applyBorder="1" applyAlignment="1">
      <alignment horizontal="center" vertical="center"/>
    </xf>
    <xf numFmtId="0" fontId="3" fillId="2" borderId="21" xfId="2" applyFont="1" applyFill="1" applyBorder="1" applyAlignment="1">
      <alignment horizontal="center" vertical="center"/>
    </xf>
    <xf numFmtId="0" fontId="3" fillId="2" borderId="77" xfId="2" applyFont="1" applyFill="1" applyBorder="1" applyAlignment="1">
      <alignment horizontal="center" vertical="center"/>
    </xf>
    <xf numFmtId="0" fontId="3" fillId="2" borderId="23" xfId="2" applyFont="1" applyFill="1" applyBorder="1" applyAlignment="1">
      <alignment horizontal="center" vertical="center"/>
    </xf>
    <xf numFmtId="0" fontId="3" fillId="10" borderId="19" xfId="2" applyFont="1" applyFill="1" applyBorder="1" applyAlignment="1">
      <alignment horizontal="center"/>
    </xf>
    <xf numFmtId="0" fontId="3" fillId="10" borderId="20" xfId="2" applyFont="1" applyFill="1" applyBorder="1" applyAlignment="1">
      <alignment horizontal="center"/>
    </xf>
    <xf numFmtId="0" fontId="3" fillId="10" borderId="21" xfId="2" applyFont="1" applyFill="1" applyBorder="1" applyAlignment="1">
      <alignment horizontal="center"/>
    </xf>
    <xf numFmtId="0" fontId="5" fillId="2" borderId="32" xfId="2" applyFont="1" applyFill="1" applyBorder="1" applyAlignment="1">
      <alignment horizontal="center"/>
    </xf>
    <xf numFmtId="0" fontId="5" fillId="2" borderId="2" xfId="2" applyFont="1" applyFill="1" applyBorder="1" applyAlignment="1">
      <alignment horizontal="center"/>
    </xf>
    <xf numFmtId="0" fontId="5" fillId="2" borderId="3" xfId="2" applyFont="1" applyFill="1" applyBorder="1" applyAlignment="1">
      <alignment horizontal="center"/>
    </xf>
    <xf numFmtId="0" fontId="21" fillId="0" borderId="26" xfId="2" applyFont="1" applyFill="1" applyBorder="1" applyAlignment="1">
      <alignment horizontal="center" vertical="center" wrapText="1"/>
    </xf>
    <xf numFmtId="0" fontId="21" fillId="0" borderId="25" xfId="2" applyFont="1" applyFill="1" applyBorder="1" applyAlignment="1">
      <alignment horizontal="center" vertical="center" wrapText="1"/>
    </xf>
    <xf numFmtId="0" fontId="21" fillId="0" borderId="11" xfId="2" applyFont="1" applyFill="1" applyBorder="1" applyAlignment="1">
      <alignment horizontal="center" vertical="center" wrapText="1"/>
    </xf>
    <xf numFmtId="0" fontId="23" fillId="0" borderId="8" xfId="2" applyFont="1" applyFill="1" applyBorder="1" applyAlignment="1">
      <alignment horizontal="center" vertical="center"/>
    </xf>
    <xf numFmtId="0" fontId="23" fillId="15" borderId="8" xfId="2" applyFont="1" applyFill="1" applyBorder="1" applyAlignment="1">
      <alignment horizontal="center" vertical="center"/>
    </xf>
    <xf numFmtId="0" fontId="23" fillId="15" borderId="16" xfId="2" applyFont="1" applyFill="1" applyBorder="1" applyAlignment="1">
      <alignment horizontal="center" vertical="center"/>
    </xf>
    <xf numFmtId="0" fontId="30" fillId="0" borderId="1" xfId="2" applyFont="1" applyFill="1" applyBorder="1" applyAlignment="1">
      <alignment horizontal="left" vertical="center"/>
    </xf>
    <xf numFmtId="0" fontId="30" fillId="0" borderId="8" xfId="2" applyFont="1" applyFill="1" applyBorder="1" applyAlignment="1">
      <alignment horizontal="left" vertical="center"/>
    </xf>
    <xf numFmtId="0" fontId="30" fillId="0" borderId="8" xfId="2" applyFont="1" applyFill="1" applyBorder="1" applyAlignment="1">
      <alignment horizontal="center" vertical="center"/>
    </xf>
    <xf numFmtId="0" fontId="30" fillId="0" borderId="16" xfId="2" applyFont="1" applyFill="1" applyBorder="1" applyAlignment="1">
      <alignment horizontal="center" vertical="center"/>
    </xf>
    <xf numFmtId="0" fontId="23" fillId="0" borderId="13" xfId="2" applyFont="1" applyFill="1" applyBorder="1" applyAlignment="1">
      <alignment horizontal="left" vertical="center"/>
    </xf>
    <xf numFmtId="0" fontId="23" fillId="0" borderId="10" xfId="2" applyFont="1" applyFill="1" applyBorder="1" applyAlignment="1">
      <alignment horizontal="left" vertical="center"/>
    </xf>
    <xf numFmtId="0" fontId="23" fillId="15" borderId="10" xfId="2" applyFont="1" applyFill="1" applyBorder="1" applyAlignment="1">
      <alignment horizontal="center" vertical="center"/>
    </xf>
    <xf numFmtId="0" fontId="23" fillId="15" borderId="18" xfId="2" applyFont="1" applyFill="1" applyBorder="1" applyAlignment="1">
      <alignment horizontal="center" vertical="center"/>
    </xf>
    <xf numFmtId="0" fontId="2" fillId="2" borderId="32" xfId="2" applyFont="1" applyFill="1" applyBorder="1" applyAlignment="1">
      <alignment horizontal="center" wrapText="1"/>
    </xf>
    <xf numFmtId="0" fontId="2" fillId="2" borderId="2" xfId="2" applyFont="1" applyFill="1" applyBorder="1" applyAlignment="1">
      <alignment horizontal="center" wrapText="1"/>
    </xf>
    <xf numFmtId="0" fontId="2" fillId="2" borderId="3" xfId="2" applyFont="1" applyFill="1" applyBorder="1" applyAlignment="1">
      <alignment horizontal="center" wrapText="1"/>
    </xf>
    <xf numFmtId="0" fontId="2" fillId="2" borderId="1" xfId="2" applyFont="1" applyFill="1" applyBorder="1" applyAlignment="1">
      <alignment horizontal="center" wrapText="1"/>
    </xf>
    <xf numFmtId="0" fontId="2" fillId="2" borderId="8" xfId="2" applyFont="1" applyFill="1" applyBorder="1" applyAlignment="1">
      <alignment horizontal="center" wrapText="1"/>
    </xf>
    <xf numFmtId="0" fontId="2" fillId="2" borderId="16" xfId="2" applyFont="1" applyFill="1" applyBorder="1" applyAlignment="1">
      <alignment horizontal="center" wrapText="1"/>
    </xf>
    <xf numFmtId="0" fontId="8" fillId="2" borderId="26" xfId="2" applyFont="1" applyFill="1" applyBorder="1" applyAlignment="1">
      <alignment horizontal="right"/>
    </xf>
    <xf numFmtId="0" fontId="8" fillId="2" borderId="25" xfId="2" applyFont="1" applyFill="1" applyBorder="1" applyAlignment="1">
      <alignment horizontal="right"/>
    </xf>
    <xf numFmtId="1" fontId="33" fillId="12" borderId="9" xfId="2" applyNumberFormat="1" applyFont="1" applyFill="1" applyBorder="1" applyAlignment="1" applyProtection="1">
      <alignment horizontal="center"/>
      <protection locked="0"/>
    </xf>
    <xf numFmtId="0" fontId="34" fillId="13" borderId="80" xfId="2" applyFont="1" applyFill="1" applyBorder="1" applyAlignment="1">
      <alignment horizontal="center" vertical="center" wrapText="1"/>
    </xf>
    <xf numFmtId="0" fontId="34" fillId="13" borderId="81" xfId="2" applyFont="1" applyFill="1" applyBorder="1" applyAlignment="1">
      <alignment horizontal="center" vertical="center" wrapText="1"/>
    </xf>
    <xf numFmtId="0" fontId="34" fillId="14" borderId="80" xfId="2" applyFont="1" applyFill="1" applyBorder="1" applyAlignment="1">
      <alignment horizontal="center" vertical="center" wrapText="1"/>
    </xf>
    <xf numFmtId="0" fontId="34" fillId="14" borderId="81" xfId="2" applyFont="1" applyFill="1" applyBorder="1" applyAlignment="1">
      <alignment horizontal="center" vertical="center" wrapText="1"/>
    </xf>
    <xf numFmtId="0" fontId="8" fillId="2" borderId="5" xfId="2" applyFont="1" applyFill="1" applyBorder="1" applyAlignment="1">
      <alignment horizontal="right"/>
    </xf>
    <xf numFmtId="0" fontId="8" fillId="2" borderId="6" xfId="2" applyFont="1" applyFill="1" applyBorder="1" applyAlignment="1">
      <alignment horizontal="right"/>
    </xf>
    <xf numFmtId="169" fontId="8" fillId="2" borderId="6" xfId="2" applyNumberFormat="1" applyFont="1" applyFill="1" applyBorder="1" applyAlignment="1" applyProtection="1">
      <alignment horizontal="center"/>
      <protection hidden="1"/>
    </xf>
    <xf numFmtId="0" fontId="3" fillId="15" borderId="13" xfId="2" applyFont="1" applyFill="1" applyBorder="1" applyAlignment="1">
      <alignment horizontal="center"/>
    </xf>
    <xf numFmtId="0" fontId="3" fillId="15" borderId="10" xfId="2" applyFont="1" applyFill="1" applyBorder="1" applyAlignment="1">
      <alignment horizontal="center"/>
    </xf>
    <xf numFmtId="0" fontId="3" fillId="15" borderId="18" xfId="2" applyFont="1" applyFill="1" applyBorder="1" applyAlignment="1">
      <alignment horizontal="center"/>
    </xf>
    <xf numFmtId="0" fontId="3" fillId="2" borderId="72" xfId="2" applyFont="1" applyFill="1" applyBorder="1" applyAlignment="1">
      <alignment horizontal="center" vertical="center"/>
    </xf>
    <xf numFmtId="0" fontId="3" fillId="2" borderId="73" xfId="2" applyFont="1" applyFill="1" applyBorder="1" applyAlignment="1">
      <alignment horizontal="center" vertical="center"/>
    </xf>
    <xf numFmtId="0" fontId="3" fillId="2" borderId="74" xfId="2" applyFont="1" applyFill="1" applyBorder="1" applyAlignment="1">
      <alignment horizontal="center" vertical="center"/>
    </xf>
    <xf numFmtId="2" fontId="5" fillId="2" borderId="5" xfId="2" applyNumberFormat="1" applyFont="1" applyFill="1" applyBorder="1" applyAlignment="1">
      <alignment horizontal="center"/>
    </xf>
    <xf numFmtId="2" fontId="5" fillId="2" borderId="6" xfId="2" applyNumberFormat="1" applyFont="1" applyFill="1" applyBorder="1" applyAlignment="1">
      <alignment horizontal="center"/>
    </xf>
    <xf numFmtId="2" fontId="5" fillId="2" borderId="15" xfId="2" applyNumberFormat="1" applyFont="1" applyFill="1" applyBorder="1" applyAlignment="1">
      <alignment horizontal="center"/>
    </xf>
    <xf numFmtId="0" fontId="5" fillId="2" borderId="19" xfId="2" applyFont="1" applyFill="1" applyBorder="1" applyAlignment="1">
      <alignment horizontal="left" vertical="center" wrapText="1"/>
    </xf>
    <xf numFmtId="0" fontId="5" fillId="2" borderId="20" xfId="2" applyFont="1" applyFill="1" applyBorder="1" applyAlignment="1">
      <alignment horizontal="left" vertical="center" wrapText="1"/>
    </xf>
    <xf numFmtId="0" fontId="5" fillId="2" borderId="75" xfId="2" applyFont="1" applyFill="1" applyBorder="1" applyAlignment="1">
      <alignment horizontal="left" vertical="center" wrapText="1"/>
    </xf>
    <xf numFmtId="0" fontId="5" fillId="2" borderId="76" xfId="2" applyFont="1" applyFill="1" applyBorder="1" applyAlignment="1">
      <alignment horizontal="left" vertical="center" wrapText="1"/>
    </xf>
    <xf numFmtId="0" fontId="5" fillId="2" borderId="77" xfId="2" applyFont="1" applyFill="1" applyBorder="1" applyAlignment="1">
      <alignment horizontal="left" vertical="center" wrapText="1"/>
    </xf>
    <xf numFmtId="0" fontId="5" fillId="2" borderId="78" xfId="2" applyFont="1" applyFill="1" applyBorder="1" applyAlignment="1">
      <alignment horizontal="left" vertical="center" wrapText="1"/>
    </xf>
    <xf numFmtId="0" fontId="33" fillId="2" borderId="30" xfId="2" applyFont="1" applyFill="1" applyBorder="1" applyAlignment="1">
      <alignment horizontal="center"/>
    </xf>
    <xf numFmtId="0" fontId="33" fillId="2" borderId="29" xfId="2" applyFont="1" applyFill="1" applyBorder="1" applyAlignment="1">
      <alignment horizontal="center"/>
    </xf>
    <xf numFmtId="0" fontId="33" fillId="2" borderId="14" xfId="2" applyFont="1" applyFill="1" applyBorder="1" applyAlignment="1">
      <alignment horizontal="center"/>
    </xf>
    <xf numFmtId="0" fontId="8" fillId="2" borderId="76" xfId="2" applyFont="1" applyFill="1" applyBorder="1" applyAlignment="1">
      <alignment horizontal="right"/>
    </xf>
    <xf numFmtId="0" fontId="8" fillId="2" borderId="77" xfId="2" applyFont="1" applyFill="1" applyBorder="1" applyAlignment="1">
      <alignment horizontal="right"/>
    </xf>
    <xf numFmtId="1" fontId="8" fillId="2" borderId="0" xfId="2" applyNumberFormat="1" applyFont="1" applyFill="1" applyBorder="1" applyAlignment="1">
      <alignment horizontal="center"/>
    </xf>
    <xf numFmtId="168" fontId="33" fillId="2" borderId="80" xfId="2" applyNumberFormat="1" applyFont="1" applyFill="1" applyBorder="1" applyAlignment="1">
      <alignment horizontal="center" vertical="center" wrapText="1"/>
    </xf>
    <xf numFmtId="168" fontId="33" fillId="2" borderId="82" xfId="2" applyNumberFormat="1" applyFont="1" applyFill="1" applyBorder="1" applyAlignment="1">
      <alignment horizontal="center" vertical="center" wrapText="1"/>
    </xf>
    <xf numFmtId="0" fontId="5" fillId="12" borderId="8" xfId="2" applyFont="1" applyFill="1" applyBorder="1" applyAlignment="1" applyProtection="1">
      <alignment horizontal="center"/>
      <protection locked="0"/>
    </xf>
    <xf numFmtId="0" fontId="3" fillId="0" borderId="80" xfId="2" applyFont="1" applyBorder="1" applyAlignment="1">
      <alignment horizontal="center" vertical="center"/>
    </xf>
    <xf numFmtId="0" fontId="3" fillId="0" borderId="82" xfId="2" applyFont="1" applyBorder="1" applyAlignment="1">
      <alignment horizontal="center" vertical="center"/>
    </xf>
    <xf numFmtId="0" fontId="3" fillId="0" borderId="80" xfId="2" applyFont="1" applyBorder="1" applyAlignment="1">
      <alignment horizontal="center" vertical="center" wrapText="1"/>
    </xf>
    <xf numFmtId="0" fontId="3" fillId="0" borderId="83" xfId="2" applyFont="1" applyBorder="1" applyAlignment="1">
      <alignment horizontal="center" vertical="center" wrapText="1"/>
    </xf>
    <xf numFmtId="0" fontId="3" fillId="2" borderId="19" xfId="2" applyFont="1" applyFill="1" applyBorder="1" applyAlignment="1">
      <alignment horizontal="center" vertical="center" wrapText="1"/>
    </xf>
    <xf numFmtId="0" fontId="3" fillId="2" borderId="20" xfId="2" applyFont="1" applyFill="1" applyBorder="1" applyAlignment="1">
      <alignment horizontal="center" vertical="center" wrapText="1"/>
    </xf>
    <xf numFmtId="0" fontId="3" fillId="2" borderId="21" xfId="2" applyFont="1" applyFill="1" applyBorder="1" applyAlignment="1">
      <alignment horizontal="center" vertical="center" wrapText="1"/>
    </xf>
    <xf numFmtId="0" fontId="3" fillId="2" borderId="22" xfId="2" applyFont="1" applyFill="1" applyBorder="1" applyAlignment="1">
      <alignment horizontal="center" vertical="center" wrapText="1"/>
    </xf>
    <xf numFmtId="0" fontId="3" fillId="2" borderId="0" xfId="2" applyFont="1" applyFill="1" applyBorder="1" applyAlignment="1">
      <alignment horizontal="center" vertical="center" wrapText="1"/>
    </xf>
    <xf numFmtId="0" fontId="3" fillId="2" borderId="4" xfId="2" applyFont="1" applyFill="1" applyBorder="1" applyAlignment="1">
      <alignment horizontal="center" vertical="center" wrapText="1"/>
    </xf>
    <xf numFmtId="168" fontId="8" fillId="2" borderId="30" xfId="2" applyNumberFormat="1" applyFont="1" applyFill="1" applyBorder="1" applyAlignment="1">
      <alignment horizontal="center" vertical="center" wrapText="1"/>
    </xf>
    <xf numFmtId="168" fontId="8" fillId="2" borderId="29" xfId="2" applyNumberFormat="1" applyFont="1" applyFill="1" applyBorder="1" applyAlignment="1">
      <alignment horizontal="center" vertical="center" wrapText="1"/>
    </xf>
    <xf numFmtId="168" fontId="8" fillId="2" borderId="14" xfId="2" applyNumberFormat="1" applyFont="1" applyFill="1" applyBorder="1" applyAlignment="1">
      <alignment horizontal="center" vertical="center" wrapText="1"/>
    </xf>
    <xf numFmtId="0" fontId="3" fillId="13" borderId="72" xfId="2" applyFont="1" applyFill="1" applyBorder="1" applyAlignment="1" applyProtection="1">
      <alignment horizontal="center"/>
      <protection hidden="1"/>
    </xf>
    <xf numFmtId="0" fontId="3" fillId="13" borderId="73" xfId="2" applyFont="1" applyFill="1" applyBorder="1" applyAlignment="1" applyProtection="1">
      <alignment horizontal="center"/>
      <protection hidden="1"/>
    </xf>
    <xf numFmtId="0" fontId="3" fillId="13" borderId="74" xfId="2" applyFont="1" applyFill="1" applyBorder="1" applyAlignment="1" applyProtection="1">
      <alignment horizontal="center"/>
      <protection hidden="1"/>
    </xf>
    <xf numFmtId="0" fontId="2" fillId="2" borderId="73" xfId="2" applyFill="1" applyBorder="1" applyAlignment="1">
      <alignment horizontal="center"/>
    </xf>
    <xf numFmtId="0" fontId="3" fillId="2" borderId="0" xfId="2" applyFont="1" applyFill="1" applyBorder="1" applyAlignment="1">
      <alignment horizontal="center" vertical="center"/>
    </xf>
    <xf numFmtId="0" fontId="5" fillId="2" borderId="27" xfId="2" applyFont="1" applyFill="1" applyBorder="1" applyAlignment="1" applyProtection="1">
      <alignment horizontal="left" vertical="center" wrapText="1"/>
      <protection locked="0"/>
    </xf>
    <xf numFmtId="0" fontId="5" fillId="2" borderId="25" xfId="2" applyFont="1" applyFill="1" applyBorder="1" applyAlignment="1" applyProtection="1">
      <alignment horizontal="left" vertical="center" wrapText="1"/>
      <protection locked="0"/>
    </xf>
    <xf numFmtId="0" fontId="5" fillId="2" borderId="12" xfId="2" applyFont="1" applyFill="1" applyBorder="1" applyAlignment="1" applyProtection="1">
      <alignment horizontal="left" vertical="center" wrapText="1"/>
      <protection locked="0"/>
    </xf>
    <xf numFmtId="0" fontId="5" fillId="2" borderId="27" xfId="2" applyFont="1" applyFill="1" applyBorder="1" applyAlignment="1" applyProtection="1">
      <alignment horizontal="left" vertical="top" wrapText="1"/>
      <protection locked="0"/>
    </xf>
    <xf numFmtId="0" fontId="5" fillId="2" borderId="25" xfId="2" applyFont="1" applyFill="1" applyBorder="1" applyAlignment="1" applyProtection="1">
      <alignment horizontal="left" vertical="top" wrapText="1"/>
      <protection locked="0"/>
    </xf>
    <xf numFmtId="0" fontId="5" fillId="2" borderId="12" xfId="2" applyFont="1" applyFill="1" applyBorder="1" applyAlignment="1" applyProtection="1">
      <alignment horizontal="left" vertical="top" wrapText="1"/>
      <protection locked="0"/>
    </xf>
    <xf numFmtId="0" fontId="5" fillId="2" borderId="27" xfId="2" applyFont="1" applyFill="1" applyBorder="1" applyAlignment="1" applyProtection="1">
      <alignment horizontal="left" vertical="top"/>
      <protection locked="0"/>
    </xf>
    <xf numFmtId="0" fontId="5" fillId="2" borderId="25" xfId="2" applyFont="1" applyFill="1" applyBorder="1" applyAlignment="1" applyProtection="1">
      <alignment horizontal="left" vertical="top"/>
      <protection locked="0"/>
    </xf>
    <xf numFmtId="0" fontId="5" fillId="2" borderId="12" xfId="2" applyFont="1" applyFill="1" applyBorder="1" applyAlignment="1" applyProtection="1">
      <alignment horizontal="left" vertical="top"/>
      <protection locked="0"/>
    </xf>
    <xf numFmtId="0" fontId="23" fillId="0" borderId="20" xfId="2" applyFont="1" applyFill="1" applyBorder="1" applyAlignment="1">
      <alignment horizontal="left" vertical="center" wrapText="1"/>
    </xf>
    <xf numFmtId="0" fontId="23" fillId="0" borderId="20" xfId="2" applyFont="1" applyFill="1" applyBorder="1" applyAlignment="1">
      <alignment horizontal="left" vertical="center"/>
    </xf>
    <xf numFmtId="0" fontId="23" fillId="0" borderId="0" xfId="2" applyFont="1" applyFill="1" applyBorder="1" applyAlignment="1">
      <alignment horizontal="left" vertical="center"/>
    </xf>
    <xf numFmtId="0" fontId="23" fillId="0" borderId="77" xfId="2" applyFont="1" applyFill="1" applyBorder="1" applyAlignment="1">
      <alignment horizontal="left" vertical="center"/>
    </xf>
    <xf numFmtId="0" fontId="2" fillId="0" borderId="72" xfId="2" applyBorder="1" applyAlignment="1">
      <alignment horizontal="center"/>
    </xf>
    <xf numFmtId="0" fontId="2" fillId="0" borderId="73" xfId="2" applyBorder="1" applyAlignment="1">
      <alignment horizontal="center"/>
    </xf>
    <xf numFmtId="0" fontId="2" fillId="0" borderId="74" xfId="2" applyBorder="1" applyAlignment="1">
      <alignment horizontal="center"/>
    </xf>
    <xf numFmtId="0" fontId="3" fillId="12" borderId="90" xfId="2" applyFont="1" applyFill="1" applyBorder="1" applyAlignment="1" applyProtection="1">
      <alignment horizontal="center"/>
      <protection hidden="1"/>
    </xf>
    <xf numFmtId="0" fontId="3" fillId="12" borderId="73" xfId="2" applyFont="1" applyFill="1" applyBorder="1" applyAlignment="1" applyProtection="1">
      <alignment horizontal="center"/>
      <protection hidden="1"/>
    </xf>
    <xf numFmtId="0" fontId="3" fillId="12" borderId="74" xfId="2" applyFont="1" applyFill="1" applyBorder="1" applyAlignment="1" applyProtection="1">
      <alignment horizontal="center"/>
      <protection hidden="1"/>
    </xf>
    <xf numFmtId="0" fontId="35" fillId="17" borderId="72" xfId="2" applyFont="1" applyFill="1" applyBorder="1" applyAlignment="1" applyProtection="1">
      <alignment horizontal="center"/>
      <protection hidden="1"/>
    </xf>
    <xf numFmtId="0" fontId="35" fillId="17" borderId="73" xfId="2" applyFont="1" applyFill="1" applyBorder="1" applyAlignment="1" applyProtection="1">
      <alignment horizontal="center"/>
      <protection hidden="1"/>
    </xf>
    <xf numFmtId="0" fontId="35" fillId="17" borderId="74" xfId="2" applyFont="1" applyFill="1" applyBorder="1" applyAlignment="1" applyProtection="1">
      <alignment horizontal="center"/>
      <protection hidden="1"/>
    </xf>
    <xf numFmtId="0" fontId="2" fillId="2" borderId="20" xfId="2" applyFont="1" applyFill="1" applyBorder="1" applyAlignment="1">
      <alignment horizontal="center" wrapText="1"/>
    </xf>
    <xf numFmtId="0" fontId="2" fillId="2" borderId="20" xfId="2" applyFill="1" applyBorder="1" applyAlignment="1">
      <alignment horizontal="center" wrapText="1"/>
    </xf>
    <xf numFmtId="0" fontId="2" fillId="2" borderId="21" xfId="2" applyFill="1" applyBorder="1" applyAlignment="1">
      <alignment horizontal="center" wrapText="1"/>
    </xf>
    <xf numFmtId="0" fontId="2" fillId="2" borderId="9" xfId="2" applyFill="1" applyBorder="1" applyAlignment="1">
      <alignment horizontal="center" wrapText="1"/>
    </xf>
    <xf numFmtId="0" fontId="2" fillId="2" borderId="79" xfId="2" applyFill="1" applyBorder="1" applyAlignment="1">
      <alignment horizontal="center" wrapText="1"/>
    </xf>
    <xf numFmtId="0" fontId="2" fillId="2" borderId="20" xfId="2" applyFont="1" applyFill="1" applyBorder="1" applyAlignment="1">
      <alignment horizontal="left" wrapText="1"/>
    </xf>
    <xf numFmtId="0" fontId="2" fillId="2" borderId="20" xfId="2" applyFill="1" applyBorder="1" applyAlignment="1">
      <alignment horizontal="left"/>
    </xf>
    <xf numFmtId="0" fontId="21" fillId="0" borderId="1" xfId="2" applyFont="1" applyFill="1" applyBorder="1" applyAlignment="1">
      <alignment horizontal="left" vertical="center" wrapText="1"/>
    </xf>
    <xf numFmtId="0" fontId="21" fillId="0" borderId="8" xfId="2" applyFont="1" applyFill="1" applyBorder="1" applyAlignment="1">
      <alignment horizontal="left" vertical="center" wrapText="1"/>
    </xf>
    <xf numFmtId="0" fontId="21" fillId="0" borderId="8" xfId="2" applyFont="1" applyFill="1" applyBorder="1" applyAlignment="1">
      <alignment horizontal="center" vertical="center"/>
    </xf>
    <xf numFmtId="0" fontId="21" fillId="0" borderId="16" xfId="2" applyFont="1" applyFill="1" applyBorder="1" applyAlignment="1">
      <alignment horizontal="center" vertical="center"/>
    </xf>
    <xf numFmtId="0" fontId="21" fillId="0" borderId="1" xfId="2" applyFont="1" applyFill="1" applyBorder="1" applyAlignment="1">
      <alignment horizontal="left" vertical="center"/>
    </xf>
    <xf numFmtId="0" fontId="21" fillId="0" borderId="8" xfId="2" applyFont="1" applyFill="1" applyBorder="1" applyAlignment="1">
      <alignment horizontal="left" vertical="center"/>
    </xf>
    <xf numFmtId="0" fontId="2" fillId="2" borderId="20" xfId="0" applyFont="1" applyFill="1" applyBorder="1" applyAlignment="1">
      <alignment horizontal="left" vertical="center" wrapText="1"/>
    </xf>
    <xf numFmtId="0" fontId="0" fillId="2" borderId="20" xfId="0" applyFill="1" applyBorder="1" applyAlignment="1">
      <alignment horizontal="left" vertical="center"/>
    </xf>
    <xf numFmtId="0" fontId="21" fillId="0" borderId="20" xfId="0" applyFont="1" applyFill="1" applyBorder="1" applyAlignment="1">
      <alignment horizontal="center" vertical="center"/>
    </xf>
    <xf numFmtId="0" fontId="23" fillId="0" borderId="20" xfId="0" applyFont="1" applyFill="1" applyBorder="1" applyAlignment="1">
      <alignment horizontal="center" vertical="center"/>
    </xf>
    <xf numFmtId="0" fontId="23" fillId="0" borderId="0" xfId="0" applyFont="1" applyFill="1" applyBorder="1" applyAlignment="1">
      <alignment horizontal="center" vertical="center"/>
    </xf>
    <xf numFmtId="0" fontId="23" fillId="0" borderId="77" xfId="0" applyFont="1" applyFill="1" applyBorder="1" applyAlignment="1">
      <alignment horizontal="center" vertical="center"/>
    </xf>
    <xf numFmtId="0" fontId="38" fillId="0" borderId="19" xfId="8" applyFont="1" applyBorder="1" applyAlignment="1">
      <alignment horizontal="center" vertical="center"/>
    </xf>
    <xf numFmtId="0" fontId="38" fillId="0" borderId="20" xfId="8" applyFont="1" applyBorder="1" applyAlignment="1">
      <alignment horizontal="center" vertical="center"/>
    </xf>
    <xf numFmtId="0" fontId="38" fillId="0" borderId="21" xfId="8" applyFont="1" applyBorder="1" applyAlignment="1">
      <alignment horizontal="center" vertical="center"/>
    </xf>
    <xf numFmtId="0" fontId="38" fillId="0" borderId="22" xfId="8" applyFont="1" applyBorder="1" applyAlignment="1">
      <alignment horizontal="center" vertical="center"/>
    </xf>
    <xf numFmtId="0" fontId="38" fillId="0" borderId="0" xfId="8" applyFont="1" applyBorder="1" applyAlignment="1">
      <alignment horizontal="center" vertical="center"/>
    </xf>
    <xf numFmtId="0" fontId="38" fillId="0" borderId="4" xfId="8" applyFont="1" applyBorder="1" applyAlignment="1">
      <alignment horizontal="center" vertical="center"/>
    </xf>
    <xf numFmtId="0" fontId="35" fillId="0" borderId="22" xfId="8" applyFont="1" applyBorder="1" applyAlignment="1">
      <alignment horizontal="center" vertical="center"/>
    </xf>
    <xf numFmtId="0" fontId="35" fillId="0" borderId="0" xfId="8" applyFont="1" applyBorder="1" applyAlignment="1">
      <alignment horizontal="center" vertical="center"/>
    </xf>
    <xf numFmtId="0" fontId="35" fillId="0" borderId="4" xfId="8" applyFont="1" applyBorder="1" applyAlignment="1">
      <alignment horizontal="center" vertical="center"/>
    </xf>
    <xf numFmtId="0" fontId="39" fillId="0" borderId="22" xfId="8" applyFont="1" applyBorder="1" applyAlignment="1">
      <alignment horizontal="center" vertical="center"/>
    </xf>
    <xf numFmtId="0" fontId="39" fillId="0" borderId="0" xfId="8" applyFont="1" applyBorder="1" applyAlignment="1">
      <alignment horizontal="center" vertical="center"/>
    </xf>
    <xf numFmtId="0" fontId="39" fillId="0" borderId="4" xfId="8" applyFont="1" applyBorder="1" applyAlignment="1">
      <alignment horizontal="center" vertical="center"/>
    </xf>
    <xf numFmtId="0" fontId="37" fillId="18" borderId="1" xfId="8" applyFont="1" applyFill="1" applyBorder="1" applyAlignment="1">
      <alignment horizontal="center" vertical="center" wrapText="1"/>
    </xf>
    <xf numFmtId="0" fontId="37" fillId="18" borderId="8" xfId="8"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51" xfId="0" applyFont="1" applyFill="1" applyBorder="1" applyAlignment="1">
      <alignment horizontal="center" vertical="center"/>
    </xf>
    <xf numFmtId="166" fontId="4" fillId="0" borderId="56" xfId="0" applyNumberFormat="1" applyFont="1" applyBorder="1" applyAlignment="1">
      <alignment horizontal="center" vertical="center"/>
    </xf>
    <xf numFmtId="166" fontId="4" fillId="0" borderId="50" xfId="0" applyNumberFormat="1" applyFont="1" applyBorder="1" applyAlignment="1">
      <alignment horizontal="center" vertical="center"/>
    </xf>
    <xf numFmtId="166" fontId="4" fillId="0" borderId="51" xfId="0" applyNumberFormat="1" applyFont="1" applyBorder="1" applyAlignment="1">
      <alignment horizontal="center" vertical="center"/>
    </xf>
    <xf numFmtId="0" fontId="9" fillId="0" borderId="56" xfId="0" applyFont="1" applyFill="1" applyBorder="1" applyAlignment="1">
      <alignment horizontal="center" vertical="center"/>
    </xf>
    <xf numFmtId="0" fontId="9" fillId="0" borderId="51"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0" xfId="0" applyFont="1" applyAlignment="1">
      <alignment horizontal="center" vertical="center"/>
    </xf>
    <xf numFmtId="0" fontId="13" fillId="0" borderId="4" xfId="0" applyFont="1" applyBorder="1" applyAlignment="1">
      <alignment horizontal="center" vertical="center"/>
    </xf>
    <xf numFmtId="0" fontId="6" fillId="0" borderId="8"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1" fillId="0" borderId="25"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4" fillId="0" borderId="0" xfId="0" applyFont="1" applyFill="1" applyBorder="1" applyAlignment="1">
      <alignment horizontal="center"/>
    </xf>
    <xf numFmtId="0" fontId="14" fillId="2" borderId="0" xfId="0" applyFont="1" applyFill="1" applyBorder="1" applyAlignment="1">
      <alignment horizontal="center"/>
    </xf>
    <xf numFmtId="0" fontId="14" fillId="0" borderId="8" xfId="0" applyFont="1" applyFill="1" applyBorder="1" applyAlignment="1">
      <alignment horizontal="center" vertical="center" wrapText="1"/>
    </xf>
    <xf numFmtId="22" fontId="0" fillId="0" borderId="0" xfId="0" applyNumberFormat="1" applyFill="1" applyAlignment="1">
      <alignment horizontal="center"/>
    </xf>
    <xf numFmtId="0" fontId="0" fillId="0" borderId="0" xfId="0" applyFill="1" applyAlignment="1">
      <alignment horizontal="center"/>
    </xf>
    <xf numFmtId="0" fontId="7" fillId="0" borderId="0" xfId="0" applyFont="1" applyFill="1" applyBorder="1" applyAlignment="1">
      <alignment horizontal="center" shrinkToFit="1"/>
    </xf>
    <xf numFmtId="0" fontId="4" fillId="0" borderId="0" xfId="0" applyFont="1" applyFill="1" applyBorder="1" applyAlignment="1">
      <alignment horizontal="center" shrinkToFit="1"/>
    </xf>
    <xf numFmtId="0" fontId="6" fillId="0" borderId="0" xfId="0" applyFont="1" applyFill="1" applyBorder="1" applyAlignment="1">
      <alignment horizontal="center" shrinkToFit="1"/>
    </xf>
    <xf numFmtId="0" fontId="4" fillId="0" borderId="0" xfId="0" applyFont="1" applyFill="1" applyBorder="1" applyAlignment="1" applyProtection="1">
      <alignment horizontal="center" shrinkToFit="1"/>
      <protection locked="0"/>
    </xf>
    <xf numFmtId="0" fontId="4" fillId="0" borderId="24" xfId="0" applyFont="1" applyFill="1" applyBorder="1" applyAlignment="1" applyProtection="1">
      <alignment horizontal="center" shrinkToFit="1"/>
      <protection locked="0"/>
    </xf>
    <xf numFmtId="0" fontId="4" fillId="0" borderId="28" xfId="0" applyNumberFormat="1" applyFont="1" applyFill="1" applyBorder="1" applyAlignment="1" applyProtection="1">
      <alignment horizontal="center" vertical="center" wrapText="1"/>
      <protection hidden="1"/>
    </xf>
    <xf numFmtId="0" fontId="4" fillId="0" borderId="20" xfId="0" applyNumberFormat="1" applyFont="1" applyFill="1" applyBorder="1" applyAlignment="1" applyProtection="1">
      <alignment horizontal="center" vertical="center" wrapText="1"/>
      <protection hidden="1"/>
    </xf>
    <xf numFmtId="0" fontId="4" fillId="0" borderId="61" xfId="0" applyNumberFormat="1" applyFont="1" applyFill="1" applyBorder="1" applyAlignment="1" applyProtection="1">
      <alignment horizontal="center" vertical="center" wrapText="1"/>
      <protection hidden="1"/>
    </xf>
    <xf numFmtId="4" fontId="17" fillId="0" borderId="62" xfId="0" applyNumberFormat="1" applyFont="1" applyFill="1" applyBorder="1" applyAlignment="1">
      <alignment horizontal="center" vertical="center"/>
    </xf>
    <xf numFmtId="4" fontId="17" fillId="0" borderId="21" xfId="0" applyNumberFormat="1" applyFont="1" applyFill="1" applyBorder="1" applyAlignment="1">
      <alignment horizontal="center" vertical="center"/>
    </xf>
    <xf numFmtId="4" fontId="17" fillId="0" borderId="57" xfId="0" applyNumberFormat="1" applyFont="1" applyFill="1" applyBorder="1" applyAlignment="1">
      <alignment horizontal="center" vertical="center"/>
    </xf>
    <xf numFmtId="4" fontId="17" fillId="0" borderId="4" xfId="0" applyNumberFormat="1" applyFont="1" applyFill="1" applyBorder="1" applyAlignment="1">
      <alignment horizontal="center" vertical="center"/>
    </xf>
    <xf numFmtId="4" fontId="17" fillId="0" borderId="64" xfId="0" applyNumberFormat="1" applyFont="1" applyFill="1" applyBorder="1" applyAlignment="1">
      <alignment horizontal="center" vertical="center"/>
    </xf>
    <xf numFmtId="4" fontId="17" fillId="0" borderId="23" xfId="0" applyNumberFormat="1" applyFont="1" applyFill="1" applyBorder="1" applyAlignment="1">
      <alignment horizontal="center" vertical="center"/>
    </xf>
    <xf numFmtId="0" fontId="4" fillId="0" borderId="48" xfId="0" applyNumberFormat="1" applyFont="1" applyFill="1" applyBorder="1" applyAlignment="1" applyProtection="1">
      <alignment horizontal="center" vertical="center" wrapText="1"/>
      <protection hidden="1"/>
    </xf>
    <xf numFmtId="0" fontId="4" fillId="0" borderId="0" xfId="0" applyNumberFormat="1" applyFont="1" applyFill="1" applyBorder="1" applyAlignment="1" applyProtection="1">
      <alignment horizontal="center" vertical="center" wrapText="1"/>
      <protection hidden="1"/>
    </xf>
    <xf numFmtId="0" fontId="4" fillId="0" borderId="52" xfId="0" applyNumberFormat="1" applyFont="1" applyFill="1" applyBorder="1" applyAlignment="1" applyProtection="1">
      <alignment horizontal="center" vertical="center" wrapText="1"/>
      <protection hidden="1"/>
    </xf>
    <xf numFmtId="0" fontId="4" fillId="0" borderId="53" xfId="0" applyNumberFormat="1" applyFont="1" applyFill="1" applyBorder="1" applyAlignment="1" applyProtection="1">
      <alignment horizontal="center" vertical="center" wrapText="1"/>
      <protection hidden="1"/>
    </xf>
    <xf numFmtId="0" fontId="4" fillId="0" borderId="54" xfId="0" applyNumberFormat="1" applyFont="1" applyFill="1" applyBorder="1" applyAlignment="1" applyProtection="1">
      <alignment horizontal="center" vertical="center" wrapText="1"/>
      <protection hidden="1"/>
    </xf>
    <xf numFmtId="0" fontId="4" fillId="0" borderId="55" xfId="0" applyNumberFormat="1" applyFont="1" applyFill="1" applyBorder="1" applyAlignment="1" applyProtection="1">
      <alignment horizontal="center" vertical="center" wrapText="1"/>
      <protection hidden="1"/>
    </xf>
    <xf numFmtId="0" fontId="4" fillId="0" borderId="62" xfId="0" applyFont="1" applyFill="1" applyBorder="1" applyAlignment="1" applyProtection="1">
      <alignment horizontal="center" vertical="center"/>
      <protection hidden="1"/>
    </xf>
    <xf numFmtId="0" fontId="4" fillId="0" borderId="20" xfId="0" applyFont="1" applyFill="1" applyBorder="1" applyAlignment="1" applyProtection="1">
      <alignment horizontal="center" vertical="center"/>
      <protection hidden="1"/>
    </xf>
    <xf numFmtId="0" fontId="4" fillId="0" borderId="61" xfId="0" applyFont="1" applyFill="1" applyBorder="1" applyAlignment="1" applyProtection="1">
      <alignment horizontal="center" vertical="center"/>
      <protection hidden="1"/>
    </xf>
    <xf numFmtId="0" fontId="4" fillId="0" borderId="57"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protection hidden="1"/>
    </xf>
    <xf numFmtId="0" fontId="4" fillId="0" borderId="52" xfId="0" applyFont="1" applyFill="1" applyBorder="1" applyAlignment="1" applyProtection="1">
      <alignment horizontal="center" vertical="center"/>
      <protection hidden="1"/>
    </xf>
    <xf numFmtId="0" fontId="4" fillId="0" borderId="58" xfId="0" applyFont="1" applyFill="1" applyBorder="1" applyAlignment="1" applyProtection="1">
      <alignment horizontal="center" vertical="center"/>
      <protection hidden="1"/>
    </xf>
    <xf numFmtId="0" fontId="4" fillId="0" borderId="54" xfId="0" applyFont="1" applyFill="1" applyBorder="1" applyAlignment="1" applyProtection="1">
      <alignment horizontal="center" vertical="center"/>
      <protection hidden="1"/>
    </xf>
    <xf numFmtId="0" fontId="4" fillId="0" borderId="55" xfId="0" applyFont="1" applyFill="1" applyBorder="1" applyAlignment="1" applyProtection="1">
      <alignment horizontal="center" vertical="center"/>
      <protection hidden="1"/>
    </xf>
    <xf numFmtId="0" fontId="4" fillId="3" borderId="49" xfId="0" applyNumberFormat="1" applyFont="1" applyFill="1" applyBorder="1" applyAlignment="1" applyProtection="1">
      <alignment horizontal="center" vertical="center" wrapText="1"/>
      <protection hidden="1"/>
    </xf>
    <xf numFmtId="0" fontId="4" fillId="3" borderId="50" xfId="0" applyNumberFormat="1" applyFont="1" applyFill="1" applyBorder="1" applyAlignment="1" applyProtection="1">
      <alignment horizontal="center" vertical="center" wrapText="1"/>
      <protection hidden="1"/>
    </xf>
    <xf numFmtId="0" fontId="4" fillId="3" borderId="51" xfId="0" applyNumberFormat="1" applyFont="1" applyFill="1" applyBorder="1" applyAlignment="1" applyProtection="1">
      <alignment horizontal="center" vertical="center" wrapText="1"/>
      <protection hidden="1"/>
    </xf>
    <xf numFmtId="0" fontId="4" fillId="3" borderId="48" xfId="0" applyNumberFormat="1" applyFont="1" applyFill="1" applyBorder="1" applyAlignment="1" applyProtection="1">
      <alignment horizontal="center" vertical="center" wrapText="1"/>
      <protection hidden="1"/>
    </xf>
    <xf numFmtId="0" fontId="4" fillId="3" borderId="0" xfId="0" applyNumberFormat="1" applyFont="1" applyFill="1" applyBorder="1" applyAlignment="1" applyProtection="1">
      <alignment horizontal="center" vertical="center" wrapText="1"/>
      <protection hidden="1"/>
    </xf>
    <xf numFmtId="0" fontId="4" fillId="3" borderId="52" xfId="0" applyNumberFormat="1" applyFont="1" applyFill="1" applyBorder="1" applyAlignment="1" applyProtection="1">
      <alignment horizontal="center" vertical="center" wrapText="1"/>
      <protection hidden="1"/>
    </xf>
    <xf numFmtId="0" fontId="4" fillId="3" borderId="53" xfId="0" applyNumberFormat="1" applyFont="1" applyFill="1" applyBorder="1" applyAlignment="1" applyProtection="1">
      <alignment horizontal="center" vertical="center" wrapText="1"/>
      <protection hidden="1"/>
    </xf>
    <xf numFmtId="0" fontId="4" fillId="3" borderId="54" xfId="0" applyNumberFormat="1" applyFont="1" applyFill="1" applyBorder="1" applyAlignment="1" applyProtection="1">
      <alignment horizontal="center" vertical="center" wrapText="1"/>
      <protection hidden="1"/>
    </xf>
    <xf numFmtId="0" fontId="4" fillId="3" borderId="55" xfId="0" applyNumberFormat="1" applyFont="1" applyFill="1" applyBorder="1" applyAlignment="1" applyProtection="1">
      <alignment horizontal="center" vertical="center" wrapText="1"/>
      <protection hidden="1"/>
    </xf>
    <xf numFmtId="0" fontId="4" fillId="0" borderId="56" xfId="0" applyFont="1" applyFill="1" applyBorder="1" applyAlignment="1" applyProtection="1">
      <alignment horizontal="center" vertical="center"/>
      <protection hidden="1"/>
    </xf>
    <xf numFmtId="0" fontId="4" fillId="0" borderId="50" xfId="0" applyFont="1" applyFill="1" applyBorder="1" applyAlignment="1" applyProtection="1">
      <alignment horizontal="center" vertical="center"/>
      <protection hidden="1"/>
    </xf>
    <xf numFmtId="0" fontId="4" fillId="0" borderId="51" xfId="0" applyFont="1" applyFill="1" applyBorder="1" applyAlignment="1" applyProtection="1">
      <alignment horizontal="center" vertical="center"/>
      <protection hidden="1"/>
    </xf>
    <xf numFmtId="4" fontId="4" fillId="0" borderId="62" xfId="0" applyNumberFormat="1" applyFont="1" applyFill="1" applyBorder="1" applyAlignment="1">
      <alignment horizontal="center" vertical="center"/>
    </xf>
    <xf numFmtId="4" fontId="4" fillId="0" borderId="21" xfId="0" applyNumberFormat="1" applyFont="1" applyFill="1" applyBorder="1" applyAlignment="1">
      <alignment horizontal="center" vertical="center"/>
    </xf>
    <xf numFmtId="4" fontId="4" fillId="0" borderId="57" xfId="0" applyNumberFormat="1" applyFont="1" applyFill="1" applyBorder="1" applyAlignment="1">
      <alignment horizontal="center" vertical="center"/>
    </xf>
    <xf numFmtId="4" fontId="4" fillId="0" borderId="4" xfId="0" applyNumberFormat="1" applyFont="1" applyFill="1" applyBorder="1" applyAlignment="1">
      <alignment horizontal="center" vertical="center"/>
    </xf>
    <xf numFmtId="4" fontId="4" fillId="0" borderId="64" xfId="0" applyNumberFormat="1" applyFont="1" applyFill="1" applyBorder="1" applyAlignment="1">
      <alignment horizontal="center" vertical="center"/>
    </xf>
    <xf numFmtId="4" fontId="4" fillId="0" borderId="23" xfId="0" applyNumberFormat="1" applyFont="1" applyFill="1" applyBorder="1" applyAlignment="1">
      <alignment horizontal="center" vertical="center"/>
    </xf>
    <xf numFmtId="4" fontId="4" fillId="0" borderId="56" xfId="0" applyNumberFormat="1" applyFont="1" applyFill="1" applyBorder="1" applyAlignment="1" applyProtection="1">
      <alignment horizontal="center" vertical="center"/>
      <protection hidden="1"/>
    </xf>
    <xf numFmtId="4" fontId="4" fillId="0" borderId="57" xfId="0" applyNumberFormat="1" applyFont="1" applyFill="1" applyBorder="1" applyAlignment="1" applyProtection="1">
      <alignment horizontal="center" vertical="center"/>
      <protection hidden="1"/>
    </xf>
    <xf numFmtId="0" fontId="15" fillId="0" borderId="65" xfId="0" applyFont="1" applyBorder="1" applyAlignment="1">
      <alignment horizontal="center" vertical="center" wrapText="1"/>
    </xf>
    <xf numFmtId="0" fontId="15" fillId="0" borderId="66" xfId="0" applyFont="1" applyBorder="1" applyAlignment="1">
      <alignment horizontal="center" vertical="center" wrapText="1"/>
    </xf>
    <xf numFmtId="0" fontId="15" fillId="0" borderId="60" xfId="0" applyFont="1" applyBorder="1" applyAlignment="1">
      <alignment horizontal="center" vertical="center" wrapText="1"/>
    </xf>
    <xf numFmtId="0" fontId="15" fillId="0" borderId="65" xfId="0" applyFont="1" applyBorder="1" applyAlignment="1">
      <alignment horizontal="left" vertical="center" wrapText="1"/>
    </xf>
    <xf numFmtId="0" fontId="15" fillId="0" borderId="60" xfId="0" applyFont="1" applyBorder="1" applyAlignment="1">
      <alignment horizontal="left" vertical="center" wrapText="1"/>
    </xf>
    <xf numFmtId="0" fontId="2" fillId="0" borderId="0" xfId="2" applyFill="1" applyAlignment="1">
      <alignment horizontal="center"/>
    </xf>
    <xf numFmtId="0" fontId="4" fillId="0" borderId="0" xfId="2" applyFont="1" applyFill="1" applyBorder="1" applyAlignment="1">
      <alignment horizontal="center"/>
    </xf>
    <xf numFmtId="166" fontId="4" fillId="0" borderId="36" xfId="2" applyNumberFormat="1" applyFont="1" applyBorder="1" applyAlignment="1">
      <alignment horizontal="center" vertical="center"/>
    </xf>
    <xf numFmtId="166" fontId="4" fillId="0" borderId="37" xfId="2" applyNumberFormat="1" applyFont="1" applyBorder="1" applyAlignment="1">
      <alignment horizontal="center" vertical="center"/>
    </xf>
    <xf numFmtId="0" fontId="4" fillId="0" borderId="36" xfId="2" applyFont="1" applyFill="1" applyBorder="1" applyAlignment="1">
      <alignment horizontal="center" vertical="center"/>
    </xf>
    <xf numFmtId="0" fontId="4" fillId="0" borderId="37" xfId="2" applyFont="1" applyFill="1" applyBorder="1" applyAlignment="1">
      <alignment horizontal="center" vertical="center"/>
    </xf>
    <xf numFmtId="0" fontId="4" fillId="0" borderId="38" xfId="2" applyFont="1" applyFill="1" applyBorder="1" applyAlignment="1">
      <alignment horizontal="center" vertical="center"/>
    </xf>
    <xf numFmtId="0" fontId="3" fillId="0" borderId="32" xfId="2" applyFont="1" applyFill="1" applyBorder="1" applyAlignment="1">
      <alignment horizontal="center" vertical="center" wrapText="1"/>
    </xf>
    <xf numFmtId="0" fontId="3" fillId="0" borderId="2" xfId="2" applyFont="1" applyFill="1" applyBorder="1" applyAlignment="1">
      <alignment horizontal="center" vertical="center" wrapText="1"/>
    </xf>
    <xf numFmtId="0" fontId="3" fillId="0" borderId="3" xfId="2" applyFont="1" applyFill="1" applyBorder="1" applyAlignment="1">
      <alignment horizontal="center" vertical="center" wrapText="1"/>
    </xf>
    <xf numFmtId="0" fontId="3" fillId="0" borderId="36" xfId="2" applyFont="1" applyFill="1" applyBorder="1" applyAlignment="1">
      <alignment horizontal="center" vertical="center" wrapText="1"/>
    </xf>
    <xf numFmtId="0" fontId="3" fillId="0" borderId="37" xfId="2" applyFont="1" applyFill="1" applyBorder="1" applyAlignment="1">
      <alignment horizontal="center" vertical="center" wrapText="1"/>
    </xf>
    <xf numFmtId="0" fontId="3" fillId="0" borderId="38" xfId="2" applyFont="1" applyFill="1" applyBorder="1" applyAlignment="1">
      <alignment horizontal="center" vertical="center" wrapText="1"/>
    </xf>
    <xf numFmtId="0" fontId="9" fillId="0" borderId="36" xfId="2" applyFont="1" applyFill="1" applyBorder="1" applyAlignment="1">
      <alignment horizontal="center" vertical="center"/>
    </xf>
    <xf numFmtId="0" fontId="9" fillId="0" borderId="38" xfId="2" applyFont="1" applyFill="1" applyBorder="1" applyAlignment="1">
      <alignment horizontal="center" vertical="center"/>
    </xf>
    <xf numFmtId="0" fontId="4" fillId="0" borderId="0" xfId="2" applyFont="1" applyFill="1" applyAlignment="1">
      <alignment horizontal="center"/>
    </xf>
    <xf numFmtId="0" fontId="2" fillId="0" borderId="1" xfId="2" applyFill="1" applyBorder="1" applyAlignment="1" applyProtection="1">
      <alignment horizontal="center"/>
      <protection hidden="1"/>
    </xf>
    <xf numFmtId="0" fontId="2" fillId="0" borderId="8" xfId="2" applyFill="1" applyBorder="1" applyAlignment="1" applyProtection="1">
      <alignment horizontal="center"/>
      <protection hidden="1"/>
    </xf>
    <xf numFmtId="0" fontId="2" fillId="0" borderId="16" xfId="2" applyFill="1" applyBorder="1" applyAlignment="1" applyProtection="1">
      <alignment horizontal="center"/>
      <protection hidden="1"/>
    </xf>
    <xf numFmtId="0" fontId="10" fillId="0" borderId="39" xfId="2" applyFont="1" applyFill="1" applyBorder="1" applyAlignment="1">
      <alignment horizontal="center"/>
    </xf>
    <xf numFmtId="0" fontId="10" fillId="0" borderId="40" xfId="2" applyFont="1" applyFill="1" applyBorder="1" applyAlignment="1">
      <alignment horizontal="center"/>
    </xf>
    <xf numFmtId="0" fontId="4" fillId="0" borderId="34" xfId="2" applyNumberFormat="1" applyFont="1" applyFill="1" applyBorder="1" applyAlignment="1" applyProtection="1">
      <alignment horizontal="justify" wrapText="1"/>
      <protection hidden="1"/>
    </xf>
    <xf numFmtId="0" fontId="4" fillId="0" borderId="35" xfId="2" applyNumberFormat="1" applyFont="1" applyFill="1" applyBorder="1" applyAlignment="1" applyProtection="1">
      <alignment horizontal="justify" wrapText="1"/>
      <protection hidden="1"/>
    </xf>
    <xf numFmtId="0" fontId="2" fillId="0" borderId="26" xfId="2" applyFill="1" applyBorder="1" applyAlignment="1" applyProtection="1">
      <alignment horizontal="center"/>
      <protection hidden="1"/>
    </xf>
    <xf numFmtId="0" fontId="2" fillId="0" borderId="25" xfId="2" applyFill="1" applyBorder="1" applyAlignment="1" applyProtection="1">
      <alignment horizontal="center"/>
      <protection hidden="1"/>
    </xf>
    <xf numFmtId="0" fontId="2" fillId="0" borderId="12" xfId="2" applyFill="1" applyBorder="1" applyAlignment="1" applyProtection="1">
      <alignment horizontal="center"/>
      <protection hidden="1"/>
    </xf>
    <xf numFmtId="0" fontId="4" fillId="0" borderId="34" xfId="2" applyNumberFormat="1" applyFont="1" applyFill="1" applyBorder="1" applyAlignment="1" applyProtection="1">
      <alignment horizontal="justify" vertical="center" wrapText="1"/>
      <protection hidden="1"/>
    </xf>
    <xf numFmtId="0" fontId="4" fillId="0" borderId="35" xfId="2" applyNumberFormat="1" applyFont="1" applyFill="1" applyBorder="1" applyAlignment="1" applyProtection="1">
      <alignment horizontal="justify" vertical="center" wrapText="1"/>
      <protection hidden="1"/>
    </xf>
    <xf numFmtId="0" fontId="2" fillId="0" borderId="46" xfId="2" applyFont="1" applyFill="1" applyBorder="1" applyAlignment="1" applyProtection="1">
      <alignment horizontal="center" vertical="center"/>
      <protection hidden="1"/>
    </xf>
    <xf numFmtId="0" fontId="2" fillId="0" borderId="47" xfId="2" applyFont="1" applyFill="1" applyBorder="1" applyAlignment="1" applyProtection="1">
      <alignment horizontal="center" vertical="center"/>
      <protection hidden="1"/>
    </xf>
    <xf numFmtId="0" fontId="2" fillId="0" borderId="41" xfId="2" applyFont="1" applyFill="1" applyBorder="1" applyAlignment="1" applyProtection="1">
      <alignment horizontal="center" vertical="center"/>
      <protection hidden="1"/>
    </xf>
    <xf numFmtId="0" fontId="2" fillId="0" borderId="46" xfId="2" applyFill="1" applyBorder="1" applyAlignment="1" applyProtection="1">
      <alignment horizontal="center"/>
      <protection hidden="1"/>
    </xf>
    <xf numFmtId="0" fontId="2" fillId="0" borderId="47" xfId="2" applyFill="1" applyBorder="1" applyAlignment="1" applyProtection="1">
      <alignment horizontal="center"/>
      <protection hidden="1"/>
    </xf>
    <xf numFmtId="0" fontId="2" fillId="0" borderId="41" xfId="2" applyFill="1" applyBorder="1" applyAlignment="1" applyProtection="1">
      <alignment horizontal="center"/>
      <protection hidden="1"/>
    </xf>
    <xf numFmtId="0" fontId="4" fillId="0" borderId="0" xfId="2" applyFont="1" applyFill="1" applyBorder="1" applyAlignment="1">
      <alignment horizontal="center" shrinkToFit="1"/>
    </xf>
    <xf numFmtId="0" fontId="6" fillId="0" borderId="0" xfId="2" applyFont="1" applyFill="1" applyBorder="1" applyAlignment="1">
      <alignment horizontal="center" shrinkToFit="1"/>
    </xf>
    <xf numFmtId="22" fontId="2" fillId="0" borderId="0" xfId="2" applyNumberFormat="1" applyFill="1" applyAlignment="1">
      <alignment horizontal="center"/>
    </xf>
    <xf numFmtId="0" fontId="2" fillId="0" borderId="13" xfId="2" applyFill="1" applyBorder="1" applyAlignment="1" applyProtection="1">
      <alignment horizontal="center"/>
      <protection hidden="1"/>
    </xf>
    <xf numFmtId="0" fontId="2" fillId="0" borderId="10" xfId="2" applyFill="1" applyBorder="1" applyAlignment="1" applyProtection="1">
      <alignment horizontal="center"/>
      <protection hidden="1"/>
    </xf>
    <xf numFmtId="0" fontId="2" fillId="0" borderId="18" xfId="2" applyFill="1" applyBorder="1" applyAlignment="1" applyProtection="1">
      <alignment horizontal="center"/>
      <protection hidden="1"/>
    </xf>
    <xf numFmtId="0" fontId="10" fillId="0" borderId="44" xfId="2" applyFont="1" applyFill="1" applyBorder="1" applyAlignment="1">
      <alignment horizontal="center"/>
    </xf>
    <xf numFmtId="0" fontId="10" fillId="0" borderId="45" xfId="2" applyFont="1" applyFill="1" applyBorder="1" applyAlignment="1">
      <alignment horizontal="center"/>
    </xf>
    <xf numFmtId="0" fontId="4" fillId="0" borderId="0" xfId="2" applyFont="1" applyFill="1" applyBorder="1" applyAlignment="1" applyProtection="1">
      <alignment horizontal="center" shrinkToFit="1"/>
      <protection locked="0"/>
    </xf>
    <xf numFmtId="0" fontId="4" fillId="0" borderId="42" xfId="2" applyNumberFormat="1" applyFont="1" applyFill="1" applyBorder="1" applyAlignment="1" applyProtection="1">
      <alignment horizontal="justify" wrapText="1"/>
      <protection hidden="1"/>
    </xf>
    <xf numFmtId="0" fontId="4" fillId="0" borderId="43" xfId="2" applyNumberFormat="1" applyFont="1" applyFill="1" applyBorder="1" applyAlignment="1" applyProtection="1">
      <alignment horizontal="justify" wrapText="1"/>
      <protection hidden="1"/>
    </xf>
    <xf numFmtId="0" fontId="2" fillId="0" borderId="5" xfId="2" applyFill="1" applyBorder="1" applyAlignment="1" applyProtection="1">
      <alignment horizontal="center"/>
      <protection hidden="1"/>
    </xf>
    <xf numFmtId="0" fontId="2" fillId="0" borderId="6" xfId="2" applyFill="1" applyBorder="1" applyAlignment="1" applyProtection="1">
      <alignment horizontal="center"/>
      <protection hidden="1"/>
    </xf>
    <xf numFmtId="0" fontId="2" fillId="0" borderId="15" xfId="2" applyFill="1" applyBorder="1" applyAlignment="1" applyProtection="1">
      <alignment horizontal="center"/>
      <protection hidden="1"/>
    </xf>
  </cellXfs>
  <cellStyles count="10">
    <cellStyle name="Millares" xfId="1" builtinId="3"/>
    <cellStyle name="Millares 2" xfId="3"/>
    <cellStyle name="Moneda [0] 2" xfId="7"/>
    <cellStyle name="Moneda 2" xfId="6"/>
    <cellStyle name="Moneda 3" xfId="9"/>
    <cellStyle name="Normal" xfId="0" builtinId="0"/>
    <cellStyle name="Normal 2" xfId="2"/>
    <cellStyle name="Normal 2 2" xfId="4"/>
    <cellStyle name="Normal 3" xfId="8"/>
    <cellStyle name="Porcentaje 2" xfId="5"/>
  </cellStyles>
  <dxfs count="110">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ndense val="0"/>
        <extend val="0"/>
        <color auto="1"/>
      </font>
      <fill>
        <patternFill>
          <bgColor indexed="10"/>
        </patternFill>
      </fill>
    </dxf>
    <dxf>
      <font>
        <condense val="0"/>
        <extend val="0"/>
        <color auto="1"/>
      </font>
      <fill>
        <patternFill>
          <bgColor indexed="11"/>
        </patternFill>
      </fill>
    </dxf>
    <dxf>
      <font>
        <color rgb="FF9C5700"/>
      </font>
      <fill>
        <patternFill>
          <bgColor rgb="FFFFEB9C"/>
        </patternFill>
      </fill>
    </dxf>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14</xdr:col>
      <xdr:colOff>166688</xdr:colOff>
      <xdr:row>1</xdr:row>
      <xdr:rowOff>166687</xdr:rowOff>
    </xdr:from>
    <xdr:to>
      <xdr:col>16</xdr:col>
      <xdr:colOff>666751</xdr:colOff>
      <xdr:row>4</xdr:row>
      <xdr:rowOff>85567</xdr:rowOff>
    </xdr:to>
    <xdr:pic>
      <xdr:nvPicPr>
        <xdr:cNvPr id="5" name="Imagen 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89469" y="333375"/>
          <a:ext cx="1857376" cy="561817"/>
        </a:xfrm>
        <a:prstGeom prst="rect">
          <a:avLst/>
        </a:prstGeom>
        <a:noFill/>
      </xdr:spPr>
    </xdr:pic>
    <xdr:clientData/>
  </xdr:twoCellAnchor>
  <xdr:twoCellAnchor editAs="oneCell">
    <xdr:from>
      <xdr:col>1</xdr:col>
      <xdr:colOff>119063</xdr:colOff>
      <xdr:row>1</xdr:row>
      <xdr:rowOff>178594</xdr:rowOff>
    </xdr:from>
    <xdr:to>
      <xdr:col>4</xdr:col>
      <xdr:colOff>1452563</xdr:colOff>
      <xdr:row>4</xdr:row>
      <xdr:rowOff>120604</xdr:rowOff>
    </xdr:to>
    <xdr:pic>
      <xdr:nvPicPr>
        <xdr:cNvPr id="6" name="Imagen 5"/>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3376" y="345282"/>
          <a:ext cx="2893218" cy="584947"/>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214313</xdr:colOff>
      <xdr:row>1</xdr:row>
      <xdr:rowOff>93709</xdr:rowOff>
    </xdr:from>
    <xdr:to>
      <xdr:col>4</xdr:col>
      <xdr:colOff>1547813</xdr:colOff>
      <xdr:row>4</xdr:row>
      <xdr:rowOff>35719</xdr:rowOff>
    </xdr:to>
    <xdr:pic>
      <xdr:nvPicPr>
        <xdr:cNvPr id="5" name="Imagen 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26" y="260397"/>
          <a:ext cx="2893218" cy="584947"/>
        </a:xfrm>
        <a:prstGeom prst="rect">
          <a:avLst/>
        </a:prstGeom>
        <a:noFill/>
      </xdr:spPr>
    </xdr:pic>
    <xdr:clientData/>
  </xdr:twoCellAnchor>
  <xdr:twoCellAnchor editAs="oneCell">
    <xdr:from>
      <xdr:col>14</xdr:col>
      <xdr:colOff>23813</xdr:colOff>
      <xdr:row>1</xdr:row>
      <xdr:rowOff>190499</xdr:rowOff>
    </xdr:from>
    <xdr:to>
      <xdr:col>16</xdr:col>
      <xdr:colOff>523876</xdr:colOff>
      <xdr:row>4</xdr:row>
      <xdr:rowOff>109379</xdr:rowOff>
    </xdr:to>
    <xdr:pic>
      <xdr:nvPicPr>
        <xdr:cNvPr id="6" name="Imagen 5"/>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227594" y="357187"/>
          <a:ext cx="1857376" cy="561817"/>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76526</xdr:colOff>
      <xdr:row>1</xdr:row>
      <xdr:rowOff>74083</xdr:rowOff>
    </xdr:from>
    <xdr:to>
      <xdr:col>4</xdr:col>
      <xdr:colOff>1426206</xdr:colOff>
      <xdr:row>3</xdr:row>
      <xdr:rowOff>207203</xdr:rowOff>
    </xdr:to>
    <xdr:pic>
      <xdr:nvPicPr>
        <xdr:cNvPr id="5" name="Imagen 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193" y="232833"/>
          <a:ext cx="2894846" cy="577620"/>
        </a:xfrm>
        <a:prstGeom prst="rect">
          <a:avLst/>
        </a:prstGeom>
        <a:noFill/>
      </xdr:spPr>
    </xdr:pic>
    <xdr:clientData/>
  </xdr:twoCellAnchor>
  <xdr:twoCellAnchor editAs="oneCell">
    <xdr:from>
      <xdr:col>14</xdr:col>
      <xdr:colOff>52916</xdr:colOff>
      <xdr:row>1</xdr:row>
      <xdr:rowOff>116417</xdr:rowOff>
    </xdr:from>
    <xdr:to>
      <xdr:col>16</xdr:col>
      <xdr:colOff>555625</xdr:colOff>
      <xdr:row>4</xdr:row>
      <xdr:rowOff>11484</xdr:rowOff>
    </xdr:to>
    <xdr:pic>
      <xdr:nvPicPr>
        <xdr:cNvPr id="6" name="Imagen 5"/>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79666" y="275167"/>
          <a:ext cx="1857376" cy="561817"/>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273843</xdr:colOff>
      <xdr:row>2</xdr:row>
      <xdr:rowOff>11907</xdr:rowOff>
    </xdr:from>
    <xdr:to>
      <xdr:col>4</xdr:col>
      <xdr:colOff>1607343</xdr:colOff>
      <xdr:row>4</xdr:row>
      <xdr:rowOff>168229</xdr:rowOff>
    </xdr:to>
    <xdr:pic>
      <xdr:nvPicPr>
        <xdr:cNvPr id="5" name="Imagen 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8156" y="392907"/>
          <a:ext cx="2893218" cy="584947"/>
        </a:xfrm>
        <a:prstGeom prst="rect">
          <a:avLst/>
        </a:prstGeom>
        <a:noFill/>
      </xdr:spPr>
    </xdr:pic>
    <xdr:clientData/>
  </xdr:twoCellAnchor>
  <xdr:twoCellAnchor editAs="oneCell">
    <xdr:from>
      <xdr:col>14</xdr:col>
      <xdr:colOff>166688</xdr:colOff>
      <xdr:row>1</xdr:row>
      <xdr:rowOff>154782</xdr:rowOff>
    </xdr:from>
    <xdr:to>
      <xdr:col>16</xdr:col>
      <xdr:colOff>666751</xdr:colOff>
      <xdr:row>4</xdr:row>
      <xdr:rowOff>73662</xdr:rowOff>
    </xdr:to>
    <xdr:pic>
      <xdr:nvPicPr>
        <xdr:cNvPr id="6" name="Imagen 5"/>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89469" y="321470"/>
          <a:ext cx="1857376" cy="561817"/>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104775</xdr:colOff>
      <xdr:row>1</xdr:row>
      <xdr:rowOff>123825</xdr:rowOff>
    </xdr:from>
    <xdr:to>
      <xdr:col>4</xdr:col>
      <xdr:colOff>1445418</xdr:colOff>
      <xdr:row>4</xdr:row>
      <xdr:rowOff>51547</xdr:rowOff>
    </xdr:to>
    <xdr:pic>
      <xdr:nvPicPr>
        <xdr:cNvPr id="5" name="Imagen 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285750"/>
          <a:ext cx="2893218" cy="584947"/>
        </a:xfrm>
        <a:prstGeom prst="rect">
          <a:avLst/>
        </a:prstGeom>
        <a:noFill/>
      </xdr:spPr>
    </xdr:pic>
    <xdr:clientData/>
  </xdr:twoCellAnchor>
  <xdr:twoCellAnchor editAs="oneCell">
    <xdr:from>
      <xdr:col>14</xdr:col>
      <xdr:colOff>142875</xdr:colOff>
      <xdr:row>1</xdr:row>
      <xdr:rowOff>142875</xdr:rowOff>
    </xdr:from>
    <xdr:to>
      <xdr:col>16</xdr:col>
      <xdr:colOff>647701</xdr:colOff>
      <xdr:row>4</xdr:row>
      <xdr:rowOff>47467</xdr:rowOff>
    </xdr:to>
    <xdr:pic>
      <xdr:nvPicPr>
        <xdr:cNvPr id="6" name="Imagen 5"/>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63275" y="304800"/>
          <a:ext cx="1857376" cy="561817"/>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0</xdr:colOff>
      <xdr:row>0</xdr:row>
      <xdr:rowOff>0</xdr:rowOff>
    </xdr:to>
    <xdr:grpSp>
      <xdr:nvGrpSpPr>
        <xdr:cNvPr id="2" name="Grupo 1"/>
        <xdr:cNvGrpSpPr>
          <a:grpSpLocks noChangeAspect="1"/>
        </xdr:cNvGrpSpPr>
      </xdr:nvGrpSpPr>
      <xdr:grpSpPr>
        <a:xfrm>
          <a:off x="6286500" y="0"/>
          <a:ext cx="4083844" cy="0"/>
          <a:chOff x="4748056" y="404355"/>
          <a:chExt cx="2567929" cy="484533"/>
        </a:xfrm>
      </xdr:grpSpPr>
      <xdr:pic>
        <xdr:nvPicPr>
          <xdr:cNvPr id="3" name="Imagen 2"/>
          <xdr:cNvPicPr>
            <a:picLocks/>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t="8804" r="48463" b="9448"/>
          <a:stretch/>
        </xdr:blipFill>
        <xdr:spPr bwMode="auto">
          <a:xfrm>
            <a:off x="4748056" y="404355"/>
            <a:ext cx="1605921" cy="484533"/>
          </a:xfrm>
          <a:prstGeom prst="rect">
            <a:avLst/>
          </a:prstGeom>
          <a:noFill/>
          <a:ln>
            <a:noFill/>
          </a:ln>
        </xdr:spPr>
      </xdr:pic>
      <xdr:pic>
        <xdr:nvPicPr>
          <xdr:cNvPr id="4" name="Imagen 3"/>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62324"/>
          <a:stretch/>
        </xdr:blipFill>
        <xdr:spPr bwMode="auto">
          <a:xfrm>
            <a:off x="6405117" y="420540"/>
            <a:ext cx="910868" cy="398954"/>
          </a:xfrm>
          <a:prstGeom prst="rect">
            <a:avLst/>
          </a:prstGeom>
          <a:noFill/>
          <a:ln>
            <a:noFill/>
          </a:ln>
        </xdr:spPr>
      </xdr:pic>
    </xdr:grpSp>
    <xdr:clientData/>
  </xdr:twoCellAnchor>
  <xdr:twoCellAnchor>
    <xdr:from>
      <xdr:col>0</xdr:col>
      <xdr:colOff>214969</xdr:colOff>
      <xdr:row>0</xdr:row>
      <xdr:rowOff>0</xdr:rowOff>
    </xdr:from>
    <xdr:to>
      <xdr:col>5</xdr:col>
      <xdr:colOff>0</xdr:colOff>
      <xdr:row>0</xdr:row>
      <xdr:rowOff>0</xdr:rowOff>
    </xdr:to>
    <xdr:grpSp>
      <xdr:nvGrpSpPr>
        <xdr:cNvPr id="5" name="Grupo 4"/>
        <xdr:cNvGrpSpPr/>
      </xdr:nvGrpSpPr>
      <xdr:grpSpPr>
        <a:xfrm>
          <a:off x="214969" y="0"/>
          <a:ext cx="10155375" cy="0"/>
          <a:chOff x="214969" y="78441"/>
          <a:chExt cx="41987974" cy="1121862"/>
        </a:xfrm>
      </xdr:grpSpPr>
      <xdr:pic>
        <xdr:nvPicPr>
          <xdr:cNvPr id="6" name="Imagen 5"/>
          <xdr:cNvPicPr>
            <a:picLocks noChangeAspect="1"/>
          </xdr:cNvPicPr>
        </xdr:nvPicPr>
        <xdr:blipFill>
          <a:blip xmlns:r="http://schemas.openxmlformats.org/officeDocument/2006/relationships" r:embed="rId2">
            <a:clrChange>
              <a:clrFrom>
                <a:srgbClr val="FFFFFF"/>
              </a:clrFrom>
              <a:clrTo>
                <a:srgbClr val="FFFFFF">
                  <a:alpha val="0"/>
                </a:srgbClr>
              </a:clrTo>
            </a:clrChange>
          </a:blip>
          <a:stretch>
            <a:fillRect/>
          </a:stretch>
        </xdr:blipFill>
        <xdr:spPr>
          <a:xfrm>
            <a:off x="214969" y="142440"/>
            <a:ext cx="4819456" cy="1019178"/>
          </a:xfrm>
          <a:prstGeom prst="rect">
            <a:avLst/>
          </a:prstGeom>
          <a:noFill/>
        </xdr:spPr>
      </xdr:pic>
      <xdr:grpSp>
        <xdr:nvGrpSpPr>
          <xdr:cNvPr id="7" name="Grupo 6"/>
          <xdr:cNvGrpSpPr>
            <a:grpSpLocks noChangeAspect="1"/>
          </xdr:cNvGrpSpPr>
        </xdr:nvGrpSpPr>
        <xdr:grpSpPr>
          <a:xfrm>
            <a:off x="35612295" y="78441"/>
            <a:ext cx="6590648" cy="1121862"/>
            <a:chOff x="4748056" y="404355"/>
            <a:chExt cx="2567929" cy="529504"/>
          </a:xfrm>
        </xdr:grpSpPr>
        <xdr:pic>
          <xdr:nvPicPr>
            <xdr:cNvPr id="8" name="Imagen 7"/>
            <xdr:cNvPicPr>
              <a:picLocks/>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t="8804" r="48463" b="9448"/>
            <a:stretch/>
          </xdr:blipFill>
          <xdr:spPr bwMode="auto">
            <a:xfrm>
              <a:off x="4748056" y="404355"/>
              <a:ext cx="1605921" cy="529504"/>
            </a:xfrm>
            <a:prstGeom prst="rect">
              <a:avLst/>
            </a:prstGeom>
            <a:noFill/>
            <a:ln>
              <a:noFill/>
            </a:ln>
          </xdr:spPr>
        </xdr:pic>
        <xdr:pic>
          <xdr:nvPicPr>
            <xdr:cNvPr id="9" name="Imagen 8"/>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62324"/>
            <a:stretch/>
          </xdr:blipFill>
          <xdr:spPr bwMode="auto">
            <a:xfrm>
              <a:off x="6405117" y="420540"/>
              <a:ext cx="910868" cy="446370"/>
            </a:xfrm>
            <a:prstGeom prst="rect">
              <a:avLst/>
            </a:prstGeom>
            <a:noFill/>
            <a:ln>
              <a:noFill/>
            </a:ln>
          </xdr:spPr>
        </xdr:pic>
      </xdr:grpSp>
    </xdr:grpSp>
    <xdr:clientData/>
  </xdr:twoCellAnchor>
  <xdr:twoCellAnchor editAs="oneCell">
    <xdr:from>
      <xdr:col>0</xdr:col>
      <xdr:colOff>88794</xdr:colOff>
      <xdr:row>1</xdr:row>
      <xdr:rowOff>48434</xdr:rowOff>
    </xdr:from>
    <xdr:to>
      <xdr:col>1</xdr:col>
      <xdr:colOff>1896928</xdr:colOff>
      <xdr:row>3</xdr:row>
      <xdr:rowOff>8074</xdr:rowOff>
    </xdr:to>
    <xdr:pic>
      <xdr:nvPicPr>
        <xdr:cNvPr id="10" name="Imagen 9"/>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794" y="305609"/>
          <a:ext cx="2322484" cy="473990"/>
        </a:xfrm>
        <a:prstGeom prst="rect">
          <a:avLst/>
        </a:prstGeom>
        <a:noFill/>
      </xdr:spPr>
    </xdr:pic>
    <xdr:clientData/>
  </xdr:twoCellAnchor>
  <xdr:twoCellAnchor editAs="oneCell">
    <xdr:from>
      <xdr:col>4</xdr:col>
      <xdr:colOff>2226469</xdr:colOff>
      <xdr:row>0</xdr:row>
      <xdr:rowOff>190500</xdr:rowOff>
    </xdr:from>
    <xdr:to>
      <xdr:col>4</xdr:col>
      <xdr:colOff>3988595</xdr:colOff>
      <xdr:row>2</xdr:row>
      <xdr:rowOff>178594</xdr:rowOff>
    </xdr:to>
    <xdr:pic>
      <xdr:nvPicPr>
        <xdr:cNvPr id="11" name="Imagen 10"/>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512969" y="190500"/>
          <a:ext cx="1762126" cy="511969"/>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190500</xdr:colOff>
      <xdr:row>0</xdr:row>
      <xdr:rowOff>89647</xdr:rowOff>
    </xdr:from>
    <xdr:to>
      <xdr:col>5</xdr:col>
      <xdr:colOff>280147</xdr:colOff>
      <xdr:row>3</xdr:row>
      <xdr:rowOff>49866</xdr:rowOff>
    </xdr:to>
    <xdr:pic>
      <xdr:nvPicPr>
        <xdr:cNvPr id="2" name="0 Imagen">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89647"/>
          <a:ext cx="1882588" cy="531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44824</xdr:colOff>
      <xdr:row>0</xdr:row>
      <xdr:rowOff>89648</xdr:rowOff>
    </xdr:from>
    <xdr:to>
      <xdr:col>17</xdr:col>
      <xdr:colOff>89648</xdr:colOff>
      <xdr:row>3</xdr:row>
      <xdr:rowOff>145676</xdr:rowOff>
    </xdr:to>
    <xdr:pic>
      <xdr:nvPicPr>
        <xdr:cNvPr id="3" name="Imagen 5">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74324" y="89648"/>
          <a:ext cx="1714500" cy="62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70.20\Documents\2015_USPEC\2015.11.13%20Evaluaci&#243;n%20Ofertas%20SA-MC-045-2015\2015.11.18%20Compil.%20Eval.%20ofertas%20econ&#243;m.%20SA-MC-045-2015%20CMR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70.20\dayana%20lancheros\Escritorio\DAYANA%20LANCHEROS%20BUITRAGO\EVALUACION%20GRUPO%202\Cuadro%20de%20evaluaci&#243;n%20de%20ofertas%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1"/>
      <sheetName val="G-2"/>
      <sheetName val="G-3"/>
      <sheetName val="G-4"/>
      <sheetName val="G-5"/>
      <sheetName val="G-6"/>
      <sheetName val="G-7"/>
    </sheetNames>
    <sheetDataSet>
      <sheetData sheetId="0"/>
      <sheetData sheetId="1"/>
      <sheetData sheetId="2"/>
      <sheetData sheetId="3"/>
      <sheetData sheetId="4"/>
      <sheetData sheetId="5"/>
      <sheetData sheetId="6">
        <row r="1">
          <cell r="A1" t="str">
            <v>VALIDADO</v>
          </cell>
        </row>
        <row r="2">
          <cell r="A2" t="str">
            <v>CORRECCIÓN ARITMÉTICA</v>
          </cell>
        </row>
        <row r="3">
          <cell r="A3" t="str">
            <v>PROPONENTE DEBE JUSTIFICAR</v>
          </cell>
        </row>
        <row r="4">
          <cell r="A4" t="str">
            <v>PRIMA EL FORMATO IMPRESO</v>
          </cell>
        </row>
        <row r="5">
          <cell r="A5" t="str">
            <v>CONSULTAR EN COMITÉ</v>
          </cell>
        </row>
        <row r="6">
          <cell r="A6" t="str">
            <v>RECHAZADO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Consolidado parcial"/>
      <sheetName val="OFERTA 1"/>
      <sheetName val="OFERTA 2"/>
      <sheetName val="OFERTA 3"/>
      <sheetName val="Consolidado SUBSANE"/>
    </sheetNames>
    <sheetDataSet>
      <sheetData sheetId="0">
        <row r="7">
          <cell r="L7" t="str">
            <v>N°</v>
          </cell>
        </row>
      </sheetData>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J57"/>
  <sheetViews>
    <sheetView showGridLines="0" tabSelected="1" zoomScale="60" zoomScaleNormal="60" zoomScaleSheetLayoutView="100" workbookViewId="0">
      <selection activeCell="N13" sqref="N13:R13"/>
    </sheetView>
  </sheetViews>
  <sheetFormatPr baseColWidth="10" defaultColWidth="11.42578125" defaultRowHeight="12.75" x14ac:dyDescent="0.2"/>
  <cols>
    <col min="1" max="1" width="2.5703125" style="95" customWidth="1"/>
    <col min="2" max="2" width="9.7109375" style="95" customWidth="1"/>
    <col min="3" max="5" width="8.85546875" style="95" customWidth="1"/>
    <col min="6" max="8" width="11.140625" style="95" customWidth="1"/>
    <col min="9" max="9" width="16.28515625" style="95" customWidth="1"/>
    <col min="10" max="10" width="21" style="95" customWidth="1"/>
    <col min="11" max="11" width="4.5703125" style="95" customWidth="1"/>
    <col min="12" max="12" width="16.28515625" style="95" customWidth="1"/>
    <col min="13" max="13" width="11.140625" style="95" customWidth="1"/>
    <col min="14" max="18" width="8.85546875" style="95" customWidth="1"/>
    <col min="19" max="19" width="19.85546875" style="95" customWidth="1"/>
    <col min="20" max="20" width="8.28515625" style="95" customWidth="1"/>
    <col min="21" max="27" width="6" style="95" customWidth="1"/>
    <col min="28" max="28" width="17.85546875" style="95" customWidth="1"/>
    <col min="29" max="35" width="6" style="95" customWidth="1"/>
    <col min="36" max="36" width="7" style="95" customWidth="1"/>
    <col min="37" max="16384" width="11.42578125" style="95"/>
  </cols>
  <sheetData>
    <row r="1" spans="1:36" s="105" customFormat="1" x14ac:dyDescent="0.2">
      <c r="A1" s="388"/>
      <c r="B1" s="389"/>
      <c r="C1" s="389"/>
      <c r="D1" s="389"/>
      <c r="E1" s="389"/>
      <c r="F1" s="389"/>
      <c r="G1" s="389"/>
      <c r="H1" s="389"/>
      <c r="I1" s="389"/>
      <c r="J1" s="389"/>
      <c r="K1" s="389"/>
      <c r="L1" s="389"/>
      <c r="M1" s="389"/>
      <c r="N1" s="389"/>
      <c r="O1" s="389"/>
      <c r="P1" s="389"/>
      <c r="Q1" s="389"/>
      <c r="R1" s="390"/>
      <c r="S1" s="111"/>
    </row>
    <row r="2" spans="1:36" s="106" customFormat="1" x14ac:dyDescent="0.2">
      <c r="A2" s="391"/>
      <c r="B2" s="117"/>
      <c r="C2" s="117"/>
      <c r="D2" s="117"/>
      <c r="E2" s="117"/>
      <c r="F2" s="117"/>
      <c r="G2" s="117"/>
      <c r="H2" s="117"/>
      <c r="I2" s="117"/>
      <c r="J2" s="117"/>
      <c r="K2" s="117"/>
      <c r="L2" s="117"/>
      <c r="M2" s="117"/>
      <c r="N2" s="117"/>
      <c r="O2" s="117"/>
      <c r="P2" s="117"/>
      <c r="Q2" s="117"/>
      <c r="R2" s="392"/>
    </row>
    <row r="3" spans="1:36" s="106" customFormat="1" ht="15.75" customHeight="1" x14ac:dyDescent="0.2">
      <c r="A3" s="393"/>
      <c r="B3" s="449" t="s">
        <v>21</v>
      </c>
      <c r="C3" s="449"/>
      <c r="D3" s="449"/>
      <c r="E3" s="449"/>
      <c r="F3" s="449"/>
      <c r="G3" s="449"/>
      <c r="H3" s="449"/>
      <c r="I3" s="449"/>
      <c r="J3" s="449"/>
      <c r="K3" s="449"/>
      <c r="L3" s="449"/>
      <c r="M3" s="449"/>
      <c r="N3" s="449"/>
      <c r="O3" s="449"/>
      <c r="P3" s="449"/>
      <c r="Q3" s="449"/>
      <c r="R3" s="450"/>
      <c r="S3" s="107"/>
      <c r="T3" s="107"/>
      <c r="U3" s="107"/>
      <c r="V3" s="107"/>
      <c r="W3" s="107"/>
      <c r="X3" s="107"/>
      <c r="Y3" s="107"/>
      <c r="Z3" s="107"/>
      <c r="AA3" s="107"/>
      <c r="AB3" s="107"/>
      <c r="AC3" s="107"/>
      <c r="AD3" s="107"/>
      <c r="AE3" s="107"/>
      <c r="AF3" s="107"/>
      <c r="AG3" s="107"/>
      <c r="AH3" s="107"/>
      <c r="AI3" s="107"/>
    </row>
    <row r="4" spans="1:36" s="106" customFormat="1" ht="18.75" customHeight="1" x14ac:dyDescent="0.3">
      <c r="A4" s="393"/>
      <c r="B4" s="110"/>
      <c r="C4" s="110"/>
      <c r="D4" s="110"/>
      <c r="E4" s="110"/>
      <c r="F4" s="110"/>
      <c r="G4" s="110"/>
      <c r="H4" s="110"/>
      <c r="I4" s="438" t="s">
        <v>227</v>
      </c>
      <c r="J4" s="438"/>
      <c r="K4" s="110"/>
      <c r="L4" s="110"/>
      <c r="M4" s="110"/>
      <c r="N4" s="110"/>
      <c r="O4" s="110"/>
      <c r="P4" s="110"/>
      <c r="Q4" s="110"/>
      <c r="R4" s="394"/>
      <c r="S4" s="107"/>
      <c r="T4" s="107"/>
      <c r="U4" s="107"/>
      <c r="V4" s="107"/>
      <c r="W4" s="96"/>
      <c r="X4" s="96"/>
      <c r="Y4" s="96"/>
      <c r="Z4" s="96"/>
      <c r="AA4" s="96"/>
      <c r="AB4" s="96"/>
      <c r="AC4" s="96"/>
      <c r="AD4" s="96"/>
      <c r="AE4" s="96"/>
      <c r="AF4" s="96"/>
      <c r="AG4" s="96"/>
      <c r="AH4" s="96"/>
      <c r="AI4" s="107"/>
    </row>
    <row r="5" spans="1:36" s="106" customFormat="1" ht="18.75" customHeight="1" x14ac:dyDescent="0.2">
      <c r="A5" s="451" t="s">
        <v>8</v>
      </c>
      <c r="B5" s="452"/>
      <c r="C5" s="452"/>
      <c r="D5" s="452"/>
      <c r="E5" s="452"/>
      <c r="F5" s="452"/>
      <c r="G5" s="452"/>
      <c r="H5" s="452"/>
      <c r="I5" s="452"/>
      <c r="J5" s="452"/>
      <c r="K5" s="452"/>
      <c r="L5" s="452"/>
      <c r="M5" s="452"/>
      <c r="N5" s="452"/>
      <c r="O5" s="452"/>
      <c r="P5" s="452"/>
      <c r="Q5" s="452"/>
      <c r="R5" s="453"/>
      <c r="S5" s="108"/>
      <c r="T5" s="108"/>
      <c r="U5" s="108"/>
      <c r="V5" s="108"/>
      <c r="W5" s="97"/>
      <c r="X5" s="97"/>
      <c r="Y5" s="97"/>
      <c r="Z5" s="97"/>
      <c r="AA5" s="97"/>
      <c r="AB5" s="97"/>
      <c r="AC5" s="97"/>
      <c r="AD5" s="97"/>
      <c r="AE5" s="97"/>
      <c r="AF5" s="97"/>
      <c r="AG5" s="97"/>
      <c r="AH5" s="97"/>
      <c r="AI5" s="97"/>
    </row>
    <row r="6" spans="1:36" s="106" customFormat="1" ht="36" customHeight="1" x14ac:dyDescent="0.2">
      <c r="A6" s="395"/>
      <c r="B6" s="454" t="s">
        <v>228</v>
      </c>
      <c r="C6" s="454"/>
      <c r="D6" s="454"/>
      <c r="E6" s="454"/>
      <c r="F6" s="454"/>
      <c r="G6" s="454"/>
      <c r="H6" s="454"/>
      <c r="I6" s="454"/>
      <c r="J6" s="454"/>
      <c r="K6" s="454"/>
      <c r="L6" s="454"/>
      <c r="M6" s="454"/>
      <c r="N6" s="454"/>
      <c r="O6" s="454"/>
      <c r="P6" s="454"/>
      <c r="Q6" s="454"/>
      <c r="R6" s="455"/>
      <c r="S6" s="108"/>
      <c r="T6" s="108"/>
      <c r="U6" s="108"/>
      <c r="V6" s="108"/>
      <c r="W6" s="97"/>
      <c r="X6" s="97"/>
      <c r="Y6" s="97"/>
      <c r="Z6" s="97"/>
      <c r="AA6" s="97"/>
      <c r="AB6" s="97"/>
      <c r="AC6" s="97"/>
      <c r="AD6" s="97"/>
      <c r="AE6" s="97"/>
      <c r="AF6" s="97"/>
      <c r="AG6" s="97"/>
      <c r="AH6" s="97"/>
      <c r="AI6" s="97"/>
    </row>
    <row r="7" spans="1:36" s="106" customFormat="1" ht="20.25" customHeight="1" x14ac:dyDescent="0.2">
      <c r="A7" s="393"/>
      <c r="B7" s="456" t="s">
        <v>100</v>
      </c>
      <c r="C7" s="457"/>
      <c r="D7" s="457"/>
      <c r="E7" s="457"/>
      <c r="F7" s="457"/>
      <c r="G7" s="457"/>
      <c r="H7" s="457"/>
      <c r="I7" s="457"/>
      <c r="J7" s="457"/>
      <c r="K7" s="458"/>
      <c r="L7" s="212" t="s">
        <v>35</v>
      </c>
      <c r="M7" s="435" t="s">
        <v>161</v>
      </c>
      <c r="N7" s="435"/>
      <c r="O7" s="435"/>
      <c r="P7" s="435"/>
      <c r="Q7" s="435"/>
      <c r="R7" s="435"/>
      <c r="S7" s="109"/>
      <c r="T7" s="109"/>
      <c r="U7" s="109"/>
      <c r="V7" s="109"/>
      <c r="W7" s="109"/>
      <c r="X7" s="109"/>
      <c r="Y7" s="109"/>
      <c r="Z7" s="109"/>
      <c r="AA7" s="109"/>
      <c r="AB7" s="109"/>
      <c r="AC7" s="109"/>
      <c r="AD7" s="109"/>
      <c r="AE7" s="109"/>
      <c r="AF7" s="109"/>
      <c r="AG7" s="109"/>
      <c r="AH7" s="109"/>
      <c r="AI7" s="107"/>
    </row>
    <row r="8" spans="1:36" s="106" customFormat="1" ht="50.25" customHeight="1" x14ac:dyDescent="0.2">
      <c r="A8" s="393"/>
      <c r="B8" s="437" t="s">
        <v>15</v>
      </c>
      <c r="C8" s="437"/>
      <c r="D8" s="459" t="s">
        <v>229</v>
      </c>
      <c r="E8" s="459"/>
      <c r="F8" s="459"/>
      <c r="G8" s="459"/>
      <c r="H8" s="459"/>
      <c r="I8" s="459"/>
      <c r="J8" s="459"/>
      <c r="K8" s="459"/>
      <c r="L8" s="459"/>
      <c r="M8" s="459"/>
      <c r="N8" s="459"/>
      <c r="O8" s="459"/>
      <c r="P8" s="459"/>
      <c r="Q8" s="459"/>
      <c r="R8" s="459"/>
    </row>
    <row r="9" spans="1:36" s="106" customFormat="1" ht="8.25" customHeight="1" x14ac:dyDescent="0.2">
      <c r="A9" s="396"/>
      <c r="B9" s="460"/>
      <c r="C9" s="461"/>
      <c r="D9" s="461"/>
      <c r="E9" s="461"/>
      <c r="F9" s="461"/>
      <c r="G9" s="461"/>
      <c r="H9" s="461"/>
      <c r="I9" s="461"/>
      <c r="J9" s="461"/>
      <c r="K9" s="461"/>
      <c r="L9" s="461"/>
      <c r="M9" s="461"/>
      <c r="N9" s="461"/>
      <c r="O9" s="461"/>
      <c r="P9" s="461"/>
      <c r="Q9" s="461"/>
      <c r="R9" s="462"/>
    </row>
    <row r="10" spans="1:36" s="105" customFormat="1" ht="21.75" customHeight="1" x14ac:dyDescent="0.2">
      <c r="A10" s="397"/>
      <c r="B10" s="446" t="s">
        <v>81</v>
      </c>
      <c r="C10" s="447"/>
      <c r="D10" s="447"/>
      <c r="E10" s="447"/>
      <c r="F10" s="447"/>
      <c r="G10" s="447"/>
      <c r="H10" s="447"/>
      <c r="I10" s="447"/>
      <c r="J10" s="447"/>
      <c r="K10" s="447"/>
      <c r="L10" s="447"/>
      <c r="M10" s="447"/>
      <c r="N10" s="447"/>
      <c r="O10" s="447"/>
      <c r="P10" s="447"/>
      <c r="Q10" s="447"/>
      <c r="R10" s="448"/>
    </row>
    <row r="11" spans="1:36" s="112" customFormat="1" ht="49.5" customHeight="1" x14ac:dyDescent="0.2">
      <c r="A11" s="398"/>
      <c r="B11" s="479" t="s">
        <v>35</v>
      </c>
      <c r="C11" s="480" t="s">
        <v>0</v>
      </c>
      <c r="D11" s="480"/>
      <c r="E11" s="480"/>
      <c r="F11" s="481" t="s">
        <v>80</v>
      </c>
      <c r="G11" s="482"/>
      <c r="H11" s="463" t="s">
        <v>82</v>
      </c>
      <c r="I11" s="464"/>
      <c r="J11" s="477" t="s">
        <v>85</v>
      </c>
      <c r="K11" s="478"/>
      <c r="L11" s="463" t="s">
        <v>83</v>
      </c>
      <c r="M11" s="464"/>
      <c r="N11" s="463" t="s">
        <v>14</v>
      </c>
      <c r="O11" s="472"/>
      <c r="P11" s="472"/>
      <c r="Q11" s="472"/>
      <c r="R11" s="464"/>
    </row>
    <row r="12" spans="1:36" s="191" customFormat="1" ht="30" customHeight="1" x14ac:dyDescent="0.2">
      <c r="A12" s="399"/>
      <c r="B12" s="479"/>
      <c r="C12" s="480"/>
      <c r="D12" s="480"/>
      <c r="E12" s="480"/>
      <c r="F12" s="483"/>
      <c r="G12" s="484"/>
      <c r="H12" s="465"/>
      <c r="I12" s="466"/>
      <c r="J12" s="439" t="s">
        <v>164</v>
      </c>
      <c r="K12" s="440"/>
      <c r="L12" s="465"/>
      <c r="M12" s="466"/>
      <c r="N12" s="465"/>
      <c r="O12" s="473"/>
      <c r="P12" s="473"/>
      <c r="Q12" s="473"/>
      <c r="R12" s="466"/>
      <c r="S12" s="192"/>
      <c r="T12" s="192"/>
      <c r="U12" s="192"/>
      <c r="V12" s="192"/>
      <c r="W12" s="192"/>
      <c r="X12" s="192"/>
      <c r="Y12" s="192"/>
      <c r="Z12" s="192"/>
      <c r="AA12" s="192"/>
      <c r="AB12" s="192"/>
      <c r="AC12" s="192"/>
      <c r="AD12" s="192"/>
      <c r="AE12" s="192"/>
      <c r="AF12" s="192"/>
      <c r="AG12" s="192"/>
      <c r="AH12" s="192"/>
      <c r="AI12" s="192"/>
      <c r="AJ12" s="192"/>
    </row>
    <row r="13" spans="1:36" s="105" customFormat="1" ht="96" customHeight="1" x14ac:dyDescent="0.2">
      <c r="A13" s="397"/>
      <c r="B13" s="212">
        <v>1</v>
      </c>
      <c r="C13" s="413" t="s">
        <v>162</v>
      </c>
      <c r="D13" s="414"/>
      <c r="E13" s="415"/>
      <c r="F13" s="426" t="str">
        <f>+'1,CORIGAM'!O40</f>
        <v>CUMPLE</v>
      </c>
      <c r="G13" s="427"/>
      <c r="H13" s="426" t="str">
        <f>'1,CORIGAM'!L21</f>
        <v>CUMPLE</v>
      </c>
      <c r="I13" s="427"/>
      <c r="J13" s="426" t="str">
        <f ca="1">+'1,CORIGAM'!B82</f>
        <v>NO CUMPLE</v>
      </c>
      <c r="K13" s="427"/>
      <c r="L13" s="426" t="s">
        <v>234</v>
      </c>
      <c r="M13" s="427"/>
      <c r="N13" s="443" t="s">
        <v>236</v>
      </c>
      <c r="O13" s="444"/>
      <c r="P13" s="444"/>
      <c r="Q13" s="444"/>
      <c r="R13" s="445"/>
    </row>
    <row r="14" spans="1:36" ht="48.75" customHeight="1" x14ac:dyDescent="0.25">
      <c r="A14" s="400"/>
      <c r="B14" s="216">
        <v>2</v>
      </c>
      <c r="C14" s="416" t="s">
        <v>169</v>
      </c>
      <c r="D14" s="417"/>
      <c r="E14" s="418"/>
      <c r="F14" s="441" t="s">
        <v>3</v>
      </c>
      <c r="G14" s="442"/>
      <c r="H14" s="441" t="s">
        <v>3</v>
      </c>
      <c r="I14" s="442"/>
      <c r="J14" s="426" t="s">
        <v>3</v>
      </c>
      <c r="K14" s="427"/>
      <c r="L14" s="426" t="s">
        <v>234</v>
      </c>
      <c r="M14" s="427"/>
      <c r="N14" s="474" t="str">
        <f>Evaluación!E9</f>
        <v>La oferta económica presentada no integra las especificaciones técnicas de obligatorio cumplimiento solicitadas por la Entidad. Causal de rechazo "o".</v>
      </c>
      <c r="O14" s="475"/>
      <c r="P14" s="475"/>
      <c r="Q14" s="475"/>
      <c r="R14" s="476"/>
      <c r="S14" s="98"/>
      <c r="T14" s="98"/>
      <c r="U14" s="98"/>
      <c r="V14" s="98"/>
      <c r="W14" s="98"/>
      <c r="X14" s="98"/>
      <c r="Y14" s="98"/>
      <c r="Z14" s="98"/>
      <c r="AA14" s="98"/>
      <c r="AB14" s="98"/>
      <c r="AC14" s="98"/>
      <c r="AD14" s="98"/>
      <c r="AE14" s="98"/>
      <c r="AF14" s="98"/>
      <c r="AG14" s="99"/>
      <c r="AH14" s="99"/>
      <c r="AI14" s="99"/>
      <c r="AJ14" s="87"/>
    </row>
    <row r="15" spans="1:36" ht="67.5" customHeight="1" x14ac:dyDescent="0.25">
      <c r="A15" s="400"/>
      <c r="B15" s="216">
        <v>3</v>
      </c>
      <c r="C15" s="416" t="s">
        <v>102</v>
      </c>
      <c r="D15" s="417"/>
      <c r="E15" s="418"/>
      <c r="F15" s="441" t="s">
        <v>3</v>
      </c>
      <c r="G15" s="442"/>
      <c r="H15" s="441" t="s">
        <v>3</v>
      </c>
      <c r="I15" s="442"/>
      <c r="J15" s="426" t="s">
        <v>79</v>
      </c>
      <c r="K15" s="427"/>
      <c r="L15" s="426" t="s">
        <v>3</v>
      </c>
      <c r="M15" s="427"/>
      <c r="N15" s="474" t="s">
        <v>235</v>
      </c>
      <c r="O15" s="475"/>
      <c r="P15" s="475"/>
      <c r="Q15" s="475"/>
      <c r="R15" s="476"/>
      <c r="S15" s="98"/>
      <c r="T15" s="98"/>
      <c r="U15" s="98"/>
      <c r="V15" s="98"/>
      <c r="W15" s="98"/>
      <c r="X15" s="98"/>
      <c r="Y15" s="98"/>
      <c r="Z15" s="98"/>
      <c r="AA15" s="98"/>
      <c r="AB15" s="98"/>
      <c r="AC15" s="98"/>
      <c r="AD15" s="98"/>
      <c r="AE15" s="98"/>
      <c r="AF15" s="98"/>
      <c r="AG15" s="99"/>
      <c r="AH15" s="99"/>
      <c r="AI15" s="99"/>
      <c r="AJ15" s="87"/>
    </row>
    <row r="16" spans="1:36" ht="64.5" customHeight="1" x14ac:dyDescent="0.25">
      <c r="A16" s="400"/>
      <c r="B16" s="216">
        <v>4</v>
      </c>
      <c r="C16" s="416" t="s">
        <v>178</v>
      </c>
      <c r="D16" s="417"/>
      <c r="E16" s="418"/>
      <c r="F16" s="441" t="s">
        <v>3</v>
      </c>
      <c r="G16" s="442"/>
      <c r="H16" s="441" t="s">
        <v>3</v>
      </c>
      <c r="I16" s="442"/>
      <c r="J16" s="426" t="s">
        <v>79</v>
      </c>
      <c r="K16" s="427"/>
      <c r="L16" s="426" t="s">
        <v>3</v>
      </c>
      <c r="M16" s="427"/>
      <c r="N16" s="474" t="s">
        <v>235</v>
      </c>
      <c r="O16" s="475"/>
      <c r="P16" s="475"/>
      <c r="Q16" s="475"/>
      <c r="R16" s="476"/>
      <c r="S16" s="98"/>
      <c r="T16" s="98"/>
      <c r="U16" s="98"/>
      <c r="V16" s="98"/>
      <c r="W16" s="98"/>
      <c r="X16" s="98"/>
      <c r="Y16" s="98"/>
      <c r="Z16" s="98"/>
      <c r="AA16" s="98"/>
      <c r="AB16" s="98"/>
      <c r="AC16" s="98"/>
      <c r="AD16" s="98"/>
      <c r="AE16" s="98"/>
      <c r="AF16" s="98"/>
      <c r="AG16" s="99"/>
      <c r="AH16" s="99"/>
      <c r="AI16" s="99"/>
      <c r="AJ16" s="87"/>
    </row>
    <row r="17" spans="1:36" ht="100.5" customHeight="1" x14ac:dyDescent="0.25">
      <c r="A17" s="400"/>
      <c r="B17" s="216">
        <v>5</v>
      </c>
      <c r="C17" s="416" t="s">
        <v>119</v>
      </c>
      <c r="D17" s="417"/>
      <c r="E17" s="418"/>
      <c r="F17" s="441" t="s">
        <v>79</v>
      </c>
      <c r="G17" s="442"/>
      <c r="H17" s="441" t="s">
        <v>3</v>
      </c>
      <c r="I17" s="442"/>
      <c r="J17" s="426" t="s">
        <v>79</v>
      </c>
      <c r="K17" s="427"/>
      <c r="L17" s="426" t="s">
        <v>234</v>
      </c>
      <c r="M17" s="427"/>
      <c r="N17" s="474" t="s">
        <v>237</v>
      </c>
      <c r="O17" s="475"/>
      <c r="P17" s="475"/>
      <c r="Q17" s="475"/>
      <c r="R17" s="476"/>
      <c r="S17" s="98"/>
      <c r="T17" s="98"/>
      <c r="U17" s="98"/>
      <c r="V17" s="98"/>
      <c r="W17" s="98"/>
      <c r="X17" s="98"/>
      <c r="Y17" s="98"/>
      <c r="Z17" s="98"/>
      <c r="AA17" s="98"/>
      <c r="AB17" s="98"/>
      <c r="AC17" s="98"/>
      <c r="AD17" s="98"/>
      <c r="AE17" s="98"/>
      <c r="AF17" s="98"/>
      <c r="AG17" s="99"/>
      <c r="AH17" s="99"/>
      <c r="AI17" s="99"/>
      <c r="AJ17" s="87"/>
    </row>
    <row r="18" spans="1:36" ht="16.5" customHeight="1" x14ac:dyDescent="0.25">
      <c r="A18" s="407"/>
      <c r="B18" s="281"/>
      <c r="C18" s="285"/>
      <c r="D18" s="285"/>
      <c r="E18" s="285"/>
      <c r="F18" s="282"/>
      <c r="G18" s="282"/>
      <c r="H18" s="282"/>
      <c r="I18" s="282"/>
      <c r="J18" s="283"/>
      <c r="K18" s="283"/>
      <c r="L18" s="283"/>
      <c r="M18" s="283"/>
      <c r="N18" s="284"/>
      <c r="O18" s="284"/>
      <c r="P18" s="284"/>
      <c r="Q18" s="284"/>
      <c r="R18" s="284"/>
      <c r="S18" s="98"/>
      <c r="T18" s="98"/>
      <c r="U18" s="98"/>
      <c r="V18" s="98"/>
      <c r="W18" s="98"/>
      <c r="X18" s="98"/>
      <c r="Y18" s="98"/>
      <c r="Z18" s="98"/>
      <c r="AA18" s="98"/>
      <c r="AB18" s="98"/>
      <c r="AC18" s="98"/>
      <c r="AD18" s="98"/>
      <c r="AE18" s="98"/>
      <c r="AF18" s="98"/>
      <c r="AG18" s="99"/>
      <c r="AH18" s="99"/>
      <c r="AI18" s="99"/>
      <c r="AJ18" s="87"/>
    </row>
    <row r="19" spans="1:36" ht="22.5" customHeight="1" x14ac:dyDescent="0.25">
      <c r="A19" s="485" t="s">
        <v>198</v>
      </c>
      <c r="B19" s="486"/>
      <c r="C19" s="486"/>
      <c r="D19" s="486"/>
      <c r="E19" s="486"/>
      <c r="F19" s="486"/>
      <c r="G19" s="486"/>
      <c r="H19" s="486"/>
      <c r="I19" s="486"/>
      <c r="J19" s="486"/>
      <c r="K19" s="486"/>
      <c r="L19" s="486"/>
      <c r="M19" s="487"/>
      <c r="N19" s="435" t="s">
        <v>79</v>
      </c>
      <c r="O19" s="435"/>
      <c r="P19" s="435"/>
      <c r="Q19" s="435"/>
      <c r="R19" s="435"/>
      <c r="S19" s="98"/>
      <c r="T19" s="98"/>
      <c r="U19" s="98"/>
      <c r="V19" s="98"/>
      <c r="W19" s="98"/>
      <c r="X19" s="98"/>
      <c r="Y19" s="98"/>
      <c r="Z19" s="98"/>
      <c r="AA19" s="98"/>
      <c r="AB19" s="98"/>
      <c r="AC19" s="98"/>
      <c r="AD19" s="98"/>
      <c r="AE19" s="98"/>
      <c r="AF19" s="98"/>
      <c r="AG19" s="99"/>
      <c r="AH19" s="99"/>
      <c r="AI19" s="99"/>
      <c r="AJ19" s="87"/>
    </row>
    <row r="20" spans="1:36" ht="22.5" customHeight="1" x14ac:dyDescent="0.25">
      <c r="A20" s="436" t="s">
        <v>199</v>
      </c>
      <c r="B20" s="436"/>
      <c r="C20" s="436"/>
      <c r="D20" s="436"/>
      <c r="E20" s="436"/>
      <c r="F20" s="436"/>
      <c r="G20" s="436"/>
      <c r="H20" s="436"/>
      <c r="I20" s="436"/>
      <c r="J20" s="436"/>
      <c r="K20" s="436"/>
      <c r="L20" s="436"/>
      <c r="M20" s="436"/>
      <c r="N20" s="437" t="str">
        <f>+L13</f>
        <v>RECHAZADA</v>
      </c>
      <c r="O20" s="437"/>
      <c r="P20" s="437"/>
      <c r="Q20" s="437"/>
      <c r="R20" s="437"/>
      <c r="S20" s="98"/>
      <c r="T20" s="98"/>
      <c r="U20" s="98"/>
      <c r="V20" s="98"/>
      <c r="W20" s="98"/>
      <c r="X20" s="98"/>
      <c r="Y20" s="98"/>
      <c r="Z20" s="98"/>
      <c r="AA20" s="98"/>
      <c r="AB20" s="98"/>
      <c r="AC20" s="98"/>
      <c r="AD20" s="98"/>
      <c r="AE20" s="98"/>
      <c r="AF20" s="98"/>
      <c r="AG20" s="99"/>
      <c r="AH20" s="99"/>
      <c r="AI20" s="99"/>
      <c r="AJ20" s="87"/>
    </row>
    <row r="21" spans="1:36" ht="22.5" customHeight="1" x14ac:dyDescent="0.25">
      <c r="A21" s="436"/>
      <c r="B21" s="436"/>
      <c r="C21" s="436"/>
      <c r="D21" s="436"/>
      <c r="E21" s="436"/>
      <c r="F21" s="436"/>
      <c r="G21" s="436"/>
      <c r="H21" s="436"/>
      <c r="I21" s="436"/>
      <c r="J21" s="436"/>
      <c r="K21" s="436"/>
      <c r="L21" s="436"/>
      <c r="M21" s="436"/>
      <c r="N21" s="437" t="s">
        <v>24</v>
      </c>
      <c r="O21" s="437"/>
      <c r="P21" s="437"/>
      <c r="Q21" s="437"/>
      <c r="R21" s="437"/>
      <c r="S21" s="98"/>
      <c r="T21" s="98"/>
      <c r="U21" s="98"/>
      <c r="V21" s="98"/>
      <c r="W21" s="98"/>
      <c r="X21" s="98"/>
      <c r="Y21" s="98"/>
      <c r="Z21" s="98"/>
      <c r="AA21" s="98"/>
      <c r="AB21" s="98"/>
      <c r="AC21" s="98"/>
      <c r="AD21" s="98"/>
      <c r="AE21" s="98"/>
      <c r="AF21" s="98"/>
      <c r="AG21" s="99"/>
      <c r="AH21" s="99"/>
      <c r="AI21" s="99"/>
      <c r="AJ21" s="87"/>
    </row>
    <row r="22" spans="1:36" ht="15.75" customHeight="1" x14ac:dyDescent="0.25">
      <c r="A22" s="407"/>
      <c r="B22" s="408"/>
      <c r="C22" s="409"/>
      <c r="D22" s="409"/>
      <c r="E22" s="409"/>
      <c r="F22" s="410"/>
      <c r="G22" s="410"/>
      <c r="H22" s="410"/>
      <c r="I22" s="410"/>
      <c r="J22" s="411"/>
      <c r="K22" s="411"/>
      <c r="L22" s="411"/>
      <c r="M22" s="411"/>
      <c r="N22" s="284"/>
      <c r="O22" s="284"/>
      <c r="P22" s="284"/>
      <c r="Q22" s="284"/>
      <c r="R22" s="284"/>
      <c r="S22" s="98"/>
      <c r="T22" s="98"/>
      <c r="U22" s="98"/>
      <c r="V22" s="98"/>
      <c r="W22" s="98"/>
      <c r="X22" s="98"/>
      <c r="Y22" s="98"/>
      <c r="Z22" s="98"/>
      <c r="AA22" s="98"/>
      <c r="AB22" s="98"/>
      <c r="AC22" s="98"/>
      <c r="AD22" s="98"/>
      <c r="AE22" s="98"/>
      <c r="AF22" s="98"/>
      <c r="AG22" s="99"/>
      <c r="AH22" s="99"/>
      <c r="AI22" s="99"/>
      <c r="AJ22" s="87"/>
    </row>
    <row r="23" spans="1:36" ht="22.5" customHeight="1" x14ac:dyDescent="0.25">
      <c r="A23" s="434" t="s">
        <v>200</v>
      </c>
      <c r="B23" s="434"/>
      <c r="C23" s="434"/>
      <c r="D23" s="434"/>
      <c r="E23" s="434"/>
      <c r="F23" s="434"/>
      <c r="G23" s="434"/>
      <c r="H23" s="434"/>
      <c r="I23" s="434"/>
      <c r="J23" s="434"/>
      <c r="K23" s="434"/>
      <c r="L23" s="434"/>
      <c r="M23" s="434"/>
      <c r="N23" s="435" t="s">
        <v>3</v>
      </c>
      <c r="O23" s="435"/>
      <c r="P23" s="435"/>
      <c r="Q23" s="435"/>
      <c r="R23" s="435"/>
      <c r="S23" s="98"/>
      <c r="T23" s="98"/>
      <c r="U23" s="98"/>
      <c r="V23" s="98"/>
      <c r="W23" s="98"/>
      <c r="X23" s="98"/>
      <c r="Y23" s="98"/>
      <c r="Z23" s="98"/>
      <c r="AA23" s="98"/>
      <c r="AB23" s="98"/>
      <c r="AC23" s="98"/>
      <c r="AD23" s="98"/>
      <c r="AE23" s="98"/>
      <c r="AF23" s="98"/>
      <c r="AG23" s="99"/>
      <c r="AH23" s="99"/>
      <c r="AI23" s="99"/>
      <c r="AJ23" s="87"/>
    </row>
    <row r="24" spans="1:36" ht="22.5" customHeight="1" x14ac:dyDescent="0.25">
      <c r="A24" s="436" t="s">
        <v>201</v>
      </c>
      <c r="B24" s="436"/>
      <c r="C24" s="436"/>
      <c r="D24" s="436"/>
      <c r="E24" s="436"/>
      <c r="F24" s="436"/>
      <c r="G24" s="436"/>
      <c r="H24" s="436"/>
      <c r="I24" s="436"/>
      <c r="J24" s="436"/>
      <c r="K24" s="436"/>
      <c r="L24" s="436"/>
      <c r="M24" s="436"/>
      <c r="N24" s="437" t="s">
        <v>234</v>
      </c>
      <c r="O24" s="437"/>
      <c r="P24" s="437"/>
      <c r="Q24" s="437"/>
      <c r="R24" s="437"/>
      <c r="S24" s="98"/>
      <c r="T24" s="98"/>
      <c r="U24" s="98"/>
      <c r="V24" s="98"/>
      <c r="W24" s="98"/>
      <c r="X24" s="98"/>
      <c r="Y24" s="98"/>
      <c r="Z24" s="98"/>
      <c r="AA24" s="98"/>
      <c r="AB24" s="98"/>
      <c r="AC24" s="98"/>
      <c r="AD24" s="98"/>
      <c r="AE24" s="98"/>
      <c r="AF24" s="98"/>
      <c r="AG24" s="99"/>
      <c r="AH24" s="99"/>
      <c r="AI24" s="99"/>
      <c r="AJ24" s="87"/>
    </row>
    <row r="25" spans="1:36" ht="22.5" customHeight="1" x14ac:dyDescent="0.25">
      <c r="A25" s="436"/>
      <c r="B25" s="436"/>
      <c r="C25" s="436"/>
      <c r="D25" s="436"/>
      <c r="E25" s="436"/>
      <c r="F25" s="436"/>
      <c r="G25" s="436"/>
      <c r="H25" s="436"/>
      <c r="I25" s="436"/>
      <c r="J25" s="436"/>
      <c r="K25" s="436"/>
      <c r="L25" s="436"/>
      <c r="M25" s="436"/>
      <c r="N25" s="437" t="s">
        <v>24</v>
      </c>
      <c r="O25" s="437"/>
      <c r="P25" s="437"/>
      <c r="Q25" s="437"/>
      <c r="R25" s="437"/>
      <c r="S25" s="98"/>
      <c r="T25" s="98"/>
      <c r="U25" s="98"/>
      <c r="V25" s="98"/>
      <c r="W25" s="98"/>
      <c r="X25" s="98"/>
      <c r="Y25" s="98"/>
      <c r="Z25" s="98"/>
      <c r="AA25" s="98"/>
      <c r="AB25" s="98"/>
      <c r="AC25" s="98"/>
      <c r="AD25" s="98"/>
      <c r="AE25" s="98"/>
      <c r="AF25" s="98"/>
      <c r="AG25" s="99"/>
      <c r="AH25" s="99"/>
      <c r="AI25" s="99"/>
      <c r="AJ25" s="87"/>
    </row>
    <row r="26" spans="1:36" ht="15.75" customHeight="1" x14ac:dyDescent="0.25">
      <c r="A26" s="407"/>
      <c r="B26" s="408"/>
      <c r="C26" s="409"/>
      <c r="D26" s="409"/>
      <c r="E26" s="409"/>
      <c r="F26" s="410"/>
      <c r="G26" s="410"/>
      <c r="H26" s="410"/>
      <c r="I26" s="410"/>
      <c r="J26" s="411"/>
      <c r="K26" s="411"/>
      <c r="L26" s="411"/>
      <c r="M26" s="411"/>
      <c r="N26" s="284"/>
      <c r="O26" s="284"/>
      <c r="P26" s="284"/>
      <c r="Q26" s="284"/>
      <c r="R26" s="284"/>
      <c r="S26" s="98"/>
      <c r="T26" s="98"/>
      <c r="U26" s="98"/>
      <c r="V26" s="98"/>
      <c r="W26" s="98"/>
      <c r="X26" s="98"/>
      <c r="Y26" s="98"/>
      <c r="Z26" s="98"/>
      <c r="AA26" s="98"/>
      <c r="AB26" s="98"/>
      <c r="AC26" s="98"/>
      <c r="AD26" s="98"/>
      <c r="AE26" s="98"/>
      <c r="AF26" s="98"/>
      <c r="AG26" s="99"/>
      <c r="AH26" s="99"/>
      <c r="AI26" s="99"/>
      <c r="AJ26" s="87"/>
    </row>
    <row r="27" spans="1:36" ht="22.5" customHeight="1" x14ac:dyDescent="0.25">
      <c r="A27" s="434" t="s">
        <v>217</v>
      </c>
      <c r="B27" s="434"/>
      <c r="C27" s="434"/>
      <c r="D27" s="434"/>
      <c r="E27" s="434"/>
      <c r="F27" s="434"/>
      <c r="G27" s="434"/>
      <c r="H27" s="434"/>
      <c r="I27" s="434"/>
      <c r="J27" s="434"/>
      <c r="K27" s="434"/>
      <c r="L27" s="434"/>
      <c r="M27" s="434"/>
      <c r="N27" s="437" t="s">
        <v>79</v>
      </c>
      <c r="O27" s="437"/>
      <c r="P27" s="437"/>
      <c r="Q27" s="437"/>
      <c r="R27" s="437"/>
      <c r="S27" s="98"/>
      <c r="T27" s="98"/>
      <c r="U27" s="98"/>
      <c r="V27" s="98"/>
      <c r="W27" s="98"/>
      <c r="X27" s="98"/>
      <c r="Y27" s="98"/>
      <c r="Z27" s="98"/>
      <c r="AA27" s="98"/>
      <c r="AB27" s="98"/>
      <c r="AC27" s="98"/>
      <c r="AD27" s="98"/>
      <c r="AE27" s="98"/>
      <c r="AF27" s="98"/>
      <c r="AG27" s="99"/>
      <c r="AH27" s="99"/>
      <c r="AI27" s="99"/>
      <c r="AJ27" s="87"/>
    </row>
    <row r="28" spans="1:36" ht="22.5" customHeight="1" x14ac:dyDescent="0.25">
      <c r="A28" s="436" t="s">
        <v>218</v>
      </c>
      <c r="B28" s="436"/>
      <c r="C28" s="436"/>
      <c r="D28" s="436"/>
      <c r="E28" s="436"/>
      <c r="F28" s="436"/>
      <c r="G28" s="436"/>
      <c r="H28" s="436"/>
      <c r="I28" s="436"/>
      <c r="J28" s="436"/>
      <c r="K28" s="436"/>
      <c r="L28" s="436"/>
      <c r="M28" s="436"/>
      <c r="N28" s="437" t="s">
        <v>3</v>
      </c>
      <c r="O28" s="437"/>
      <c r="P28" s="437"/>
      <c r="Q28" s="437"/>
      <c r="R28" s="437"/>
      <c r="S28" s="98"/>
      <c r="T28" s="98"/>
      <c r="U28" s="98"/>
      <c r="V28" s="98"/>
      <c r="W28" s="98"/>
      <c r="X28" s="98"/>
      <c r="Y28" s="98"/>
      <c r="Z28" s="98"/>
      <c r="AA28" s="98"/>
      <c r="AB28" s="98"/>
      <c r="AC28" s="98"/>
      <c r="AD28" s="98"/>
      <c r="AE28" s="98"/>
      <c r="AF28" s="98"/>
      <c r="AG28" s="99"/>
      <c r="AH28" s="99"/>
      <c r="AI28" s="99"/>
      <c r="AJ28" s="87"/>
    </row>
    <row r="29" spans="1:36" ht="22.5" customHeight="1" x14ac:dyDescent="0.25">
      <c r="A29" s="436"/>
      <c r="B29" s="436"/>
      <c r="C29" s="436"/>
      <c r="D29" s="436"/>
      <c r="E29" s="436"/>
      <c r="F29" s="436"/>
      <c r="G29" s="436"/>
      <c r="H29" s="436"/>
      <c r="I29" s="436"/>
      <c r="J29" s="436"/>
      <c r="K29" s="436"/>
      <c r="L29" s="436"/>
      <c r="M29" s="436"/>
      <c r="N29" s="437" t="s">
        <v>24</v>
      </c>
      <c r="O29" s="437"/>
      <c r="P29" s="437"/>
      <c r="Q29" s="437"/>
      <c r="R29" s="437"/>
      <c r="S29" s="98"/>
      <c r="T29" s="98"/>
      <c r="U29" s="98"/>
      <c r="V29" s="98"/>
      <c r="W29" s="98"/>
      <c r="X29" s="98"/>
      <c r="Y29" s="98"/>
      <c r="Z29" s="98"/>
      <c r="AA29" s="98"/>
      <c r="AB29" s="98"/>
      <c r="AC29" s="98"/>
      <c r="AD29" s="98"/>
      <c r="AE29" s="98"/>
      <c r="AF29" s="98"/>
      <c r="AG29" s="99"/>
      <c r="AH29" s="99"/>
      <c r="AI29" s="99"/>
      <c r="AJ29" s="87"/>
    </row>
    <row r="30" spans="1:36" ht="18" customHeight="1" x14ac:dyDescent="0.25">
      <c r="A30" s="400"/>
      <c r="B30" s="408"/>
      <c r="C30" s="409"/>
      <c r="D30" s="409"/>
      <c r="E30" s="409"/>
      <c r="F30" s="410"/>
      <c r="G30" s="410"/>
      <c r="H30" s="410"/>
      <c r="I30" s="410"/>
      <c r="J30" s="411"/>
      <c r="K30" s="411"/>
      <c r="L30" s="411"/>
      <c r="M30" s="411"/>
      <c r="N30" s="284"/>
      <c r="O30" s="284"/>
      <c r="P30" s="284"/>
      <c r="Q30" s="284"/>
      <c r="R30" s="284"/>
      <c r="S30" s="98"/>
      <c r="T30" s="98"/>
      <c r="U30" s="98"/>
      <c r="V30" s="98"/>
      <c r="W30" s="98"/>
      <c r="X30" s="98"/>
      <c r="Y30" s="98"/>
      <c r="Z30" s="98"/>
      <c r="AA30" s="98"/>
      <c r="AB30" s="98"/>
      <c r="AC30" s="98"/>
      <c r="AD30" s="98"/>
      <c r="AE30" s="98"/>
      <c r="AF30" s="98"/>
      <c r="AG30" s="99"/>
      <c r="AH30" s="99"/>
      <c r="AI30" s="99"/>
      <c r="AJ30" s="87"/>
    </row>
    <row r="31" spans="1:36" ht="22.5" customHeight="1" x14ac:dyDescent="0.25">
      <c r="A31" s="434" t="s">
        <v>219</v>
      </c>
      <c r="B31" s="434"/>
      <c r="C31" s="434"/>
      <c r="D31" s="434"/>
      <c r="E31" s="434"/>
      <c r="F31" s="434"/>
      <c r="G31" s="434"/>
      <c r="H31" s="434"/>
      <c r="I31" s="434"/>
      <c r="J31" s="434"/>
      <c r="K31" s="434"/>
      <c r="L31" s="434"/>
      <c r="M31" s="434"/>
      <c r="N31" s="435" t="s">
        <v>79</v>
      </c>
      <c r="O31" s="435"/>
      <c r="P31" s="435"/>
      <c r="Q31" s="435"/>
      <c r="R31" s="435"/>
      <c r="S31" s="98"/>
      <c r="T31" s="98"/>
      <c r="U31" s="98"/>
      <c r="V31" s="98"/>
      <c r="W31" s="98"/>
      <c r="X31" s="98"/>
      <c r="Y31" s="98"/>
      <c r="Z31" s="98"/>
      <c r="AA31" s="98"/>
      <c r="AB31" s="98"/>
      <c r="AC31" s="98"/>
      <c r="AD31" s="98"/>
      <c r="AE31" s="98"/>
      <c r="AF31" s="98"/>
      <c r="AG31" s="99"/>
      <c r="AH31" s="99"/>
      <c r="AI31" s="99"/>
      <c r="AJ31" s="87"/>
    </row>
    <row r="32" spans="1:36" ht="22.5" customHeight="1" x14ac:dyDescent="0.25">
      <c r="A32" s="436" t="s">
        <v>220</v>
      </c>
      <c r="B32" s="436"/>
      <c r="C32" s="436"/>
      <c r="D32" s="436"/>
      <c r="E32" s="436"/>
      <c r="F32" s="436"/>
      <c r="G32" s="436"/>
      <c r="H32" s="436"/>
      <c r="I32" s="436"/>
      <c r="J32" s="436"/>
      <c r="K32" s="436"/>
      <c r="L32" s="436"/>
      <c r="M32" s="436"/>
      <c r="N32" s="437" t="s">
        <v>3</v>
      </c>
      <c r="O32" s="437"/>
      <c r="P32" s="437"/>
      <c r="Q32" s="437"/>
      <c r="R32" s="437"/>
      <c r="S32" s="98"/>
      <c r="T32" s="98"/>
      <c r="U32" s="98"/>
      <c r="V32" s="98"/>
      <c r="W32" s="98"/>
      <c r="X32" s="98"/>
      <c r="Y32" s="98"/>
      <c r="Z32" s="98"/>
      <c r="AA32" s="98"/>
      <c r="AB32" s="98"/>
      <c r="AC32" s="98"/>
      <c r="AD32" s="98"/>
      <c r="AE32" s="98"/>
      <c r="AF32" s="98"/>
      <c r="AG32" s="99"/>
      <c r="AH32" s="99"/>
      <c r="AI32" s="99"/>
      <c r="AJ32" s="87"/>
    </row>
    <row r="33" spans="1:36" ht="22.5" customHeight="1" x14ac:dyDescent="0.25">
      <c r="A33" s="436"/>
      <c r="B33" s="436"/>
      <c r="C33" s="436"/>
      <c r="D33" s="436"/>
      <c r="E33" s="436"/>
      <c r="F33" s="436"/>
      <c r="G33" s="436"/>
      <c r="H33" s="436"/>
      <c r="I33" s="436"/>
      <c r="J33" s="436"/>
      <c r="K33" s="436"/>
      <c r="L33" s="436"/>
      <c r="M33" s="436"/>
      <c r="N33" s="437" t="s">
        <v>24</v>
      </c>
      <c r="O33" s="437"/>
      <c r="P33" s="437"/>
      <c r="Q33" s="437"/>
      <c r="R33" s="437"/>
      <c r="S33" s="98"/>
      <c r="T33" s="98"/>
      <c r="U33" s="98"/>
      <c r="V33" s="98"/>
      <c r="W33" s="98"/>
      <c r="X33" s="98"/>
      <c r="Y33" s="98"/>
      <c r="Z33" s="98"/>
      <c r="AA33" s="98"/>
      <c r="AB33" s="98"/>
      <c r="AC33" s="98"/>
      <c r="AD33" s="98"/>
      <c r="AE33" s="98"/>
      <c r="AF33" s="98"/>
      <c r="AG33" s="99"/>
      <c r="AH33" s="99"/>
      <c r="AI33" s="99"/>
      <c r="AJ33" s="87"/>
    </row>
    <row r="34" spans="1:36" ht="16.5" customHeight="1" x14ac:dyDescent="0.25">
      <c r="A34" s="400"/>
      <c r="B34" s="408"/>
      <c r="C34" s="409"/>
      <c r="D34" s="409"/>
      <c r="E34" s="409"/>
      <c r="F34" s="410"/>
      <c r="G34" s="410"/>
      <c r="H34" s="410"/>
      <c r="I34" s="410"/>
      <c r="J34" s="411"/>
      <c r="K34" s="411"/>
      <c r="L34" s="411"/>
      <c r="M34" s="411"/>
      <c r="N34" s="284"/>
      <c r="O34" s="284"/>
      <c r="P34" s="284"/>
      <c r="Q34" s="284"/>
      <c r="R34" s="284"/>
      <c r="S34" s="98"/>
      <c r="T34" s="98"/>
      <c r="U34" s="98"/>
      <c r="V34" s="98"/>
      <c r="W34" s="98"/>
      <c r="X34" s="98"/>
      <c r="Y34" s="98"/>
      <c r="Z34" s="98"/>
      <c r="AA34" s="98"/>
      <c r="AB34" s="98"/>
      <c r="AC34" s="98"/>
      <c r="AD34" s="98"/>
      <c r="AE34" s="98"/>
      <c r="AF34" s="98"/>
      <c r="AG34" s="99"/>
      <c r="AH34" s="99"/>
      <c r="AI34" s="99"/>
      <c r="AJ34" s="87"/>
    </row>
    <row r="35" spans="1:36" ht="22.5" customHeight="1" x14ac:dyDescent="0.25">
      <c r="A35" s="434" t="s">
        <v>221</v>
      </c>
      <c r="B35" s="434"/>
      <c r="C35" s="434"/>
      <c r="D35" s="434"/>
      <c r="E35" s="434"/>
      <c r="F35" s="434"/>
      <c r="G35" s="434"/>
      <c r="H35" s="434"/>
      <c r="I35" s="434"/>
      <c r="J35" s="434"/>
      <c r="K35" s="434"/>
      <c r="L35" s="434"/>
      <c r="M35" s="434"/>
      <c r="N35" s="435" t="s">
        <v>79</v>
      </c>
      <c r="O35" s="435"/>
      <c r="P35" s="435"/>
      <c r="Q35" s="435"/>
      <c r="R35" s="435"/>
      <c r="S35" s="98"/>
      <c r="T35" s="98"/>
      <c r="U35" s="98"/>
      <c r="V35" s="98"/>
      <c r="W35" s="98"/>
      <c r="X35" s="98"/>
      <c r="Y35" s="98"/>
      <c r="Z35" s="98"/>
      <c r="AA35" s="98"/>
      <c r="AB35" s="98"/>
      <c r="AC35" s="98"/>
      <c r="AD35" s="98"/>
      <c r="AE35" s="98"/>
      <c r="AF35" s="98"/>
      <c r="AG35" s="99"/>
      <c r="AH35" s="99"/>
      <c r="AI35" s="99"/>
      <c r="AJ35" s="87"/>
    </row>
    <row r="36" spans="1:36" ht="22.5" customHeight="1" x14ac:dyDescent="0.25">
      <c r="A36" s="436" t="s">
        <v>222</v>
      </c>
      <c r="B36" s="436"/>
      <c r="C36" s="436"/>
      <c r="D36" s="436"/>
      <c r="E36" s="436"/>
      <c r="F36" s="436"/>
      <c r="G36" s="436"/>
      <c r="H36" s="436"/>
      <c r="I36" s="436"/>
      <c r="J36" s="436"/>
      <c r="K36" s="436"/>
      <c r="L36" s="436"/>
      <c r="M36" s="436"/>
      <c r="N36" s="435" t="s">
        <v>234</v>
      </c>
      <c r="O36" s="435"/>
      <c r="P36" s="435"/>
      <c r="Q36" s="435"/>
      <c r="R36" s="435"/>
      <c r="S36" s="98"/>
      <c r="T36" s="98"/>
      <c r="U36" s="98"/>
      <c r="V36" s="98"/>
      <c r="W36" s="98"/>
      <c r="X36" s="98"/>
      <c r="Y36" s="98"/>
      <c r="Z36" s="98"/>
      <c r="AA36" s="98"/>
      <c r="AB36" s="98"/>
      <c r="AC36" s="98"/>
      <c r="AD36" s="98"/>
      <c r="AE36" s="98"/>
      <c r="AF36" s="98"/>
      <c r="AG36" s="99"/>
      <c r="AH36" s="99"/>
      <c r="AI36" s="99"/>
      <c r="AJ36" s="87"/>
    </row>
    <row r="37" spans="1:36" ht="22.5" customHeight="1" x14ac:dyDescent="0.25">
      <c r="A37" s="436"/>
      <c r="B37" s="436"/>
      <c r="C37" s="436"/>
      <c r="D37" s="436"/>
      <c r="E37" s="436"/>
      <c r="F37" s="436"/>
      <c r="G37" s="436"/>
      <c r="H37" s="436"/>
      <c r="I37" s="436"/>
      <c r="J37" s="436"/>
      <c r="K37" s="436"/>
      <c r="L37" s="436"/>
      <c r="M37" s="436"/>
      <c r="N37" s="437" t="s">
        <v>24</v>
      </c>
      <c r="O37" s="437"/>
      <c r="P37" s="437"/>
      <c r="Q37" s="437"/>
      <c r="R37" s="437"/>
      <c r="S37" s="98"/>
      <c r="T37" s="98"/>
      <c r="U37" s="98"/>
      <c r="V37" s="98"/>
      <c r="W37" s="98"/>
      <c r="X37" s="98"/>
      <c r="Y37" s="98"/>
      <c r="Z37" s="98"/>
      <c r="AA37" s="98"/>
      <c r="AB37" s="98"/>
      <c r="AC37" s="98"/>
      <c r="AD37" s="98"/>
      <c r="AE37" s="98"/>
      <c r="AF37" s="98"/>
      <c r="AG37" s="99"/>
      <c r="AH37" s="99"/>
      <c r="AI37" s="99"/>
      <c r="AJ37" s="87"/>
    </row>
    <row r="38" spans="1:36" ht="55.5" customHeight="1" x14ac:dyDescent="0.25">
      <c r="A38" s="400"/>
      <c r="B38" s="217"/>
      <c r="C38" s="223"/>
      <c r="D38" s="223"/>
      <c r="E38" s="223"/>
      <c r="F38" s="218"/>
      <c r="G38" s="218"/>
      <c r="H38" s="218"/>
      <c r="I38" s="218"/>
      <c r="J38" s="219"/>
      <c r="K38" s="219"/>
      <c r="L38" s="220"/>
      <c r="M38" s="220"/>
      <c r="N38" s="221"/>
      <c r="O38" s="222"/>
      <c r="P38" s="222"/>
      <c r="Q38" s="222"/>
      <c r="R38" s="401"/>
      <c r="S38" s="98"/>
      <c r="T38" s="98"/>
      <c r="U38" s="98"/>
      <c r="V38" s="98"/>
      <c r="W38" s="98"/>
      <c r="X38" s="98"/>
      <c r="Y38" s="98"/>
      <c r="Z38" s="98"/>
      <c r="AA38" s="98"/>
      <c r="AB38" s="98"/>
      <c r="AC38" s="98"/>
      <c r="AD38" s="98"/>
      <c r="AE38" s="98"/>
      <c r="AF38" s="98"/>
      <c r="AG38" s="99"/>
      <c r="AH38" s="99"/>
      <c r="AI38" s="99"/>
      <c r="AJ38" s="87"/>
    </row>
    <row r="39" spans="1:36" ht="30" customHeight="1" x14ac:dyDescent="0.25">
      <c r="A39" s="400"/>
      <c r="B39" s="87"/>
      <c r="C39" s="87"/>
      <c r="D39" s="87"/>
      <c r="E39" s="87"/>
      <c r="F39" s="87"/>
      <c r="G39" s="87"/>
      <c r="H39" s="87"/>
      <c r="I39" s="87"/>
      <c r="J39" s="87"/>
      <c r="K39" s="87"/>
      <c r="L39" s="87"/>
      <c r="M39" s="87"/>
      <c r="N39" s="87"/>
      <c r="O39" s="87"/>
      <c r="P39" s="87"/>
      <c r="Q39" s="87"/>
      <c r="R39" s="402"/>
      <c r="S39" s="98"/>
      <c r="T39" s="98"/>
      <c r="U39" s="98"/>
      <c r="V39" s="98"/>
      <c r="W39" s="98"/>
      <c r="X39" s="98"/>
      <c r="Y39" s="98"/>
      <c r="Z39" s="98"/>
      <c r="AA39" s="98"/>
      <c r="AB39" s="98"/>
      <c r="AC39" s="98"/>
      <c r="AD39" s="98"/>
      <c r="AE39" s="98"/>
      <c r="AF39" s="98"/>
      <c r="AG39" s="99"/>
      <c r="AH39" s="99"/>
      <c r="AI39" s="99"/>
      <c r="AJ39" s="87"/>
    </row>
    <row r="40" spans="1:36" ht="15" customHeight="1" x14ac:dyDescent="0.25">
      <c r="A40" s="400"/>
      <c r="B40" s="87"/>
      <c r="C40" s="87" t="s">
        <v>84</v>
      </c>
      <c r="D40" s="87"/>
      <c r="E40" s="87"/>
      <c r="F40" s="87"/>
      <c r="G40" s="87"/>
      <c r="H40" s="87"/>
      <c r="I40" s="87"/>
      <c r="J40" s="87"/>
      <c r="K40" s="87"/>
      <c r="L40" s="87"/>
      <c r="M40" s="87"/>
      <c r="N40" s="87"/>
      <c r="O40" s="87"/>
      <c r="P40" s="87"/>
      <c r="Q40" s="87"/>
      <c r="R40" s="402"/>
      <c r="S40" s="98"/>
      <c r="T40" s="98"/>
      <c r="U40" s="98"/>
      <c r="V40" s="98"/>
      <c r="W40" s="98"/>
      <c r="X40" s="98"/>
      <c r="Y40" s="98"/>
      <c r="Z40" s="98"/>
      <c r="AA40" s="98"/>
      <c r="AB40" s="98"/>
      <c r="AC40" s="98"/>
      <c r="AD40" s="98"/>
      <c r="AE40" s="98"/>
      <c r="AF40" s="98"/>
      <c r="AG40" s="99"/>
      <c r="AH40" s="99"/>
      <c r="AI40" s="99"/>
      <c r="AJ40" s="87"/>
    </row>
    <row r="41" spans="1:36" s="116" customFormat="1" ht="15" customHeight="1" x14ac:dyDescent="0.25">
      <c r="A41" s="403"/>
      <c r="B41" s="113"/>
      <c r="C41" s="113" t="s">
        <v>223</v>
      </c>
      <c r="D41" s="113"/>
      <c r="E41" s="113"/>
      <c r="F41" s="113"/>
      <c r="G41" s="113" t="s">
        <v>225</v>
      </c>
      <c r="H41" s="113"/>
      <c r="I41" s="113"/>
      <c r="J41" s="113"/>
      <c r="K41" s="113"/>
      <c r="L41" s="113"/>
      <c r="M41" s="113"/>
      <c r="N41" s="113"/>
      <c r="O41" s="113"/>
      <c r="P41" s="113"/>
      <c r="Q41" s="113"/>
      <c r="R41" s="404"/>
      <c r="S41" s="114"/>
      <c r="T41" s="114"/>
      <c r="U41" s="114"/>
      <c r="V41" s="114"/>
      <c r="W41" s="114"/>
      <c r="X41" s="114"/>
      <c r="Y41" s="114"/>
      <c r="Z41" s="114"/>
      <c r="AA41" s="114"/>
      <c r="AB41" s="114"/>
      <c r="AC41" s="114"/>
      <c r="AD41" s="114"/>
      <c r="AE41" s="114"/>
      <c r="AF41" s="114"/>
      <c r="AG41" s="115"/>
      <c r="AH41" s="115"/>
      <c r="AI41" s="115"/>
      <c r="AJ41" s="113"/>
    </row>
    <row r="42" spans="1:36" ht="15" customHeight="1" x14ac:dyDescent="0.25">
      <c r="A42" s="400"/>
      <c r="B42" s="87"/>
      <c r="C42" s="87" t="s">
        <v>224</v>
      </c>
      <c r="D42" s="87"/>
      <c r="E42" s="87"/>
      <c r="F42" s="87"/>
      <c r="G42" s="87" t="s">
        <v>226</v>
      </c>
      <c r="H42" s="87"/>
      <c r="I42" s="87"/>
      <c r="J42" s="87"/>
      <c r="K42" s="87"/>
      <c r="L42" s="87"/>
      <c r="M42" s="87"/>
      <c r="N42" s="87"/>
      <c r="O42" s="87"/>
      <c r="P42" s="87"/>
      <c r="Q42" s="87"/>
      <c r="R42" s="402"/>
      <c r="S42" s="98"/>
      <c r="T42" s="98"/>
      <c r="U42" s="98"/>
      <c r="V42" s="98"/>
      <c r="W42" s="98"/>
      <c r="X42" s="98"/>
      <c r="Y42" s="98"/>
      <c r="Z42" s="98"/>
      <c r="AA42" s="98"/>
      <c r="AB42" s="98"/>
      <c r="AC42" s="98"/>
      <c r="AD42" s="98"/>
      <c r="AE42" s="98"/>
      <c r="AF42" s="98"/>
      <c r="AG42" s="99"/>
      <c r="AH42" s="99"/>
      <c r="AI42" s="99"/>
      <c r="AJ42" s="87"/>
    </row>
    <row r="43" spans="1:36" s="87" customFormat="1" ht="15.75" x14ac:dyDescent="0.25">
      <c r="A43" s="400"/>
      <c r="B43" s="101"/>
      <c r="C43" s="101"/>
      <c r="D43" s="101"/>
      <c r="E43" s="101"/>
      <c r="F43" s="101"/>
      <c r="G43" s="469"/>
      <c r="H43" s="469"/>
      <c r="I43" s="469"/>
      <c r="J43" s="469"/>
      <c r="K43" s="469"/>
      <c r="L43" s="469"/>
      <c r="M43" s="469"/>
      <c r="N43" s="101"/>
      <c r="O43" s="101"/>
      <c r="P43" s="101"/>
      <c r="Q43" s="101"/>
      <c r="R43" s="405"/>
      <c r="S43" s="102"/>
      <c r="T43" s="102"/>
      <c r="U43" s="102"/>
      <c r="V43" s="102"/>
      <c r="W43" s="102"/>
      <c r="X43" s="102"/>
      <c r="Y43" s="102"/>
      <c r="Z43" s="102"/>
      <c r="AA43" s="102"/>
      <c r="AB43" s="102"/>
      <c r="AC43" s="102"/>
      <c r="AD43" s="102"/>
      <c r="AE43" s="102"/>
      <c r="AF43" s="102"/>
    </row>
    <row r="44" spans="1:36" s="87" customFormat="1" ht="15.75" x14ac:dyDescent="0.25">
      <c r="A44" s="406"/>
      <c r="B44" s="470"/>
      <c r="C44" s="470"/>
      <c r="D44" s="470"/>
      <c r="E44" s="470"/>
      <c r="F44" s="470"/>
      <c r="G44" s="470"/>
      <c r="H44" s="470"/>
      <c r="I44" s="470"/>
      <c r="J44" s="470"/>
      <c r="K44" s="470"/>
      <c r="L44" s="470"/>
      <c r="M44" s="470"/>
      <c r="N44" s="470"/>
      <c r="O44" s="470"/>
      <c r="P44" s="470"/>
      <c r="Q44" s="470"/>
      <c r="R44" s="471"/>
      <c r="S44" s="100"/>
      <c r="T44" s="100"/>
      <c r="U44" s="100"/>
      <c r="V44" s="100"/>
      <c r="W44" s="100"/>
      <c r="X44" s="100"/>
      <c r="Y44" s="100"/>
      <c r="Z44" s="100"/>
      <c r="AA44" s="100"/>
      <c r="AB44" s="100"/>
      <c r="AC44" s="100"/>
      <c r="AD44" s="100"/>
      <c r="AE44" s="100"/>
      <c r="AF44" s="100"/>
    </row>
    <row r="45" spans="1:36" s="87" customFormat="1" ht="15.75" x14ac:dyDescent="0.25">
      <c r="B45" s="100"/>
      <c r="C45" s="100"/>
      <c r="D45" s="100"/>
      <c r="E45" s="100"/>
      <c r="F45" s="100"/>
      <c r="G45" s="100"/>
      <c r="H45" s="100"/>
      <c r="I45" s="100"/>
      <c r="J45" s="100"/>
      <c r="K45" s="100"/>
      <c r="L45" s="100"/>
      <c r="M45" s="100"/>
      <c r="N45" s="100"/>
      <c r="O45" s="100"/>
      <c r="P45" s="100"/>
      <c r="Q45" s="100"/>
      <c r="R45" s="100"/>
      <c r="S45" s="98"/>
      <c r="T45" s="98"/>
      <c r="U45" s="98"/>
      <c r="V45" s="98"/>
      <c r="W45" s="98"/>
      <c r="X45" s="98"/>
      <c r="Y45" s="98"/>
      <c r="Z45" s="98"/>
      <c r="AA45" s="98"/>
      <c r="AB45" s="98"/>
      <c r="AC45" s="98"/>
      <c r="AD45" s="98"/>
      <c r="AE45" s="98"/>
      <c r="AF45" s="98"/>
    </row>
    <row r="46" spans="1:36" s="87" customFormat="1" ht="15.75" x14ac:dyDescent="0.2">
      <c r="A46" s="98"/>
      <c r="B46" s="428"/>
      <c r="C46" s="428"/>
      <c r="D46" s="428"/>
      <c r="E46" s="428"/>
      <c r="F46" s="428"/>
      <c r="G46" s="428"/>
      <c r="H46" s="428"/>
      <c r="I46" s="428"/>
      <c r="J46" s="428"/>
      <c r="K46" s="428"/>
      <c r="L46" s="428"/>
      <c r="M46" s="428"/>
      <c r="N46" s="428"/>
      <c r="O46" s="428"/>
      <c r="P46" s="428"/>
      <c r="Q46" s="428"/>
      <c r="R46" s="428"/>
    </row>
    <row r="47" spans="1:36" ht="42.75" customHeight="1" x14ac:dyDescent="0.2">
      <c r="A47" s="87"/>
      <c r="B47" s="429" t="s">
        <v>35</v>
      </c>
      <c r="C47" s="419" t="s">
        <v>0</v>
      </c>
      <c r="D47" s="420"/>
      <c r="E47" s="420"/>
      <c r="F47" s="420"/>
      <c r="G47" s="420"/>
      <c r="H47" s="420"/>
      <c r="I47" s="421"/>
      <c r="J47" s="425" t="s">
        <v>230</v>
      </c>
      <c r="K47" s="425"/>
      <c r="L47" s="425"/>
      <c r="M47" s="425"/>
      <c r="N47" s="425"/>
      <c r="O47" s="425"/>
      <c r="P47" s="425"/>
      <c r="Q47" s="425"/>
      <c r="R47" s="425"/>
      <c r="S47" s="87"/>
    </row>
    <row r="48" spans="1:36" ht="39" customHeight="1" x14ac:dyDescent="0.2">
      <c r="B48" s="429"/>
      <c r="C48" s="422"/>
      <c r="D48" s="423"/>
      <c r="E48" s="423"/>
      <c r="F48" s="423"/>
      <c r="G48" s="423"/>
      <c r="H48" s="423"/>
      <c r="I48" s="424"/>
      <c r="J48" s="432" t="s">
        <v>231</v>
      </c>
      <c r="K48" s="433"/>
      <c r="L48" s="430" t="s">
        <v>232</v>
      </c>
      <c r="M48" s="431"/>
      <c r="N48" s="425" t="s">
        <v>233</v>
      </c>
      <c r="O48" s="425"/>
      <c r="P48" s="425"/>
      <c r="Q48" s="425"/>
      <c r="R48" s="425"/>
    </row>
    <row r="49" spans="1:18" ht="43.5" customHeight="1" x14ac:dyDescent="0.2">
      <c r="B49" s="224">
        <v>1</v>
      </c>
      <c r="C49" s="413" t="s">
        <v>162</v>
      </c>
      <c r="D49" s="414"/>
      <c r="E49" s="414"/>
      <c r="F49" s="414"/>
      <c r="G49" s="414"/>
      <c r="H49" s="414"/>
      <c r="I49" s="415"/>
      <c r="J49" s="426" t="s">
        <v>79</v>
      </c>
      <c r="K49" s="427"/>
      <c r="L49" s="426" t="s">
        <v>79</v>
      </c>
      <c r="M49" s="427"/>
      <c r="N49" s="412" t="s">
        <v>234</v>
      </c>
      <c r="O49" s="412"/>
      <c r="P49" s="412"/>
      <c r="Q49" s="412"/>
      <c r="R49" s="412"/>
    </row>
    <row r="50" spans="1:18" ht="46.5" customHeight="1" x14ac:dyDescent="0.2">
      <c r="B50" s="216">
        <v>2</v>
      </c>
      <c r="C50" s="416" t="s">
        <v>169</v>
      </c>
      <c r="D50" s="417"/>
      <c r="E50" s="417"/>
      <c r="F50" s="417"/>
      <c r="G50" s="417"/>
      <c r="H50" s="417"/>
      <c r="I50" s="418"/>
      <c r="J50" s="426" t="s">
        <v>3</v>
      </c>
      <c r="K50" s="427"/>
      <c r="L50" s="426" t="s">
        <v>79</v>
      </c>
      <c r="M50" s="427"/>
      <c r="N50" s="412" t="s">
        <v>234</v>
      </c>
      <c r="O50" s="412"/>
      <c r="P50" s="412"/>
      <c r="Q50" s="412"/>
      <c r="R50" s="412"/>
    </row>
    <row r="51" spans="1:18" ht="46.5" customHeight="1" x14ac:dyDescent="0.2">
      <c r="A51" s="87"/>
      <c r="B51" s="216">
        <v>3</v>
      </c>
      <c r="C51" s="416" t="s">
        <v>102</v>
      </c>
      <c r="D51" s="417"/>
      <c r="E51" s="417"/>
      <c r="F51" s="417"/>
      <c r="G51" s="417"/>
      <c r="H51" s="417"/>
      <c r="I51" s="418"/>
      <c r="J51" s="426" t="s">
        <v>79</v>
      </c>
      <c r="K51" s="427"/>
      <c r="L51" s="426" t="s">
        <v>3</v>
      </c>
      <c r="M51" s="427"/>
      <c r="N51" s="412" t="s">
        <v>238</v>
      </c>
      <c r="O51" s="412"/>
      <c r="P51" s="412"/>
      <c r="Q51" s="412"/>
      <c r="R51" s="412"/>
    </row>
    <row r="52" spans="1:18" ht="48" customHeight="1" x14ac:dyDescent="0.2">
      <c r="A52" s="87"/>
      <c r="B52" s="216">
        <v>4</v>
      </c>
      <c r="C52" s="416" t="s">
        <v>178</v>
      </c>
      <c r="D52" s="417"/>
      <c r="E52" s="417"/>
      <c r="F52" s="417"/>
      <c r="G52" s="417"/>
      <c r="H52" s="417"/>
      <c r="I52" s="418"/>
      <c r="J52" s="426" t="s">
        <v>79</v>
      </c>
      <c r="K52" s="427"/>
      <c r="L52" s="426" t="s">
        <v>3</v>
      </c>
      <c r="M52" s="427"/>
      <c r="N52" s="412" t="s">
        <v>238</v>
      </c>
      <c r="O52" s="412"/>
      <c r="P52" s="412"/>
      <c r="Q52" s="412"/>
      <c r="R52" s="412"/>
    </row>
    <row r="53" spans="1:18" ht="43.5" customHeight="1" x14ac:dyDescent="0.2">
      <c r="A53" s="87"/>
      <c r="B53" s="216">
        <v>5</v>
      </c>
      <c r="C53" s="416" t="s">
        <v>119</v>
      </c>
      <c r="D53" s="417"/>
      <c r="E53" s="417"/>
      <c r="F53" s="417"/>
      <c r="G53" s="417"/>
      <c r="H53" s="417"/>
      <c r="I53" s="418"/>
      <c r="J53" s="426" t="s">
        <v>79</v>
      </c>
      <c r="K53" s="427"/>
      <c r="L53" s="426" t="s">
        <v>234</v>
      </c>
      <c r="M53" s="427"/>
      <c r="N53" s="412" t="s">
        <v>234</v>
      </c>
      <c r="O53" s="412"/>
      <c r="P53" s="412"/>
      <c r="Q53" s="412"/>
      <c r="R53" s="412"/>
    </row>
    <row r="54" spans="1:18" x14ac:dyDescent="0.2">
      <c r="A54" s="87"/>
      <c r="B54" s="103"/>
      <c r="C54" s="103"/>
      <c r="D54" s="103"/>
      <c r="E54" s="103"/>
      <c r="F54" s="103"/>
      <c r="G54" s="98"/>
      <c r="H54" s="98"/>
      <c r="I54" s="103"/>
      <c r="J54" s="103"/>
      <c r="K54" s="103"/>
      <c r="L54" s="103"/>
      <c r="M54" s="103"/>
      <c r="N54" s="103"/>
      <c r="O54" s="103"/>
      <c r="P54" s="103"/>
      <c r="Q54" s="98"/>
      <c r="R54" s="98"/>
    </row>
    <row r="55" spans="1:18" ht="15.75" x14ac:dyDescent="0.25">
      <c r="A55" s="87"/>
      <c r="B55" s="87"/>
      <c r="C55" s="87"/>
      <c r="D55" s="87"/>
      <c r="E55" s="87"/>
      <c r="F55" s="87"/>
      <c r="G55" s="87"/>
      <c r="H55" s="87"/>
      <c r="I55" s="87"/>
      <c r="J55" s="87"/>
      <c r="K55" s="87"/>
      <c r="L55" s="87"/>
      <c r="M55" s="87"/>
      <c r="N55" s="87"/>
      <c r="O55" s="87"/>
      <c r="P55" s="87"/>
      <c r="Q55" s="102"/>
      <c r="R55" s="87"/>
    </row>
    <row r="56" spans="1:18" ht="15.75" x14ac:dyDescent="0.25">
      <c r="I56" s="467"/>
      <c r="J56" s="468"/>
      <c r="K56" s="468"/>
      <c r="Q56" s="104"/>
    </row>
    <row r="57" spans="1:18" x14ac:dyDescent="0.2">
      <c r="B57" s="94"/>
      <c r="C57" s="94"/>
      <c r="D57" s="94"/>
      <c r="E57" s="94"/>
      <c r="F57" s="94"/>
      <c r="I57" s="94"/>
      <c r="J57" s="94"/>
      <c r="K57" s="94"/>
      <c r="L57" s="94"/>
      <c r="M57" s="94"/>
      <c r="N57" s="94"/>
      <c r="O57" s="94"/>
      <c r="P57" s="94"/>
    </row>
  </sheetData>
  <mergeCells count="108">
    <mergeCell ref="A27:M27"/>
    <mergeCell ref="N27:R27"/>
    <mergeCell ref="N17:R17"/>
    <mergeCell ref="J17:K17"/>
    <mergeCell ref="H17:I17"/>
    <mergeCell ref="F17:G17"/>
    <mergeCell ref="C17:E17"/>
    <mergeCell ref="L17:M17"/>
    <mergeCell ref="A24:M24"/>
    <mergeCell ref="N24:R24"/>
    <mergeCell ref="A19:M19"/>
    <mergeCell ref="N19:R19"/>
    <mergeCell ref="A20:M20"/>
    <mergeCell ref="N20:R20"/>
    <mergeCell ref="I56:K56"/>
    <mergeCell ref="G43:M43"/>
    <mergeCell ref="B44:R44"/>
    <mergeCell ref="N11:R12"/>
    <mergeCell ref="N14:R14"/>
    <mergeCell ref="J11:K11"/>
    <mergeCell ref="C14:E14"/>
    <mergeCell ref="F14:G14"/>
    <mergeCell ref="C15:E15"/>
    <mergeCell ref="C16:E16"/>
    <mergeCell ref="B11:B12"/>
    <mergeCell ref="C11:E12"/>
    <mergeCell ref="F11:G12"/>
    <mergeCell ref="N15:R15"/>
    <mergeCell ref="N16:R16"/>
    <mergeCell ref="F15:G15"/>
    <mergeCell ref="H15:I15"/>
    <mergeCell ref="L15:M15"/>
    <mergeCell ref="F16:G16"/>
    <mergeCell ref="H16:I16"/>
    <mergeCell ref="L16:M16"/>
    <mergeCell ref="A28:M28"/>
    <mergeCell ref="N28:R28"/>
    <mergeCell ref="A31:M31"/>
    <mergeCell ref="C13:E13"/>
    <mergeCell ref="H13:I13"/>
    <mergeCell ref="F13:G13"/>
    <mergeCell ref="L13:M13"/>
    <mergeCell ref="B10:R10"/>
    <mergeCell ref="B3:R3"/>
    <mergeCell ref="A5:R5"/>
    <mergeCell ref="B6:R6"/>
    <mergeCell ref="B7:K7"/>
    <mergeCell ref="M7:R7"/>
    <mergeCell ref="B8:C8"/>
    <mergeCell ref="D8:R8"/>
    <mergeCell ref="B9:R9"/>
    <mergeCell ref="H11:I12"/>
    <mergeCell ref="L11:M12"/>
    <mergeCell ref="I4:J4"/>
    <mergeCell ref="J13:K13"/>
    <mergeCell ref="J14:K14"/>
    <mergeCell ref="J15:K15"/>
    <mergeCell ref="J16:K16"/>
    <mergeCell ref="J12:K12"/>
    <mergeCell ref="H14:I14"/>
    <mergeCell ref="L14:M14"/>
    <mergeCell ref="N13:R13"/>
    <mergeCell ref="B46:R46"/>
    <mergeCell ref="B47:B48"/>
    <mergeCell ref="L48:M48"/>
    <mergeCell ref="N48:R48"/>
    <mergeCell ref="J48:K48"/>
    <mergeCell ref="A23:M23"/>
    <mergeCell ref="N23:R23"/>
    <mergeCell ref="A21:M21"/>
    <mergeCell ref="N21:R21"/>
    <mergeCell ref="N31:R31"/>
    <mergeCell ref="A37:M37"/>
    <mergeCell ref="N37:R37"/>
    <mergeCell ref="A25:M25"/>
    <mergeCell ref="N25:R25"/>
    <mergeCell ref="A29:M29"/>
    <mergeCell ref="N29:R29"/>
    <mergeCell ref="A33:M33"/>
    <mergeCell ref="N33:R33"/>
    <mergeCell ref="A32:M32"/>
    <mergeCell ref="N32:R32"/>
    <mergeCell ref="A35:M35"/>
    <mergeCell ref="N35:R35"/>
    <mergeCell ref="A36:M36"/>
    <mergeCell ref="N36:R36"/>
    <mergeCell ref="N53:R53"/>
    <mergeCell ref="C49:I49"/>
    <mergeCell ref="C50:I50"/>
    <mergeCell ref="C51:I51"/>
    <mergeCell ref="C52:I52"/>
    <mergeCell ref="C53:I53"/>
    <mergeCell ref="C47:I48"/>
    <mergeCell ref="J47:R47"/>
    <mergeCell ref="L49:M49"/>
    <mergeCell ref="J53:K53"/>
    <mergeCell ref="L53:M53"/>
    <mergeCell ref="L52:M52"/>
    <mergeCell ref="N52:R52"/>
    <mergeCell ref="J52:K52"/>
    <mergeCell ref="L51:M51"/>
    <mergeCell ref="N51:R51"/>
    <mergeCell ref="J51:K51"/>
    <mergeCell ref="L50:M50"/>
    <mergeCell ref="N50:R50"/>
    <mergeCell ref="J50:K50"/>
    <mergeCell ref="J49:K49"/>
    <mergeCell ref="N49:R49"/>
  </mergeCells>
  <printOptions horizontalCentered="1" verticalCentered="1"/>
  <pageMargins left="0.59055118110236227" right="0.59055118110236227" top="0.59055118110236227" bottom="0.59055118110236227" header="0.15748031496062992" footer="0.39370078740157483"/>
  <pageSetup scale="68" fitToHeight="0" orientation="landscape" r:id="rId1"/>
  <headerFooter alignWithMargins="0"/>
  <rowBreaks count="1" manualBreakCount="1">
    <brk id="18" max="17" man="1"/>
  </rowBreaks>
  <colBreaks count="1" manualBreakCount="1">
    <brk id="18" max="1048575" man="1"/>
  </col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A133"/>
  <sheetViews>
    <sheetView showGridLines="0" view="pageBreakPreview" topLeftCell="A22" zoomScale="80" zoomScaleNormal="80" zoomScaleSheetLayoutView="80" workbookViewId="0">
      <selection activeCell="E8" sqref="E8"/>
    </sheetView>
  </sheetViews>
  <sheetFormatPr baseColWidth="10" defaultRowHeight="12.75" x14ac:dyDescent="0.2"/>
  <cols>
    <col min="1" max="1" width="3.140625" style="88" customWidth="1"/>
    <col min="2" max="2" width="9.85546875" style="88" customWidth="1"/>
    <col min="3" max="4" width="6.7109375" style="88" customWidth="1"/>
    <col min="5" max="5" width="26.140625" style="88" customWidth="1"/>
    <col min="6" max="8" width="10.7109375" style="88" customWidth="1"/>
    <col min="9" max="9" width="11" style="88" customWidth="1"/>
    <col min="10" max="10" width="10.140625" style="88" customWidth="1"/>
    <col min="11" max="11" width="18.28515625" style="88" customWidth="1"/>
    <col min="12" max="14" width="12.7109375" style="88" customWidth="1"/>
    <col min="15" max="16" width="10.140625" style="88" customWidth="1"/>
    <col min="17" max="17" width="12" style="88" customWidth="1"/>
    <col min="18" max="18" width="11.42578125" style="88"/>
    <col min="19" max="19" width="14.85546875" style="88" customWidth="1"/>
    <col min="20" max="16384" width="11.42578125" style="88"/>
  </cols>
  <sheetData>
    <row r="1" spans="1:27" x14ac:dyDescent="0.2">
      <c r="A1" s="87"/>
      <c r="B1" s="87"/>
      <c r="C1" s="87"/>
      <c r="D1" s="87"/>
      <c r="E1" s="87"/>
      <c r="F1" s="87"/>
      <c r="G1" s="87"/>
      <c r="H1" s="87"/>
      <c r="I1" s="87"/>
      <c r="J1" s="87"/>
      <c r="K1" s="87"/>
      <c r="L1" s="87"/>
      <c r="M1" s="87"/>
      <c r="N1" s="87"/>
      <c r="O1" s="87"/>
      <c r="P1" s="87"/>
      <c r="Q1" s="87"/>
      <c r="R1" s="87"/>
      <c r="S1" s="87"/>
      <c r="T1" s="93"/>
    </row>
    <row r="2" spans="1:27" ht="17.25" x14ac:dyDescent="0.3">
      <c r="A2" s="89"/>
      <c r="B2" s="664" t="s">
        <v>21</v>
      </c>
      <c r="C2" s="664"/>
      <c r="D2" s="664"/>
      <c r="E2" s="664"/>
      <c r="F2" s="664"/>
      <c r="G2" s="664"/>
      <c r="H2" s="664"/>
      <c r="I2" s="664"/>
      <c r="J2" s="664"/>
      <c r="K2" s="664"/>
      <c r="L2" s="664"/>
      <c r="M2" s="664"/>
      <c r="N2" s="664"/>
      <c r="O2" s="664"/>
      <c r="P2" s="664"/>
      <c r="Q2" s="664"/>
      <c r="R2" s="87"/>
      <c r="S2" s="87"/>
      <c r="T2" s="93"/>
    </row>
    <row r="3" spans="1:27" ht="17.25" x14ac:dyDescent="0.3">
      <c r="A3" s="89"/>
      <c r="B3" s="90"/>
      <c r="C3" s="90"/>
      <c r="D3" s="90"/>
      <c r="E3" s="90"/>
      <c r="F3" s="90"/>
      <c r="G3" s="90"/>
      <c r="H3" s="90"/>
      <c r="I3" s="90"/>
      <c r="J3" s="90"/>
      <c r="K3" s="90"/>
      <c r="L3" s="90"/>
      <c r="M3" s="90"/>
      <c r="N3" s="90"/>
      <c r="O3" s="90"/>
      <c r="P3" s="90"/>
      <c r="Q3" s="90"/>
      <c r="R3" s="87"/>
      <c r="S3" s="87"/>
      <c r="T3" s="93"/>
    </row>
    <row r="4" spans="1:27" ht="17.25" x14ac:dyDescent="0.3">
      <c r="A4" s="89"/>
      <c r="B4" s="664" t="s">
        <v>8</v>
      </c>
      <c r="C4" s="664"/>
      <c r="D4" s="664"/>
      <c r="E4" s="664"/>
      <c r="F4" s="664"/>
      <c r="G4" s="664"/>
      <c r="H4" s="664"/>
      <c r="I4" s="664"/>
      <c r="J4" s="664"/>
      <c r="K4" s="664"/>
      <c r="L4" s="664"/>
      <c r="M4" s="664"/>
      <c r="N4" s="664"/>
      <c r="O4" s="664"/>
      <c r="P4" s="664"/>
      <c r="Q4" s="664"/>
      <c r="R4" s="87"/>
      <c r="S4" s="87"/>
      <c r="T4" s="93"/>
    </row>
    <row r="5" spans="1:27" ht="17.25" x14ac:dyDescent="0.3">
      <c r="A5" s="89"/>
      <c r="B5" s="118"/>
      <c r="C5" s="118"/>
      <c r="D5" s="118"/>
      <c r="E5" s="118"/>
      <c r="F5" s="118"/>
      <c r="G5" s="118"/>
      <c r="H5" s="118"/>
      <c r="I5" s="118"/>
      <c r="J5" s="118"/>
      <c r="K5" s="118"/>
      <c r="L5" s="118"/>
      <c r="M5" s="118"/>
      <c r="N5" s="118"/>
      <c r="O5" s="118"/>
      <c r="P5" s="118"/>
      <c r="Q5" s="118"/>
      <c r="R5" s="87"/>
      <c r="S5" s="87"/>
      <c r="T5" s="93"/>
    </row>
    <row r="6" spans="1:27" ht="17.25" x14ac:dyDescent="0.2">
      <c r="A6" s="91"/>
      <c r="B6" s="119"/>
      <c r="C6" s="119"/>
      <c r="D6" s="119"/>
      <c r="E6" s="119"/>
      <c r="F6" s="119"/>
      <c r="G6" s="119"/>
      <c r="H6" s="119"/>
      <c r="I6" s="119"/>
      <c r="J6" s="119"/>
      <c r="K6" s="119"/>
      <c r="L6" s="119"/>
      <c r="M6" s="119"/>
      <c r="N6" s="119"/>
      <c r="O6" s="119"/>
      <c r="P6" s="119"/>
      <c r="Q6" s="119"/>
      <c r="R6" s="87"/>
      <c r="S6" s="87"/>
      <c r="T6" s="93"/>
    </row>
    <row r="7" spans="1:27" ht="17.25" x14ac:dyDescent="0.2">
      <c r="A7" s="92"/>
      <c r="B7" s="665" t="s">
        <v>22</v>
      </c>
      <c r="C7" s="665"/>
      <c r="D7" s="665"/>
      <c r="E7" s="665"/>
      <c r="F7" s="665"/>
      <c r="G7" s="665"/>
      <c r="H7" s="665"/>
      <c r="I7" s="665"/>
      <c r="J7" s="665"/>
      <c r="K7" s="665"/>
      <c r="L7" s="665"/>
      <c r="M7" s="665"/>
      <c r="N7" s="665"/>
      <c r="O7" s="665"/>
      <c r="P7" s="665"/>
      <c r="Q7" s="665"/>
      <c r="R7" s="87"/>
      <c r="S7" s="87"/>
      <c r="T7" s="93"/>
    </row>
    <row r="8" spans="1:27" ht="16.5" customHeight="1" x14ac:dyDescent="0.3">
      <c r="A8" s="89"/>
      <c r="B8" s="118"/>
      <c r="C8" s="118"/>
      <c r="D8" s="118"/>
      <c r="E8" s="118"/>
      <c r="F8" s="118"/>
      <c r="G8" s="118"/>
      <c r="H8" s="118"/>
      <c r="I8" s="118"/>
      <c r="J8" s="118"/>
      <c r="K8" s="118"/>
      <c r="L8" s="118"/>
      <c r="M8" s="118"/>
      <c r="N8" s="118"/>
      <c r="O8" s="118"/>
      <c r="P8" s="118"/>
      <c r="Q8" s="118"/>
      <c r="R8" s="87"/>
      <c r="S8" s="87"/>
      <c r="T8" s="93"/>
    </row>
    <row r="9" spans="1:27" s="124" customFormat="1" ht="41.25" customHeight="1" x14ac:dyDescent="0.2">
      <c r="A9" s="123"/>
      <c r="B9" s="435" t="s">
        <v>86</v>
      </c>
      <c r="C9" s="435"/>
      <c r="D9" s="435"/>
      <c r="E9" s="435"/>
      <c r="F9" s="435"/>
      <c r="G9" s="435"/>
      <c r="H9" s="435"/>
      <c r="I9" s="435"/>
      <c r="J9" s="435"/>
      <c r="K9" s="435"/>
      <c r="L9" s="188" t="str">
        <f>[2]Consolidado!L7</f>
        <v>N°</v>
      </c>
      <c r="M9" s="435" t="s">
        <v>104</v>
      </c>
      <c r="N9" s="435"/>
      <c r="O9" s="435"/>
      <c r="P9" s="435"/>
      <c r="Q9" s="435"/>
      <c r="R9" s="123"/>
      <c r="S9" s="123"/>
    </row>
    <row r="10" spans="1:27" s="126" customFormat="1" ht="41.25" customHeight="1" x14ac:dyDescent="0.2">
      <c r="A10" s="125"/>
      <c r="B10" s="437" t="s">
        <v>15</v>
      </c>
      <c r="C10" s="437"/>
      <c r="D10" s="666" t="s">
        <v>101</v>
      </c>
      <c r="E10" s="666"/>
      <c r="F10" s="666"/>
      <c r="G10" s="666"/>
      <c r="H10" s="666"/>
      <c r="I10" s="666"/>
      <c r="J10" s="666"/>
      <c r="K10" s="666"/>
      <c r="L10" s="666"/>
      <c r="M10" s="666"/>
      <c r="N10" s="666"/>
      <c r="O10" s="666"/>
      <c r="P10" s="666"/>
      <c r="Q10" s="666"/>
      <c r="R10" s="193" t="s">
        <v>3</v>
      </c>
      <c r="S10" s="193" t="s">
        <v>79</v>
      </c>
      <c r="T10" s="193" t="s">
        <v>87</v>
      </c>
      <c r="U10" s="193" t="s">
        <v>88</v>
      </c>
      <c r="W10" s="154"/>
      <c r="X10" s="194"/>
      <c r="Y10" s="154"/>
      <c r="AA10" s="154"/>
    </row>
    <row r="11" spans="1:27" s="124" customFormat="1" ht="16.5" thickBot="1" x14ac:dyDescent="0.25">
      <c r="A11" s="123"/>
      <c r="B11" s="647"/>
      <c r="C11" s="647"/>
      <c r="D11" s="647"/>
      <c r="E11" s="647"/>
      <c r="F11" s="647"/>
      <c r="G11" s="647"/>
      <c r="H11" s="647"/>
      <c r="I11" s="647"/>
      <c r="J11" s="647"/>
      <c r="K11" s="647"/>
      <c r="L11" s="647"/>
      <c r="M11" s="647"/>
      <c r="N11" s="647"/>
      <c r="O11" s="647"/>
      <c r="P11" s="647"/>
      <c r="Q11" s="647"/>
      <c r="R11" s="123"/>
      <c r="S11" s="123"/>
    </row>
    <row r="12" spans="1:27" s="121" customFormat="1" ht="16.5" x14ac:dyDescent="0.2">
      <c r="A12" s="127"/>
      <c r="B12" s="648" t="s">
        <v>1</v>
      </c>
      <c r="C12" s="649"/>
      <c r="D12" s="649"/>
      <c r="E12" s="649"/>
      <c r="F12" s="649"/>
      <c r="G12" s="649"/>
      <c r="H12" s="649"/>
      <c r="I12" s="649"/>
      <c r="J12" s="649"/>
      <c r="K12" s="649"/>
      <c r="L12" s="649"/>
      <c r="M12" s="649"/>
      <c r="N12" s="649"/>
      <c r="O12" s="649"/>
      <c r="P12" s="649"/>
      <c r="Q12" s="650"/>
      <c r="R12" s="127"/>
      <c r="S12" s="127"/>
    </row>
    <row r="13" spans="1:27" s="121" customFormat="1" ht="17.25" thickBot="1" x14ac:dyDescent="0.25">
      <c r="A13" s="127"/>
      <c r="B13" s="651" t="s">
        <v>34</v>
      </c>
      <c r="C13" s="652"/>
      <c r="D13" s="653"/>
      <c r="E13" s="654">
        <v>64270764</v>
      </c>
      <c r="F13" s="655"/>
      <c r="G13" s="656"/>
      <c r="H13" s="654" t="s">
        <v>54</v>
      </c>
      <c r="I13" s="655"/>
      <c r="J13" s="656"/>
      <c r="K13" s="657"/>
      <c r="L13" s="658"/>
      <c r="M13" s="659"/>
      <c r="N13" s="660" t="s">
        <v>2</v>
      </c>
      <c r="O13" s="661"/>
      <c r="P13" s="662">
        <f>+E13/781242</f>
        <v>82.267420338384269</v>
      </c>
      <c r="Q13" s="663"/>
      <c r="R13" s="127"/>
      <c r="S13" s="127"/>
    </row>
    <row r="14" spans="1:27" s="121" customFormat="1" ht="19.5" customHeight="1" thickBot="1" x14ac:dyDescent="0.25">
      <c r="A14" s="127"/>
      <c r="B14" s="127"/>
      <c r="C14" s="127"/>
      <c r="D14" s="127"/>
      <c r="E14" s="127"/>
      <c r="F14" s="127"/>
      <c r="G14" s="127"/>
      <c r="H14" s="122"/>
      <c r="I14" s="122"/>
      <c r="J14" s="189"/>
      <c r="K14" s="189"/>
      <c r="L14" s="189"/>
      <c r="M14" s="127"/>
      <c r="N14" s="127"/>
      <c r="O14" s="127"/>
      <c r="P14" s="127"/>
      <c r="Q14" s="127"/>
      <c r="R14" s="127"/>
      <c r="S14" s="127"/>
    </row>
    <row r="15" spans="1:27" s="121" customFormat="1" ht="16.5" x14ac:dyDescent="0.2">
      <c r="A15" s="127"/>
      <c r="B15" s="642" t="s">
        <v>4</v>
      </c>
      <c r="C15" s="643"/>
      <c r="D15" s="643"/>
      <c r="E15" s="643"/>
      <c r="F15" s="643"/>
      <c r="G15" s="643"/>
      <c r="H15" s="643"/>
      <c r="I15" s="643"/>
      <c r="J15" s="643"/>
      <c r="K15" s="643"/>
      <c r="L15" s="643"/>
      <c r="M15" s="643"/>
      <c r="N15" s="643"/>
      <c r="O15" s="643"/>
      <c r="P15" s="643"/>
      <c r="Q15" s="644"/>
      <c r="R15" s="127"/>
      <c r="S15" s="127"/>
    </row>
    <row r="16" spans="1:27" s="121" customFormat="1" ht="19.5" customHeight="1" thickBot="1" x14ac:dyDescent="0.25">
      <c r="A16" s="127"/>
      <c r="B16" s="645" t="s">
        <v>36</v>
      </c>
      <c r="C16" s="511"/>
      <c r="D16" s="511"/>
      <c r="E16" s="511" t="s">
        <v>162</v>
      </c>
      <c r="F16" s="511"/>
      <c r="G16" s="511"/>
      <c r="H16" s="511"/>
      <c r="I16" s="511"/>
      <c r="J16" s="511"/>
      <c r="K16" s="511"/>
      <c r="L16" s="511" t="s">
        <v>13</v>
      </c>
      <c r="M16" s="511"/>
      <c r="N16" s="511">
        <v>90031007</v>
      </c>
      <c r="O16" s="511"/>
      <c r="P16" s="511"/>
      <c r="Q16" s="512"/>
      <c r="R16" s="127"/>
      <c r="S16" s="127"/>
    </row>
    <row r="17" spans="1:19" s="121" customFormat="1" ht="16.5" x14ac:dyDescent="0.2">
      <c r="A17" s="127"/>
      <c r="B17" s="189"/>
      <c r="C17" s="189"/>
      <c r="D17" s="189"/>
      <c r="E17" s="189"/>
      <c r="F17" s="189"/>
      <c r="G17" s="189"/>
      <c r="H17" s="189"/>
      <c r="I17" s="189"/>
      <c r="J17" s="189"/>
      <c r="K17" s="189"/>
      <c r="L17" s="189"/>
      <c r="M17" s="189"/>
      <c r="N17" s="189"/>
      <c r="O17" s="189"/>
      <c r="P17" s="189"/>
      <c r="Q17" s="189"/>
      <c r="R17" s="127"/>
      <c r="S17" s="127"/>
    </row>
    <row r="18" spans="1:19" s="121" customFormat="1" ht="16.5" x14ac:dyDescent="0.2">
      <c r="A18" s="127"/>
      <c r="B18" s="646" t="s">
        <v>7</v>
      </c>
      <c r="C18" s="646"/>
      <c r="D18" s="646"/>
      <c r="E18" s="646"/>
      <c r="F18" s="646"/>
      <c r="G18" s="646"/>
      <c r="H18" s="646"/>
      <c r="I18" s="646"/>
      <c r="J18" s="646"/>
      <c r="K18" s="646"/>
      <c r="L18" s="646"/>
      <c r="M18" s="646"/>
      <c r="N18" s="646"/>
      <c r="O18" s="646"/>
      <c r="P18" s="646"/>
      <c r="Q18" s="646"/>
      <c r="R18" s="127"/>
      <c r="S18" s="127"/>
    </row>
    <row r="19" spans="1:19" s="121" customFormat="1" ht="17.25" thickBot="1" x14ac:dyDescent="0.25">
      <c r="A19" s="120"/>
      <c r="B19" s="127"/>
      <c r="C19" s="127"/>
      <c r="D19" s="127"/>
      <c r="E19" s="127"/>
      <c r="F19" s="127"/>
      <c r="G19" s="127"/>
      <c r="H19" s="122"/>
      <c r="I19" s="122"/>
      <c r="J19" s="189"/>
      <c r="K19" s="189"/>
      <c r="L19" s="189"/>
      <c r="M19" s="127"/>
      <c r="N19" s="127"/>
      <c r="O19" s="127"/>
      <c r="P19" s="127"/>
      <c r="Q19" s="127"/>
    </row>
    <row r="20" spans="1:19" s="142" customFormat="1" ht="16.5" x14ac:dyDescent="0.2">
      <c r="A20" s="141"/>
      <c r="B20" s="629" t="s">
        <v>52</v>
      </c>
      <c r="C20" s="630"/>
      <c r="D20" s="630"/>
      <c r="E20" s="630"/>
      <c r="F20" s="630"/>
      <c r="G20" s="630"/>
      <c r="H20" s="630"/>
      <c r="I20" s="630"/>
      <c r="J20" s="630"/>
      <c r="K20" s="631"/>
      <c r="L20" s="632" t="s">
        <v>53</v>
      </c>
      <c r="M20" s="633"/>
      <c r="N20" s="632" t="s">
        <v>14</v>
      </c>
      <c r="O20" s="634"/>
      <c r="P20" s="634"/>
      <c r="Q20" s="635"/>
    </row>
    <row r="21" spans="1:19" s="121" customFormat="1" ht="17.25" thickBot="1" x14ac:dyDescent="0.25">
      <c r="A21" s="120"/>
      <c r="B21" s="636" t="s">
        <v>51</v>
      </c>
      <c r="C21" s="637"/>
      <c r="D21" s="637"/>
      <c r="E21" s="637"/>
      <c r="F21" s="637"/>
      <c r="G21" s="637"/>
      <c r="H21" s="637"/>
      <c r="I21" s="637"/>
      <c r="J21" s="637"/>
      <c r="K21" s="637"/>
      <c r="L21" s="638" t="s">
        <v>3</v>
      </c>
      <c r="M21" s="639"/>
      <c r="N21" s="640"/>
      <c r="O21" s="640"/>
      <c r="P21" s="640"/>
      <c r="Q21" s="641"/>
    </row>
    <row r="22" spans="1:19" s="121" customFormat="1" ht="16.5" x14ac:dyDescent="0.2">
      <c r="A22" s="120"/>
      <c r="B22" s="127"/>
      <c r="C22" s="127"/>
      <c r="D22" s="127"/>
      <c r="E22" s="127"/>
      <c r="F22" s="127"/>
      <c r="G22" s="127"/>
      <c r="H22" s="127"/>
      <c r="I22" s="127"/>
      <c r="J22" s="127"/>
      <c r="K22" s="127"/>
      <c r="L22" s="189"/>
      <c r="M22" s="189"/>
      <c r="N22" s="144"/>
      <c r="O22" s="144"/>
      <c r="P22" s="144"/>
      <c r="Q22" s="144"/>
    </row>
    <row r="23" spans="1:19" s="121" customFormat="1" ht="16.5" x14ac:dyDescent="0.2">
      <c r="A23" s="120"/>
      <c r="B23" s="127"/>
      <c r="C23" s="127"/>
      <c r="D23" s="127"/>
      <c r="E23" s="127"/>
      <c r="F23" s="127"/>
      <c r="G23" s="127"/>
      <c r="H23" s="122"/>
      <c r="I23" s="122"/>
      <c r="J23" s="189"/>
      <c r="K23" s="189"/>
      <c r="L23" s="189"/>
      <c r="M23" s="127"/>
      <c r="N23" s="127"/>
      <c r="O23" s="127"/>
      <c r="P23" s="127"/>
      <c r="Q23" s="127"/>
    </row>
    <row r="24" spans="1:19" s="121" customFormat="1" ht="17.25" thickBot="1" x14ac:dyDescent="0.25">
      <c r="A24" s="120"/>
      <c r="B24" s="127"/>
      <c r="C24" s="127"/>
      <c r="D24" s="127"/>
      <c r="E24" s="127"/>
      <c r="F24" s="127"/>
      <c r="G24" s="127"/>
      <c r="H24" s="122"/>
      <c r="I24" s="122"/>
      <c r="J24" s="189"/>
      <c r="K24" s="189"/>
      <c r="L24" s="189"/>
      <c r="M24" s="127"/>
      <c r="N24" s="127"/>
      <c r="O24" s="127"/>
      <c r="P24" s="127"/>
      <c r="Q24" s="127"/>
    </row>
    <row r="25" spans="1:19" s="121" customFormat="1" ht="16.5" x14ac:dyDescent="0.2">
      <c r="A25" s="120"/>
      <c r="B25" s="622" t="s">
        <v>90</v>
      </c>
      <c r="C25" s="623"/>
      <c r="D25" s="623"/>
      <c r="E25" s="623"/>
      <c r="F25" s="623"/>
      <c r="G25" s="623"/>
      <c r="H25" s="623"/>
      <c r="I25" s="623"/>
      <c r="J25" s="623"/>
      <c r="K25" s="623"/>
      <c r="L25" s="623"/>
      <c r="M25" s="623"/>
      <c r="N25" s="623"/>
      <c r="O25" s="623"/>
      <c r="P25" s="623"/>
      <c r="Q25" s="624"/>
    </row>
    <row r="26" spans="1:19" s="121" customFormat="1" ht="16.5" x14ac:dyDescent="0.2">
      <c r="A26" s="120"/>
      <c r="B26" s="594" t="s">
        <v>91</v>
      </c>
      <c r="C26" s="595"/>
      <c r="D26" s="595"/>
      <c r="E26" s="595"/>
      <c r="F26" s="595"/>
      <c r="G26" s="595"/>
      <c r="H26" s="595"/>
      <c r="I26" s="595"/>
      <c r="J26" s="595"/>
      <c r="K26" s="595"/>
      <c r="L26" s="595"/>
      <c r="M26" s="595"/>
      <c r="N26" s="595"/>
      <c r="O26" s="595"/>
      <c r="P26" s="595"/>
      <c r="Q26" s="596"/>
    </row>
    <row r="27" spans="1:19" s="129" customFormat="1" ht="78.75" customHeight="1" x14ac:dyDescent="0.2">
      <c r="A27" s="128"/>
      <c r="B27" s="597" t="s">
        <v>92</v>
      </c>
      <c r="C27" s="598"/>
      <c r="D27" s="598"/>
      <c r="E27" s="598"/>
      <c r="F27" s="598"/>
      <c r="G27" s="598"/>
      <c r="H27" s="598"/>
      <c r="I27" s="598"/>
      <c r="J27" s="598"/>
      <c r="K27" s="598"/>
      <c r="L27" s="598"/>
      <c r="M27" s="598"/>
      <c r="N27" s="598"/>
      <c r="O27" s="598"/>
      <c r="P27" s="598"/>
      <c r="Q27" s="599"/>
    </row>
    <row r="28" spans="1:19" s="138" customFormat="1" ht="47.25" customHeight="1" x14ac:dyDescent="0.2">
      <c r="A28" s="137"/>
      <c r="B28" s="147" t="s">
        <v>37</v>
      </c>
      <c r="C28" s="625" t="s">
        <v>38</v>
      </c>
      <c r="D28" s="626"/>
      <c r="E28" s="627"/>
      <c r="F28" s="625" t="s">
        <v>42</v>
      </c>
      <c r="G28" s="626"/>
      <c r="H28" s="627"/>
      <c r="I28" s="140" t="s">
        <v>44</v>
      </c>
      <c r="J28" s="140" t="s">
        <v>39</v>
      </c>
      <c r="K28" s="140" t="s">
        <v>41</v>
      </c>
      <c r="L28" s="140" t="s">
        <v>40</v>
      </c>
      <c r="M28" s="140" t="s">
        <v>43</v>
      </c>
      <c r="N28" s="190" t="s">
        <v>45</v>
      </c>
      <c r="O28" s="625" t="s">
        <v>14</v>
      </c>
      <c r="P28" s="626"/>
      <c r="Q28" s="628"/>
    </row>
    <row r="29" spans="1:19" s="136" customFormat="1" ht="77.25" customHeight="1" x14ac:dyDescent="0.2">
      <c r="A29" s="132"/>
      <c r="B29" s="148">
        <v>1</v>
      </c>
      <c r="C29" s="615" t="s">
        <v>139</v>
      </c>
      <c r="D29" s="616"/>
      <c r="E29" s="617"/>
      <c r="F29" s="619" t="s">
        <v>140</v>
      </c>
      <c r="G29" s="620"/>
      <c r="H29" s="621"/>
      <c r="I29" s="134"/>
      <c r="J29" s="195" t="s">
        <v>114</v>
      </c>
      <c r="K29" s="196">
        <v>37000000</v>
      </c>
      <c r="L29" s="135">
        <v>0</v>
      </c>
      <c r="M29" s="196">
        <v>37000000</v>
      </c>
      <c r="N29" s="133" t="s">
        <v>3</v>
      </c>
      <c r="O29" s="615"/>
      <c r="P29" s="616"/>
      <c r="Q29" s="618"/>
    </row>
    <row r="30" spans="1:19" s="136" customFormat="1" ht="91.5" customHeight="1" x14ac:dyDescent="0.2">
      <c r="A30" s="132"/>
      <c r="B30" s="148">
        <v>2</v>
      </c>
      <c r="C30" s="619" t="s">
        <v>142</v>
      </c>
      <c r="D30" s="616"/>
      <c r="E30" s="617"/>
      <c r="F30" s="619" t="s">
        <v>141</v>
      </c>
      <c r="G30" s="620"/>
      <c r="H30" s="621"/>
      <c r="I30" s="134"/>
      <c r="J30" s="195" t="s">
        <v>143</v>
      </c>
      <c r="K30" s="196">
        <v>20590000</v>
      </c>
      <c r="L30" s="135">
        <v>0</v>
      </c>
      <c r="M30" s="196">
        <v>20590000</v>
      </c>
      <c r="N30" s="133" t="s">
        <v>3</v>
      </c>
      <c r="O30" s="615"/>
      <c r="P30" s="616"/>
      <c r="Q30" s="618"/>
    </row>
    <row r="31" spans="1:19" s="136" customFormat="1" ht="56.25" customHeight="1" x14ac:dyDescent="0.2">
      <c r="A31" s="132"/>
      <c r="B31" s="148">
        <v>3</v>
      </c>
      <c r="C31" s="615" t="s">
        <v>145</v>
      </c>
      <c r="D31" s="616"/>
      <c r="E31" s="617"/>
      <c r="F31" s="619" t="s">
        <v>144</v>
      </c>
      <c r="G31" s="620"/>
      <c r="H31" s="621"/>
      <c r="I31" s="134"/>
      <c r="J31" s="134" t="s">
        <v>146</v>
      </c>
      <c r="K31" s="196">
        <v>37950000</v>
      </c>
      <c r="L31" s="135">
        <v>0</v>
      </c>
      <c r="M31" s="196">
        <v>37950000</v>
      </c>
      <c r="N31" s="133" t="s">
        <v>3</v>
      </c>
      <c r="O31" s="615"/>
      <c r="P31" s="616"/>
      <c r="Q31" s="618"/>
    </row>
    <row r="32" spans="1:19" s="136" customFormat="1" ht="13.5" x14ac:dyDescent="0.2">
      <c r="A32" s="132"/>
      <c r="B32" s="148">
        <v>4</v>
      </c>
      <c r="C32" s="615"/>
      <c r="D32" s="616"/>
      <c r="E32" s="617"/>
      <c r="F32" s="615"/>
      <c r="G32" s="616"/>
      <c r="H32" s="617"/>
      <c r="I32" s="134"/>
      <c r="J32" s="134"/>
      <c r="K32" s="135"/>
      <c r="L32" s="135"/>
      <c r="M32" s="133"/>
      <c r="N32" s="133"/>
      <c r="O32" s="615"/>
      <c r="P32" s="616"/>
      <c r="Q32" s="618"/>
    </row>
    <row r="33" spans="1:17" s="136" customFormat="1" ht="13.5" x14ac:dyDescent="0.2">
      <c r="A33" s="132"/>
      <c r="B33" s="148">
        <v>5</v>
      </c>
      <c r="C33" s="615"/>
      <c r="D33" s="616"/>
      <c r="E33" s="617"/>
      <c r="F33" s="615"/>
      <c r="G33" s="616"/>
      <c r="H33" s="617"/>
      <c r="I33" s="134"/>
      <c r="J33" s="134"/>
      <c r="K33" s="135"/>
      <c r="L33" s="135"/>
      <c r="M33" s="133"/>
      <c r="N33" s="133"/>
      <c r="O33" s="615"/>
      <c r="P33" s="616"/>
      <c r="Q33" s="618"/>
    </row>
    <row r="34" spans="1:17" s="136" customFormat="1" ht="13.5" x14ac:dyDescent="0.2">
      <c r="A34" s="132"/>
      <c r="B34" s="148">
        <v>6</v>
      </c>
      <c r="C34" s="615"/>
      <c r="D34" s="616"/>
      <c r="E34" s="617"/>
      <c r="F34" s="615"/>
      <c r="G34" s="616"/>
      <c r="H34" s="617"/>
      <c r="I34" s="134"/>
      <c r="J34" s="134"/>
      <c r="K34" s="135"/>
      <c r="L34" s="135"/>
      <c r="M34" s="133"/>
      <c r="N34" s="133"/>
      <c r="O34" s="615"/>
      <c r="P34" s="616"/>
      <c r="Q34" s="618"/>
    </row>
    <row r="35" spans="1:17" s="136" customFormat="1" ht="13.5" x14ac:dyDescent="0.2">
      <c r="A35" s="132"/>
      <c r="B35" s="148">
        <v>7</v>
      </c>
      <c r="C35" s="615"/>
      <c r="D35" s="616"/>
      <c r="E35" s="617"/>
      <c r="F35" s="615"/>
      <c r="G35" s="616"/>
      <c r="H35" s="617"/>
      <c r="I35" s="134"/>
      <c r="J35" s="134"/>
      <c r="K35" s="135"/>
      <c r="L35" s="135"/>
      <c r="M35" s="133"/>
      <c r="N35" s="133"/>
      <c r="O35" s="615"/>
      <c r="P35" s="616"/>
      <c r="Q35" s="618"/>
    </row>
    <row r="36" spans="1:17" s="136" customFormat="1" ht="13.5" x14ac:dyDescent="0.2">
      <c r="A36" s="132"/>
      <c r="B36" s="148">
        <v>8</v>
      </c>
      <c r="C36" s="615"/>
      <c r="D36" s="616"/>
      <c r="E36" s="617"/>
      <c r="F36" s="615"/>
      <c r="G36" s="616"/>
      <c r="H36" s="617"/>
      <c r="I36" s="134"/>
      <c r="J36" s="134"/>
      <c r="K36" s="135"/>
      <c r="L36" s="135"/>
      <c r="M36" s="133"/>
      <c r="N36" s="133"/>
      <c r="O36" s="615"/>
      <c r="P36" s="616"/>
      <c r="Q36" s="618"/>
    </row>
    <row r="37" spans="1:17" s="136" customFormat="1" ht="13.5" x14ac:dyDescent="0.2">
      <c r="A37" s="132"/>
      <c r="B37" s="148">
        <v>9</v>
      </c>
      <c r="C37" s="615"/>
      <c r="D37" s="616"/>
      <c r="E37" s="617"/>
      <c r="F37" s="615"/>
      <c r="G37" s="616"/>
      <c r="H37" s="617"/>
      <c r="I37" s="134"/>
      <c r="J37" s="134"/>
      <c r="K37" s="135"/>
      <c r="L37" s="135"/>
      <c r="M37" s="133"/>
      <c r="N37" s="133"/>
      <c r="O37" s="615"/>
      <c r="P37" s="616"/>
      <c r="Q37" s="618"/>
    </row>
    <row r="38" spans="1:17" s="136" customFormat="1" ht="13.5" x14ac:dyDescent="0.2">
      <c r="A38" s="132"/>
      <c r="B38" s="148">
        <v>10</v>
      </c>
      <c r="C38" s="615"/>
      <c r="D38" s="616"/>
      <c r="E38" s="617"/>
      <c r="F38" s="615"/>
      <c r="G38" s="616"/>
      <c r="H38" s="617"/>
      <c r="I38" s="134"/>
      <c r="J38" s="134"/>
      <c r="K38" s="135"/>
      <c r="L38" s="135"/>
      <c r="M38" s="133"/>
      <c r="N38" s="133"/>
      <c r="O38" s="615"/>
      <c r="P38" s="616"/>
      <c r="Q38" s="618"/>
    </row>
    <row r="39" spans="1:17" s="121" customFormat="1" ht="16.5" x14ac:dyDescent="0.2">
      <c r="A39" s="120"/>
      <c r="B39" s="145"/>
      <c r="C39" s="127"/>
      <c r="D39" s="127"/>
      <c r="E39" s="127"/>
      <c r="F39" s="127"/>
      <c r="G39" s="127"/>
      <c r="H39" s="122"/>
      <c r="I39" s="122"/>
      <c r="J39" s="189"/>
      <c r="K39" s="189"/>
      <c r="L39" s="189"/>
      <c r="M39" s="127"/>
      <c r="N39" s="127"/>
      <c r="O39" s="127"/>
      <c r="P39" s="127"/>
      <c r="Q39" s="146"/>
    </row>
    <row r="40" spans="1:17" s="121" customFormat="1" ht="16.5" customHeight="1" x14ac:dyDescent="0.2">
      <c r="A40" s="120"/>
      <c r="B40" s="603" t="s">
        <v>93</v>
      </c>
      <c r="C40" s="604"/>
      <c r="D40" s="604"/>
      <c r="E40" s="604"/>
      <c r="F40" s="604"/>
      <c r="G40" s="604"/>
      <c r="H40" s="605"/>
      <c r="I40" s="197"/>
      <c r="J40" s="197"/>
      <c r="K40" s="198">
        <f>SUM(K29:K31)</f>
        <v>95540000</v>
      </c>
      <c r="L40" s="197"/>
      <c r="M40" s="606">
        <f>SUM(M29:M38)</f>
        <v>95540000</v>
      </c>
      <c r="N40" s="606"/>
      <c r="O40" s="607" t="str">
        <f>IF(K40&gt;=$E$13,"CUMPLE","NO CUMPLE")</f>
        <v>CUMPLE</v>
      </c>
      <c r="P40" s="607"/>
      <c r="Q40" s="608"/>
    </row>
    <row r="41" spans="1:17" s="121" customFormat="1" ht="16.5" x14ac:dyDescent="0.2">
      <c r="A41" s="120"/>
      <c r="B41" s="609"/>
      <c r="C41" s="610"/>
      <c r="D41" s="610"/>
      <c r="E41" s="610"/>
      <c r="F41" s="610"/>
      <c r="G41" s="610"/>
      <c r="H41" s="610"/>
      <c r="I41" s="610"/>
      <c r="J41" s="610"/>
      <c r="K41" s="610"/>
      <c r="L41" s="610"/>
      <c r="M41" s="610"/>
      <c r="N41" s="610"/>
      <c r="O41" s="611"/>
      <c r="P41" s="611"/>
      <c r="Q41" s="612"/>
    </row>
    <row r="42" spans="1:17" s="131" customFormat="1" ht="17.25" thickBot="1" x14ac:dyDescent="0.25">
      <c r="A42" s="130"/>
      <c r="B42" s="509" t="s">
        <v>48</v>
      </c>
      <c r="C42" s="510"/>
      <c r="D42" s="510"/>
      <c r="E42" s="510"/>
      <c r="F42" s="510"/>
      <c r="G42" s="510"/>
      <c r="H42" s="510"/>
      <c r="I42" s="510"/>
      <c r="J42" s="510"/>
      <c r="K42" s="510"/>
      <c r="L42" s="510"/>
      <c r="M42" s="510"/>
      <c r="N42" s="510"/>
      <c r="O42" s="613" t="s">
        <v>3</v>
      </c>
      <c r="P42" s="613"/>
      <c r="Q42" s="614"/>
    </row>
    <row r="43" spans="1:17" s="131" customFormat="1" ht="16.5" x14ac:dyDescent="0.2">
      <c r="A43" s="130"/>
      <c r="B43" s="143"/>
      <c r="C43" s="143"/>
      <c r="D43" s="143"/>
      <c r="E43" s="143"/>
      <c r="F43" s="143"/>
      <c r="G43" s="143"/>
      <c r="H43" s="143"/>
      <c r="I43" s="143"/>
      <c r="J43" s="143"/>
      <c r="K43" s="143"/>
      <c r="L43" s="143"/>
      <c r="M43" s="143"/>
      <c r="N43" s="143"/>
      <c r="O43" s="189"/>
      <c r="P43" s="189"/>
      <c r="Q43" s="189"/>
    </row>
    <row r="44" spans="1:17" s="131" customFormat="1" ht="16.5" x14ac:dyDescent="0.2">
      <c r="A44" s="130"/>
      <c r="B44" s="143"/>
      <c r="C44" s="143"/>
      <c r="D44" s="143"/>
      <c r="E44" s="143"/>
      <c r="F44" s="143"/>
      <c r="G44" s="143"/>
      <c r="H44" s="143"/>
      <c r="I44" s="143"/>
      <c r="J44" s="143"/>
      <c r="K44" s="143"/>
      <c r="L44" s="143"/>
      <c r="M44" s="143"/>
      <c r="N44" s="143"/>
      <c r="O44" s="189"/>
      <c r="P44" s="189"/>
      <c r="Q44" s="189"/>
    </row>
    <row r="45" spans="1:17" s="121" customFormat="1" ht="17.25" thickBot="1" x14ac:dyDescent="0.25">
      <c r="A45" s="120"/>
      <c r="B45" s="127"/>
      <c r="C45" s="127"/>
      <c r="D45" s="127"/>
      <c r="E45" s="127"/>
      <c r="F45" s="127"/>
      <c r="G45" s="127"/>
      <c r="H45" s="122"/>
      <c r="I45" s="122"/>
      <c r="J45" s="189"/>
      <c r="K45" s="189"/>
      <c r="L45" s="189"/>
      <c r="M45" s="127"/>
      <c r="N45" s="127"/>
      <c r="O45" s="139"/>
      <c r="P45" s="139"/>
      <c r="Q45" s="139"/>
    </row>
    <row r="46" spans="1:17" s="121" customFormat="1" ht="16.5" x14ac:dyDescent="0.2">
      <c r="A46" s="120"/>
      <c r="B46" s="591" t="s">
        <v>46</v>
      </c>
      <c r="C46" s="592"/>
      <c r="D46" s="592"/>
      <c r="E46" s="592"/>
      <c r="F46" s="592"/>
      <c r="G46" s="592"/>
      <c r="H46" s="592"/>
      <c r="I46" s="592"/>
      <c r="J46" s="592"/>
      <c r="K46" s="592"/>
      <c r="L46" s="592"/>
      <c r="M46" s="592"/>
      <c r="N46" s="592"/>
      <c r="O46" s="592"/>
      <c r="P46" s="592"/>
      <c r="Q46" s="593"/>
    </row>
    <row r="47" spans="1:17" s="121" customFormat="1" ht="16.5" x14ac:dyDescent="0.2">
      <c r="A47" s="120"/>
      <c r="B47" s="594" t="s">
        <v>165</v>
      </c>
      <c r="C47" s="595"/>
      <c r="D47" s="595"/>
      <c r="E47" s="595"/>
      <c r="F47" s="595"/>
      <c r="G47" s="595"/>
      <c r="H47" s="595"/>
      <c r="I47" s="595"/>
      <c r="J47" s="595"/>
      <c r="K47" s="595"/>
      <c r="L47" s="595"/>
      <c r="M47" s="595"/>
      <c r="N47" s="595"/>
      <c r="O47" s="595"/>
      <c r="P47" s="595"/>
      <c r="Q47" s="596"/>
    </row>
    <row r="48" spans="1:17" s="129" customFormat="1" ht="88.5" customHeight="1" x14ac:dyDescent="0.2">
      <c r="A48" s="128"/>
      <c r="B48" s="597" t="s">
        <v>166</v>
      </c>
      <c r="C48" s="598"/>
      <c r="D48" s="598"/>
      <c r="E48" s="598"/>
      <c r="F48" s="598"/>
      <c r="G48" s="598"/>
      <c r="H48" s="598"/>
      <c r="I48" s="598"/>
      <c r="J48" s="598"/>
      <c r="K48" s="598"/>
      <c r="L48" s="598"/>
      <c r="M48" s="598"/>
      <c r="N48" s="598"/>
      <c r="O48" s="598"/>
      <c r="P48" s="598"/>
      <c r="Q48" s="599"/>
    </row>
    <row r="49" spans="1:19" s="131" customFormat="1" ht="17.25" thickBot="1" x14ac:dyDescent="0.25">
      <c r="A49" s="130"/>
      <c r="B49" s="143"/>
      <c r="C49" s="143"/>
      <c r="D49" s="143"/>
      <c r="E49" s="143"/>
      <c r="F49" s="143"/>
      <c r="G49" s="143"/>
      <c r="H49" s="143"/>
      <c r="I49" s="143"/>
      <c r="J49" s="143"/>
      <c r="K49" s="143"/>
      <c r="L49" s="143"/>
      <c r="M49" s="143"/>
      <c r="N49" s="143"/>
      <c r="O49" s="189"/>
      <c r="P49" s="189"/>
      <c r="Q49" s="189"/>
    </row>
    <row r="50" spans="1:19" s="121" customFormat="1" ht="17.25" thickBot="1" x14ac:dyDescent="0.3">
      <c r="A50" s="120"/>
      <c r="B50" s="149" t="s">
        <v>55</v>
      </c>
      <c r="C50" s="150"/>
      <c r="D50" s="150"/>
      <c r="E50" s="151"/>
      <c r="F50" s="151"/>
      <c r="G50" s="600" t="s">
        <v>56</v>
      </c>
      <c r="H50" s="601"/>
      <c r="I50" s="601"/>
      <c r="J50" s="601"/>
      <c r="K50" s="601"/>
      <c r="L50" s="601"/>
      <c r="M50" s="602"/>
      <c r="N50" s="152" t="s">
        <v>57</v>
      </c>
      <c r="O50" s="152">
        <v>86052365</v>
      </c>
      <c r="P50" s="152"/>
      <c r="Q50" s="153"/>
    </row>
    <row r="51" spans="1:19" s="121" customFormat="1" ht="17.25" thickBot="1" x14ac:dyDescent="0.25">
      <c r="A51" s="120"/>
      <c r="B51" s="199" t="s">
        <v>147</v>
      </c>
      <c r="C51" s="154"/>
      <c r="D51" s="154"/>
      <c r="E51" s="154"/>
      <c r="F51" s="154"/>
      <c r="G51" s="154"/>
      <c r="H51" s="154"/>
      <c r="I51" s="155" t="s">
        <v>58</v>
      </c>
      <c r="J51" s="200">
        <v>10</v>
      </c>
      <c r="K51" s="157"/>
      <c r="L51" s="154"/>
      <c r="M51" s="587"/>
      <c r="N51" s="588"/>
      <c r="O51" s="588"/>
      <c r="P51" s="588"/>
      <c r="Q51" s="589"/>
    </row>
    <row r="52" spans="1:19" ht="13.5" thickBot="1" x14ac:dyDescent="0.25">
      <c r="A52" s="93"/>
      <c r="B52" s="154"/>
      <c r="C52" s="154"/>
      <c r="D52" s="154"/>
      <c r="E52" s="154"/>
      <c r="F52" s="154"/>
      <c r="G52" s="154"/>
      <c r="H52" s="154"/>
      <c r="I52" s="564">
        <v>2005</v>
      </c>
      <c r="J52" s="565"/>
      <c r="K52" s="566"/>
      <c r="L52" s="154"/>
      <c r="M52" s="158"/>
      <c r="N52" s="159"/>
      <c r="O52" s="160"/>
      <c r="P52" s="161"/>
      <c r="Q52" s="201"/>
      <c r="S52" s="226">
        <v>37421</v>
      </c>
    </row>
    <row r="53" spans="1:19" ht="13.5" thickBot="1" x14ac:dyDescent="0.25">
      <c r="A53" s="93"/>
      <c r="B53" s="567" t="s">
        <v>59</v>
      </c>
      <c r="C53" s="568"/>
      <c r="D53" s="568"/>
      <c r="E53" s="568"/>
      <c r="F53" s="567" t="s">
        <v>60</v>
      </c>
      <c r="G53" s="568"/>
      <c r="H53" s="569"/>
      <c r="I53" s="570">
        <f ca="1">(TODAY()-DATE(I55,J55,K55))/365</f>
        <v>14.58904109589041</v>
      </c>
      <c r="J53" s="571"/>
      <c r="K53" s="572"/>
      <c r="L53" s="154"/>
      <c r="M53" s="158"/>
      <c r="N53" s="159"/>
      <c r="O53" s="160"/>
      <c r="P53" s="161"/>
      <c r="Q53" s="201"/>
      <c r="S53" s="226">
        <v>43357</v>
      </c>
    </row>
    <row r="54" spans="1:19" x14ac:dyDescent="0.2">
      <c r="A54" s="93"/>
      <c r="B54" s="573" t="s">
        <v>61</v>
      </c>
      <c r="C54" s="574"/>
      <c r="D54" s="574"/>
      <c r="E54" s="574"/>
      <c r="F54" s="574"/>
      <c r="G54" s="574"/>
      <c r="H54" s="575"/>
      <c r="I54" s="163" t="s">
        <v>62</v>
      </c>
      <c r="J54" s="163" t="s">
        <v>63</v>
      </c>
      <c r="K54" s="164" t="s">
        <v>64</v>
      </c>
      <c r="L54" s="165"/>
      <c r="M54" s="158"/>
      <c r="N54" s="159"/>
      <c r="O54" s="160"/>
      <c r="P54" s="161"/>
      <c r="Q54" s="201"/>
      <c r="S54" s="227">
        <f>+S53-S52</f>
        <v>5936</v>
      </c>
    </row>
    <row r="55" spans="1:19" ht="13.5" thickBot="1" x14ac:dyDescent="0.25">
      <c r="A55" s="93"/>
      <c r="B55" s="576"/>
      <c r="C55" s="577"/>
      <c r="D55" s="577"/>
      <c r="E55" s="577"/>
      <c r="F55" s="577"/>
      <c r="G55" s="577"/>
      <c r="H55" s="578"/>
      <c r="I55" s="166">
        <v>2004</v>
      </c>
      <c r="J55" s="166">
        <v>2</v>
      </c>
      <c r="K55" s="167">
        <v>19</v>
      </c>
      <c r="L55" s="168"/>
      <c r="M55" s="169"/>
      <c r="N55" s="170"/>
      <c r="O55" s="171"/>
      <c r="P55" s="172"/>
      <c r="Q55" s="202"/>
      <c r="S55" s="88">
        <f>+S54/360</f>
        <v>16.488888888888887</v>
      </c>
    </row>
    <row r="56" spans="1:19" ht="13.5" thickBot="1" x14ac:dyDescent="0.25">
      <c r="B56" s="154"/>
      <c r="C56" s="154"/>
      <c r="D56" s="154"/>
      <c r="E56" s="154"/>
      <c r="F56" s="154"/>
      <c r="G56" s="154"/>
      <c r="H56" s="154"/>
      <c r="I56" s="154"/>
      <c r="J56" s="154"/>
      <c r="K56" s="154"/>
      <c r="L56" s="154"/>
      <c r="M56" s="154"/>
      <c r="N56" s="154"/>
      <c r="O56" s="174"/>
      <c r="P56" s="174"/>
      <c r="Q56" s="203"/>
    </row>
    <row r="57" spans="1:19" ht="13.5" thickBot="1" x14ac:dyDescent="0.25">
      <c r="B57" s="579" t="s">
        <v>65</v>
      </c>
      <c r="C57" s="580"/>
      <c r="D57" s="580"/>
      <c r="E57" s="580"/>
      <c r="F57" s="581"/>
      <c r="G57" s="582"/>
      <c r="H57" s="583"/>
      <c r="I57" s="584"/>
      <c r="J57" s="584"/>
      <c r="K57" s="175"/>
      <c r="L57" s="545" t="s">
        <v>66</v>
      </c>
      <c r="M57" s="546"/>
      <c r="N57" s="546"/>
      <c r="O57" s="546"/>
      <c r="P57" s="546"/>
      <c r="Q57" s="547"/>
    </row>
    <row r="58" spans="1:19" x14ac:dyDescent="0.2">
      <c r="B58" s="551" t="s">
        <v>67</v>
      </c>
      <c r="C58" s="552"/>
      <c r="D58" s="552"/>
      <c r="E58" s="552"/>
      <c r="F58" s="590">
        <v>5</v>
      </c>
      <c r="G58" s="590"/>
      <c r="H58" s="176" t="s">
        <v>167</v>
      </c>
      <c r="I58" s="554" t="str">
        <f>IF(F59&gt;F58,$R$10,$S$10)</f>
        <v>NO CUMPLE</v>
      </c>
      <c r="J58" s="556">
        <f>IF(F59&lt;=O52,Q52,IF(AND(F59&gt;M53,F59&lt;=O53),Q53,IF(AND(F59&gt;M54,F59&lt;=O54),Q54,IF(F59&gt;M55,Q55,"REVISAR"))))</f>
        <v>0</v>
      </c>
      <c r="K58" s="154"/>
      <c r="L58" s="548"/>
      <c r="M58" s="549"/>
      <c r="N58" s="549"/>
      <c r="O58" s="549"/>
      <c r="P58" s="549"/>
      <c r="Q58" s="550"/>
    </row>
    <row r="59" spans="1:19" ht="13.5" thickBot="1" x14ac:dyDescent="0.25">
      <c r="B59" s="558" t="s">
        <v>69</v>
      </c>
      <c r="C59" s="559"/>
      <c r="D59" s="559"/>
      <c r="E59" s="559"/>
      <c r="F59" s="560">
        <f>SUM(Q63:Q68)</f>
        <v>0.64794520547934553</v>
      </c>
      <c r="G59" s="560"/>
      <c r="H59" s="177" t="s">
        <v>167</v>
      </c>
      <c r="I59" s="555"/>
      <c r="J59" s="557"/>
      <c r="K59" s="178"/>
      <c r="L59" s="561" t="str">
        <f ca="1">IF(I53&gt;J51,"CUMPLE","NO CUMPLE")</f>
        <v>CUMPLE</v>
      </c>
      <c r="M59" s="562"/>
      <c r="N59" s="562"/>
      <c r="O59" s="562"/>
      <c r="P59" s="562"/>
      <c r="Q59" s="563"/>
    </row>
    <row r="60" spans="1:19" ht="13.5" thickBot="1" x14ac:dyDescent="0.25">
      <c r="B60" s="154"/>
      <c r="C60" s="154"/>
      <c r="D60" s="154"/>
      <c r="E60" s="154"/>
      <c r="F60" s="154"/>
      <c r="G60" s="154"/>
      <c r="H60" s="154"/>
      <c r="I60" s="154"/>
      <c r="J60" s="154"/>
      <c r="K60" s="154"/>
      <c r="L60" s="154"/>
      <c r="M60" s="154"/>
      <c r="N60" s="154"/>
      <c r="O60" s="154"/>
      <c r="P60" s="154"/>
      <c r="Q60" s="154"/>
    </row>
    <row r="61" spans="1:19" x14ac:dyDescent="0.2">
      <c r="B61" s="532" t="s">
        <v>70</v>
      </c>
      <c r="C61" s="534" t="s">
        <v>71</v>
      </c>
      <c r="D61" s="534" t="s">
        <v>72</v>
      </c>
      <c r="E61" s="536" t="s">
        <v>94</v>
      </c>
      <c r="F61" s="537"/>
      <c r="G61" s="537"/>
      <c r="H61" s="537"/>
      <c r="I61" s="537"/>
      <c r="J61" s="538"/>
      <c r="K61" s="542" t="s">
        <v>73</v>
      </c>
      <c r="L61" s="543"/>
      <c r="M61" s="544"/>
      <c r="N61" s="542" t="s">
        <v>74</v>
      </c>
      <c r="O61" s="543"/>
      <c r="P61" s="544"/>
      <c r="Q61" s="527" t="s">
        <v>75</v>
      </c>
    </row>
    <row r="62" spans="1:19" x14ac:dyDescent="0.2">
      <c r="B62" s="533"/>
      <c r="C62" s="535"/>
      <c r="D62" s="535"/>
      <c r="E62" s="539"/>
      <c r="F62" s="540"/>
      <c r="G62" s="540"/>
      <c r="H62" s="540"/>
      <c r="I62" s="540"/>
      <c r="J62" s="541"/>
      <c r="K62" s="179" t="s">
        <v>62</v>
      </c>
      <c r="L62" s="180" t="s">
        <v>63</v>
      </c>
      <c r="M62" s="181" t="s">
        <v>64</v>
      </c>
      <c r="N62" s="179" t="s">
        <v>62</v>
      </c>
      <c r="O62" s="180" t="s">
        <v>63</v>
      </c>
      <c r="P62" s="181" t="s">
        <v>64</v>
      </c>
      <c r="Q62" s="528"/>
    </row>
    <row r="63" spans="1:19" x14ac:dyDescent="0.2">
      <c r="B63" s="182"/>
      <c r="C63" s="183"/>
      <c r="D63" s="184"/>
      <c r="E63" s="519" t="s">
        <v>148</v>
      </c>
      <c r="F63" s="519"/>
      <c r="G63" s="519"/>
      <c r="H63" s="519"/>
      <c r="I63" s="519"/>
      <c r="J63" s="519"/>
      <c r="K63" s="185">
        <v>2017</v>
      </c>
      <c r="L63" s="185">
        <v>2</v>
      </c>
      <c r="M63" s="185">
        <v>15</v>
      </c>
      <c r="N63" s="185">
        <v>2017</v>
      </c>
      <c r="O63" s="185">
        <v>4</v>
      </c>
      <c r="P63" s="185">
        <v>15</v>
      </c>
      <c r="Q63" s="186">
        <f t="shared" ref="Q63:Q81" si="0">(N63+(O63/12)+(P63/365))-(K63+(L63/12)+(M63/365))</f>
        <v>0.16666666666651508</v>
      </c>
    </row>
    <row r="64" spans="1:19" x14ac:dyDescent="0.2">
      <c r="B64" s="187"/>
      <c r="C64" s="183"/>
      <c r="D64" s="184"/>
      <c r="E64" s="519" t="s">
        <v>149</v>
      </c>
      <c r="F64" s="519"/>
      <c r="G64" s="519"/>
      <c r="H64" s="519"/>
      <c r="I64" s="519"/>
      <c r="J64" s="519"/>
      <c r="K64" s="185">
        <v>2009</v>
      </c>
      <c r="L64" s="185">
        <v>3</v>
      </c>
      <c r="M64" s="185">
        <v>1</v>
      </c>
      <c r="N64" s="185">
        <v>2009</v>
      </c>
      <c r="O64" s="185">
        <v>5</v>
      </c>
      <c r="P64" s="185">
        <v>1</v>
      </c>
      <c r="Q64" s="186">
        <f t="shared" si="0"/>
        <v>0.16666666666674246</v>
      </c>
    </row>
    <row r="65" spans="2:17" x14ac:dyDescent="0.2">
      <c r="B65" s="187"/>
      <c r="C65" s="183"/>
      <c r="D65" s="184"/>
      <c r="E65" s="529" t="s">
        <v>150</v>
      </c>
      <c r="F65" s="530"/>
      <c r="G65" s="530"/>
      <c r="H65" s="530"/>
      <c r="I65" s="530"/>
      <c r="J65" s="531"/>
      <c r="K65" s="185">
        <v>2012</v>
      </c>
      <c r="L65" s="185">
        <v>8</v>
      </c>
      <c r="M65" s="185">
        <v>1</v>
      </c>
      <c r="N65" s="185">
        <v>2012</v>
      </c>
      <c r="O65" s="185">
        <v>8</v>
      </c>
      <c r="P65" s="185">
        <v>31</v>
      </c>
      <c r="Q65" s="186">
        <f t="shared" si="0"/>
        <v>8.2191780821858629E-2</v>
      </c>
    </row>
    <row r="66" spans="2:17" x14ac:dyDescent="0.2">
      <c r="B66" s="182"/>
      <c r="C66" s="183"/>
      <c r="D66" s="184"/>
      <c r="E66" s="519" t="s">
        <v>151</v>
      </c>
      <c r="F66" s="519"/>
      <c r="G66" s="519"/>
      <c r="H66" s="519"/>
      <c r="I66" s="519"/>
      <c r="J66" s="519"/>
      <c r="K66" s="185">
        <v>2012</v>
      </c>
      <c r="L66" s="185">
        <v>9</v>
      </c>
      <c r="M66" s="185">
        <v>11</v>
      </c>
      <c r="N66" s="185">
        <v>2012</v>
      </c>
      <c r="O66" s="185">
        <v>9</v>
      </c>
      <c r="P66" s="185">
        <v>11</v>
      </c>
      <c r="Q66" s="186">
        <f t="shared" si="0"/>
        <v>0</v>
      </c>
    </row>
    <row r="67" spans="2:17" x14ac:dyDescent="0.2">
      <c r="B67" s="182"/>
      <c r="C67" s="183"/>
      <c r="D67" s="184"/>
      <c r="E67" s="519" t="s">
        <v>152</v>
      </c>
      <c r="F67" s="519"/>
      <c r="G67" s="519"/>
      <c r="H67" s="519"/>
      <c r="I67" s="519"/>
      <c r="J67" s="519"/>
      <c r="K67" s="185">
        <v>2012</v>
      </c>
      <c r="L67" s="185">
        <v>7</v>
      </c>
      <c r="M67" s="185">
        <v>15</v>
      </c>
      <c r="N67" s="185">
        <v>2012</v>
      </c>
      <c r="O67" s="185">
        <v>9</v>
      </c>
      <c r="P67" s="185">
        <v>9</v>
      </c>
      <c r="Q67" s="186">
        <f t="shared" si="0"/>
        <v>0.15022831050237073</v>
      </c>
    </row>
    <row r="68" spans="2:17" x14ac:dyDescent="0.2">
      <c r="B68" s="182"/>
      <c r="C68" s="183"/>
      <c r="D68" s="184"/>
      <c r="E68" s="519" t="s">
        <v>153</v>
      </c>
      <c r="F68" s="519"/>
      <c r="G68" s="519"/>
      <c r="H68" s="519"/>
      <c r="I68" s="519"/>
      <c r="J68" s="519"/>
      <c r="K68" s="185">
        <v>2012</v>
      </c>
      <c r="L68" s="185">
        <v>8</v>
      </c>
      <c r="M68" s="185">
        <v>1</v>
      </c>
      <c r="N68" s="185">
        <v>2012</v>
      </c>
      <c r="O68" s="185">
        <v>8</v>
      </c>
      <c r="P68" s="185">
        <v>31</v>
      </c>
      <c r="Q68" s="186">
        <f t="shared" si="0"/>
        <v>8.2191780821858629E-2</v>
      </c>
    </row>
    <row r="69" spans="2:17" x14ac:dyDescent="0.2">
      <c r="B69" s="182"/>
      <c r="C69" s="182"/>
      <c r="D69" s="184"/>
      <c r="E69" s="519"/>
      <c r="F69" s="519"/>
      <c r="G69" s="519"/>
      <c r="H69" s="519"/>
      <c r="I69" s="519"/>
      <c r="J69" s="519"/>
      <c r="K69" s="185"/>
      <c r="L69" s="185"/>
      <c r="M69" s="185"/>
      <c r="N69" s="185"/>
      <c r="O69" s="185"/>
      <c r="P69" s="185"/>
      <c r="Q69" s="186">
        <f t="shared" si="0"/>
        <v>0</v>
      </c>
    </row>
    <row r="70" spans="2:17" x14ac:dyDescent="0.2">
      <c r="B70" s="182"/>
      <c r="C70" s="182"/>
      <c r="D70" s="184"/>
      <c r="E70" s="519"/>
      <c r="F70" s="519"/>
      <c r="G70" s="519"/>
      <c r="H70" s="519"/>
      <c r="I70" s="519"/>
      <c r="J70" s="519"/>
      <c r="K70" s="185"/>
      <c r="L70" s="185"/>
      <c r="M70" s="185"/>
      <c r="N70" s="185"/>
      <c r="O70" s="185"/>
      <c r="P70" s="185"/>
      <c r="Q70" s="186">
        <f t="shared" si="0"/>
        <v>0</v>
      </c>
    </row>
    <row r="71" spans="2:17" x14ac:dyDescent="0.2">
      <c r="B71" s="182"/>
      <c r="C71" s="182"/>
      <c r="D71" s="184"/>
      <c r="E71" s="519"/>
      <c r="F71" s="519"/>
      <c r="G71" s="519"/>
      <c r="H71" s="519"/>
      <c r="I71" s="519"/>
      <c r="J71" s="519"/>
      <c r="K71" s="185"/>
      <c r="L71" s="185"/>
      <c r="M71" s="185"/>
      <c r="N71" s="185"/>
      <c r="O71" s="185"/>
      <c r="P71" s="185"/>
      <c r="Q71" s="186">
        <f t="shared" si="0"/>
        <v>0</v>
      </c>
    </row>
    <row r="72" spans="2:17" x14ac:dyDescent="0.2">
      <c r="B72" s="182"/>
      <c r="C72" s="182"/>
      <c r="D72" s="184"/>
      <c r="E72" s="519"/>
      <c r="F72" s="519"/>
      <c r="G72" s="519"/>
      <c r="H72" s="519"/>
      <c r="I72" s="519"/>
      <c r="J72" s="519"/>
      <c r="K72" s="185"/>
      <c r="L72" s="185"/>
      <c r="M72" s="185"/>
      <c r="N72" s="185"/>
      <c r="O72" s="185"/>
      <c r="P72" s="185"/>
      <c r="Q72" s="186">
        <f t="shared" si="0"/>
        <v>0</v>
      </c>
    </row>
    <row r="73" spans="2:17" x14ac:dyDescent="0.2">
      <c r="B73" s="182"/>
      <c r="C73" s="182"/>
      <c r="D73" s="184"/>
      <c r="E73" s="519"/>
      <c r="F73" s="519"/>
      <c r="G73" s="519"/>
      <c r="H73" s="519"/>
      <c r="I73" s="519"/>
      <c r="J73" s="519"/>
      <c r="K73" s="185"/>
      <c r="L73" s="185"/>
      <c r="M73" s="185"/>
      <c r="N73" s="185"/>
      <c r="O73" s="185"/>
      <c r="P73" s="185"/>
      <c r="Q73" s="186">
        <f t="shared" si="0"/>
        <v>0</v>
      </c>
    </row>
    <row r="74" spans="2:17" x14ac:dyDescent="0.2">
      <c r="B74" s="182"/>
      <c r="C74" s="182"/>
      <c r="D74" s="184"/>
      <c r="E74" s="519"/>
      <c r="F74" s="519"/>
      <c r="G74" s="519"/>
      <c r="H74" s="519"/>
      <c r="I74" s="519"/>
      <c r="J74" s="519"/>
      <c r="K74" s="185"/>
      <c r="L74" s="185"/>
      <c r="M74" s="185"/>
      <c r="N74" s="185"/>
      <c r="O74" s="185"/>
      <c r="P74" s="185"/>
      <c r="Q74" s="186">
        <f t="shared" si="0"/>
        <v>0</v>
      </c>
    </row>
    <row r="75" spans="2:17" x14ac:dyDescent="0.2">
      <c r="B75" s="182"/>
      <c r="C75" s="182"/>
      <c r="D75" s="184"/>
      <c r="E75" s="519"/>
      <c r="F75" s="519"/>
      <c r="G75" s="519"/>
      <c r="H75" s="519"/>
      <c r="I75" s="519"/>
      <c r="J75" s="519"/>
      <c r="K75" s="185"/>
      <c r="L75" s="185"/>
      <c r="M75" s="185"/>
      <c r="N75" s="185"/>
      <c r="O75" s="185"/>
      <c r="P75" s="185"/>
      <c r="Q75" s="186">
        <f t="shared" si="0"/>
        <v>0</v>
      </c>
    </row>
    <row r="76" spans="2:17" x14ac:dyDescent="0.2">
      <c r="B76" s="182"/>
      <c r="C76" s="182"/>
      <c r="D76" s="184"/>
      <c r="E76" s="519"/>
      <c r="F76" s="519"/>
      <c r="G76" s="519"/>
      <c r="H76" s="519"/>
      <c r="I76" s="519"/>
      <c r="J76" s="519"/>
      <c r="K76" s="185"/>
      <c r="L76" s="185"/>
      <c r="M76" s="185"/>
      <c r="N76" s="185"/>
      <c r="O76" s="185"/>
      <c r="P76" s="185"/>
      <c r="Q76" s="186">
        <f t="shared" si="0"/>
        <v>0</v>
      </c>
    </row>
    <row r="77" spans="2:17" x14ac:dyDescent="0.2">
      <c r="B77" s="182"/>
      <c r="C77" s="182"/>
      <c r="D77" s="184"/>
      <c r="E77" s="519"/>
      <c r="F77" s="519"/>
      <c r="G77" s="519"/>
      <c r="H77" s="519"/>
      <c r="I77" s="519"/>
      <c r="J77" s="519"/>
      <c r="K77" s="185"/>
      <c r="L77" s="185"/>
      <c r="M77" s="185"/>
      <c r="N77" s="185"/>
      <c r="O77" s="185"/>
      <c r="P77" s="185"/>
      <c r="Q77" s="186">
        <f t="shared" si="0"/>
        <v>0</v>
      </c>
    </row>
    <row r="78" spans="2:17" x14ac:dyDescent="0.2">
      <c r="B78" s="182"/>
      <c r="C78" s="182"/>
      <c r="D78" s="184"/>
      <c r="E78" s="519"/>
      <c r="F78" s="519"/>
      <c r="G78" s="519"/>
      <c r="H78" s="519"/>
      <c r="I78" s="519"/>
      <c r="J78" s="519"/>
      <c r="K78" s="185"/>
      <c r="L78" s="185"/>
      <c r="M78" s="185"/>
      <c r="N78" s="185"/>
      <c r="O78" s="185"/>
      <c r="P78" s="185"/>
      <c r="Q78" s="186">
        <f t="shared" si="0"/>
        <v>0</v>
      </c>
    </row>
    <row r="79" spans="2:17" x14ac:dyDescent="0.2">
      <c r="B79" s="182"/>
      <c r="C79" s="182"/>
      <c r="D79" s="184"/>
      <c r="E79" s="519"/>
      <c r="F79" s="519"/>
      <c r="G79" s="519"/>
      <c r="H79" s="519"/>
      <c r="I79" s="519"/>
      <c r="J79" s="519"/>
      <c r="K79" s="185"/>
      <c r="L79" s="185"/>
      <c r="M79" s="185"/>
      <c r="N79" s="185"/>
      <c r="O79" s="185"/>
      <c r="P79" s="185"/>
      <c r="Q79" s="186">
        <f t="shared" si="0"/>
        <v>0</v>
      </c>
    </row>
    <row r="80" spans="2:17" x14ac:dyDescent="0.2">
      <c r="B80" s="182"/>
      <c r="C80" s="182"/>
      <c r="D80" s="184"/>
      <c r="E80" s="519"/>
      <c r="F80" s="519"/>
      <c r="G80" s="519"/>
      <c r="H80" s="519"/>
      <c r="I80" s="519"/>
      <c r="J80" s="519"/>
      <c r="K80" s="185"/>
      <c r="L80" s="185"/>
      <c r="M80" s="185"/>
      <c r="N80" s="185"/>
      <c r="O80" s="185"/>
      <c r="P80" s="185"/>
      <c r="Q80" s="186">
        <f t="shared" si="0"/>
        <v>0</v>
      </c>
    </row>
    <row r="81" spans="2:17" ht="13.5" thickBot="1" x14ac:dyDescent="0.25">
      <c r="B81" s="182"/>
      <c r="C81" s="182"/>
      <c r="D81" s="184"/>
      <c r="E81" s="519"/>
      <c r="F81" s="519"/>
      <c r="G81" s="519"/>
      <c r="H81" s="519"/>
      <c r="I81" s="519"/>
      <c r="J81" s="519"/>
      <c r="K81" s="185"/>
      <c r="L81" s="185"/>
      <c r="M81" s="185"/>
      <c r="N81" s="185"/>
      <c r="O81" s="185"/>
      <c r="P81" s="185"/>
      <c r="Q81" s="186">
        <f t="shared" si="0"/>
        <v>0</v>
      </c>
    </row>
    <row r="82" spans="2:17" ht="13.5" thickBot="1" x14ac:dyDescent="0.25">
      <c r="B82" s="520" t="str">
        <f ca="1">IF(AND(I58=$R$10,L59=$B$21),"CUMPLE","NO CUMPLE")</f>
        <v>NO CUMPLE</v>
      </c>
      <c r="C82" s="521"/>
      <c r="D82" s="521"/>
      <c r="E82" s="521"/>
      <c r="F82" s="521"/>
      <c r="G82" s="521"/>
      <c r="H82" s="521"/>
      <c r="I82" s="521"/>
      <c r="J82" s="521"/>
      <c r="K82" s="521"/>
      <c r="L82" s="521"/>
      <c r="M82" s="521"/>
      <c r="N82" s="521"/>
      <c r="O82" s="521"/>
      <c r="P82" s="521"/>
      <c r="Q82" s="522"/>
    </row>
    <row r="83" spans="2:17" ht="42" customHeight="1" thickBot="1" x14ac:dyDescent="0.25">
      <c r="B83" s="585" t="s">
        <v>215</v>
      </c>
      <c r="C83" s="586"/>
      <c r="D83" s="586"/>
      <c r="E83" s="586"/>
      <c r="F83" s="586"/>
      <c r="G83" s="586"/>
      <c r="H83" s="586"/>
      <c r="I83" s="586"/>
      <c r="J83" s="586"/>
      <c r="K83" s="586"/>
      <c r="L83" s="586"/>
      <c r="M83" s="586"/>
      <c r="N83" s="586"/>
      <c r="O83" s="586"/>
      <c r="P83" s="586"/>
      <c r="Q83" s="586"/>
    </row>
    <row r="84" spans="2:17" ht="29.25" customHeight="1" thickBot="1" x14ac:dyDescent="0.25">
      <c r="B84" s="523"/>
      <c r="C84" s="524"/>
      <c r="D84" s="524"/>
      <c r="E84" s="524"/>
      <c r="F84" s="524"/>
      <c r="G84" s="524"/>
      <c r="H84" s="524"/>
      <c r="I84" s="524"/>
      <c r="J84" s="524"/>
      <c r="K84" s="524"/>
      <c r="L84" s="524"/>
      <c r="M84" s="524"/>
      <c r="N84" s="524"/>
      <c r="O84" s="524"/>
      <c r="P84" s="524"/>
      <c r="Q84" s="524"/>
    </row>
    <row r="85" spans="2:17" ht="13.5" thickBot="1" x14ac:dyDescent="0.25">
      <c r="B85" s="154"/>
      <c r="C85" s="154"/>
      <c r="D85" s="154"/>
      <c r="E85" s="154"/>
      <c r="F85" s="154"/>
      <c r="G85" s="154"/>
      <c r="H85" s="154"/>
      <c r="I85" s="155" t="s">
        <v>58</v>
      </c>
      <c r="J85" s="156">
        <v>5</v>
      </c>
      <c r="K85" s="157"/>
      <c r="L85" s="154"/>
      <c r="M85" s="587"/>
      <c r="N85" s="588"/>
      <c r="O85" s="588"/>
      <c r="P85" s="588"/>
      <c r="Q85" s="589"/>
    </row>
    <row r="86" spans="2:17" ht="13.5" thickBot="1" x14ac:dyDescent="0.25">
      <c r="B86" s="154"/>
      <c r="C86" s="154"/>
      <c r="D86" s="154"/>
      <c r="E86" s="154"/>
      <c r="F86" s="154"/>
      <c r="G86" s="154"/>
      <c r="H86" s="154"/>
      <c r="I86" s="564">
        <v>2005</v>
      </c>
      <c r="J86" s="565"/>
      <c r="K86" s="566"/>
      <c r="L86" s="154"/>
      <c r="M86" s="158"/>
      <c r="N86" s="159"/>
      <c r="O86" s="160"/>
      <c r="P86" s="161"/>
      <c r="Q86" s="162"/>
    </row>
    <row r="87" spans="2:17" ht="13.5" thickBot="1" x14ac:dyDescent="0.25">
      <c r="B87" s="567" t="s">
        <v>76</v>
      </c>
      <c r="C87" s="568"/>
      <c r="D87" s="568"/>
      <c r="E87" s="568"/>
      <c r="F87" s="567" t="s">
        <v>60</v>
      </c>
      <c r="G87" s="568"/>
      <c r="H87" s="569"/>
      <c r="I87" s="570">
        <f ca="1">(TODAY()-DATE(I89,J89,K89))/365</f>
        <v>6.7890410958904113</v>
      </c>
      <c r="J87" s="571"/>
      <c r="K87" s="572"/>
      <c r="L87" s="154"/>
      <c r="M87" s="158"/>
      <c r="N87" s="159"/>
      <c r="O87" s="160"/>
      <c r="P87" s="161"/>
      <c r="Q87" s="162"/>
    </row>
    <row r="88" spans="2:17" x14ac:dyDescent="0.2">
      <c r="B88" s="573" t="s">
        <v>154</v>
      </c>
      <c r="C88" s="574"/>
      <c r="D88" s="574"/>
      <c r="E88" s="574"/>
      <c r="F88" s="574"/>
      <c r="G88" s="574"/>
      <c r="H88" s="575"/>
      <c r="I88" s="163" t="s">
        <v>62</v>
      </c>
      <c r="J88" s="163" t="s">
        <v>63</v>
      </c>
      <c r="K88" s="164" t="s">
        <v>64</v>
      </c>
      <c r="L88" s="165"/>
      <c r="M88" s="158"/>
      <c r="N88" s="159"/>
      <c r="O88" s="160"/>
      <c r="P88" s="161"/>
      <c r="Q88" s="162"/>
    </row>
    <row r="89" spans="2:17" ht="13.5" thickBot="1" x14ac:dyDescent="0.25">
      <c r="B89" s="576"/>
      <c r="C89" s="577"/>
      <c r="D89" s="577"/>
      <c r="E89" s="577"/>
      <c r="F89" s="577"/>
      <c r="G89" s="577"/>
      <c r="H89" s="578"/>
      <c r="I89" s="166">
        <v>2011</v>
      </c>
      <c r="J89" s="166">
        <v>12</v>
      </c>
      <c r="K89" s="167">
        <v>6</v>
      </c>
      <c r="L89" s="168"/>
      <c r="M89" s="169"/>
      <c r="N89" s="170"/>
      <c r="O89" s="171"/>
      <c r="P89" s="172"/>
      <c r="Q89" s="173"/>
    </row>
    <row r="90" spans="2:17" ht="13.5" thickBot="1" x14ac:dyDescent="0.25">
      <c r="B90" s="154"/>
      <c r="C90" s="154"/>
      <c r="D90" s="154"/>
      <c r="E90" s="154"/>
      <c r="F90" s="154"/>
      <c r="G90" s="154"/>
      <c r="H90" s="154"/>
      <c r="I90" s="154"/>
      <c r="J90" s="154"/>
      <c r="K90" s="154"/>
      <c r="L90" s="154"/>
      <c r="M90" s="154"/>
      <c r="N90" s="154"/>
      <c r="O90" s="174"/>
      <c r="P90" s="174"/>
      <c r="Q90" s="174"/>
    </row>
    <row r="91" spans="2:17" ht="13.5" thickBot="1" x14ac:dyDescent="0.25">
      <c r="B91" s="579" t="s">
        <v>65</v>
      </c>
      <c r="C91" s="580"/>
      <c r="D91" s="580"/>
      <c r="E91" s="580"/>
      <c r="F91" s="581"/>
      <c r="G91" s="582"/>
      <c r="H91" s="583"/>
      <c r="I91" s="584"/>
      <c r="J91" s="584"/>
      <c r="K91" s="175"/>
      <c r="L91" s="545" t="s">
        <v>66</v>
      </c>
      <c r="M91" s="546"/>
      <c r="N91" s="546"/>
      <c r="O91" s="546"/>
      <c r="P91" s="546"/>
      <c r="Q91" s="547"/>
    </row>
    <row r="92" spans="2:17" x14ac:dyDescent="0.2">
      <c r="B92" s="551" t="s">
        <v>67</v>
      </c>
      <c r="C92" s="552"/>
      <c r="D92" s="552"/>
      <c r="E92" s="552"/>
      <c r="F92" s="553">
        <v>5</v>
      </c>
      <c r="G92" s="553"/>
      <c r="H92" s="176" t="s">
        <v>68</v>
      </c>
      <c r="I92" s="554" t="str">
        <f>IF(F93&gt;F92,$R$10,$S$10)</f>
        <v>CUMPLE</v>
      </c>
      <c r="J92" s="556">
        <f>IF(F93&lt;=O86,Q86,IF(AND(F93&gt;M87,F93&lt;=O87),Q87,IF(AND(F93&gt;M88,F93&lt;=O88),Q88,IF(F93&gt;M89,Q89,"REVISAR"))))</f>
        <v>0</v>
      </c>
      <c r="K92" s="154"/>
      <c r="L92" s="548"/>
      <c r="M92" s="549"/>
      <c r="N92" s="549"/>
      <c r="O92" s="549"/>
      <c r="P92" s="549"/>
      <c r="Q92" s="550"/>
    </row>
    <row r="93" spans="2:17" ht="13.5" thickBot="1" x14ac:dyDescent="0.25">
      <c r="B93" s="558" t="s">
        <v>69</v>
      </c>
      <c r="C93" s="559"/>
      <c r="D93" s="559"/>
      <c r="E93" s="559"/>
      <c r="F93" s="560">
        <f>SUM(Q97:Q115)</f>
        <v>6.1369863013692338</v>
      </c>
      <c r="G93" s="560"/>
      <c r="H93" s="177" t="s">
        <v>68</v>
      </c>
      <c r="I93" s="555"/>
      <c r="J93" s="557"/>
      <c r="K93" s="178"/>
      <c r="L93" s="561" t="str">
        <f ca="1">IF(I87&gt;J85,"CUMPLE","NO CUMPLE")</f>
        <v>CUMPLE</v>
      </c>
      <c r="M93" s="562"/>
      <c r="N93" s="562"/>
      <c r="O93" s="562"/>
      <c r="P93" s="562"/>
      <c r="Q93" s="563"/>
    </row>
    <row r="94" spans="2:17" ht="13.5" thickBot="1" x14ac:dyDescent="0.25">
      <c r="B94" s="154"/>
      <c r="C94" s="154"/>
      <c r="D94" s="154"/>
      <c r="E94" s="154"/>
      <c r="F94" s="154"/>
      <c r="G94" s="154"/>
      <c r="H94" s="154"/>
      <c r="I94" s="154"/>
      <c r="J94" s="154"/>
      <c r="K94" s="154"/>
      <c r="L94" s="154"/>
      <c r="M94" s="154"/>
      <c r="N94" s="154"/>
      <c r="O94" s="154"/>
      <c r="P94" s="154"/>
      <c r="Q94" s="154"/>
    </row>
    <row r="95" spans="2:17" x14ac:dyDescent="0.2">
      <c r="B95" s="532" t="s">
        <v>70</v>
      </c>
      <c r="C95" s="534" t="s">
        <v>71</v>
      </c>
      <c r="D95" s="534" t="s">
        <v>72</v>
      </c>
      <c r="E95" s="536" t="s">
        <v>95</v>
      </c>
      <c r="F95" s="537"/>
      <c r="G95" s="537"/>
      <c r="H95" s="537"/>
      <c r="I95" s="537"/>
      <c r="J95" s="538"/>
      <c r="K95" s="542" t="s">
        <v>73</v>
      </c>
      <c r="L95" s="543"/>
      <c r="M95" s="544"/>
      <c r="N95" s="542" t="s">
        <v>74</v>
      </c>
      <c r="O95" s="543"/>
      <c r="P95" s="544"/>
      <c r="Q95" s="527" t="s">
        <v>75</v>
      </c>
    </row>
    <row r="96" spans="2:17" x14ac:dyDescent="0.2">
      <c r="B96" s="533"/>
      <c r="C96" s="535"/>
      <c r="D96" s="535"/>
      <c r="E96" s="539"/>
      <c r="F96" s="540"/>
      <c r="G96" s="540"/>
      <c r="H96" s="540"/>
      <c r="I96" s="540"/>
      <c r="J96" s="541"/>
      <c r="K96" s="179" t="s">
        <v>62</v>
      </c>
      <c r="L96" s="180" t="s">
        <v>63</v>
      </c>
      <c r="M96" s="181" t="s">
        <v>64</v>
      </c>
      <c r="N96" s="179" t="s">
        <v>62</v>
      </c>
      <c r="O96" s="180" t="s">
        <v>63</v>
      </c>
      <c r="P96" s="181" t="s">
        <v>64</v>
      </c>
      <c r="Q96" s="528"/>
    </row>
    <row r="97" spans="2:17" x14ac:dyDescent="0.2">
      <c r="B97" s="182"/>
      <c r="C97" s="183"/>
      <c r="D97" s="184"/>
      <c r="E97" s="519" t="s">
        <v>155</v>
      </c>
      <c r="F97" s="519"/>
      <c r="G97" s="519"/>
      <c r="H97" s="519"/>
      <c r="I97" s="519"/>
      <c r="J97" s="519"/>
      <c r="K97" s="185">
        <v>2002</v>
      </c>
      <c r="L97" s="185">
        <v>4</v>
      </c>
      <c r="M97" s="185">
        <v>16</v>
      </c>
      <c r="N97" s="185">
        <v>2003</v>
      </c>
      <c r="O97" s="185">
        <v>4</v>
      </c>
      <c r="P97" s="185">
        <v>15</v>
      </c>
      <c r="Q97" s="186">
        <f t="shared" ref="Q97:Q115" si="1">(N97+(O97/12)+(P97/365))-(K97+(L97/12)+(M97/365))</f>
        <v>0.99726027397264261</v>
      </c>
    </row>
    <row r="98" spans="2:17" x14ac:dyDescent="0.2">
      <c r="B98" s="187"/>
      <c r="C98" s="183"/>
      <c r="D98" s="184"/>
      <c r="E98" s="519" t="s">
        <v>155</v>
      </c>
      <c r="F98" s="519"/>
      <c r="G98" s="519"/>
      <c r="H98" s="519"/>
      <c r="I98" s="519"/>
      <c r="J98" s="519"/>
      <c r="K98" s="185">
        <v>2003</v>
      </c>
      <c r="L98" s="185">
        <v>4</v>
      </c>
      <c r="M98" s="185">
        <v>30</v>
      </c>
      <c r="N98" s="185">
        <v>2003</v>
      </c>
      <c r="O98" s="185">
        <v>12</v>
      </c>
      <c r="P98" s="185">
        <v>31</v>
      </c>
      <c r="Q98" s="186">
        <f t="shared" si="1"/>
        <v>0.66940639269409985</v>
      </c>
    </row>
    <row r="99" spans="2:17" x14ac:dyDescent="0.2">
      <c r="B99" s="187"/>
      <c r="C99" s="183"/>
      <c r="D99" s="184"/>
      <c r="E99" s="529" t="s">
        <v>156</v>
      </c>
      <c r="F99" s="530"/>
      <c r="G99" s="530"/>
      <c r="H99" s="530"/>
      <c r="I99" s="530"/>
      <c r="J99" s="531"/>
      <c r="K99" s="185">
        <v>1999</v>
      </c>
      <c r="L99" s="185">
        <v>4</v>
      </c>
      <c r="M99" s="185">
        <v>12</v>
      </c>
      <c r="N99" s="185">
        <v>1999</v>
      </c>
      <c r="O99" s="185">
        <v>10</v>
      </c>
      <c r="P99" s="185">
        <v>12</v>
      </c>
      <c r="Q99" s="186">
        <f t="shared" si="1"/>
        <v>0.5</v>
      </c>
    </row>
    <row r="100" spans="2:17" x14ac:dyDescent="0.2">
      <c r="B100" s="182"/>
      <c r="C100" s="183"/>
      <c r="D100" s="184"/>
      <c r="E100" s="519" t="s">
        <v>156</v>
      </c>
      <c r="F100" s="519"/>
      <c r="G100" s="519"/>
      <c r="H100" s="519"/>
      <c r="I100" s="519"/>
      <c r="J100" s="519"/>
      <c r="K100" s="185">
        <v>1999</v>
      </c>
      <c r="L100" s="185">
        <v>10</v>
      </c>
      <c r="M100" s="185">
        <v>15</v>
      </c>
      <c r="N100" s="185">
        <v>2000</v>
      </c>
      <c r="O100" s="185">
        <v>1</v>
      </c>
      <c r="P100" s="185">
        <v>15</v>
      </c>
      <c r="Q100" s="186">
        <f t="shared" si="1"/>
        <v>0.25</v>
      </c>
    </row>
    <row r="101" spans="2:17" x14ac:dyDescent="0.2">
      <c r="B101" s="182"/>
      <c r="C101" s="183"/>
      <c r="D101" s="184"/>
      <c r="E101" s="519" t="s">
        <v>156</v>
      </c>
      <c r="F101" s="519"/>
      <c r="G101" s="519"/>
      <c r="H101" s="519"/>
      <c r="I101" s="519"/>
      <c r="J101" s="519"/>
      <c r="K101" s="185">
        <v>2000</v>
      </c>
      <c r="L101" s="185">
        <v>2</v>
      </c>
      <c r="M101" s="185">
        <v>1</v>
      </c>
      <c r="N101" s="185">
        <v>2000</v>
      </c>
      <c r="O101" s="185">
        <v>10</v>
      </c>
      <c r="P101" s="185">
        <v>1</v>
      </c>
      <c r="Q101" s="186">
        <f t="shared" si="1"/>
        <v>0.66666666666651508</v>
      </c>
    </row>
    <row r="102" spans="2:17" x14ac:dyDescent="0.2">
      <c r="B102" s="182"/>
      <c r="C102" s="183"/>
      <c r="D102" s="184"/>
      <c r="E102" s="519" t="s">
        <v>157</v>
      </c>
      <c r="F102" s="519"/>
      <c r="G102" s="519"/>
      <c r="H102" s="519"/>
      <c r="I102" s="519"/>
      <c r="J102" s="519"/>
      <c r="K102" s="185">
        <v>1996</v>
      </c>
      <c r="L102" s="185">
        <v>11</v>
      </c>
      <c r="M102" s="185">
        <v>1</v>
      </c>
      <c r="N102" s="185">
        <v>1997</v>
      </c>
      <c r="O102" s="185">
        <v>1</v>
      </c>
      <c r="P102" s="185">
        <v>1</v>
      </c>
      <c r="Q102" s="186">
        <f t="shared" si="1"/>
        <v>0.16666666666651508</v>
      </c>
    </row>
    <row r="103" spans="2:17" x14ac:dyDescent="0.2">
      <c r="B103" s="182"/>
      <c r="C103" s="182"/>
      <c r="D103" s="184"/>
      <c r="E103" s="519" t="s">
        <v>157</v>
      </c>
      <c r="F103" s="519"/>
      <c r="G103" s="519"/>
      <c r="H103" s="519"/>
      <c r="I103" s="519"/>
      <c r="J103" s="519"/>
      <c r="K103" s="185">
        <v>1998</v>
      </c>
      <c r="L103" s="185">
        <v>6</v>
      </c>
      <c r="M103" s="185">
        <v>1</v>
      </c>
      <c r="N103" s="185">
        <v>1998</v>
      </c>
      <c r="O103" s="185">
        <v>7</v>
      </c>
      <c r="P103" s="185">
        <v>1</v>
      </c>
      <c r="Q103" s="186">
        <f t="shared" si="1"/>
        <v>8.3333333333257542E-2</v>
      </c>
    </row>
    <row r="104" spans="2:17" x14ac:dyDescent="0.2">
      <c r="B104" s="182"/>
      <c r="C104" s="182"/>
      <c r="D104" s="184"/>
      <c r="E104" s="519" t="s">
        <v>157</v>
      </c>
      <c r="F104" s="519"/>
      <c r="G104" s="519"/>
      <c r="H104" s="519"/>
      <c r="I104" s="519"/>
      <c r="J104" s="519"/>
      <c r="K104" s="185">
        <v>1998</v>
      </c>
      <c r="L104" s="185">
        <v>8</v>
      </c>
      <c r="M104" s="185">
        <v>3</v>
      </c>
      <c r="N104" s="185">
        <v>1999</v>
      </c>
      <c r="O104" s="185">
        <v>2</v>
      </c>
      <c r="P104" s="185">
        <v>28</v>
      </c>
      <c r="Q104" s="186">
        <f t="shared" si="1"/>
        <v>0.5684931506848443</v>
      </c>
    </row>
    <row r="105" spans="2:17" x14ac:dyDescent="0.2">
      <c r="B105" s="182"/>
      <c r="C105" s="182"/>
      <c r="D105" s="184"/>
      <c r="E105" s="519" t="s">
        <v>158</v>
      </c>
      <c r="F105" s="519"/>
      <c r="G105" s="519"/>
      <c r="H105" s="519"/>
      <c r="I105" s="519"/>
      <c r="J105" s="519"/>
      <c r="K105" s="185">
        <v>1997</v>
      </c>
      <c r="L105" s="185">
        <v>2</v>
      </c>
      <c r="M105" s="185">
        <v>5</v>
      </c>
      <c r="N105" s="185">
        <v>1999</v>
      </c>
      <c r="O105" s="185">
        <v>4</v>
      </c>
      <c r="P105" s="185">
        <v>30</v>
      </c>
      <c r="Q105" s="186">
        <f t="shared" si="1"/>
        <v>2.2351598173513594</v>
      </c>
    </row>
    <row r="106" spans="2:17" x14ac:dyDescent="0.2">
      <c r="B106" s="182"/>
      <c r="C106" s="182"/>
      <c r="D106" s="184"/>
      <c r="E106" s="519"/>
      <c r="F106" s="519"/>
      <c r="G106" s="519"/>
      <c r="H106" s="519"/>
      <c r="I106" s="519"/>
      <c r="J106" s="519"/>
      <c r="K106" s="185"/>
      <c r="L106" s="185"/>
      <c r="M106" s="185"/>
      <c r="N106" s="185"/>
      <c r="O106" s="185"/>
      <c r="P106" s="185"/>
      <c r="Q106" s="186">
        <f t="shared" si="1"/>
        <v>0</v>
      </c>
    </row>
    <row r="107" spans="2:17" x14ac:dyDescent="0.2">
      <c r="B107" s="182"/>
      <c r="C107" s="182"/>
      <c r="D107" s="184"/>
      <c r="E107" s="519"/>
      <c r="F107" s="519"/>
      <c r="G107" s="519"/>
      <c r="H107" s="519"/>
      <c r="I107" s="519"/>
      <c r="J107" s="519"/>
      <c r="K107" s="185"/>
      <c r="L107" s="185"/>
      <c r="M107" s="185"/>
      <c r="N107" s="185"/>
      <c r="O107" s="185"/>
      <c r="P107" s="185"/>
      <c r="Q107" s="186">
        <f t="shared" si="1"/>
        <v>0</v>
      </c>
    </row>
    <row r="108" spans="2:17" x14ac:dyDescent="0.2">
      <c r="B108" s="182"/>
      <c r="C108" s="182"/>
      <c r="D108" s="184"/>
      <c r="E108" s="519"/>
      <c r="F108" s="519"/>
      <c r="G108" s="519"/>
      <c r="H108" s="519"/>
      <c r="I108" s="519"/>
      <c r="J108" s="519"/>
      <c r="K108" s="185"/>
      <c r="L108" s="185"/>
      <c r="M108" s="185"/>
      <c r="N108" s="185"/>
      <c r="O108" s="185"/>
      <c r="P108" s="185"/>
      <c r="Q108" s="186">
        <f t="shared" si="1"/>
        <v>0</v>
      </c>
    </row>
    <row r="109" spans="2:17" x14ac:dyDescent="0.2">
      <c r="B109" s="182"/>
      <c r="C109" s="182"/>
      <c r="D109" s="184"/>
      <c r="E109" s="519"/>
      <c r="F109" s="519"/>
      <c r="G109" s="519"/>
      <c r="H109" s="519"/>
      <c r="I109" s="519"/>
      <c r="J109" s="519"/>
      <c r="K109" s="185"/>
      <c r="L109" s="185"/>
      <c r="M109" s="185"/>
      <c r="N109" s="185"/>
      <c r="O109" s="185"/>
      <c r="P109" s="185"/>
      <c r="Q109" s="186">
        <f t="shared" si="1"/>
        <v>0</v>
      </c>
    </row>
    <row r="110" spans="2:17" x14ac:dyDescent="0.2">
      <c r="B110" s="182"/>
      <c r="C110" s="182"/>
      <c r="D110" s="184"/>
      <c r="E110" s="519"/>
      <c r="F110" s="519"/>
      <c r="G110" s="519"/>
      <c r="H110" s="519"/>
      <c r="I110" s="519"/>
      <c r="J110" s="519"/>
      <c r="K110" s="185"/>
      <c r="L110" s="185"/>
      <c r="M110" s="185"/>
      <c r="N110" s="185"/>
      <c r="O110" s="185"/>
      <c r="P110" s="185"/>
      <c r="Q110" s="186">
        <f t="shared" si="1"/>
        <v>0</v>
      </c>
    </row>
    <row r="111" spans="2:17" x14ac:dyDescent="0.2">
      <c r="B111" s="182"/>
      <c r="C111" s="182"/>
      <c r="D111" s="184"/>
      <c r="E111" s="519"/>
      <c r="F111" s="519"/>
      <c r="G111" s="519"/>
      <c r="H111" s="519"/>
      <c r="I111" s="519"/>
      <c r="J111" s="519"/>
      <c r="K111" s="185"/>
      <c r="L111" s="185"/>
      <c r="M111" s="185"/>
      <c r="N111" s="185"/>
      <c r="O111" s="185"/>
      <c r="P111" s="185"/>
      <c r="Q111" s="186">
        <f t="shared" si="1"/>
        <v>0</v>
      </c>
    </row>
    <row r="112" spans="2:17" x14ac:dyDescent="0.2">
      <c r="B112" s="182"/>
      <c r="C112" s="182"/>
      <c r="D112" s="184"/>
      <c r="E112" s="519"/>
      <c r="F112" s="519"/>
      <c r="G112" s="519"/>
      <c r="H112" s="519"/>
      <c r="I112" s="519"/>
      <c r="J112" s="519"/>
      <c r="K112" s="185"/>
      <c r="L112" s="185"/>
      <c r="M112" s="185"/>
      <c r="N112" s="185"/>
      <c r="O112" s="185"/>
      <c r="P112" s="185"/>
      <c r="Q112" s="186">
        <f t="shared" si="1"/>
        <v>0</v>
      </c>
    </row>
    <row r="113" spans="1:18" x14ac:dyDescent="0.2">
      <c r="B113" s="182"/>
      <c r="C113" s="182"/>
      <c r="D113" s="184"/>
      <c r="E113" s="519"/>
      <c r="F113" s="519"/>
      <c r="G113" s="519"/>
      <c r="H113" s="519"/>
      <c r="I113" s="519"/>
      <c r="J113" s="519"/>
      <c r="K113" s="185"/>
      <c r="L113" s="185"/>
      <c r="M113" s="185"/>
      <c r="N113" s="185"/>
      <c r="O113" s="185"/>
      <c r="P113" s="185"/>
      <c r="Q113" s="186">
        <f t="shared" si="1"/>
        <v>0</v>
      </c>
    </row>
    <row r="114" spans="1:18" x14ac:dyDescent="0.2">
      <c r="B114" s="182"/>
      <c r="C114" s="182"/>
      <c r="D114" s="184"/>
      <c r="E114" s="519"/>
      <c r="F114" s="519"/>
      <c r="G114" s="519"/>
      <c r="H114" s="519"/>
      <c r="I114" s="519"/>
      <c r="J114" s="519"/>
      <c r="K114" s="185"/>
      <c r="L114" s="185"/>
      <c r="M114" s="185"/>
      <c r="N114" s="185"/>
      <c r="O114" s="185"/>
      <c r="P114" s="185"/>
      <c r="Q114" s="186">
        <f t="shared" si="1"/>
        <v>0</v>
      </c>
    </row>
    <row r="115" spans="1:18" x14ac:dyDescent="0.2">
      <c r="B115" s="182"/>
      <c r="C115" s="182"/>
      <c r="D115" s="184"/>
      <c r="E115" s="519"/>
      <c r="F115" s="519"/>
      <c r="G115" s="519"/>
      <c r="H115" s="519"/>
      <c r="I115" s="519"/>
      <c r="J115" s="519"/>
      <c r="K115" s="185"/>
      <c r="L115" s="185"/>
      <c r="M115" s="185"/>
      <c r="N115" s="185"/>
      <c r="O115" s="185"/>
      <c r="P115" s="185"/>
      <c r="Q115" s="186">
        <f t="shared" si="1"/>
        <v>0</v>
      </c>
    </row>
    <row r="116" spans="1:18" ht="13.5" thickBot="1" x14ac:dyDescent="0.25">
      <c r="B116" s="154"/>
      <c r="C116" s="154"/>
      <c r="D116" s="154"/>
      <c r="E116" s="154"/>
      <c r="F116" s="154"/>
      <c r="G116" s="154"/>
      <c r="H116" s="154"/>
      <c r="I116" s="154"/>
      <c r="J116" s="154"/>
      <c r="K116" s="154"/>
      <c r="L116" s="154"/>
      <c r="M116" s="154"/>
      <c r="N116" s="154"/>
      <c r="O116" s="154"/>
      <c r="P116" s="154"/>
      <c r="Q116" s="154"/>
    </row>
    <row r="117" spans="1:18" ht="13.5" thickBot="1" x14ac:dyDescent="0.25">
      <c r="B117" s="520" t="str">
        <f ca="1">IF(AND(I92=$R$10,L93=$R$10),"CUMPLE","NO CUMPLE")</f>
        <v>CUMPLE</v>
      </c>
      <c r="C117" s="521"/>
      <c r="D117" s="521"/>
      <c r="E117" s="521"/>
      <c r="F117" s="521"/>
      <c r="G117" s="521"/>
      <c r="H117" s="521"/>
      <c r="I117" s="521"/>
      <c r="J117" s="521"/>
      <c r="K117" s="521"/>
      <c r="L117" s="521"/>
      <c r="M117" s="521"/>
      <c r="N117" s="521"/>
      <c r="O117" s="521"/>
      <c r="P117" s="521"/>
      <c r="Q117" s="522"/>
    </row>
    <row r="118" spans="1:18" ht="77.25" customHeight="1" x14ac:dyDescent="0.2">
      <c r="B118" s="523"/>
      <c r="C118" s="524"/>
      <c r="D118" s="524"/>
      <c r="E118" s="524"/>
      <c r="F118" s="524"/>
      <c r="G118" s="524"/>
      <c r="H118" s="524"/>
      <c r="I118" s="524"/>
      <c r="J118" s="524"/>
      <c r="K118" s="524"/>
      <c r="L118" s="524"/>
      <c r="M118" s="524"/>
      <c r="N118" s="524"/>
      <c r="O118" s="524"/>
      <c r="P118" s="524"/>
      <c r="Q118" s="524"/>
      <c r="R118" s="88" t="s">
        <v>96</v>
      </c>
    </row>
    <row r="119" spans="1:18" s="121" customFormat="1" ht="16.5" customHeight="1" x14ac:dyDescent="0.2">
      <c r="A119" s="120"/>
      <c r="B119" s="525" t="s">
        <v>47</v>
      </c>
      <c r="C119" s="526"/>
      <c r="D119" s="526"/>
      <c r="E119" s="526"/>
      <c r="F119" s="526"/>
      <c r="G119" s="526"/>
      <c r="H119" s="526"/>
      <c r="I119" s="526"/>
      <c r="J119" s="526"/>
      <c r="K119" s="526"/>
      <c r="L119" s="526"/>
      <c r="M119" s="507">
        <f>SUM(M108:M117)</f>
        <v>0</v>
      </c>
      <c r="N119" s="507"/>
      <c r="O119" s="507" t="s">
        <v>78</v>
      </c>
      <c r="P119" s="507"/>
      <c r="Q119" s="508"/>
    </row>
    <row r="120" spans="1:18" s="121" customFormat="1" ht="16.5" x14ac:dyDescent="0.2">
      <c r="A120" s="120"/>
      <c r="B120" s="505" t="s">
        <v>50</v>
      </c>
      <c r="C120" s="506"/>
      <c r="D120" s="506"/>
      <c r="E120" s="506"/>
      <c r="F120" s="506"/>
      <c r="G120" s="506"/>
      <c r="H120" s="506"/>
      <c r="I120" s="506"/>
      <c r="J120" s="506"/>
      <c r="K120" s="506"/>
      <c r="L120" s="506"/>
      <c r="M120" s="506"/>
      <c r="N120" s="506"/>
      <c r="O120" s="507" t="s">
        <v>3</v>
      </c>
      <c r="P120" s="507"/>
      <c r="Q120" s="508"/>
    </row>
    <row r="121" spans="1:18" s="131" customFormat="1" ht="17.25" thickBot="1" x14ac:dyDescent="0.25">
      <c r="A121" s="130"/>
      <c r="B121" s="509" t="s">
        <v>49</v>
      </c>
      <c r="C121" s="510"/>
      <c r="D121" s="510"/>
      <c r="E121" s="510"/>
      <c r="F121" s="510"/>
      <c r="G121" s="510"/>
      <c r="H121" s="510"/>
      <c r="I121" s="510"/>
      <c r="J121" s="510"/>
      <c r="K121" s="510"/>
      <c r="L121" s="510"/>
      <c r="M121" s="510"/>
      <c r="N121" s="510"/>
      <c r="O121" s="511" t="str">
        <f ca="1">IF(AND(B117=$R$10,B82=$R$10)=TRUE,"CUMPLE","NO CUMPLE")</f>
        <v>NO CUMPLE</v>
      </c>
      <c r="P121" s="511"/>
      <c r="Q121" s="512"/>
    </row>
    <row r="122" spans="1:18" x14ac:dyDescent="0.2">
      <c r="B122" s="154"/>
      <c r="C122" s="154"/>
      <c r="D122" s="154"/>
      <c r="E122" s="154"/>
      <c r="F122" s="154"/>
      <c r="G122" s="154"/>
      <c r="H122" s="154"/>
      <c r="I122" s="154"/>
      <c r="J122" s="154"/>
      <c r="K122" s="154"/>
      <c r="L122" s="154"/>
      <c r="M122" s="154"/>
      <c r="N122" s="154"/>
      <c r="O122" s="154"/>
      <c r="P122" s="154"/>
      <c r="Q122" s="154"/>
    </row>
    <row r="123" spans="1:18" ht="13.5" thickBot="1" x14ac:dyDescent="0.25">
      <c r="B123" s="154"/>
      <c r="C123" s="154"/>
      <c r="D123" s="154"/>
      <c r="E123" s="154"/>
      <c r="F123" s="154"/>
      <c r="G123" s="154"/>
      <c r="H123" s="154"/>
      <c r="I123" s="154"/>
      <c r="J123" s="154"/>
      <c r="K123" s="154"/>
      <c r="L123" s="154"/>
      <c r="M123" s="154"/>
      <c r="N123" s="154"/>
      <c r="O123" s="154"/>
      <c r="P123" s="154"/>
      <c r="Q123" s="154"/>
    </row>
    <row r="124" spans="1:18" ht="13.5" thickBot="1" x14ac:dyDescent="0.25">
      <c r="B124" s="513" t="s">
        <v>97</v>
      </c>
      <c r="C124" s="514"/>
      <c r="D124" s="514"/>
      <c r="E124" s="514"/>
      <c r="F124" s="515"/>
      <c r="G124" s="204">
        <v>1</v>
      </c>
      <c r="H124" s="516" t="str">
        <f>E16</f>
        <v>CORIGAM</v>
      </c>
      <c r="I124" s="517"/>
      <c r="J124" s="517"/>
      <c r="K124" s="517"/>
      <c r="L124" s="517"/>
      <c r="M124" s="517"/>
      <c r="N124" s="517"/>
      <c r="O124" s="517"/>
      <c r="P124" s="518"/>
      <c r="Q124" s="205" t="s">
        <v>98</v>
      </c>
    </row>
    <row r="125" spans="1:18" ht="21" thickBot="1" x14ac:dyDescent="0.35">
      <c r="B125" s="491" t="str">
        <f ca="1">IF(AND(O121=$R$10,B117=$R$10,L21=$R$10)=TRUE,"HABIL","NO HABIL")</f>
        <v>NO HABIL</v>
      </c>
      <c r="C125" s="492"/>
      <c r="D125" s="492"/>
      <c r="E125" s="492"/>
      <c r="F125" s="492"/>
      <c r="G125" s="492"/>
      <c r="H125" s="492"/>
      <c r="I125" s="492"/>
      <c r="J125" s="492"/>
      <c r="K125" s="492"/>
      <c r="L125" s="492"/>
      <c r="M125" s="492"/>
      <c r="N125" s="492"/>
      <c r="O125" s="492"/>
      <c r="P125" s="492"/>
      <c r="Q125" s="493"/>
    </row>
    <row r="126" spans="1:18" x14ac:dyDescent="0.2">
      <c r="B126" s="27" t="s">
        <v>99</v>
      </c>
      <c r="C126" s="28"/>
      <c r="D126" s="494"/>
      <c r="E126" s="495"/>
      <c r="F126" s="495"/>
      <c r="G126" s="495"/>
      <c r="H126" s="495"/>
      <c r="I126" s="495"/>
      <c r="J126" s="495"/>
      <c r="K126" s="495"/>
      <c r="L126" s="495"/>
      <c r="M126" s="495"/>
      <c r="N126" s="495"/>
      <c r="O126" s="495"/>
      <c r="P126" s="495"/>
      <c r="Q126" s="496"/>
    </row>
    <row r="127" spans="1:18" x14ac:dyDescent="0.2">
      <c r="B127" s="206"/>
      <c r="C127" s="154"/>
      <c r="D127" s="497"/>
      <c r="E127" s="497"/>
      <c r="F127" s="497"/>
      <c r="G127" s="497"/>
      <c r="H127" s="497"/>
      <c r="I127" s="497"/>
      <c r="J127" s="497"/>
      <c r="K127" s="497"/>
      <c r="L127" s="497"/>
      <c r="M127" s="497"/>
      <c r="N127" s="497"/>
      <c r="O127" s="497"/>
      <c r="P127" s="497"/>
      <c r="Q127" s="498"/>
    </row>
    <row r="128" spans="1:18" ht="51.75" customHeight="1" x14ac:dyDescent="0.2">
      <c r="B128" s="207">
        <v>1</v>
      </c>
      <c r="C128" s="499" t="str">
        <f>B83</f>
        <v>No aporta ceriticaciones de experiencia que cumplan el tiempo solicitado ;</v>
      </c>
      <c r="D128" s="500"/>
      <c r="E128" s="500"/>
      <c r="F128" s="500"/>
      <c r="G128" s="500"/>
      <c r="H128" s="500"/>
      <c r="I128" s="500"/>
      <c r="J128" s="500"/>
      <c r="K128" s="500"/>
      <c r="L128" s="500"/>
      <c r="M128" s="500"/>
      <c r="N128" s="500"/>
      <c r="O128" s="500"/>
      <c r="P128" s="500"/>
      <c r="Q128" s="501"/>
    </row>
    <row r="129" spans="2:17" ht="51.75" customHeight="1" x14ac:dyDescent="0.2">
      <c r="B129" s="207">
        <v>2</v>
      </c>
      <c r="C129" s="499"/>
      <c r="D129" s="500"/>
      <c r="E129" s="500"/>
      <c r="F129" s="500"/>
      <c r="G129" s="500"/>
      <c r="H129" s="500"/>
      <c r="I129" s="500"/>
      <c r="J129" s="500"/>
      <c r="K129" s="500"/>
      <c r="L129" s="500"/>
      <c r="M129" s="500"/>
      <c r="N129" s="500"/>
      <c r="O129" s="500"/>
      <c r="P129" s="500"/>
      <c r="Q129" s="501"/>
    </row>
    <row r="130" spans="2:17" ht="51.75" customHeight="1" x14ac:dyDescent="0.2">
      <c r="B130" s="207">
        <v>2</v>
      </c>
      <c r="C130" s="499"/>
      <c r="D130" s="500"/>
      <c r="E130" s="500"/>
      <c r="F130" s="500"/>
      <c r="G130" s="500"/>
      <c r="H130" s="500"/>
      <c r="I130" s="500"/>
      <c r="J130" s="500"/>
      <c r="K130" s="500"/>
      <c r="L130" s="500"/>
      <c r="M130" s="500"/>
      <c r="N130" s="500"/>
      <c r="O130" s="500"/>
      <c r="P130" s="500"/>
      <c r="Q130" s="501"/>
    </row>
    <row r="131" spans="2:17" ht="51.75" customHeight="1" x14ac:dyDescent="0.2">
      <c r="B131" s="208">
        <v>3</v>
      </c>
      <c r="C131" s="502"/>
      <c r="D131" s="503"/>
      <c r="E131" s="503"/>
      <c r="F131" s="503"/>
      <c r="G131" s="503"/>
      <c r="H131" s="503"/>
      <c r="I131" s="503"/>
      <c r="J131" s="503"/>
      <c r="K131" s="503"/>
      <c r="L131" s="503"/>
      <c r="M131" s="503"/>
      <c r="N131" s="503"/>
      <c r="O131" s="503"/>
      <c r="P131" s="503"/>
      <c r="Q131" s="504"/>
    </row>
    <row r="132" spans="2:17" ht="51.75" customHeight="1" x14ac:dyDescent="0.2">
      <c r="B132" s="208">
        <v>4</v>
      </c>
      <c r="C132" s="488"/>
      <c r="D132" s="489"/>
      <c r="E132" s="489"/>
      <c r="F132" s="489"/>
      <c r="G132" s="489"/>
      <c r="H132" s="489"/>
      <c r="I132" s="489"/>
      <c r="J132" s="489"/>
      <c r="K132" s="489"/>
      <c r="L132" s="489"/>
      <c r="M132" s="489"/>
      <c r="N132" s="489"/>
      <c r="O132" s="489"/>
      <c r="P132" s="489"/>
      <c r="Q132" s="490"/>
    </row>
    <row r="133" spans="2:17" ht="13.5" thickBot="1" x14ac:dyDescent="0.25">
      <c r="B133" s="209"/>
      <c r="C133" s="210"/>
      <c r="D133" s="210"/>
      <c r="E133" s="210"/>
      <c r="F133" s="210"/>
      <c r="G133" s="210"/>
      <c r="H133" s="210"/>
      <c r="I133" s="210"/>
      <c r="J133" s="210"/>
      <c r="K133" s="210"/>
      <c r="L133" s="210"/>
      <c r="M133" s="210"/>
      <c r="N133" s="210"/>
      <c r="O133" s="210"/>
      <c r="P133" s="210"/>
      <c r="Q133" s="211"/>
    </row>
  </sheetData>
  <mergeCells count="181">
    <mergeCell ref="B11:Q11"/>
    <mergeCell ref="B12:Q12"/>
    <mergeCell ref="B13:D13"/>
    <mergeCell ref="E13:G13"/>
    <mergeCell ref="H13:J13"/>
    <mergeCell ref="K13:M13"/>
    <mergeCell ref="N13:O13"/>
    <mergeCell ref="P13:Q13"/>
    <mergeCell ref="B2:Q2"/>
    <mergeCell ref="B4:Q4"/>
    <mergeCell ref="B7:Q7"/>
    <mergeCell ref="B9:K9"/>
    <mergeCell ref="M9:Q9"/>
    <mergeCell ref="B10:C10"/>
    <mergeCell ref="D10:Q10"/>
    <mergeCell ref="B20:K20"/>
    <mergeCell ref="L20:M20"/>
    <mergeCell ref="N20:Q20"/>
    <mergeCell ref="B21:K21"/>
    <mergeCell ref="L21:M21"/>
    <mergeCell ref="N21:Q21"/>
    <mergeCell ref="B15:Q15"/>
    <mergeCell ref="B16:D16"/>
    <mergeCell ref="E16:K16"/>
    <mergeCell ref="L16:M16"/>
    <mergeCell ref="N16:Q16"/>
    <mergeCell ref="B18:Q18"/>
    <mergeCell ref="C29:E29"/>
    <mergeCell ref="F29:H29"/>
    <mergeCell ref="O29:Q29"/>
    <mergeCell ref="C30:E30"/>
    <mergeCell ref="F30:H30"/>
    <mergeCell ref="O30:Q30"/>
    <mergeCell ref="B25:Q25"/>
    <mergeCell ref="B26:Q26"/>
    <mergeCell ref="B27:Q27"/>
    <mergeCell ref="C28:E28"/>
    <mergeCell ref="F28:H28"/>
    <mergeCell ref="O28:Q28"/>
    <mergeCell ref="C33:E33"/>
    <mergeCell ref="F33:H33"/>
    <mergeCell ref="O33:Q33"/>
    <mergeCell ref="C34:E34"/>
    <mergeCell ref="F34:H34"/>
    <mergeCell ref="O34:Q34"/>
    <mergeCell ref="C31:E31"/>
    <mergeCell ref="F31:H31"/>
    <mergeCell ref="O31:Q31"/>
    <mergeCell ref="C32:E32"/>
    <mergeCell ref="F32:H32"/>
    <mergeCell ref="O32:Q32"/>
    <mergeCell ref="C37:E37"/>
    <mergeCell ref="F37:H37"/>
    <mergeCell ref="O37:Q37"/>
    <mergeCell ref="C38:E38"/>
    <mergeCell ref="F38:H38"/>
    <mergeCell ref="O38:Q38"/>
    <mergeCell ref="C35:E35"/>
    <mergeCell ref="F35:H35"/>
    <mergeCell ref="O35:Q35"/>
    <mergeCell ref="C36:E36"/>
    <mergeCell ref="F36:H36"/>
    <mergeCell ref="O36:Q36"/>
    <mergeCell ref="B46:Q46"/>
    <mergeCell ref="B47:Q47"/>
    <mergeCell ref="B48:Q48"/>
    <mergeCell ref="G50:M50"/>
    <mergeCell ref="M51:Q51"/>
    <mergeCell ref="I52:K52"/>
    <mergeCell ref="B40:H40"/>
    <mergeCell ref="M40:N40"/>
    <mergeCell ref="O40:Q40"/>
    <mergeCell ref="B41:N41"/>
    <mergeCell ref="O41:Q41"/>
    <mergeCell ref="B42:N42"/>
    <mergeCell ref="O42:Q42"/>
    <mergeCell ref="L57:Q58"/>
    <mergeCell ref="B58:E58"/>
    <mergeCell ref="F58:G58"/>
    <mergeCell ref="I58:I59"/>
    <mergeCell ref="J58:J59"/>
    <mergeCell ref="B59:E59"/>
    <mergeCell ref="F59:G59"/>
    <mergeCell ref="L59:Q59"/>
    <mergeCell ref="B53:E53"/>
    <mergeCell ref="F53:H53"/>
    <mergeCell ref="I53:K53"/>
    <mergeCell ref="B54:H55"/>
    <mergeCell ref="B57:F57"/>
    <mergeCell ref="G57:H57"/>
    <mergeCell ref="I57:J57"/>
    <mergeCell ref="Q61:Q62"/>
    <mergeCell ref="E63:J63"/>
    <mergeCell ref="E64:J64"/>
    <mergeCell ref="E65:J65"/>
    <mergeCell ref="E66:J66"/>
    <mergeCell ref="E67:J67"/>
    <mergeCell ref="B61:B62"/>
    <mergeCell ref="C61:C62"/>
    <mergeCell ref="D61:D62"/>
    <mergeCell ref="E61:J62"/>
    <mergeCell ref="K61:M61"/>
    <mergeCell ref="N61:P61"/>
    <mergeCell ref="E74:J74"/>
    <mergeCell ref="E75:J75"/>
    <mergeCell ref="E76:J76"/>
    <mergeCell ref="E77:J77"/>
    <mergeCell ref="E78:J78"/>
    <mergeCell ref="E79:J79"/>
    <mergeCell ref="E68:J68"/>
    <mergeCell ref="E69:J69"/>
    <mergeCell ref="E70:J70"/>
    <mergeCell ref="E71:J71"/>
    <mergeCell ref="E72:J72"/>
    <mergeCell ref="E73:J73"/>
    <mergeCell ref="I86:K86"/>
    <mergeCell ref="B87:E87"/>
    <mergeCell ref="F87:H87"/>
    <mergeCell ref="I87:K87"/>
    <mergeCell ref="B88:H89"/>
    <mergeCell ref="B91:F91"/>
    <mergeCell ref="G91:H91"/>
    <mergeCell ref="I91:J91"/>
    <mergeCell ref="E80:J80"/>
    <mergeCell ref="E81:J81"/>
    <mergeCell ref="B82:Q82"/>
    <mergeCell ref="B83:Q83"/>
    <mergeCell ref="B84:Q84"/>
    <mergeCell ref="M85:Q85"/>
    <mergeCell ref="B95:B96"/>
    <mergeCell ref="C95:C96"/>
    <mergeCell ref="D95:D96"/>
    <mergeCell ref="E95:J96"/>
    <mergeCell ref="K95:M95"/>
    <mergeCell ref="N95:P95"/>
    <mergeCell ref="L91:Q92"/>
    <mergeCell ref="B92:E92"/>
    <mergeCell ref="F92:G92"/>
    <mergeCell ref="I92:I93"/>
    <mergeCell ref="J92:J93"/>
    <mergeCell ref="B93:E93"/>
    <mergeCell ref="F93:G93"/>
    <mergeCell ref="L93:Q93"/>
    <mergeCell ref="E102:J102"/>
    <mergeCell ref="E103:J103"/>
    <mergeCell ref="E104:J104"/>
    <mergeCell ref="E105:J105"/>
    <mergeCell ref="E106:J106"/>
    <mergeCell ref="E107:J107"/>
    <mergeCell ref="Q95:Q96"/>
    <mergeCell ref="E97:J97"/>
    <mergeCell ref="E98:J98"/>
    <mergeCell ref="E99:J99"/>
    <mergeCell ref="E100:J100"/>
    <mergeCell ref="E101:J101"/>
    <mergeCell ref="E114:J114"/>
    <mergeCell ref="E115:J115"/>
    <mergeCell ref="B117:Q117"/>
    <mergeCell ref="B118:Q118"/>
    <mergeCell ref="B119:L119"/>
    <mergeCell ref="M119:N119"/>
    <mergeCell ref="O119:Q119"/>
    <mergeCell ref="E108:J108"/>
    <mergeCell ref="E109:J109"/>
    <mergeCell ref="E110:J110"/>
    <mergeCell ref="E111:J111"/>
    <mergeCell ref="E112:J112"/>
    <mergeCell ref="E113:J113"/>
    <mergeCell ref="C132:Q132"/>
    <mergeCell ref="B125:Q125"/>
    <mergeCell ref="D126:Q127"/>
    <mergeCell ref="C128:Q128"/>
    <mergeCell ref="C129:Q129"/>
    <mergeCell ref="C130:Q130"/>
    <mergeCell ref="C131:Q131"/>
    <mergeCell ref="B120:N120"/>
    <mergeCell ref="O120:Q120"/>
    <mergeCell ref="B121:N121"/>
    <mergeCell ref="O121:Q121"/>
    <mergeCell ref="B124:F124"/>
    <mergeCell ref="H124:P124"/>
  </mergeCells>
  <conditionalFormatting sqref="E13">
    <cfRule type="cellIs" dxfId="109" priority="21" operator="equal">
      <formula>0</formula>
    </cfRule>
    <cfRule type="cellIs" dxfId="108" priority="22" operator="equal">
      <formula>0</formula>
    </cfRule>
  </conditionalFormatting>
  <conditionalFormatting sqref="N50:Q50 B82:Q82">
    <cfRule type="cellIs" dxfId="107" priority="19" stopIfTrue="1" operator="equal">
      <formula>$B$21</formula>
    </cfRule>
    <cfRule type="cellIs" dxfId="106" priority="20" stopIfTrue="1" operator="equal">
      <formula>$F$21</formula>
    </cfRule>
  </conditionalFormatting>
  <conditionalFormatting sqref="I58:I59">
    <cfRule type="cellIs" dxfId="105" priority="17" stopIfTrue="1" operator="equal">
      <formula>$B$21</formula>
    </cfRule>
    <cfRule type="cellIs" dxfId="104" priority="18" stopIfTrue="1" operator="equal">
      <formula>$F$21</formula>
    </cfRule>
  </conditionalFormatting>
  <conditionalFormatting sqref="J58:J59">
    <cfRule type="cellIs" dxfId="103" priority="15" stopIfTrue="1" operator="equal">
      <formula>$B$21</formula>
    </cfRule>
    <cfRule type="cellIs" dxfId="102" priority="16" stopIfTrue="1" operator="equal">
      <formula>$F$21</formula>
    </cfRule>
  </conditionalFormatting>
  <conditionalFormatting sqref="L59">
    <cfRule type="cellIs" dxfId="101" priority="13" stopIfTrue="1" operator="equal">
      <formula>$B$21</formula>
    </cfRule>
    <cfRule type="cellIs" dxfId="100" priority="14" stopIfTrue="1" operator="equal">
      <formula>$F$21</formula>
    </cfRule>
  </conditionalFormatting>
  <conditionalFormatting sqref="D63:D81">
    <cfRule type="cellIs" dxfId="99" priority="11" stopIfTrue="1" operator="equal">
      <formula>$B$21</formula>
    </cfRule>
    <cfRule type="cellIs" dxfId="98" priority="12" stopIfTrue="1" operator="equal">
      <formula>$F$21</formula>
    </cfRule>
  </conditionalFormatting>
  <conditionalFormatting sqref="B117:Q117">
    <cfRule type="cellIs" dxfId="97" priority="9" stopIfTrue="1" operator="equal">
      <formula>$B$21</formula>
    </cfRule>
    <cfRule type="cellIs" dxfId="96" priority="10" stopIfTrue="1" operator="equal">
      <formula>$F$21</formula>
    </cfRule>
  </conditionalFormatting>
  <conditionalFormatting sqref="I92:I93">
    <cfRule type="cellIs" dxfId="95" priority="7" stopIfTrue="1" operator="equal">
      <formula>$B$21</formula>
    </cfRule>
    <cfRule type="cellIs" dxfId="94" priority="8" stopIfTrue="1" operator="equal">
      <formula>$F$21</formula>
    </cfRule>
  </conditionalFormatting>
  <conditionalFormatting sqref="J92:J93">
    <cfRule type="cellIs" dxfId="93" priority="5" stopIfTrue="1" operator="equal">
      <formula>$B$21</formula>
    </cfRule>
    <cfRule type="cellIs" dxfId="92" priority="6" stopIfTrue="1" operator="equal">
      <formula>$F$21</formula>
    </cfRule>
  </conditionalFormatting>
  <conditionalFormatting sqref="L93">
    <cfRule type="cellIs" dxfId="91" priority="3" stopIfTrue="1" operator="equal">
      <formula>$B$21</formula>
    </cfRule>
    <cfRule type="cellIs" dxfId="90" priority="4" stopIfTrue="1" operator="equal">
      <formula>$F$21</formula>
    </cfRule>
  </conditionalFormatting>
  <conditionalFormatting sqref="D97:D115">
    <cfRule type="cellIs" dxfId="89" priority="1" stopIfTrue="1" operator="equal">
      <formula>$B$21</formula>
    </cfRule>
    <cfRule type="cellIs" dxfId="88" priority="2" stopIfTrue="1" operator="equal">
      <formula>$F$21</formula>
    </cfRule>
  </conditionalFormatting>
  <dataValidations disablePrompts="1" count="1">
    <dataValidation type="list" allowBlank="1" showInputMessage="1" showErrorMessage="1" sqref="C63:C68 C97:C102">
      <formula1>"SI,NO"</formula1>
    </dataValidation>
  </dataValidations>
  <printOptions horizontalCentered="1" verticalCentered="1"/>
  <pageMargins left="0.59055118110236227" right="0.59055118110236227" top="0.78740157480314965" bottom="0.78740157480314965" header="0.31496062992125984" footer="0.31496062992125984"/>
  <pageSetup paperSize="9" scale="48" fitToHeight="0" orientation="portrait" r:id="rId1"/>
  <ignoredErrors>
    <ignoredError sqref="C128" unlocked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AA133"/>
  <sheetViews>
    <sheetView showGridLines="0" view="pageBreakPreview" zoomScale="80" zoomScaleNormal="80" zoomScaleSheetLayoutView="80" workbookViewId="0">
      <selection activeCell="F6" sqref="F6"/>
    </sheetView>
  </sheetViews>
  <sheetFormatPr baseColWidth="10" defaultRowHeight="12.75" x14ac:dyDescent="0.2"/>
  <cols>
    <col min="1" max="1" width="3.140625" style="88" customWidth="1"/>
    <col min="2" max="2" width="9.85546875" style="88" customWidth="1"/>
    <col min="3" max="4" width="6.7109375" style="88" customWidth="1"/>
    <col min="5" max="5" width="26.140625" style="88" customWidth="1"/>
    <col min="6" max="8" width="10.7109375" style="88" customWidth="1"/>
    <col min="9" max="9" width="11" style="88" customWidth="1"/>
    <col min="10" max="10" width="10.140625" style="88" customWidth="1"/>
    <col min="11" max="11" width="18.28515625" style="88" customWidth="1"/>
    <col min="12" max="12" width="12.7109375" style="88" customWidth="1"/>
    <col min="13" max="13" width="18.42578125" style="88" customWidth="1"/>
    <col min="14" max="14" width="12.7109375" style="88" customWidth="1"/>
    <col min="15" max="16" width="10.140625" style="88" customWidth="1"/>
    <col min="17" max="17" width="12" style="88" customWidth="1"/>
    <col min="18" max="18" width="11.42578125" style="88"/>
    <col min="19" max="19" width="14.85546875" style="88" customWidth="1"/>
    <col min="20" max="16384" width="11.42578125" style="88"/>
  </cols>
  <sheetData>
    <row r="1" spans="1:27" x14ac:dyDescent="0.2">
      <c r="A1" s="87"/>
      <c r="B1" s="87"/>
      <c r="C1" s="87"/>
      <c r="D1" s="87"/>
      <c r="E1" s="87"/>
      <c r="F1" s="87"/>
      <c r="G1" s="87"/>
      <c r="H1" s="87"/>
      <c r="I1" s="87"/>
      <c r="J1" s="87"/>
      <c r="K1" s="87"/>
      <c r="L1" s="87"/>
      <c r="M1" s="87"/>
      <c r="N1" s="87"/>
      <c r="O1" s="87"/>
      <c r="P1" s="87"/>
      <c r="Q1" s="87"/>
      <c r="R1" s="87"/>
      <c r="S1" s="87"/>
      <c r="T1" s="93"/>
    </row>
    <row r="2" spans="1:27" ht="17.25" x14ac:dyDescent="0.3">
      <c r="A2" s="89"/>
      <c r="B2" s="664" t="s">
        <v>21</v>
      </c>
      <c r="C2" s="664"/>
      <c r="D2" s="664"/>
      <c r="E2" s="664"/>
      <c r="F2" s="664"/>
      <c r="G2" s="664"/>
      <c r="H2" s="664"/>
      <c r="I2" s="664"/>
      <c r="J2" s="664"/>
      <c r="K2" s="664"/>
      <c r="L2" s="664"/>
      <c r="M2" s="664"/>
      <c r="N2" s="664"/>
      <c r="O2" s="664"/>
      <c r="P2" s="664"/>
      <c r="Q2" s="664"/>
      <c r="R2" s="87"/>
      <c r="S2" s="87"/>
      <c r="T2" s="93"/>
    </row>
    <row r="3" spans="1:27" ht="17.25" x14ac:dyDescent="0.3">
      <c r="A3" s="89"/>
      <c r="B3" s="90"/>
      <c r="C3" s="90"/>
      <c r="D3" s="90"/>
      <c r="E3" s="90"/>
      <c r="F3" s="90"/>
      <c r="G3" s="90"/>
      <c r="H3" s="90"/>
      <c r="I3" s="90"/>
      <c r="J3" s="90"/>
      <c r="K3" s="90"/>
      <c r="L3" s="90"/>
      <c r="M3" s="90"/>
      <c r="N3" s="90"/>
      <c r="O3" s="90"/>
      <c r="P3" s="90"/>
      <c r="Q3" s="90"/>
      <c r="R3" s="87"/>
      <c r="S3" s="87"/>
      <c r="T3" s="93"/>
    </row>
    <row r="4" spans="1:27" ht="17.25" x14ac:dyDescent="0.3">
      <c r="A4" s="89"/>
      <c r="B4" s="664" t="s">
        <v>8</v>
      </c>
      <c r="C4" s="664"/>
      <c r="D4" s="664"/>
      <c r="E4" s="664"/>
      <c r="F4" s="664"/>
      <c r="G4" s="664"/>
      <c r="H4" s="664"/>
      <c r="I4" s="664"/>
      <c r="J4" s="664"/>
      <c r="K4" s="664"/>
      <c r="L4" s="664"/>
      <c r="M4" s="664"/>
      <c r="N4" s="664"/>
      <c r="O4" s="664"/>
      <c r="P4" s="664"/>
      <c r="Q4" s="664"/>
      <c r="R4" s="87"/>
      <c r="S4" s="87"/>
      <c r="T4" s="93"/>
    </row>
    <row r="5" spans="1:27" ht="17.25" x14ac:dyDescent="0.3">
      <c r="A5" s="89"/>
      <c r="B5" s="118"/>
      <c r="C5" s="118"/>
      <c r="D5" s="118"/>
      <c r="E5" s="118"/>
      <c r="F5" s="118"/>
      <c r="G5" s="118"/>
      <c r="H5" s="118"/>
      <c r="I5" s="118"/>
      <c r="J5" s="118"/>
      <c r="K5" s="118"/>
      <c r="L5" s="118"/>
      <c r="M5" s="118"/>
      <c r="N5" s="118"/>
      <c r="O5" s="118"/>
      <c r="P5" s="118"/>
      <c r="Q5" s="118"/>
      <c r="R5" s="87"/>
      <c r="S5" s="87"/>
      <c r="T5" s="93"/>
    </row>
    <row r="6" spans="1:27" ht="17.25" x14ac:dyDescent="0.2">
      <c r="A6" s="91"/>
      <c r="B6" s="119"/>
      <c r="C6" s="119"/>
      <c r="D6" s="119"/>
      <c r="E6" s="119"/>
      <c r="F6" s="119"/>
      <c r="G6" s="119"/>
      <c r="H6" s="119"/>
      <c r="I6" s="119"/>
      <c r="J6" s="119"/>
      <c r="K6" s="119"/>
      <c r="L6" s="119"/>
      <c r="M6" s="119"/>
      <c r="N6" s="119"/>
      <c r="O6" s="119"/>
      <c r="P6" s="119"/>
      <c r="Q6" s="119"/>
      <c r="R6" s="87"/>
      <c r="S6" s="87"/>
      <c r="T6" s="93"/>
    </row>
    <row r="7" spans="1:27" ht="17.25" x14ac:dyDescent="0.2">
      <c r="A7" s="92"/>
      <c r="B7" s="665" t="s">
        <v>22</v>
      </c>
      <c r="C7" s="665"/>
      <c r="D7" s="665"/>
      <c r="E7" s="665"/>
      <c r="F7" s="665"/>
      <c r="G7" s="665"/>
      <c r="H7" s="665"/>
      <c r="I7" s="665"/>
      <c r="J7" s="665"/>
      <c r="K7" s="665"/>
      <c r="L7" s="665"/>
      <c r="M7" s="665"/>
      <c r="N7" s="665"/>
      <c r="O7" s="665"/>
      <c r="P7" s="665"/>
      <c r="Q7" s="665"/>
      <c r="R7" s="87"/>
      <c r="S7" s="87"/>
      <c r="T7" s="93"/>
    </row>
    <row r="8" spans="1:27" ht="16.5" customHeight="1" x14ac:dyDescent="0.3">
      <c r="A8" s="89"/>
      <c r="B8" s="118"/>
      <c r="C8" s="118"/>
      <c r="D8" s="118"/>
      <c r="E8" s="118"/>
      <c r="F8" s="118"/>
      <c r="G8" s="118"/>
      <c r="H8" s="118"/>
      <c r="I8" s="118"/>
      <c r="J8" s="118"/>
      <c r="K8" s="118"/>
      <c r="L8" s="118"/>
      <c r="M8" s="118"/>
      <c r="N8" s="118"/>
      <c r="O8" s="118"/>
      <c r="P8" s="118"/>
      <c r="Q8" s="118"/>
      <c r="R8" s="87"/>
      <c r="S8" s="87"/>
      <c r="T8" s="93"/>
    </row>
    <row r="9" spans="1:27" s="124" customFormat="1" ht="41.25" customHeight="1" x14ac:dyDescent="0.2">
      <c r="A9" s="123"/>
      <c r="B9" s="435" t="s">
        <v>86</v>
      </c>
      <c r="C9" s="435"/>
      <c r="D9" s="435"/>
      <c r="E9" s="435"/>
      <c r="F9" s="435"/>
      <c r="G9" s="435"/>
      <c r="H9" s="435"/>
      <c r="I9" s="435"/>
      <c r="J9" s="435"/>
      <c r="K9" s="435"/>
      <c r="L9" s="212" t="str">
        <f>[2]Consolidado!L7</f>
        <v>N°</v>
      </c>
      <c r="M9" s="435" t="s">
        <v>197</v>
      </c>
      <c r="N9" s="679"/>
      <c r="O9" s="679"/>
      <c r="P9" s="679"/>
      <c r="Q9" s="679"/>
      <c r="R9" s="123"/>
      <c r="S9" s="123"/>
    </row>
    <row r="10" spans="1:27" s="126" customFormat="1" ht="51.75" customHeight="1" x14ac:dyDescent="0.2">
      <c r="A10" s="125"/>
      <c r="B10" s="437" t="s">
        <v>15</v>
      </c>
      <c r="C10" s="437"/>
      <c r="D10" s="666" t="s">
        <v>163</v>
      </c>
      <c r="E10" s="666"/>
      <c r="F10" s="666"/>
      <c r="G10" s="666"/>
      <c r="H10" s="666"/>
      <c r="I10" s="666"/>
      <c r="J10" s="666"/>
      <c r="K10" s="666"/>
      <c r="L10" s="666"/>
      <c r="M10" s="666"/>
      <c r="N10" s="666"/>
      <c r="O10" s="666"/>
      <c r="P10" s="666"/>
      <c r="Q10" s="666"/>
      <c r="R10" s="193" t="s">
        <v>3</v>
      </c>
      <c r="S10" s="193" t="s">
        <v>79</v>
      </c>
      <c r="T10" s="193" t="s">
        <v>87</v>
      </c>
      <c r="U10" s="193" t="s">
        <v>88</v>
      </c>
      <c r="W10" s="154"/>
      <c r="X10" s="194"/>
      <c r="Y10" s="154"/>
      <c r="AA10" s="154"/>
    </row>
    <row r="11" spans="1:27" s="124" customFormat="1" ht="16.5" thickBot="1" x14ac:dyDescent="0.25">
      <c r="A11" s="123"/>
      <c r="B11" s="647"/>
      <c r="C11" s="647"/>
      <c r="D11" s="647"/>
      <c r="E11" s="647"/>
      <c r="F11" s="647"/>
      <c r="G11" s="647"/>
      <c r="H11" s="647"/>
      <c r="I11" s="647"/>
      <c r="J11" s="647"/>
      <c r="K11" s="647"/>
      <c r="L11" s="647"/>
      <c r="M11" s="647"/>
      <c r="N11" s="647"/>
      <c r="O11" s="647"/>
      <c r="P11" s="647"/>
      <c r="Q11" s="647"/>
      <c r="R11" s="123"/>
      <c r="S11" s="123"/>
    </row>
    <row r="12" spans="1:27" s="121" customFormat="1" ht="16.5" x14ac:dyDescent="0.2">
      <c r="A12" s="127"/>
      <c r="B12" s="648" t="s">
        <v>1</v>
      </c>
      <c r="C12" s="649"/>
      <c r="D12" s="649"/>
      <c r="E12" s="649"/>
      <c r="F12" s="649"/>
      <c r="G12" s="649"/>
      <c r="H12" s="649"/>
      <c r="I12" s="649"/>
      <c r="J12" s="649"/>
      <c r="K12" s="649"/>
      <c r="L12" s="649"/>
      <c r="M12" s="649"/>
      <c r="N12" s="649"/>
      <c r="O12" s="649"/>
      <c r="P12" s="649"/>
      <c r="Q12" s="650"/>
      <c r="R12" s="127"/>
      <c r="S12" s="127"/>
    </row>
    <row r="13" spans="1:27" s="121" customFormat="1" ht="17.25" thickBot="1" x14ac:dyDescent="0.25">
      <c r="A13" s="127"/>
      <c r="B13" s="651" t="s">
        <v>34</v>
      </c>
      <c r="C13" s="652"/>
      <c r="D13" s="653"/>
      <c r="E13" s="654">
        <v>64270764</v>
      </c>
      <c r="F13" s="655"/>
      <c r="G13" s="656"/>
      <c r="H13" s="654" t="s">
        <v>54</v>
      </c>
      <c r="I13" s="655"/>
      <c r="J13" s="656"/>
      <c r="K13" s="657"/>
      <c r="L13" s="658"/>
      <c r="M13" s="659"/>
      <c r="N13" s="660" t="s">
        <v>2</v>
      </c>
      <c r="O13" s="661"/>
      <c r="P13" s="662">
        <f>+E13/781242</f>
        <v>82.267420338384269</v>
      </c>
      <c r="Q13" s="663"/>
      <c r="R13" s="127"/>
      <c r="S13" s="127"/>
    </row>
    <row r="14" spans="1:27" s="121" customFormat="1" ht="19.5" customHeight="1" thickBot="1" x14ac:dyDescent="0.25">
      <c r="A14" s="127"/>
      <c r="B14" s="127"/>
      <c r="C14" s="127"/>
      <c r="D14" s="127"/>
      <c r="E14" s="127"/>
      <c r="F14" s="127"/>
      <c r="G14" s="127"/>
      <c r="H14" s="122"/>
      <c r="I14" s="122"/>
      <c r="J14" s="189"/>
      <c r="K14" s="189"/>
      <c r="L14" s="189"/>
      <c r="M14" s="127"/>
      <c r="N14" s="127"/>
      <c r="O14" s="127"/>
      <c r="P14" s="127"/>
      <c r="Q14" s="127"/>
      <c r="R14" s="127"/>
      <c r="S14" s="127"/>
    </row>
    <row r="15" spans="1:27" s="121" customFormat="1" ht="16.5" x14ac:dyDescent="0.2">
      <c r="A15" s="127"/>
      <c r="B15" s="642" t="s">
        <v>4</v>
      </c>
      <c r="C15" s="643"/>
      <c r="D15" s="643"/>
      <c r="E15" s="643"/>
      <c r="F15" s="643"/>
      <c r="G15" s="643"/>
      <c r="H15" s="643"/>
      <c r="I15" s="643"/>
      <c r="J15" s="643"/>
      <c r="K15" s="643"/>
      <c r="L15" s="643"/>
      <c r="M15" s="643"/>
      <c r="N15" s="643"/>
      <c r="O15" s="643"/>
      <c r="P15" s="643"/>
      <c r="Q15" s="644"/>
      <c r="R15" s="127"/>
      <c r="S15" s="127"/>
    </row>
    <row r="16" spans="1:27" s="121" customFormat="1" ht="19.5" customHeight="1" thickBot="1" x14ac:dyDescent="0.25">
      <c r="A16" s="127"/>
      <c r="B16" s="645" t="s">
        <v>36</v>
      </c>
      <c r="C16" s="511"/>
      <c r="D16" s="511"/>
      <c r="E16" s="511" t="s">
        <v>196</v>
      </c>
      <c r="F16" s="511"/>
      <c r="G16" s="511"/>
      <c r="H16" s="511"/>
      <c r="I16" s="511"/>
      <c r="J16" s="511"/>
      <c r="K16" s="511"/>
      <c r="L16" s="511" t="s">
        <v>13</v>
      </c>
      <c r="M16" s="511"/>
      <c r="N16" s="511" t="s">
        <v>195</v>
      </c>
      <c r="O16" s="511"/>
      <c r="P16" s="511"/>
      <c r="Q16" s="512"/>
      <c r="R16" s="127"/>
      <c r="S16" s="127"/>
    </row>
    <row r="17" spans="1:19" s="121" customFormat="1" ht="16.5" x14ac:dyDescent="0.2">
      <c r="A17" s="127"/>
      <c r="B17" s="189"/>
      <c r="C17" s="189"/>
      <c r="D17" s="189"/>
      <c r="E17" s="189"/>
      <c r="F17" s="189"/>
      <c r="G17" s="189"/>
      <c r="H17" s="189"/>
      <c r="I17" s="189"/>
      <c r="J17" s="189"/>
      <c r="K17" s="189"/>
      <c r="L17" s="189"/>
      <c r="M17" s="189"/>
      <c r="N17" s="189"/>
      <c r="O17" s="189"/>
      <c r="P17" s="189"/>
      <c r="Q17" s="189"/>
      <c r="R17" s="127"/>
      <c r="S17" s="127"/>
    </row>
    <row r="18" spans="1:19" s="121" customFormat="1" ht="16.5" x14ac:dyDescent="0.2">
      <c r="A18" s="127"/>
      <c r="B18" s="646" t="s">
        <v>7</v>
      </c>
      <c r="C18" s="646"/>
      <c r="D18" s="646"/>
      <c r="E18" s="646"/>
      <c r="F18" s="646"/>
      <c r="G18" s="646"/>
      <c r="H18" s="646"/>
      <c r="I18" s="646"/>
      <c r="J18" s="646"/>
      <c r="K18" s="646"/>
      <c r="L18" s="646"/>
      <c r="M18" s="646"/>
      <c r="N18" s="646"/>
      <c r="O18" s="646"/>
      <c r="P18" s="646"/>
      <c r="Q18" s="646"/>
      <c r="R18" s="127"/>
      <c r="S18" s="127"/>
    </row>
    <row r="19" spans="1:19" s="121" customFormat="1" ht="17.25" thickBot="1" x14ac:dyDescent="0.25">
      <c r="A19" s="120"/>
      <c r="B19" s="127"/>
      <c r="C19" s="127"/>
      <c r="D19" s="127"/>
      <c r="E19" s="127"/>
      <c r="F19" s="127"/>
      <c r="G19" s="127"/>
      <c r="H19" s="122"/>
      <c r="I19" s="122"/>
      <c r="J19" s="189"/>
      <c r="K19" s="189"/>
      <c r="L19" s="189"/>
      <c r="M19" s="127"/>
      <c r="N19" s="127"/>
      <c r="O19" s="127"/>
      <c r="P19" s="127"/>
      <c r="Q19" s="127"/>
    </row>
    <row r="20" spans="1:19" s="142" customFormat="1" ht="16.5" x14ac:dyDescent="0.2">
      <c r="A20" s="141"/>
      <c r="B20" s="629" t="s">
        <v>52</v>
      </c>
      <c r="C20" s="630"/>
      <c r="D20" s="630"/>
      <c r="E20" s="630"/>
      <c r="F20" s="630"/>
      <c r="G20" s="630"/>
      <c r="H20" s="630"/>
      <c r="I20" s="630"/>
      <c r="J20" s="630"/>
      <c r="K20" s="631"/>
      <c r="L20" s="632" t="s">
        <v>53</v>
      </c>
      <c r="M20" s="633"/>
      <c r="N20" s="632" t="s">
        <v>14</v>
      </c>
      <c r="O20" s="634"/>
      <c r="P20" s="634"/>
      <c r="Q20" s="635"/>
    </row>
    <row r="21" spans="1:19" s="121" customFormat="1" ht="17.25" thickBot="1" x14ac:dyDescent="0.25">
      <c r="A21" s="120"/>
      <c r="B21" s="636" t="s">
        <v>51</v>
      </c>
      <c r="C21" s="637"/>
      <c r="D21" s="637"/>
      <c r="E21" s="637"/>
      <c r="F21" s="637"/>
      <c r="G21" s="637"/>
      <c r="H21" s="637"/>
      <c r="I21" s="637"/>
      <c r="J21" s="637"/>
      <c r="K21" s="637"/>
      <c r="L21" s="638" t="s">
        <v>3</v>
      </c>
      <c r="M21" s="639"/>
      <c r="N21" s="640"/>
      <c r="O21" s="640"/>
      <c r="P21" s="640"/>
      <c r="Q21" s="641"/>
    </row>
    <row r="22" spans="1:19" s="121" customFormat="1" ht="16.5" x14ac:dyDescent="0.2">
      <c r="A22" s="120"/>
      <c r="B22" s="127"/>
      <c r="C22" s="127"/>
      <c r="D22" s="127"/>
      <c r="E22" s="127"/>
      <c r="F22" s="127"/>
      <c r="G22" s="127"/>
      <c r="H22" s="127"/>
      <c r="I22" s="127"/>
      <c r="J22" s="127"/>
      <c r="K22" s="127"/>
      <c r="L22" s="189"/>
      <c r="M22" s="189"/>
      <c r="N22" s="144"/>
      <c r="O22" s="144"/>
      <c r="P22" s="144"/>
      <c r="Q22" s="144"/>
    </row>
    <row r="23" spans="1:19" s="121" customFormat="1" ht="16.5" x14ac:dyDescent="0.2">
      <c r="A23" s="120"/>
      <c r="B23" s="127"/>
      <c r="C23" s="127"/>
      <c r="D23" s="127"/>
      <c r="E23" s="127"/>
      <c r="F23" s="127"/>
      <c r="G23" s="127"/>
      <c r="H23" s="122"/>
      <c r="I23" s="122"/>
      <c r="J23" s="189"/>
      <c r="K23" s="189"/>
      <c r="L23" s="189"/>
      <c r="M23" s="127"/>
      <c r="N23" s="127"/>
      <c r="O23" s="127"/>
      <c r="P23" s="127"/>
      <c r="Q23" s="127"/>
    </row>
    <row r="24" spans="1:19" s="121" customFormat="1" ht="17.25" thickBot="1" x14ac:dyDescent="0.25">
      <c r="A24" s="120"/>
      <c r="B24" s="127"/>
      <c r="C24" s="127"/>
      <c r="D24" s="127"/>
      <c r="E24" s="127"/>
      <c r="F24" s="127"/>
      <c r="G24" s="127"/>
      <c r="H24" s="122"/>
      <c r="I24" s="122"/>
      <c r="J24" s="189"/>
      <c r="K24" s="189"/>
      <c r="L24" s="189"/>
      <c r="M24" s="127"/>
      <c r="N24" s="127"/>
      <c r="O24" s="127"/>
      <c r="P24" s="127"/>
      <c r="Q24" s="127"/>
    </row>
    <row r="25" spans="1:19" s="121" customFormat="1" ht="16.5" x14ac:dyDescent="0.2">
      <c r="A25" s="120"/>
      <c r="B25" s="622" t="s">
        <v>90</v>
      </c>
      <c r="C25" s="623"/>
      <c r="D25" s="623"/>
      <c r="E25" s="623"/>
      <c r="F25" s="623"/>
      <c r="G25" s="623"/>
      <c r="H25" s="623"/>
      <c r="I25" s="623"/>
      <c r="J25" s="623"/>
      <c r="K25" s="623"/>
      <c r="L25" s="623"/>
      <c r="M25" s="623"/>
      <c r="N25" s="623"/>
      <c r="O25" s="623"/>
      <c r="P25" s="623"/>
      <c r="Q25" s="624"/>
    </row>
    <row r="26" spans="1:19" s="121" customFormat="1" ht="16.5" x14ac:dyDescent="0.2">
      <c r="A26" s="120"/>
      <c r="B26" s="594" t="s">
        <v>194</v>
      </c>
      <c r="C26" s="595"/>
      <c r="D26" s="595"/>
      <c r="E26" s="595"/>
      <c r="F26" s="595"/>
      <c r="G26" s="595"/>
      <c r="H26" s="595"/>
      <c r="I26" s="595"/>
      <c r="J26" s="595"/>
      <c r="K26" s="595"/>
      <c r="L26" s="595"/>
      <c r="M26" s="595"/>
      <c r="N26" s="595"/>
      <c r="O26" s="595"/>
      <c r="P26" s="595"/>
      <c r="Q26" s="596"/>
    </row>
    <row r="27" spans="1:19" s="129" customFormat="1" ht="78.75" customHeight="1" x14ac:dyDescent="0.2">
      <c r="A27" s="128"/>
      <c r="B27" s="677" t="s">
        <v>193</v>
      </c>
      <c r="C27" s="598"/>
      <c r="D27" s="598"/>
      <c r="E27" s="598"/>
      <c r="F27" s="598"/>
      <c r="G27" s="598"/>
      <c r="H27" s="598"/>
      <c r="I27" s="598"/>
      <c r="J27" s="598"/>
      <c r="K27" s="598"/>
      <c r="L27" s="598"/>
      <c r="M27" s="598"/>
      <c r="N27" s="598"/>
      <c r="O27" s="598"/>
      <c r="P27" s="598"/>
      <c r="Q27" s="599"/>
    </row>
    <row r="28" spans="1:19" s="138" customFormat="1" ht="51" customHeight="1" x14ac:dyDescent="0.2">
      <c r="A28" s="137"/>
      <c r="B28" s="147" t="s">
        <v>37</v>
      </c>
      <c r="C28" s="625" t="s">
        <v>38</v>
      </c>
      <c r="D28" s="626"/>
      <c r="E28" s="627"/>
      <c r="F28" s="625" t="s">
        <v>42</v>
      </c>
      <c r="G28" s="626"/>
      <c r="H28" s="627"/>
      <c r="I28" s="140" t="s">
        <v>44</v>
      </c>
      <c r="J28" s="140" t="s">
        <v>39</v>
      </c>
      <c r="K28" s="140" t="s">
        <v>41</v>
      </c>
      <c r="L28" s="140" t="s">
        <v>40</v>
      </c>
      <c r="M28" s="140" t="s">
        <v>43</v>
      </c>
      <c r="N28" s="213" t="s">
        <v>45</v>
      </c>
      <c r="O28" s="625" t="s">
        <v>14</v>
      </c>
      <c r="P28" s="626"/>
      <c r="Q28" s="628"/>
    </row>
    <row r="29" spans="1:19" s="136" customFormat="1" ht="77.25" customHeight="1" x14ac:dyDescent="0.2">
      <c r="A29" s="132"/>
      <c r="B29" s="148">
        <v>1</v>
      </c>
      <c r="C29" s="615" t="s">
        <v>192</v>
      </c>
      <c r="D29" s="616"/>
      <c r="E29" s="617"/>
      <c r="F29" s="619" t="s">
        <v>191</v>
      </c>
      <c r="G29" s="620"/>
      <c r="H29" s="621"/>
      <c r="I29" s="278"/>
      <c r="J29" s="195" t="s">
        <v>190</v>
      </c>
      <c r="K29" s="196">
        <v>82600000</v>
      </c>
      <c r="L29" s="277">
        <v>0</v>
      </c>
      <c r="M29" s="276">
        <v>18630500</v>
      </c>
      <c r="N29" s="133" t="s">
        <v>3</v>
      </c>
      <c r="O29" s="615" t="s">
        <v>189</v>
      </c>
      <c r="P29" s="616"/>
      <c r="Q29" s="618"/>
    </row>
    <row r="30" spans="1:19" s="136" customFormat="1" ht="91.5" customHeight="1" x14ac:dyDescent="0.2">
      <c r="A30" s="132"/>
      <c r="B30" s="280"/>
      <c r="C30" s="671"/>
      <c r="D30" s="672"/>
      <c r="E30" s="673"/>
      <c r="F30" s="674"/>
      <c r="G30" s="675"/>
      <c r="H30" s="676"/>
      <c r="I30" s="278"/>
      <c r="J30" s="279"/>
      <c r="K30" s="276"/>
      <c r="L30" s="277"/>
      <c r="M30" s="276"/>
      <c r="N30" s="275"/>
      <c r="O30" s="671"/>
      <c r="P30" s="672"/>
      <c r="Q30" s="678"/>
    </row>
    <row r="31" spans="1:19" s="136" customFormat="1" ht="56.25" customHeight="1" x14ac:dyDescent="0.2">
      <c r="A31" s="132"/>
      <c r="B31" s="148"/>
      <c r="C31" s="671"/>
      <c r="D31" s="672"/>
      <c r="E31" s="673"/>
      <c r="F31" s="674"/>
      <c r="G31" s="675"/>
      <c r="H31" s="676"/>
      <c r="I31" s="278"/>
      <c r="J31" s="278"/>
      <c r="K31" s="276"/>
      <c r="L31" s="277"/>
      <c r="M31" s="276"/>
      <c r="N31" s="275"/>
      <c r="O31" s="615"/>
      <c r="P31" s="616"/>
      <c r="Q31" s="618"/>
    </row>
    <row r="32" spans="1:19" s="136" customFormat="1" ht="13.5" x14ac:dyDescent="0.2">
      <c r="A32" s="132"/>
      <c r="B32" s="148">
        <v>4</v>
      </c>
      <c r="C32" s="615"/>
      <c r="D32" s="616"/>
      <c r="E32" s="617"/>
      <c r="F32" s="615"/>
      <c r="G32" s="616"/>
      <c r="H32" s="617"/>
      <c r="I32" s="134"/>
      <c r="J32" s="134"/>
      <c r="K32" s="135"/>
      <c r="L32" s="135"/>
      <c r="M32" s="133"/>
      <c r="N32" s="133"/>
      <c r="O32" s="615"/>
      <c r="P32" s="616"/>
      <c r="Q32" s="618"/>
    </row>
    <row r="33" spans="1:17" s="136" customFormat="1" ht="13.5" x14ac:dyDescent="0.2">
      <c r="A33" s="132"/>
      <c r="B33" s="148">
        <v>5</v>
      </c>
      <c r="C33" s="615"/>
      <c r="D33" s="616"/>
      <c r="E33" s="617"/>
      <c r="F33" s="615"/>
      <c r="G33" s="616"/>
      <c r="H33" s="617"/>
      <c r="I33" s="134"/>
      <c r="J33" s="134"/>
      <c r="K33" s="135"/>
      <c r="L33" s="135"/>
      <c r="M33" s="133"/>
      <c r="N33" s="133"/>
      <c r="O33" s="615"/>
      <c r="P33" s="616"/>
      <c r="Q33" s="618"/>
    </row>
    <row r="34" spans="1:17" s="136" customFormat="1" ht="13.5" x14ac:dyDescent="0.2">
      <c r="A34" s="132"/>
      <c r="B34" s="148">
        <v>6</v>
      </c>
      <c r="C34" s="615"/>
      <c r="D34" s="616"/>
      <c r="E34" s="617"/>
      <c r="F34" s="615"/>
      <c r="G34" s="616"/>
      <c r="H34" s="617"/>
      <c r="I34" s="134"/>
      <c r="J34" s="134"/>
      <c r="K34" s="135"/>
      <c r="L34" s="135"/>
      <c r="M34" s="133"/>
      <c r="N34" s="133"/>
      <c r="O34" s="615"/>
      <c r="P34" s="616"/>
      <c r="Q34" s="618"/>
    </row>
    <row r="35" spans="1:17" s="136" customFormat="1" ht="13.5" x14ac:dyDescent="0.2">
      <c r="A35" s="132"/>
      <c r="B35" s="148">
        <v>7</v>
      </c>
      <c r="C35" s="615"/>
      <c r="D35" s="616"/>
      <c r="E35" s="617"/>
      <c r="F35" s="615"/>
      <c r="G35" s="616"/>
      <c r="H35" s="617"/>
      <c r="I35" s="134"/>
      <c r="J35" s="134"/>
      <c r="K35" s="135"/>
      <c r="L35" s="135"/>
      <c r="M35" s="133"/>
      <c r="N35" s="133"/>
      <c r="O35" s="615"/>
      <c r="P35" s="616"/>
      <c r="Q35" s="618"/>
    </row>
    <row r="36" spans="1:17" s="136" customFormat="1" ht="13.5" x14ac:dyDescent="0.2">
      <c r="A36" s="132"/>
      <c r="B36" s="148">
        <v>8</v>
      </c>
      <c r="C36" s="615"/>
      <c r="D36" s="616"/>
      <c r="E36" s="617"/>
      <c r="F36" s="615"/>
      <c r="G36" s="616"/>
      <c r="H36" s="617"/>
      <c r="I36" s="134"/>
      <c r="J36" s="134"/>
      <c r="K36" s="135"/>
      <c r="L36" s="135"/>
      <c r="M36" s="133"/>
      <c r="N36" s="133"/>
      <c r="O36" s="615"/>
      <c r="P36" s="616"/>
      <c r="Q36" s="618"/>
    </row>
    <row r="37" spans="1:17" s="136" customFormat="1" ht="13.5" x14ac:dyDescent="0.2">
      <c r="A37" s="132"/>
      <c r="B37" s="148">
        <v>9</v>
      </c>
      <c r="C37" s="615"/>
      <c r="D37" s="616"/>
      <c r="E37" s="617"/>
      <c r="F37" s="615"/>
      <c r="G37" s="616"/>
      <c r="H37" s="617"/>
      <c r="I37" s="134"/>
      <c r="J37" s="134"/>
      <c r="K37" s="135"/>
      <c r="L37" s="135"/>
      <c r="M37" s="133"/>
      <c r="N37" s="133"/>
      <c r="O37" s="615"/>
      <c r="P37" s="616"/>
      <c r="Q37" s="618"/>
    </row>
    <row r="38" spans="1:17" s="136" customFormat="1" ht="13.5" x14ac:dyDescent="0.2">
      <c r="A38" s="132"/>
      <c r="B38" s="148">
        <v>10</v>
      </c>
      <c r="C38" s="615"/>
      <c r="D38" s="616"/>
      <c r="E38" s="617"/>
      <c r="F38" s="615"/>
      <c r="G38" s="616"/>
      <c r="H38" s="617"/>
      <c r="I38" s="134"/>
      <c r="J38" s="134"/>
      <c r="K38" s="135"/>
      <c r="L38" s="135"/>
      <c r="M38" s="133"/>
      <c r="N38" s="133"/>
      <c r="O38" s="615"/>
      <c r="P38" s="616"/>
      <c r="Q38" s="618"/>
    </row>
    <row r="39" spans="1:17" s="121" customFormat="1" ht="16.5" x14ac:dyDescent="0.2">
      <c r="A39" s="120"/>
      <c r="B39" s="145"/>
      <c r="C39" s="127"/>
      <c r="D39" s="127"/>
      <c r="E39" s="127"/>
      <c r="F39" s="127"/>
      <c r="G39" s="127"/>
      <c r="H39" s="122"/>
      <c r="I39" s="122"/>
      <c r="J39" s="189"/>
      <c r="K39" s="189"/>
      <c r="L39" s="189"/>
      <c r="M39" s="127"/>
      <c r="N39" s="127"/>
      <c r="O39" s="127"/>
      <c r="P39" s="127"/>
      <c r="Q39" s="146"/>
    </row>
    <row r="40" spans="1:17" s="121" customFormat="1" ht="16.5" customHeight="1" x14ac:dyDescent="0.2">
      <c r="A40" s="120"/>
      <c r="B40" s="603" t="s">
        <v>93</v>
      </c>
      <c r="C40" s="604"/>
      <c r="D40" s="604"/>
      <c r="E40" s="604"/>
      <c r="F40" s="604"/>
      <c r="G40" s="604"/>
      <c r="H40" s="605"/>
      <c r="I40" s="197"/>
      <c r="J40" s="197"/>
      <c r="K40" s="198">
        <f>SUM(K29:K31)</f>
        <v>82600000</v>
      </c>
      <c r="L40" s="197"/>
      <c r="M40" s="606">
        <f>SUM(M29:M38)</f>
        <v>18630500</v>
      </c>
      <c r="N40" s="606"/>
      <c r="O40" s="607" t="str">
        <f>IF(K40&gt;=$E$13,"CUMPLE","NO CUMPLE")</f>
        <v>CUMPLE</v>
      </c>
      <c r="P40" s="607"/>
      <c r="Q40" s="608"/>
    </row>
    <row r="41" spans="1:17" s="121" customFormat="1" ht="16.5" x14ac:dyDescent="0.2">
      <c r="A41" s="120"/>
      <c r="B41" s="609"/>
      <c r="C41" s="610"/>
      <c r="D41" s="610"/>
      <c r="E41" s="610"/>
      <c r="F41" s="610"/>
      <c r="G41" s="610"/>
      <c r="H41" s="610"/>
      <c r="I41" s="610"/>
      <c r="J41" s="610"/>
      <c r="K41" s="610"/>
      <c r="L41" s="610"/>
      <c r="M41" s="610"/>
      <c r="N41" s="610"/>
      <c r="O41" s="611"/>
      <c r="P41" s="611"/>
      <c r="Q41" s="612"/>
    </row>
    <row r="42" spans="1:17" s="131" customFormat="1" ht="17.25" thickBot="1" x14ac:dyDescent="0.25">
      <c r="A42" s="130"/>
      <c r="B42" s="509" t="s">
        <v>48</v>
      </c>
      <c r="C42" s="510"/>
      <c r="D42" s="510"/>
      <c r="E42" s="510"/>
      <c r="F42" s="510"/>
      <c r="G42" s="510"/>
      <c r="H42" s="510"/>
      <c r="I42" s="510"/>
      <c r="J42" s="510"/>
      <c r="K42" s="510"/>
      <c r="L42" s="510"/>
      <c r="M42" s="510"/>
      <c r="N42" s="510"/>
      <c r="O42" s="613" t="s">
        <v>3</v>
      </c>
      <c r="P42" s="613"/>
      <c r="Q42" s="614"/>
    </row>
    <row r="43" spans="1:17" s="131" customFormat="1" ht="16.5" x14ac:dyDescent="0.2">
      <c r="A43" s="130"/>
      <c r="B43" s="143"/>
      <c r="C43" s="143"/>
      <c r="D43" s="143"/>
      <c r="E43" s="143"/>
      <c r="F43" s="143"/>
      <c r="G43" s="143"/>
      <c r="H43" s="143"/>
      <c r="I43" s="143"/>
      <c r="J43" s="143"/>
      <c r="K43" s="143"/>
      <c r="L43" s="143"/>
      <c r="M43" s="143"/>
      <c r="N43" s="143"/>
      <c r="O43" s="189"/>
      <c r="P43" s="189"/>
      <c r="Q43" s="189"/>
    </row>
    <row r="44" spans="1:17" s="131" customFormat="1" ht="16.5" x14ac:dyDescent="0.2">
      <c r="A44" s="130"/>
      <c r="B44" s="143"/>
      <c r="C44" s="143"/>
      <c r="D44" s="143"/>
      <c r="E44" s="143"/>
      <c r="F44" s="143"/>
      <c r="G44" s="143"/>
      <c r="H44" s="143"/>
      <c r="I44" s="143"/>
      <c r="J44" s="143"/>
      <c r="K44" s="143"/>
      <c r="L44" s="143"/>
      <c r="M44" s="143"/>
      <c r="N44" s="143"/>
      <c r="O44" s="189"/>
      <c r="P44" s="189"/>
      <c r="Q44" s="189"/>
    </row>
    <row r="45" spans="1:17" s="121" customFormat="1" ht="17.25" thickBot="1" x14ac:dyDescent="0.25">
      <c r="A45" s="120"/>
      <c r="B45" s="127"/>
      <c r="C45" s="127"/>
      <c r="D45" s="127"/>
      <c r="E45" s="127"/>
      <c r="F45" s="127"/>
      <c r="G45" s="127"/>
      <c r="H45" s="122"/>
      <c r="I45" s="122"/>
      <c r="J45" s="189"/>
      <c r="K45" s="189"/>
      <c r="L45" s="189"/>
      <c r="M45" s="127"/>
      <c r="N45" s="127"/>
      <c r="O45" s="139"/>
      <c r="P45" s="139"/>
      <c r="Q45" s="139"/>
    </row>
    <row r="46" spans="1:17" s="121" customFormat="1" ht="16.5" x14ac:dyDescent="0.2">
      <c r="A46" s="120"/>
      <c r="B46" s="591" t="s">
        <v>46</v>
      </c>
      <c r="C46" s="592"/>
      <c r="D46" s="592"/>
      <c r="E46" s="592"/>
      <c r="F46" s="592"/>
      <c r="G46" s="592"/>
      <c r="H46" s="592"/>
      <c r="I46" s="592"/>
      <c r="J46" s="592"/>
      <c r="K46" s="592"/>
      <c r="L46" s="592"/>
      <c r="M46" s="592"/>
      <c r="N46" s="592"/>
      <c r="O46" s="592"/>
      <c r="P46" s="592"/>
      <c r="Q46" s="593"/>
    </row>
    <row r="47" spans="1:17" s="121" customFormat="1" ht="16.5" x14ac:dyDescent="0.2">
      <c r="A47" s="120"/>
      <c r="B47" s="594" t="s">
        <v>188</v>
      </c>
      <c r="C47" s="595"/>
      <c r="D47" s="595"/>
      <c r="E47" s="595"/>
      <c r="F47" s="595"/>
      <c r="G47" s="595"/>
      <c r="H47" s="595"/>
      <c r="I47" s="595"/>
      <c r="J47" s="595"/>
      <c r="K47" s="595"/>
      <c r="L47" s="595"/>
      <c r="M47" s="595"/>
      <c r="N47" s="595"/>
      <c r="O47" s="595"/>
      <c r="P47" s="595"/>
      <c r="Q47" s="596"/>
    </row>
    <row r="48" spans="1:17" s="129" customFormat="1" ht="42.75" customHeight="1" x14ac:dyDescent="0.2">
      <c r="A48" s="128"/>
      <c r="B48" s="597"/>
      <c r="C48" s="598"/>
      <c r="D48" s="598"/>
      <c r="E48" s="598"/>
      <c r="F48" s="598"/>
      <c r="G48" s="598"/>
      <c r="H48" s="598"/>
      <c r="I48" s="598"/>
      <c r="J48" s="598"/>
      <c r="K48" s="598"/>
      <c r="L48" s="598"/>
      <c r="M48" s="598"/>
      <c r="N48" s="598"/>
      <c r="O48" s="598"/>
      <c r="P48" s="598"/>
      <c r="Q48" s="599"/>
    </row>
    <row r="49" spans="1:17" s="131" customFormat="1" ht="17.25" thickBot="1" x14ac:dyDescent="0.25">
      <c r="A49" s="130"/>
      <c r="B49" s="143"/>
      <c r="C49" s="143"/>
      <c r="D49" s="143"/>
      <c r="E49" s="143"/>
      <c r="F49" s="143"/>
      <c r="G49" s="143"/>
      <c r="H49" s="143"/>
      <c r="I49" s="143"/>
      <c r="J49" s="143"/>
      <c r="K49" s="143"/>
      <c r="L49" s="143"/>
      <c r="M49" s="143"/>
      <c r="N49" s="143"/>
      <c r="O49" s="189"/>
      <c r="P49" s="189"/>
      <c r="Q49" s="189"/>
    </row>
    <row r="50" spans="1:17" s="121" customFormat="1" ht="17.25" thickBot="1" x14ac:dyDescent="0.3">
      <c r="A50" s="120"/>
      <c r="B50" s="149" t="s">
        <v>55</v>
      </c>
      <c r="C50" s="150"/>
      <c r="D50" s="150"/>
      <c r="E50" s="151"/>
      <c r="F50" s="151"/>
      <c r="G50" s="600" t="s">
        <v>56</v>
      </c>
      <c r="H50" s="601"/>
      <c r="I50" s="601"/>
      <c r="J50" s="601"/>
      <c r="K50" s="601"/>
      <c r="L50" s="601"/>
      <c r="M50" s="602"/>
      <c r="N50" s="152" t="s">
        <v>57</v>
      </c>
      <c r="O50" s="152"/>
      <c r="P50" s="152"/>
      <c r="Q50" s="153"/>
    </row>
    <row r="51" spans="1:17" s="121" customFormat="1" ht="17.25" thickBot="1" x14ac:dyDescent="0.25">
      <c r="A51" s="120"/>
      <c r="B51" s="193" t="s">
        <v>187</v>
      </c>
      <c r="C51" s="154"/>
      <c r="D51" s="154"/>
      <c r="E51" s="154"/>
      <c r="F51" s="154"/>
      <c r="G51" s="154"/>
      <c r="H51" s="154"/>
      <c r="I51" s="155" t="s">
        <v>58</v>
      </c>
      <c r="J51" s="200">
        <v>10</v>
      </c>
      <c r="K51" s="157"/>
      <c r="L51" s="154"/>
      <c r="M51" s="587"/>
      <c r="N51" s="588"/>
      <c r="O51" s="588"/>
      <c r="P51" s="588"/>
      <c r="Q51" s="589"/>
    </row>
    <row r="52" spans="1:17" ht="13.5" thickBot="1" x14ac:dyDescent="0.25">
      <c r="A52" s="93"/>
      <c r="B52" s="154"/>
      <c r="C52" s="154"/>
      <c r="D52" s="154"/>
      <c r="E52" s="154"/>
      <c r="F52" s="154"/>
      <c r="G52" s="154"/>
      <c r="H52" s="154"/>
      <c r="I52" s="564">
        <v>2005</v>
      </c>
      <c r="J52" s="565"/>
      <c r="K52" s="566"/>
      <c r="L52" s="154"/>
      <c r="M52" s="158"/>
      <c r="N52" s="159"/>
      <c r="O52" s="160"/>
      <c r="P52" s="161"/>
      <c r="Q52" s="201"/>
    </row>
    <row r="53" spans="1:17" ht="13.5" thickBot="1" x14ac:dyDescent="0.25">
      <c r="A53" s="93"/>
      <c r="B53" s="567" t="s">
        <v>59</v>
      </c>
      <c r="C53" s="568"/>
      <c r="D53" s="568"/>
      <c r="E53" s="568"/>
      <c r="F53" s="567" t="s">
        <v>60</v>
      </c>
      <c r="G53" s="568"/>
      <c r="H53" s="569"/>
      <c r="I53" s="570">
        <f ca="1">(TODAY()-DATE(I55,J55,K55))/365</f>
        <v>13.016438356164384</v>
      </c>
      <c r="J53" s="571"/>
      <c r="K53" s="572"/>
      <c r="L53" s="154"/>
      <c r="M53" s="158"/>
      <c r="N53" s="159"/>
      <c r="O53" s="160"/>
      <c r="P53" s="161"/>
      <c r="Q53" s="201"/>
    </row>
    <row r="54" spans="1:17" x14ac:dyDescent="0.2">
      <c r="A54" s="93"/>
      <c r="B54" s="573" t="s">
        <v>61</v>
      </c>
      <c r="C54" s="574"/>
      <c r="D54" s="574"/>
      <c r="E54" s="574"/>
      <c r="F54" s="574"/>
      <c r="G54" s="574"/>
      <c r="H54" s="575"/>
      <c r="I54" s="163" t="s">
        <v>62</v>
      </c>
      <c r="J54" s="163" t="s">
        <v>63</v>
      </c>
      <c r="K54" s="164" t="s">
        <v>64</v>
      </c>
      <c r="L54" s="165"/>
      <c r="M54" s="158"/>
      <c r="N54" s="159"/>
      <c r="O54" s="160"/>
      <c r="P54" s="161"/>
      <c r="Q54" s="201"/>
    </row>
    <row r="55" spans="1:17" ht="13.5" thickBot="1" x14ac:dyDescent="0.25">
      <c r="A55" s="93"/>
      <c r="B55" s="576"/>
      <c r="C55" s="577"/>
      <c r="D55" s="577"/>
      <c r="E55" s="577"/>
      <c r="F55" s="577"/>
      <c r="G55" s="577"/>
      <c r="H55" s="578"/>
      <c r="I55" s="166">
        <v>2005</v>
      </c>
      <c r="J55" s="166">
        <v>9</v>
      </c>
      <c r="K55" s="167">
        <v>15</v>
      </c>
      <c r="L55" s="168"/>
      <c r="M55" s="169"/>
      <c r="N55" s="170"/>
      <c r="O55" s="171"/>
      <c r="P55" s="172"/>
      <c r="Q55" s="202"/>
    </row>
    <row r="56" spans="1:17" ht="13.5" thickBot="1" x14ac:dyDescent="0.25">
      <c r="B56" s="154"/>
      <c r="C56" s="154"/>
      <c r="D56" s="154"/>
      <c r="E56" s="154"/>
      <c r="F56" s="154"/>
      <c r="G56" s="154"/>
      <c r="H56" s="154"/>
      <c r="I56" s="154"/>
      <c r="J56" s="154"/>
      <c r="K56" s="154"/>
      <c r="L56" s="154"/>
      <c r="M56" s="154"/>
      <c r="N56" s="154"/>
      <c r="O56" s="174"/>
      <c r="P56" s="174"/>
      <c r="Q56" s="203"/>
    </row>
    <row r="57" spans="1:17" ht="13.5" thickBot="1" x14ac:dyDescent="0.25">
      <c r="B57" s="579" t="s">
        <v>65</v>
      </c>
      <c r="C57" s="580"/>
      <c r="D57" s="580"/>
      <c r="E57" s="580"/>
      <c r="F57" s="581"/>
      <c r="G57" s="582"/>
      <c r="H57" s="583"/>
      <c r="I57" s="584"/>
      <c r="J57" s="584"/>
      <c r="K57" s="175"/>
      <c r="L57" s="545" t="s">
        <v>66</v>
      </c>
      <c r="M57" s="546"/>
      <c r="N57" s="546"/>
      <c r="O57" s="546"/>
      <c r="P57" s="546"/>
      <c r="Q57" s="547"/>
    </row>
    <row r="58" spans="1:17" x14ac:dyDescent="0.2">
      <c r="B58" s="551" t="s">
        <v>67</v>
      </c>
      <c r="C58" s="552"/>
      <c r="D58" s="552"/>
      <c r="E58" s="552"/>
      <c r="F58" s="590">
        <v>5</v>
      </c>
      <c r="G58" s="590"/>
      <c r="H58" s="176" t="s">
        <v>68</v>
      </c>
      <c r="I58" s="554" t="str">
        <f>IF(F59&gt;F58,$R$10,$S$10)</f>
        <v>CUMPLE</v>
      </c>
      <c r="J58" s="556">
        <f>IF(F59&lt;=O52,Q52,IF(AND(F59&gt;M53,F59&lt;=O53),Q53,IF(AND(F59&gt;M54,F59&lt;=O54),Q54,IF(F59&gt;M55,Q55,"REVISAR"))))</f>
        <v>0</v>
      </c>
      <c r="K58" s="154"/>
      <c r="L58" s="548"/>
      <c r="M58" s="549"/>
      <c r="N58" s="549"/>
      <c r="O58" s="549"/>
      <c r="P58" s="549"/>
      <c r="Q58" s="550"/>
    </row>
    <row r="59" spans="1:17" ht="13.5" thickBot="1" x14ac:dyDescent="0.25">
      <c r="B59" s="558" t="s">
        <v>69</v>
      </c>
      <c r="C59" s="559"/>
      <c r="D59" s="559"/>
      <c r="E59" s="559"/>
      <c r="F59" s="560">
        <f>SUM(Q63:Q81)</f>
        <v>11.149086757990972</v>
      </c>
      <c r="G59" s="560"/>
      <c r="H59" s="177" t="s">
        <v>68</v>
      </c>
      <c r="I59" s="555"/>
      <c r="J59" s="557"/>
      <c r="K59" s="178"/>
      <c r="L59" s="561" t="str">
        <f ca="1">IF(I53&gt;J51,"CUMPLE","NO CUMPLE")</f>
        <v>CUMPLE</v>
      </c>
      <c r="M59" s="562"/>
      <c r="N59" s="562"/>
      <c r="O59" s="562"/>
      <c r="P59" s="562"/>
      <c r="Q59" s="563"/>
    </row>
    <row r="60" spans="1:17" ht="13.5" thickBot="1" x14ac:dyDescent="0.25">
      <c r="B60" s="154"/>
      <c r="C60" s="154"/>
      <c r="D60" s="154"/>
      <c r="E60" s="154"/>
      <c r="F60" s="154"/>
      <c r="G60" s="154"/>
      <c r="H60" s="154"/>
      <c r="I60" s="154"/>
      <c r="J60" s="154"/>
      <c r="K60" s="154"/>
      <c r="L60" s="154"/>
      <c r="M60" s="154"/>
      <c r="N60" s="154"/>
      <c r="O60" s="154"/>
      <c r="P60" s="154"/>
      <c r="Q60" s="154"/>
    </row>
    <row r="61" spans="1:17" x14ac:dyDescent="0.2">
      <c r="B61" s="532" t="s">
        <v>70</v>
      </c>
      <c r="C61" s="534" t="s">
        <v>71</v>
      </c>
      <c r="D61" s="534" t="s">
        <v>72</v>
      </c>
      <c r="E61" s="536" t="s">
        <v>94</v>
      </c>
      <c r="F61" s="537"/>
      <c r="G61" s="537"/>
      <c r="H61" s="537"/>
      <c r="I61" s="537"/>
      <c r="J61" s="538"/>
      <c r="K61" s="542" t="s">
        <v>73</v>
      </c>
      <c r="L61" s="543"/>
      <c r="M61" s="544"/>
      <c r="N61" s="542" t="s">
        <v>74</v>
      </c>
      <c r="O61" s="543"/>
      <c r="P61" s="544"/>
      <c r="Q61" s="527" t="s">
        <v>75</v>
      </c>
    </row>
    <row r="62" spans="1:17" x14ac:dyDescent="0.2">
      <c r="B62" s="533"/>
      <c r="C62" s="535"/>
      <c r="D62" s="535"/>
      <c r="E62" s="539"/>
      <c r="F62" s="540"/>
      <c r="G62" s="540"/>
      <c r="H62" s="540"/>
      <c r="I62" s="540"/>
      <c r="J62" s="541"/>
      <c r="K62" s="179" t="s">
        <v>62</v>
      </c>
      <c r="L62" s="180" t="s">
        <v>63</v>
      </c>
      <c r="M62" s="181" t="s">
        <v>64</v>
      </c>
      <c r="N62" s="179" t="s">
        <v>62</v>
      </c>
      <c r="O62" s="180" t="s">
        <v>63</v>
      </c>
      <c r="P62" s="181" t="s">
        <v>64</v>
      </c>
      <c r="Q62" s="528"/>
    </row>
    <row r="63" spans="1:17" x14ac:dyDescent="0.2">
      <c r="B63" s="182"/>
      <c r="C63" s="183"/>
      <c r="D63" s="184"/>
      <c r="K63" s="274"/>
      <c r="L63" s="274"/>
      <c r="M63" s="274"/>
      <c r="N63" s="274"/>
      <c r="O63" s="274"/>
      <c r="P63" s="274"/>
      <c r="Q63" s="186"/>
    </row>
    <row r="64" spans="1:17" x14ac:dyDescent="0.2">
      <c r="B64" s="187"/>
      <c r="C64" s="183"/>
      <c r="D64" s="184"/>
      <c r="E64" s="670" t="s">
        <v>89</v>
      </c>
      <c r="F64" s="670"/>
      <c r="G64" s="670"/>
      <c r="H64" s="670"/>
      <c r="I64" s="670"/>
      <c r="J64" s="670"/>
      <c r="K64" s="185">
        <v>2017</v>
      </c>
      <c r="L64" s="185">
        <v>9</v>
      </c>
      <c r="M64" s="185">
        <v>7</v>
      </c>
      <c r="N64" s="185">
        <v>2018</v>
      </c>
      <c r="O64" s="185">
        <v>6</v>
      </c>
      <c r="P64" s="185">
        <v>26</v>
      </c>
      <c r="Q64" s="186">
        <f t="shared" ref="Q64:Q81" si="0">(N64+(O64/12)+(P64/365))-(K64+(L64/12)+(M64/365))</f>
        <v>0.80205479452069994</v>
      </c>
    </row>
    <row r="65" spans="2:17" x14ac:dyDescent="0.2">
      <c r="B65" s="187"/>
      <c r="C65" s="183"/>
      <c r="D65" s="184"/>
      <c r="E65" s="670" t="s">
        <v>186</v>
      </c>
      <c r="F65" s="670"/>
      <c r="G65" s="670"/>
      <c r="H65" s="670"/>
      <c r="I65" s="670"/>
      <c r="J65" s="670"/>
      <c r="K65" s="185">
        <v>2007</v>
      </c>
      <c r="L65" s="185">
        <v>2</v>
      </c>
      <c r="M65" s="185">
        <v>1</v>
      </c>
      <c r="N65" s="185">
        <v>2017</v>
      </c>
      <c r="O65" s="185">
        <v>6</v>
      </c>
      <c r="P65" s="185">
        <v>6</v>
      </c>
      <c r="Q65" s="186">
        <f t="shared" si="0"/>
        <v>10.347031963470272</v>
      </c>
    </row>
    <row r="66" spans="2:17" x14ac:dyDescent="0.2">
      <c r="B66" s="182"/>
      <c r="C66" s="183"/>
      <c r="D66" s="184"/>
      <c r="E66" s="519"/>
      <c r="F66" s="519"/>
      <c r="G66" s="519"/>
      <c r="H66" s="519"/>
      <c r="I66" s="519"/>
      <c r="J66" s="519"/>
      <c r="K66" s="185"/>
      <c r="L66" s="185"/>
      <c r="M66" s="185"/>
      <c r="N66" s="185"/>
      <c r="O66" s="185"/>
      <c r="P66" s="185"/>
      <c r="Q66" s="186">
        <f t="shared" si="0"/>
        <v>0</v>
      </c>
    </row>
    <row r="67" spans="2:17" x14ac:dyDescent="0.2">
      <c r="B67" s="182"/>
      <c r="C67" s="183"/>
      <c r="D67" s="184"/>
      <c r="E67" s="519"/>
      <c r="F67" s="519"/>
      <c r="G67" s="519"/>
      <c r="H67" s="519"/>
      <c r="I67" s="519"/>
      <c r="J67" s="519"/>
      <c r="K67" s="185"/>
      <c r="L67" s="185"/>
      <c r="M67" s="185"/>
      <c r="N67" s="185"/>
      <c r="O67" s="185"/>
      <c r="P67" s="185"/>
      <c r="Q67" s="186">
        <f t="shared" si="0"/>
        <v>0</v>
      </c>
    </row>
    <row r="68" spans="2:17" x14ac:dyDescent="0.2">
      <c r="B68" s="182"/>
      <c r="C68" s="183"/>
      <c r="D68" s="184"/>
      <c r="E68" s="519"/>
      <c r="F68" s="519"/>
      <c r="G68" s="519"/>
      <c r="H68" s="519"/>
      <c r="I68" s="519"/>
      <c r="J68" s="519"/>
      <c r="K68" s="185"/>
      <c r="L68" s="185"/>
      <c r="M68" s="185"/>
      <c r="N68" s="185"/>
      <c r="O68" s="185"/>
      <c r="P68" s="185"/>
      <c r="Q68" s="186">
        <f t="shared" si="0"/>
        <v>0</v>
      </c>
    </row>
    <row r="69" spans="2:17" x14ac:dyDescent="0.2">
      <c r="B69" s="182"/>
      <c r="C69" s="182"/>
      <c r="D69" s="184"/>
      <c r="E69" s="519"/>
      <c r="F69" s="519"/>
      <c r="G69" s="519"/>
      <c r="H69" s="519"/>
      <c r="I69" s="519"/>
      <c r="J69" s="519"/>
      <c r="K69" s="185"/>
      <c r="L69" s="185"/>
      <c r="M69" s="185"/>
      <c r="N69" s="185"/>
      <c r="O69" s="185"/>
      <c r="P69" s="185"/>
      <c r="Q69" s="186">
        <f t="shared" si="0"/>
        <v>0</v>
      </c>
    </row>
    <row r="70" spans="2:17" x14ac:dyDescent="0.2">
      <c r="B70" s="182"/>
      <c r="C70" s="182"/>
      <c r="D70" s="184"/>
      <c r="E70" s="519"/>
      <c r="F70" s="519"/>
      <c r="G70" s="519"/>
      <c r="H70" s="519"/>
      <c r="I70" s="519"/>
      <c r="J70" s="519"/>
      <c r="K70" s="185"/>
      <c r="L70" s="185"/>
      <c r="M70" s="185"/>
      <c r="N70" s="185"/>
      <c r="O70" s="185"/>
      <c r="P70" s="185"/>
      <c r="Q70" s="186">
        <f t="shared" si="0"/>
        <v>0</v>
      </c>
    </row>
    <row r="71" spans="2:17" x14ac:dyDescent="0.2">
      <c r="B71" s="182"/>
      <c r="C71" s="182"/>
      <c r="D71" s="184"/>
      <c r="E71" s="519"/>
      <c r="F71" s="519"/>
      <c r="G71" s="519"/>
      <c r="H71" s="519"/>
      <c r="I71" s="519"/>
      <c r="J71" s="519"/>
      <c r="K71" s="185"/>
      <c r="L71" s="185"/>
      <c r="M71" s="185"/>
      <c r="N71" s="185"/>
      <c r="O71" s="185"/>
      <c r="P71" s="185"/>
      <c r="Q71" s="186">
        <f t="shared" si="0"/>
        <v>0</v>
      </c>
    </row>
    <row r="72" spans="2:17" x14ac:dyDescent="0.2">
      <c r="B72" s="182"/>
      <c r="C72" s="182"/>
      <c r="D72" s="184"/>
      <c r="E72" s="519"/>
      <c r="F72" s="519"/>
      <c r="G72" s="519"/>
      <c r="H72" s="519"/>
      <c r="I72" s="519"/>
      <c r="J72" s="519"/>
      <c r="K72" s="185"/>
      <c r="L72" s="185"/>
      <c r="M72" s="185"/>
      <c r="N72" s="185"/>
      <c r="O72" s="185"/>
      <c r="P72" s="185"/>
      <c r="Q72" s="186">
        <f t="shared" si="0"/>
        <v>0</v>
      </c>
    </row>
    <row r="73" spans="2:17" x14ac:dyDescent="0.2">
      <c r="B73" s="182"/>
      <c r="C73" s="182"/>
      <c r="D73" s="184"/>
      <c r="E73" s="519"/>
      <c r="F73" s="519"/>
      <c r="G73" s="519"/>
      <c r="H73" s="519"/>
      <c r="I73" s="519"/>
      <c r="J73" s="519"/>
      <c r="K73" s="185"/>
      <c r="L73" s="185"/>
      <c r="M73" s="185"/>
      <c r="N73" s="185"/>
      <c r="O73" s="185"/>
      <c r="P73" s="185"/>
      <c r="Q73" s="186">
        <f t="shared" si="0"/>
        <v>0</v>
      </c>
    </row>
    <row r="74" spans="2:17" x14ac:dyDescent="0.2">
      <c r="B74" s="182"/>
      <c r="C74" s="182"/>
      <c r="D74" s="184"/>
      <c r="E74" s="519"/>
      <c r="F74" s="519"/>
      <c r="G74" s="519"/>
      <c r="H74" s="519"/>
      <c r="I74" s="519"/>
      <c r="J74" s="519"/>
      <c r="K74" s="185"/>
      <c r="L74" s="185"/>
      <c r="M74" s="185"/>
      <c r="N74" s="185"/>
      <c r="O74" s="185"/>
      <c r="P74" s="185"/>
      <c r="Q74" s="186">
        <f t="shared" si="0"/>
        <v>0</v>
      </c>
    </row>
    <row r="75" spans="2:17" x14ac:dyDescent="0.2">
      <c r="B75" s="182"/>
      <c r="C75" s="182"/>
      <c r="D75" s="184"/>
      <c r="E75" s="519"/>
      <c r="F75" s="519"/>
      <c r="G75" s="519"/>
      <c r="H75" s="519"/>
      <c r="I75" s="519"/>
      <c r="J75" s="519"/>
      <c r="K75" s="185"/>
      <c r="L75" s="185"/>
      <c r="M75" s="185"/>
      <c r="N75" s="185"/>
      <c r="O75" s="185"/>
      <c r="P75" s="185"/>
      <c r="Q75" s="186">
        <f t="shared" si="0"/>
        <v>0</v>
      </c>
    </row>
    <row r="76" spans="2:17" x14ac:dyDescent="0.2">
      <c r="B76" s="182"/>
      <c r="C76" s="182"/>
      <c r="D76" s="184"/>
      <c r="E76" s="519"/>
      <c r="F76" s="519"/>
      <c r="G76" s="519"/>
      <c r="H76" s="519"/>
      <c r="I76" s="519"/>
      <c r="J76" s="519"/>
      <c r="K76" s="185"/>
      <c r="L76" s="185"/>
      <c r="M76" s="185"/>
      <c r="N76" s="185"/>
      <c r="O76" s="185"/>
      <c r="P76" s="185"/>
      <c r="Q76" s="186">
        <f t="shared" si="0"/>
        <v>0</v>
      </c>
    </row>
    <row r="77" spans="2:17" x14ac:dyDescent="0.2">
      <c r="B77" s="182"/>
      <c r="C77" s="182"/>
      <c r="D77" s="184"/>
      <c r="E77" s="519"/>
      <c r="F77" s="519"/>
      <c r="G77" s="519"/>
      <c r="H77" s="519"/>
      <c r="I77" s="519"/>
      <c r="J77" s="519"/>
      <c r="K77" s="185"/>
      <c r="L77" s="185"/>
      <c r="M77" s="185"/>
      <c r="N77" s="185"/>
      <c r="O77" s="185"/>
      <c r="P77" s="185"/>
      <c r="Q77" s="186">
        <f t="shared" si="0"/>
        <v>0</v>
      </c>
    </row>
    <row r="78" spans="2:17" x14ac:dyDescent="0.2">
      <c r="B78" s="182"/>
      <c r="C78" s="182"/>
      <c r="D78" s="184"/>
      <c r="E78" s="519"/>
      <c r="F78" s="519"/>
      <c r="G78" s="519"/>
      <c r="H78" s="519"/>
      <c r="I78" s="519"/>
      <c r="J78" s="519"/>
      <c r="K78" s="185"/>
      <c r="L78" s="185"/>
      <c r="M78" s="185"/>
      <c r="N78" s="185"/>
      <c r="O78" s="185"/>
      <c r="P78" s="185"/>
      <c r="Q78" s="186">
        <f t="shared" si="0"/>
        <v>0</v>
      </c>
    </row>
    <row r="79" spans="2:17" x14ac:dyDescent="0.2">
      <c r="B79" s="182"/>
      <c r="C79" s="182"/>
      <c r="D79" s="184"/>
      <c r="E79" s="519"/>
      <c r="F79" s="519"/>
      <c r="G79" s="519"/>
      <c r="H79" s="519"/>
      <c r="I79" s="519"/>
      <c r="J79" s="519"/>
      <c r="K79" s="185"/>
      <c r="L79" s="185"/>
      <c r="M79" s="185"/>
      <c r="N79" s="185"/>
      <c r="O79" s="185"/>
      <c r="P79" s="185"/>
      <c r="Q79" s="186">
        <f t="shared" si="0"/>
        <v>0</v>
      </c>
    </row>
    <row r="80" spans="2:17" x14ac:dyDescent="0.2">
      <c r="B80" s="182"/>
      <c r="C80" s="182"/>
      <c r="D80" s="184"/>
      <c r="E80" s="519"/>
      <c r="F80" s="519"/>
      <c r="G80" s="519"/>
      <c r="H80" s="519"/>
      <c r="I80" s="519"/>
      <c r="J80" s="519"/>
      <c r="K80" s="185"/>
      <c r="L80" s="185"/>
      <c r="M80" s="185"/>
      <c r="N80" s="185"/>
      <c r="O80" s="185"/>
      <c r="P80" s="185"/>
      <c r="Q80" s="186">
        <f t="shared" si="0"/>
        <v>0</v>
      </c>
    </row>
    <row r="81" spans="2:17" ht="13.5" thickBot="1" x14ac:dyDescent="0.25">
      <c r="B81" s="182"/>
      <c r="C81" s="182"/>
      <c r="D81" s="184"/>
      <c r="E81" s="519"/>
      <c r="F81" s="519"/>
      <c r="G81" s="519"/>
      <c r="H81" s="519"/>
      <c r="I81" s="519"/>
      <c r="J81" s="519"/>
      <c r="K81" s="185"/>
      <c r="L81" s="185"/>
      <c r="M81" s="185"/>
      <c r="N81" s="185"/>
      <c r="O81" s="185"/>
      <c r="P81" s="185"/>
      <c r="Q81" s="186">
        <f t="shared" si="0"/>
        <v>0</v>
      </c>
    </row>
    <row r="82" spans="2:17" ht="13.5" thickBot="1" x14ac:dyDescent="0.25">
      <c r="B82" s="520" t="str">
        <f ca="1">IF(AND(I58=$R$10,L59=$R$10),"CUMPLE","NO CUMPLE")</f>
        <v>CUMPLE</v>
      </c>
      <c r="C82" s="521"/>
      <c r="D82" s="521"/>
      <c r="E82" s="521"/>
      <c r="F82" s="521"/>
      <c r="G82" s="521"/>
      <c r="H82" s="521"/>
      <c r="I82" s="521"/>
      <c r="J82" s="521"/>
      <c r="K82" s="521"/>
      <c r="L82" s="521"/>
      <c r="M82" s="521"/>
      <c r="N82" s="521"/>
      <c r="O82" s="521"/>
      <c r="P82" s="521"/>
      <c r="Q82" s="522"/>
    </row>
    <row r="83" spans="2:17" ht="42" customHeight="1" thickBot="1" x14ac:dyDescent="0.25">
      <c r="B83" s="214"/>
      <c r="C83" s="214"/>
      <c r="D83" s="214"/>
      <c r="E83" s="214"/>
      <c r="F83" s="214"/>
      <c r="G83" s="214"/>
      <c r="H83" s="214"/>
      <c r="I83" s="214"/>
      <c r="J83" s="214"/>
      <c r="K83" s="214"/>
      <c r="L83" s="214"/>
      <c r="M83" s="214"/>
      <c r="N83" s="214"/>
      <c r="O83" s="214"/>
      <c r="P83" s="214"/>
      <c r="Q83" s="214"/>
    </row>
    <row r="84" spans="2:17" ht="29.25" customHeight="1" thickBot="1" x14ac:dyDescent="0.25">
      <c r="B84" s="667" t="s">
        <v>185</v>
      </c>
      <c r="C84" s="667"/>
      <c r="D84" s="667"/>
      <c r="E84" s="667"/>
      <c r="F84" s="667"/>
      <c r="G84" s="667"/>
      <c r="H84" s="667"/>
      <c r="I84" s="214"/>
      <c r="J84" s="214"/>
      <c r="K84" s="214"/>
      <c r="L84" s="214"/>
      <c r="M84" s="214"/>
      <c r="N84" s="214"/>
      <c r="O84" s="214"/>
      <c r="P84" s="214"/>
      <c r="Q84" s="214"/>
    </row>
    <row r="85" spans="2:17" ht="13.5" thickBot="1" x14ac:dyDescent="0.25">
      <c r="B85" s="668"/>
      <c r="C85" s="668"/>
      <c r="D85" s="668"/>
      <c r="E85" s="668"/>
      <c r="F85" s="668"/>
      <c r="G85" s="668"/>
      <c r="H85" s="668"/>
      <c r="I85" s="155" t="s">
        <v>58</v>
      </c>
      <c r="J85" s="156">
        <v>5</v>
      </c>
      <c r="K85" s="157"/>
      <c r="L85" s="154"/>
      <c r="M85" s="587"/>
      <c r="N85" s="588"/>
      <c r="O85" s="588"/>
      <c r="P85" s="588"/>
      <c r="Q85" s="589"/>
    </row>
    <row r="86" spans="2:17" ht="13.5" thickBot="1" x14ac:dyDescent="0.25">
      <c r="B86" s="669"/>
      <c r="C86" s="669"/>
      <c r="D86" s="669"/>
      <c r="E86" s="669"/>
      <c r="F86" s="669"/>
      <c r="G86" s="669"/>
      <c r="H86" s="669"/>
      <c r="I86" s="564">
        <v>2005</v>
      </c>
      <c r="J86" s="565"/>
      <c r="K86" s="566"/>
      <c r="L86" s="154"/>
      <c r="M86" s="158"/>
      <c r="N86" s="159"/>
      <c r="O86" s="160"/>
      <c r="P86" s="161"/>
      <c r="Q86" s="162"/>
    </row>
    <row r="87" spans="2:17" ht="13.5" thickBot="1" x14ac:dyDescent="0.25">
      <c r="B87" s="567" t="s">
        <v>184</v>
      </c>
      <c r="C87" s="568"/>
      <c r="D87" s="568"/>
      <c r="E87" s="568"/>
      <c r="F87" s="567" t="s">
        <v>60</v>
      </c>
      <c r="G87" s="568"/>
      <c r="H87" s="569"/>
      <c r="I87" s="570">
        <f ca="1">(TODAY()-DATE(I89,J89,K89))/365</f>
        <v>6.7890410958904113</v>
      </c>
      <c r="J87" s="571"/>
      <c r="K87" s="572"/>
      <c r="L87" s="154"/>
      <c r="M87" s="158"/>
      <c r="N87" s="159"/>
      <c r="O87" s="160"/>
      <c r="P87" s="161"/>
      <c r="Q87" s="162"/>
    </row>
    <row r="88" spans="2:17" x14ac:dyDescent="0.2">
      <c r="B88" s="573" t="s">
        <v>77</v>
      </c>
      <c r="C88" s="574"/>
      <c r="D88" s="574"/>
      <c r="E88" s="574"/>
      <c r="F88" s="574"/>
      <c r="G88" s="574"/>
      <c r="H88" s="575"/>
      <c r="I88" s="163" t="s">
        <v>62</v>
      </c>
      <c r="J88" s="163" t="s">
        <v>63</v>
      </c>
      <c r="K88" s="164" t="s">
        <v>64</v>
      </c>
      <c r="L88" s="165"/>
      <c r="M88" s="158"/>
      <c r="N88" s="159"/>
      <c r="O88" s="160"/>
      <c r="P88" s="161"/>
      <c r="Q88" s="162"/>
    </row>
    <row r="89" spans="2:17" ht="13.5" thickBot="1" x14ac:dyDescent="0.25">
      <c r="B89" s="576"/>
      <c r="C89" s="577"/>
      <c r="D89" s="577"/>
      <c r="E89" s="577"/>
      <c r="F89" s="577"/>
      <c r="G89" s="577"/>
      <c r="H89" s="578"/>
      <c r="I89" s="166">
        <v>2011</v>
      </c>
      <c r="J89" s="166">
        <v>12</v>
      </c>
      <c r="K89" s="167">
        <v>6</v>
      </c>
      <c r="L89" s="168"/>
      <c r="M89" s="169"/>
      <c r="N89" s="170"/>
      <c r="O89" s="171"/>
      <c r="P89" s="172"/>
      <c r="Q89" s="173"/>
    </row>
    <row r="90" spans="2:17" ht="13.5" thickBot="1" x14ac:dyDescent="0.25">
      <c r="B90" s="154"/>
      <c r="C90" s="154"/>
      <c r="D90" s="154"/>
      <c r="E90" s="154"/>
      <c r="F90" s="154"/>
      <c r="G90" s="154"/>
      <c r="H90" s="154"/>
      <c r="I90" s="154"/>
      <c r="J90" s="154"/>
      <c r="K90" s="154"/>
      <c r="L90" s="154"/>
      <c r="M90" s="154"/>
      <c r="N90" s="154"/>
      <c r="O90" s="174"/>
      <c r="P90" s="174"/>
      <c r="Q90" s="174"/>
    </row>
    <row r="91" spans="2:17" ht="13.5" thickBot="1" x14ac:dyDescent="0.25">
      <c r="B91" s="579" t="s">
        <v>65</v>
      </c>
      <c r="C91" s="580"/>
      <c r="D91" s="580"/>
      <c r="E91" s="580"/>
      <c r="F91" s="581"/>
      <c r="G91" s="582"/>
      <c r="H91" s="583"/>
      <c r="I91" s="584"/>
      <c r="J91" s="584"/>
      <c r="K91" s="175"/>
      <c r="L91" s="545" t="s">
        <v>66</v>
      </c>
      <c r="M91" s="546"/>
      <c r="N91" s="546"/>
      <c r="O91" s="546"/>
      <c r="P91" s="546"/>
      <c r="Q91" s="547"/>
    </row>
    <row r="92" spans="2:17" x14ac:dyDescent="0.2">
      <c r="B92" s="551" t="s">
        <v>67</v>
      </c>
      <c r="C92" s="552"/>
      <c r="D92" s="552"/>
      <c r="E92" s="552"/>
      <c r="F92" s="590">
        <v>5</v>
      </c>
      <c r="G92" s="590"/>
      <c r="H92" s="176" t="s">
        <v>68</v>
      </c>
      <c r="I92" s="554" t="str">
        <f>IF(F93&gt;F92,$R$10,$S$10)</f>
        <v>CUMPLE</v>
      </c>
      <c r="J92" s="556">
        <f>IF(F93&lt;=O86,Q86,IF(AND(F93&gt;M87,F93&lt;=O87),Q87,IF(AND(F93&gt;M88,F93&lt;=O88),Q88,IF(F93&gt;M89,Q89,"REVISAR"))))</f>
        <v>0</v>
      </c>
      <c r="K92" s="154"/>
      <c r="L92" s="548"/>
      <c r="M92" s="549"/>
      <c r="N92" s="549"/>
      <c r="O92" s="549"/>
      <c r="P92" s="549"/>
      <c r="Q92" s="550"/>
    </row>
    <row r="93" spans="2:17" ht="13.5" thickBot="1" x14ac:dyDescent="0.25">
      <c r="B93" s="558" t="s">
        <v>69</v>
      </c>
      <c r="C93" s="559"/>
      <c r="D93" s="559"/>
      <c r="E93" s="559"/>
      <c r="F93" s="560">
        <f>SUM(Q97:Q115)</f>
        <v>7.6392694063927138</v>
      </c>
      <c r="G93" s="560"/>
      <c r="H93" s="177" t="s">
        <v>68</v>
      </c>
      <c r="I93" s="555"/>
      <c r="J93" s="557"/>
      <c r="K93" s="178"/>
      <c r="L93" s="561" t="str">
        <f ca="1">IF(I87&gt;J85,"CUMPLE","NO CUMPLE")</f>
        <v>CUMPLE</v>
      </c>
      <c r="M93" s="562"/>
      <c r="N93" s="562"/>
      <c r="O93" s="562"/>
      <c r="P93" s="562"/>
      <c r="Q93" s="563"/>
    </row>
    <row r="94" spans="2:17" ht="13.5" thickBot="1" x14ac:dyDescent="0.25">
      <c r="B94" s="154"/>
      <c r="C94" s="154"/>
      <c r="D94" s="154"/>
      <c r="E94" s="154"/>
      <c r="F94" s="154"/>
      <c r="G94" s="154"/>
      <c r="H94" s="154"/>
      <c r="I94" s="154"/>
      <c r="J94" s="154"/>
      <c r="K94" s="154"/>
      <c r="L94" s="154"/>
      <c r="M94" s="154"/>
      <c r="N94" s="154"/>
      <c r="O94" s="154"/>
      <c r="P94" s="154"/>
      <c r="Q94" s="154"/>
    </row>
    <row r="95" spans="2:17" x14ac:dyDescent="0.2">
      <c r="B95" s="532" t="s">
        <v>70</v>
      </c>
      <c r="C95" s="534" t="s">
        <v>71</v>
      </c>
      <c r="D95" s="534" t="s">
        <v>72</v>
      </c>
      <c r="E95" s="536" t="s">
        <v>95</v>
      </c>
      <c r="F95" s="537"/>
      <c r="G95" s="537"/>
      <c r="H95" s="537"/>
      <c r="I95" s="537"/>
      <c r="J95" s="538"/>
      <c r="K95" s="542" t="s">
        <v>73</v>
      </c>
      <c r="L95" s="543"/>
      <c r="M95" s="544"/>
      <c r="N95" s="542" t="s">
        <v>74</v>
      </c>
      <c r="O95" s="543"/>
      <c r="P95" s="544"/>
      <c r="Q95" s="527" t="s">
        <v>75</v>
      </c>
    </row>
    <row r="96" spans="2:17" x14ac:dyDescent="0.2">
      <c r="B96" s="533"/>
      <c r="C96" s="535"/>
      <c r="D96" s="535"/>
      <c r="E96" s="539"/>
      <c r="F96" s="540"/>
      <c r="G96" s="540"/>
      <c r="H96" s="540"/>
      <c r="I96" s="540"/>
      <c r="J96" s="541"/>
      <c r="K96" s="179" t="s">
        <v>62</v>
      </c>
      <c r="L96" s="180" t="s">
        <v>63</v>
      </c>
      <c r="M96" s="181" t="s">
        <v>64</v>
      </c>
      <c r="N96" s="179" t="s">
        <v>62</v>
      </c>
      <c r="O96" s="180" t="s">
        <v>63</v>
      </c>
      <c r="P96" s="181" t="s">
        <v>64</v>
      </c>
      <c r="Q96" s="528"/>
    </row>
    <row r="97" spans="2:17" x14ac:dyDescent="0.2">
      <c r="B97" s="182"/>
      <c r="C97" s="183"/>
      <c r="D97" s="184"/>
      <c r="Q97" s="186"/>
    </row>
    <row r="98" spans="2:17" x14ac:dyDescent="0.2">
      <c r="B98" s="187"/>
      <c r="C98" s="183"/>
      <c r="D98" s="184"/>
      <c r="Q98" s="186"/>
    </row>
    <row r="99" spans="2:17" x14ac:dyDescent="0.2">
      <c r="B99" s="187"/>
      <c r="C99" s="183"/>
      <c r="D99" s="184"/>
      <c r="E99" s="519" t="s">
        <v>183</v>
      </c>
      <c r="F99" s="519"/>
      <c r="G99" s="519"/>
      <c r="H99" s="519"/>
      <c r="I99" s="519"/>
      <c r="J99" s="519"/>
      <c r="K99" s="185">
        <v>2011</v>
      </c>
      <c r="L99" s="185">
        <v>1</v>
      </c>
      <c r="M99" s="185">
        <v>11</v>
      </c>
      <c r="N99" s="185">
        <v>2018</v>
      </c>
      <c r="O99" s="185">
        <v>9</v>
      </c>
      <c r="P99" s="185">
        <v>1</v>
      </c>
      <c r="Q99" s="186">
        <f>(N99+(O99/12)+(P99/365))-(K99+(L99/12)+(M99/365))</f>
        <v>7.6392694063927138</v>
      </c>
    </row>
    <row r="100" spans="2:17" x14ac:dyDescent="0.2">
      <c r="B100" s="182"/>
      <c r="C100" s="183"/>
      <c r="D100" s="184"/>
      <c r="E100" s="519"/>
      <c r="F100" s="519"/>
      <c r="G100" s="519"/>
      <c r="H100" s="519"/>
      <c r="I100" s="519"/>
      <c r="J100" s="519"/>
      <c r="K100" s="185"/>
      <c r="L100" s="185"/>
      <c r="M100" s="185"/>
      <c r="N100" s="185"/>
      <c r="O100" s="185"/>
      <c r="P100" s="185"/>
      <c r="Q100" s="186">
        <f>(N67+(O67/12)+(P67/365))-(K67+(L67/12)+(M67/365))</f>
        <v>0</v>
      </c>
    </row>
    <row r="101" spans="2:17" x14ac:dyDescent="0.2">
      <c r="B101" s="182"/>
      <c r="C101" s="183"/>
      <c r="D101" s="184"/>
      <c r="E101" s="519"/>
      <c r="F101" s="519"/>
      <c r="G101" s="519"/>
      <c r="H101" s="519"/>
      <c r="I101" s="519"/>
      <c r="J101" s="519"/>
      <c r="K101" s="185"/>
      <c r="L101" s="185"/>
      <c r="M101" s="185"/>
      <c r="N101" s="185"/>
      <c r="O101" s="185"/>
      <c r="P101" s="185"/>
      <c r="Q101" s="186">
        <f t="shared" ref="Q101:Q115" si="1">(N101+(O101/12)+(P101/365))-(K101+(L101/12)+(M101/365))</f>
        <v>0</v>
      </c>
    </row>
    <row r="102" spans="2:17" x14ac:dyDescent="0.2">
      <c r="B102" s="182"/>
      <c r="C102" s="183"/>
      <c r="D102" s="184"/>
      <c r="E102" s="519"/>
      <c r="F102" s="519"/>
      <c r="G102" s="519"/>
      <c r="H102" s="519"/>
      <c r="I102" s="519"/>
      <c r="J102" s="519"/>
      <c r="K102" s="185"/>
      <c r="L102" s="185"/>
      <c r="M102" s="185"/>
      <c r="N102" s="185"/>
      <c r="O102" s="185"/>
      <c r="P102" s="185"/>
      <c r="Q102" s="186">
        <f t="shared" si="1"/>
        <v>0</v>
      </c>
    </row>
    <row r="103" spans="2:17" x14ac:dyDescent="0.2">
      <c r="B103" s="182"/>
      <c r="C103" s="182"/>
      <c r="D103" s="184"/>
      <c r="E103" s="519"/>
      <c r="F103" s="519"/>
      <c r="G103" s="519"/>
      <c r="H103" s="519"/>
      <c r="I103" s="519"/>
      <c r="J103" s="519"/>
      <c r="K103" s="185"/>
      <c r="L103" s="185"/>
      <c r="M103" s="185"/>
      <c r="N103" s="185"/>
      <c r="O103" s="185"/>
      <c r="P103" s="185"/>
      <c r="Q103" s="186">
        <f t="shared" si="1"/>
        <v>0</v>
      </c>
    </row>
    <row r="104" spans="2:17" x14ac:dyDescent="0.2">
      <c r="B104" s="182"/>
      <c r="C104" s="182"/>
      <c r="D104" s="184"/>
      <c r="E104" s="519"/>
      <c r="F104" s="519"/>
      <c r="G104" s="519"/>
      <c r="H104" s="519"/>
      <c r="I104" s="519"/>
      <c r="J104" s="519"/>
      <c r="K104" s="185"/>
      <c r="L104" s="185"/>
      <c r="M104" s="185"/>
      <c r="N104" s="185"/>
      <c r="O104" s="185"/>
      <c r="P104" s="185"/>
      <c r="Q104" s="186">
        <f t="shared" si="1"/>
        <v>0</v>
      </c>
    </row>
    <row r="105" spans="2:17" x14ac:dyDescent="0.2">
      <c r="B105" s="182"/>
      <c r="C105" s="182"/>
      <c r="D105" s="184"/>
      <c r="E105" s="519"/>
      <c r="F105" s="519"/>
      <c r="G105" s="519"/>
      <c r="H105" s="519"/>
      <c r="I105" s="519"/>
      <c r="J105" s="519"/>
      <c r="K105" s="185"/>
      <c r="L105" s="185"/>
      <c r="M105" s="185"/>
      <c r="N105" s="185"/>
      <c r="O105" s="185"/>
      <c r="P105" s="185"/>
      <c r="Q105" s="186">
        <f t="shared" si="1"/>
        <v>0</v>
      </c>
    </row>
    <row r="106" spans="2:17" x14ac:dyDescent="0.2">
      <c r="B106" s="182"/>
      <c r="C106" s="182"/>
      <c r="D106" s="184"/>
      <c r="E106" s="519"/>
      <c r="F106" s="519"/>
      <c r="G106" s="519"/>
      <c r="H106" s="519"/>
      <c r="I106" s="519"/>
      <c r="J106" s="519"/>
      <c r="K106" s="185"/>
      <c r="L106" s="185"/>
      <c r="M106" s="185"/>
      <c r="N106" s="185"/>
      <c r="O106" s="185"/>
      <c r="P106" s="185"/>
      <c r="Q106" s="186">
        <f t="shared" si="1"/>
        <v>0</v>
      </c>
    </row>
    <row r="107" spans="2:17" x14ac:dyDescent="0.2">
      <c r="B107" s="182"/>
      <c r="C107" s="182"/>
      <c r="D107" s="184"/>
      <c r="E107" s="519"/>
      <c r="F107" s="519"/>
      <c r="G107" s="519"/>
      <c r="H107" s="519"/>
      <c r="I107" s="519"/>
      <c r="J107" s="519"/>
      <c r="K107" s="185"/>
      <c r="L107" s="185"/>
      <c r="M107" s="185"/>
      <c r="N107" s="185"/>
      <c r="O107" s="185"/>
      <c r="P107" s="185"/>
      <c r="Q107" s="186">
        <f t="shared" si="1"/>
        <v>0</v>
      </c>
    </row>
    <row r="108" spans="2:17" x14ac:dyDescent="0.2">
      <c r="B108" s="182"/>
      <c r="C108" s="182"/>
      <c r="D108" s="184"/>
      <c r="E108" s="519"/>
      <c r="F108" s="519"/>
      <c r="G108" s="519"/>
      <c r="H108" s="519"/>
      <c r="I108" s="519"/>
      <c r="J108" s="519"/>
      <c r="K108" s="185"/>
      <c r="L108" s="185"/>
      <c r="M108" s="185"/>
      <c r="N108" s="185"/>
      <c r="O108" s="185"/>
      <c r="P108" s="185"/>
      <c r="Q108" s="186">
        <f t="shared" si="1"/>
        <v>0</v>
      </c>
    </row>
    <row r="109" spans="2:17" x14ac:dyDescent="0.2">
      <c r="B109" s="182"/>
      <c r="C109" s="182"/>
      <c r="D109" s="184"/>
      <c r="E109" s="519"/>
      <c r="F109" s="519"/>
      <c r="G109" s="519"/>
      <c r="H109" s="519"/>
      <c r="I109" s="519"/>
      <c r="J109" s="519"/>
      <c r="K109" s="185"/>
      <c r="L109" s="185"/>
      <c r="M109" s="185"/>
      <c r="N109" s="185"/>
      <c r="O109" s="185"/>
      <c r="P109" s="185"/>
      <c r="Q109" s="186">
        <f t="shared" si="1"/>
        <v>0</v>
      </c>
    </row>
    <row r="110" spans="2:17" x14ac:dyDescent="0.2">
      <c r="B110" s="182"/>
      <c r="C110" s="182"/>
      <c r="D110" s="184"/>
      <c r="E110" s="519"/>
      <c r="F110" s="519"/>
      <c r="G110" s="519"/>
      <c r="H110" s="519"/>
      <c r="I110" s="519"/>
      <c r="J110" s="519"/>
      <c r="K110" s="185"/>
      <c r="L110" s="185"/>
      <c r="M110" s="185"/>
      <c r="N110" s="185"/>
      <c r="O110" s="185"/>
      <c r="P110" s="185"/>
      <c r="Q110" s="186">
        <f t="shared" si="1"/>
        <v>0</v>
      </c>
    </row>
    <row r="111" spans="2:17" x14ac:dyDescent="0.2">
      <c r="B111" s="182"/>
      <c r="C111" s="182"/>
      <c r="D111" s="184"/>
      <c r="E111" s="519"/>
      <c r="F111" s="519"/>
      <c r="G111" s="519"/>
      <c r="H111" s="519"/>
      <c r="I111" s="519"/>
      <c r="J111" s="519"/>
      <c r="K111" s="185"/>
      <c r="L111" s="185"/>
      <c r="M111" s="185"/>
      <c r="N111" s="185"/>
      <c r="O111" s="185"/>
      <c r="P111" s="185"/>
      <c r="Q111" s="186">
        <f t="shared" si="1"/>
        <v>0</v>
      </c>
    </row>
    <row r="112" spans="2:17" x14ac:dyDescent="0.2">
      <c r="B112" s="182"/>
      <c r="C112" s="182"/>
      <c r="D112" s="184"/>
      <c r="E112" s="519"/>
      <c r="F112" s="519"/>
      <c r="G112" s="519"/>
      <c r="H112" s="519"/>
      <c r="I112" s="519"/>
      <c r="J112" s="519"/>
      <c r="K112" s="185"/>
      <c r="L112" s="185"/>
      <c r="M112" s="185"/>
      <c r="N112" s="185"/>
      <c r="O112" s="185"/>
      <c r="P112" s="185"/>
      <c r="Q112" s="186">
        <f t="shared" si="1"/>
        <v>0</v>
      </c>
    </row>
    <row r="113" spans="1:18" x14ac:dyDescent="0.2">
      <c r="B113" s="182"/>
      <c r="C113" s="182"/>
      <c r="D113" s="184"/>
      <c r="E113" s="519"/>
      <c r="F113" s="519"/>
      <c r="G113" s="519"/>
      <c r="H113" s="519"/>
      <c r="I113" s="519"/>
      <c r="J113" s="519"/>
      <c r="K113" s="185"/>
      <c r="L113" s="185"/>
      <c r="M113" s="185"/>
      <c r="N113" s="185"/>
      <c r="O113" s="185"/>
      <c r="P113" s="185"/>
      <c r="Q113" s="186">
        <f t="shared" si="1"/>
        <v>0</v>
      </c>
    </row>
    <row r="114" spans="1:18" x14ac:dyDescent="0.2">
      <c r="B114" s="182"/>
      <c r="C114" s="182"/>
      <c r="D114" s="184"/>
      <c r="E114" s="519"/>
      <c r="F114" s="519"/>
      <c r="G114" s="519"/>
      <c r="H114" s="519"/>
      <c r="I114" s="519"/>
      <c r="J114" s="519"/>
      <c r="K114" s="185"/>
      <c r="L114" s="185"/>
      <c r="M114" s="185"/>
      <c r="N114" s="185"/>
      <c r="O114" s="185"/>
      <c r="P114" s="185"/>
      <c r="Q114" s="186">
        <f t="shared" si="1"/>
        <v>0</v>
      </c>
    </row>
    <row r="115" spans="1:18" x14ac:dyDescent="0.2">
      <c r="B115" s="182"/>
      <c r="C115" s="182"/>
      <c r="D115" s="184"/>
      <c r="E115" s="519"/>
      <c r="F115" s="519"/>
      <c r="G115" s="519"/>
      <c r="H115" s="519"/>
      <c r="I115" s="519"/>
      <c r="J115" s="519"/>
      <c r="K115" s="185"/>
      <c r="L115" s="185"/>
      <c r="M115" s="185"/>
      <c r="N115" s="185"/>
      <c r="O115" s="185"/>
      <c r="P115" s="185"/>
      <c r="Q115" s="186">
        <f t="shared" si="1"/>
        <v>0</v>
      </c>
    </row>
    <row r="116" spans="1:18" ht="13.5" thickBot="1" x14ac:dyDescent="0.25">
      <c r="B116" s="154"/>
      <c r="C116" s="154"/>
      <c r="D116" s="154"/>
      <c r="E116" s="154"/>
      <c r="F116" s="154"/>
      <c r="G116" s="154"/>
      <c r="H116" s="154"/>
      <c r="I116" s="154"/>
      <c r="J116" s="154"/>
      <c r="K116" s="154"/>
      <c r="L116" s="154"/>
      <c r="M116" s="154"/>
      <c r="N116" s="154"/>
      <c r="O116" s="154"/>
      <c r="P116" s="154"/>
      <c r="Q116" s="154"/>
    </row>
    <row r="117" spans="1:18" ht="13.5" thickBot="1" x14ac:dyDescent="0.25">
      <c r="B117" s="520" t="str">
        <f ca="1">IF(AND(I92=$R$10,L93=$R$10),"CUMPLE","NO CUMPLE")</f>
        <v>CUMPLE</v>
      </c>
      <c r="C117" s="521"/>
      <c r="D117" s="521"/>
      <c r="E117" s="521"/>
      <c r="F117" s="521"/>
      <c r="G117" s="521"/>
      <c r="H117" s="521"/>
      <c r="I117" s="521"/>
      <c r="J117" s="521"/>
      <c r="K117" s="521"/>
      <c r="L117" s="521"/>
      <c r="M117" s="521"/>
      <c r="N117" s="521"/>
      <c r="O117" s="521"/>
      <c r="P117" s="521"/>
      <c r="Q117" s="522"/>
    </row>
    <row r="118" spans="1:18" ht="77.25" customHeight="1" x14ac:dyDescent="0.2">
      <c r="B118" s="523"/>
      <c r="C118" s="524"/>
      <c r="D118" s="524"/>
      <c r="E118" s="524"/>
      <c r="F118" s="524"/>
      <c r="G118" s="524"/>
      <c r="H118" s="524"/>
      <c r="I118" s="524"/>
      <c r="J118" s="524"/>
      <c r="K118" s="524"/>
      <c r="L118" s="524"/>
      <c r="M118" s="524"/>
      <c r="N118" s="524"/>
      <c r="O118" s="524"/>
      <c r="P118" s="524"/>
      <c r="Q118" s="524"/>
      <c r="R118" s="88" t="s">
        <v>96</v>
      </c>
    </row>
    <row r="119" spans="1:18" s="121" customFormat="1" ht="16.5" customHeight="1" x14ac:dyDescent="0.2">
      <c r="A119" s="120"/>
      <c r="B119" s="525" t="s">
        <v>47</v>
      </c>
      <c r="C119" s="526"/>
      <c r="D119" s="526"/>
      <c r="E119" s="526"/>
      <c r="F119" s="526"/>
      <c r="G119" s="526"/>
      <c r="H119" s="526"/>
      <c r="I119" s="526"/>
      <c r="J119" s="526"/>
      <c r="K119" s="526"/>
      <c r="L119" s="526"/>
      <c r="M119" s="507">
        <f>SUM(M108:M117)</f>
        <v>0</v>
      </c>
      <c r="N119" s="507"/>
      <c r="O119" s="507" t="s">
        <v>78</v>
      </c>
      <c r="P119" s="507"/>
      <c r="Q119" s="508"/>
    </row>
    <row r="120" spans="1:18" s="121" customFormat="1" ht="16.5" x14ac:dyDescent="0.2">
      <c r="A120" s="120"/>
      <c r="B120" s="505" t="s">
        <v>50</v>
      </c>
      <c r="C120" s="506"/>
      <c r="D120" s="506"/>
      <c r="E120" s="506"/>
      <c r="F120" s="506"/>
      <c r="G120" s="506"/>
      <c r="H120" s="506"/>
      <c r="I120" s="506"/>
      <c r="J120" s="506"/>
      <c r="K120" s="506"/>
      <c r="L120" s="506"/>
      <c r="M120" s="506"/>
      <c r="N120" s="506"/>
      <c r="O120" s="507" t="s">
        <v>3</v>
      </c>
      <c r="P120" s="507"/>
      <c r="Q120" s="508"/>
    </row>
    <row r="121" spans="1:18" s="131" customFormat="1" ht="17.25" thickBot="1" x14ac:dyDescent="0.25">
      <c r="A121" s="130"/>
      <c r="B121" s="509" t="s">
        <v>49</v>
      </c>
      <c r="C121" s="510"/>
      <c r="D121" s="510"/>
      <c r="E121" s="510"/>
      <c r="F121" s="510"/>
      <c r="G121" s="510"/>
      <c r="H121" s="510"/>
      <c r="I121" s="510"/>
      <c r="J121" s="510"/>
      <c r="K121" s="510"/>
      <c r="L121" s="510"/>
      <c r="M121" s="510"/>
      <c r="N121" s="510"/>
      <c r="O121" s="511" t="str">
        <f ca="1">IF(AND(B117=$R$10,B82=$R$10)=TRUE,"CUMPLE","NO CUMPLE")</f>
        <v>CUMPLE</v>
      </c>
      <c r="P121" s="511"/>
      <c r="Q121" s="512"/>
    </row>
    <row r="122" spans="1:18" x14ac:dyDescent="0.2">
      <c r="B122" s="154"/>
      <c r="C122" s="154"/>
      <c r="D122" s="154"/>
      <c r="E122" s="154"/>
      <c r="F122" s="154"/>
      <c r="G122" s="154"/>
      <c r="H122" s="154"/>
      <c r="I122" s="154"/>
      <c r="J122" s="154"/>
      <c r="K122" s="154"/>
      <c r="L122" s="154"/>
      <c r="M122" s="154"/>
      <c r="N122" s="154"/>
      <c r="O122" s="154"/>
      <c r="P122" s="154"/>
      <c r="Q122" s="154"/>
    </row>
    <row r="123" spans="1:18" ht="13.5" thickBot="1" x14ac:dyDescent="0.25">
      <c r="B123" s="154"/>
      <c r="C123" s="154"/>
      <c r="D123" s="154"/>
      <c r="E123" s="154"/>
      <c r="F123" s="154"/>
      <c r="G123" s="154"/>
      <c r="H123" s="154"/>
      <c r="I123" s="154"/>
      <c r="J123" s="154"/>
      <c r="K123" s="154"/>
      <c r="L123" s="154"/>
      <c r="M123" s="154"/>
      <c r="N123" s="154"/>
      <c r="O123" s="154"/>
      <c r="P123" s="154"/>
      <c r="Q123" s="154"/>
    </row>
    <row r="124" spans="1:18" ht="13.5" thickBot="1" x14ac:dyDescent="0.25">
      <c r="B124" s="513" t="s">
        <v>97</v>
      </c>
      <c r="C124" s="514"/>
      <c r="D124" s="514"/>
      <c r="E124" s="514"/>
      <c r="F124" s="515"/>
      <c r="G124" s="204">
        <v>1</v>
      </c>
      <c r="H124" s="516" t="str">
        <f>E16</f>
        <v>ASESORES Y CONSULTORES CIVILES ASOCIADOS</v>
      </c>
      <c r="I124" s="517"/>
      <c r="J124" s="517"/>
      <c r="K124" s="517"/>
      <c r="L124" s="517"/>
      <c r="M124" s="517"/>
      <c r="N124" s="517"/>
      <c r="O124" s="517"/>
      <c r="P124" s="518"/>
      <c r="Q124" s="215" t="s">
        <v>98</v>
      </c>
    </row>
    <row r="125" spans="1:18" ht="21" thickBot="1" x14ac:dyDescent="0.35">
      <c r="B125" s="491" t="str">
        <f ca="1">IF(AND(O121=$R$10,O42=$R$10,L21=$R$10)=TRUE,"HABIL","NO HABIL")</f>
        <v>HABIL</v>
      </c>
      <c r="C125" s="492"/>
      <c r="D125" s="492"/>
      <c r="E125" s="492"/>
      <c r="F125" s="492"/>
      <c r="G125" s="492"/>
      <c r="H125" s="492"/>
      <c r="I125" s="492"/>
      <c r="J125" s="492"/>
      <c r="K125" s="492"/>
      <c r="L125" s="492"/>
      <c r="M125" s="492"/>
      <c r="N125" s="492"/>
      <c r="O125" s="492"/>
      <c r="P125" s="492"/>
      <c r="Q125" s="493"/>
    </row>
    <row r="126" spans="1:18" x14ac:dyDescent="0.2">
      <c r="B126" s="27" t="s">
        <v>99</v>
      </c>
      <c r="C126" s="28"/>
      <c r="D126" s="494"/>
      <c r="E126" s="495"/>
      <c r="F126" s="495"/>
      <c r="G126" s="495"/>
      <c r="H126" s="495"/>
      <c r="I126" s="495"/>
      <c r="J126" s="495"/>
      <c r="K126" s="495"/>
      <c r="L126" s="495"/>
      <c r="M126" s="495"/>
      <c r="N126" s="495"/>
      <c r="O126" s="495"/>
      <c r="P126" s="495"/>
      <c r="Q126" s="496"/>
    </row>
    <row r="127" spans="1:18" x14ac:dyDescent="0.2">
      <c r="B127" s="206"/>
      <c r="C127" s="154"/>
      <c r="D127" s="497"/>
      <c r="E127" s="497"/>
      <c r="F127" s="497"/>
      <c r="G127" s="497"/>
      <c r="H127" s="497"/>
      <c r="I127" s="497"/>
      <c r="J127" s="497"/>
      <c r="K127" s="497"/>
      <c r="L127" s="497"/>
      <c r="M127" s="497"/>
      <c r="N127" s="497"/>
      <c r="O127" s="497"/>
      <c r="P127" s="497"/>
      <c r="Q127" s="498"/>
    </row>
    <row r="128" spans="1:18" ht="41.25" customHeight="1" x14ac:dyDescent="0.2">
      <c r="B128" s="207">
        <v>1</v>
      </c>
      <c r="C128" s="499"/>
      <c r="D128" s="500"/>
      <c r="E128" s="500"/>
      <c r="F128" s="500"/>
      <c r="G128" s="500"/>
      <c r="H128" s="500"/>
      <c r="I128" s="500"/>
      <c r="J128" s="500"/>
      <c r="K128" s="500"/>
      <c r="L128" s="500"/>
      <c r="M128" s="500"/>
      <c r="N128" s="500"/>
      <c r="O128" s="500"/>
      <c r="P128" s="500"/>
      <c r="Q128" s="501"/>
    </row>
    <row r="129" spans="2:17" ht="41.25" customHeight="1" x14ac:dyDescent="0.2">
      <c r="B129" s="207">
        <v>2</v>
      </c>
      <c r="C129" s="499"/>
      <c r="D129" s="500"/>
      <c r="E129" s="500"/>
      <c r="F129" s="500"/>
      <c r="G129" s="500"/>
      <c r="H129" s="500"/>
      <c r="I129" s="500"/>
      <c r="J129" s="500"/>
      <c r="K129" s="500"/>
      <c r="L129" s="500"/>
      <c r="M129" s="500"/>
      <c r="N129" s="500"/>
      <c r="O129" s="500"/>
      <c r="P129" s="500"/>
      <c r="Q129" s="501"/>
    </row>
    <row r="130" spans="2:17" ht="96.75" customHeight="1" x14ac:dyDescent="0.2">
      <c r="B130" s="207">
        <v>2</v>
      </c>
      <c r="C130" s="499"/>
      <c r="D130" s="500"/>
      <c r="E130" s="500"/>
      <c r="F130" s="500"/>
      <c r="G130" s="500"/>
      <c r="H130" s="500"/>
      <c r="I130" s="500"/>
      <c r="J130" s="500"/>
      <c r="K130" s="500"/>
      <c r="L130" s="500"/>
      <c r="M130" s="500"/>
      <c r="N130" s="500"/>
      <c r="O130" s="500"/>
      <c r="P130" s="500"/>
      <c r="Q130" s="501"/>
    </row>
    <row r="131" spans="2:17" x14ac:dyDescent="0.2">
      <c r="B131" s="208">
        <v>3</v>
      </c>
      <c r="C131" s="502"/>
      <c r="D131" s="503"/>
      <c r="E131" s="503"/>
      <c r="F131" s="503"/>
      <c r="G131" s="503"/>
      <c r="H131" s="503"/>
      <c r="I131" s="503"/>
      <c r="J131" s="503"/>
      <c r="K131" s="503"/>
      <c r="L131" s="503"/>
      <c r="M131" s="503"/>
      <c r="N131" s="503"/>
      <c r="O131" s="503"/>
      <c r="P131" s="503"/>
      <c r="Q131" s="504"/>
    </row>
    <row r="132" spans="2:17" x14ac:dyDescent="0.2">
      <c r="B132" s="208">
        <v>4</v>
      </c>
      <c r="C132" s="488"/>
      <c r="D132" s="489"/>
      <c r="E132" s="489"/>
      <c r="F132" s="489"/>
      <c r="G132" s="489"/>
      <c r="H132" s="489"/>
      <c r="I132" s="489"/>
      <c r="J132" s="489"/>
      <c r="K132" s="489"/>
      <c r="L132" s="489"/>
      <c r="M132" s="489"/>
      <c r="N132" s="489"/>
      <c r="O132" s="489"/>
      <c r="P132" s="489"/>
      <c r="Q132" s="490"/>
    </row>
    <row r="133" spans="2:17" ht="13.5" thickBot="1" x14ac:dyDescent="0.25">
      <c r="B133" s="209"/>
      <c r="C133" s="210"/>
      <c r="D133" s="210"/>
      <c r="E133" s="210"/>
      <c r="F133" s="210"/>
      <c r="G133" s="210"/>
      <c r="H133" s="210"/>
      <c r="I133" s="210"/>
      <c r="J133" s="210"/>
      <c r="K133" s="210"/>
      <c r="L133" s="210"/>
      <c r="M133" s="210"/>
      <c r="N133" s="210"/>
      <c r="O133" s="210"/>
      <c r="P133" s="210"/>
      <c r="Q133" s="211"/>
    </row>
  </sheetData>
  <mergeCells count="177">
    <mergeCell ref="B2:Q2"/>
    <mergeCell ref="B4:Q4"/>
    <mergeCell ref="B7:Q7"/>
    <mergeCell ref="B9:K9"/>
    <mergeCell ref="M9:Q9"/>
    <mergeCell ref="B10:C10"/>
    <mergeCell ref="D10:Q10"/>
    <mergeCell ref="B11:Q11"/>
    <mergeCell ref="B12:Q12"/>
    <mergeCell ref="B13:D13"/>
    <mergeCell ref="E13:G13"/>
    <mergeCell ref="H13:J13"/>
    <mergeCell ref="K13:M13"/>
    <mergeCell ref="N13:O13"/>
    <mergeCell ref="P13:Q13"/>
    <mergeCell ref="B15:Q15"/>
    <mergeCell ref="B16:D16"/>
    <mergeCell ref="E16:K16"/>
    <mergeCell ref="L16:M16"/>
    <mergeCell ref="N16:Q16"/>
    <mergeCell ref="B18:Q18"/>
    <mergeCell ref="B20:K20"/>
    <mergeCell ref="L20:M20"/>
    <mergeCell ref="N20:Q20"/>
    <mergeCell ref="B21:K21"/>
    <mergeCell ref="L21:M21"/>
    <mergeCell ref="N21:Q21"/>
    <mergeCell ref="B25:Q25"/>
    <mergeCell ref="B26:Q26"/>
    <mergeCell ref="B27:Q27"/>
    <mergeCell ref="C28:E28"/>
    <mergeCell ref="F28:H28"/>
    <mergeCell ref="O28:Q28"/>
    <mergeCell ref="C29:E29"/>
    <mergeCell ref="F29:H29"/>
    <mergeCell ref="O29:Q29"/>
    <mergeCell ref="C30:E30"/>
    <mergeCell ref="F30:H30"/>
    <mergeCell ref="O30:Q30"/>
    <mergeCell ref="C31:E31"/>
    <mergeCell ref="F31:H31"/>
    <mergeCell ref="O31:Q31"/>
    <mergeCell ref="C32:E32"/>
    <mergeCell ref="F32:H32"/>
    <mergeCell ref="O32:Q32"/>
    <mergeCell ref="C33:E33"/>
    <mergeCell ref="F33:H33"/>
    <mergeCell ref="O33:Q33"/>
    <mergeCell ref="C34:E34"/>
    <mergeCell ref="F34:H34"/>
    <mergeCell ref="O34:Q34"/>
    <mergeCell ref="C35:E35"/>
    <mergeCell ref="F35:H35"/>
    <mergeCell ref="O35:Q35"/>
    <mergeCell ref="C36:E36"/>
    <mergeCell ref="F36:H36"/>
    <mergeCell ref="O36:Q36"/>
    <mergeCell ref="C37:E37"/>
    <mergeCell ref="F37:H37"/>
    <mergeCell ref="O37:Q37"/>
    <mergeCell ref="C38:E38"/>
    <mergeCell ref="F38:H38"/>
    <mergeCell ref="O38:Q38"/>
    <mergeCell ref="B40:H40"/>
    <mergeCell ref="M40:N40"/>
    <mergeCell ref="O40:Q40"/>
    <mergeCell ref="B41:N41"/>
    <mergeCell ref="O41:Q41"/>
    <mergeCell ref="B42:N42"/>
    <mergeCell ref="O42:Q42"/>
    <mergeCell ref="B46:Q46"/>
    <mergeCell ref="B47:Q47"/>
    <mergeCell ref="B48:Q48"/>
    <mergeCell ref="G50:M50"/>
    <mergeCell ref="M51:Q51"/>
    <mergeCell ref="I52:K52"/>
    <mergeCell ref="B53:E53"/>
    <mergeCell ref="F53:H53"/>
    <mergeCell ref="I53:K53"/>
    <mergeCell ref="B54:H55"/>
    <mergeCell ref="B57:F57"/>
    <mergeCell ref="G57:H57"/>
    <mergeCell ref="I57:J57"/>
    <mergeCell ref="I86:K86"/>
    <mergeCell ref="E79:J79"/>
    <mergeCell ref="B87:E87"/>
    <mergeCell ref="F87:H87"/>
    <mergeCell ref="I87:K87"/>
    <mergeCell ref="B88:H89"/>
    <mergeCell ref="B91:F91"/>
    <mergeCell ref="L57:Q58"/>
    <mergeCell ref="B58:E58"/>
    <mergeCell ref="F58:G58"/>
    <mergeCell ref="I58:I59"/>
    <mergeCell ref="J58:J59"/>
    <mergeCell ref="B59:E59"/>
    <mergeCell ref="F59:G59"/>
    <mergeCell ref="L59:Q59"/>
    <mergeCell ref="E78:J78"/>
    <mergeCell ref="E68:J68"/>
    <mergeCell ref="E69:J69"/>
    <mergeCell ref="E70:J70"/>
    <mergeCell ref="E71:J71"/>
    <mergeCell ref="E72:J72"/>
    <mergeCell ref="E73:J73"/>
    <mergeCell ref="E64:J64"/>
    <mergeCell ref="E65:J65"/>
    <mergeCell ref="E66:J66"/>
    <mergeCell ref="E67:J67"/>
    <mergeCell ref="B61:B62"/>
    <mergeCell ref="C61:C62"/>
    <mergeCell ref="D61:D62"/>
    <mergeCell ref="E61:J62"/>
    <mergeCell ref="B84:H86"/>
    <mergeCell ref="E74:J74"/>
    <mergeCell ref="E75:J75"/>
    <mergeCell ref="E80:J80"/>
    <mergeCell ref="E81:J81"/>
    <mergeCell ref="B82:Q82"/>
    <mergeCell ref="M85:Q85"/>
    <mergeCell ref="Q61:Q62"/>
    <mergeCell ref="K61:M61"/>
    <mergeCell ref="N61:P61"/>
    <mergeCell ref="E76:J76"/>
    <mergeCell ref="E77:J77"/>
    <mergeCell ref="G91:H91"/>
    <mergeCell ref="I91:J91"/>
    <mergeCell ref="N95:P95"/>
    <mergeCell ref="L91:Q92"/>
    <mergeCell ref="B92:E92"/>
    <mergeCell ref="F92:G92"/>
    <mergeCell ref="I92:I93"/>
    <mergeCell ref="J92:J93"/>
    <mergeCell ref="B93:E93"/>
    <mergeCell ref="F93:G93"/>
    <mergeCell ref="L93:Q93"/>
    <mergeCell ref="Q95:Q96"/>
    <mergeCell ref="E100:J100"/>
    <mergeCell ref="E101:J101"/>
    <mergeCell ref="B95:B96"/>
    <mergeCell ref="C95:C96"/>
    <mergeCell ref="D95:D96"/>
    <mergeCell ref="E95:J96"/>
    <mergeCell ref="K95:M95"/>
    <mergeCell ref="E102:J102"/>
    <mergeCell ref="E103:J103"/>
    <mergeCell ref="E99:J99"/>
    <mergeCell ref="E104:J104"/>
    <mergeCell ref="E105:J105"/>
    <mergeCell ref="E106:J106"/>
    <mergeCell ref="E107:J107"/>
    <mergeCell ref="E108:J108"/>
    <mergeCell ref="E109:J109"/>
    <mergeCell ref="E110:J110"/>
    <mergeCell ref="E111:J111"/>
    <mergeCell ref="E112:J112"/>
    <mergeCell ref="E113:J113"/>
    <mergeCell ref="E114:J114"/>
    <mergeCell ref="E115:J115"/>
    <mergeCell ref="B117:Q117"/>
    <mergeCell ref="B118:Q118"/>
    <mergeCell ref="B119:L119"/>
    <mergeCell ref="M119:N119"/>
    <mergeCell ref="O119:Q119"/>
    <mergeCell ref="B120:N120"/>
    <mergeCell ref="O120:Q120"/>
    <mergeCell ref="B121:N121"/>
    <mergeCell ref="O121:Q121"/>
    <mergeCell ref="B124:F124"/>
    <mergeCell ref="H124:P124"/>
    <mergeCell ref="C132:Q132"/>
    <mergeCell ref="B125:Q125"/>
    <mergeCell ref="D126:Q127"/>
    <mergeCell ref="C128:Q128"/>
    <mergeCell ref="C129:Q129"/>
    <mergeCell ref="C130:Q130"/>
    <mergeCell ref="C131:Q131"/>
  </mergeCells>
  <conditionalFormatting sqref="N50:Q50 B82:Q82">
    <cfRule type="cellIs" dxfId="87" priority="21" stopIfTrue="1" operator="equal">
      <formula>$B$21</formula>
    </cfRule>
    <cfRule type="cellIs" dxfId="86" priority="22" stopIfTrue="1" operator="equal">
      <formula>$F$21</formula>
    </cfRule>
  </conditionalFormatting>
  <conditionalFormatting sqref="I58:I59">
    <cfRule type="cellIs" dxfId="85" priority="19" stopIfTrue="1" operator="equal">
      <formula>$B$21</formula>
    </cfRule>
    <cfRule type="cellIs" dxfId="84" priority="20" stopIfTrue="1" operator="equal">
      <formula>$F$21</formula>
    </cfRule>
  </conditionalFormatting>
  <conditionalFormatting sqref="J58:J59">
    <cfRule type="cellIs" dxfId="83" priority="17" stopIfTrue="1" operator="equal">
      <formula>$B$21</formula>
    </cfRule>
    <cfRule type="cellIs" dxfId="82" priority="18" stopIfTrue="1" operator="equal">
      <formula>$F$21</formula>
    </cfRule>
  </conditionalFormatting>
  <conditionalFormatting sqref="L59">
    <cfRule type="cellIs" dxfId="81" priority="15" stopIfTrue="1" operator="equal">
      <formula>$B$21</formula>
    </cfRule>
    <cfRule type="cellIs" dxfId="80" priority="16" stopIfTrue="1" operator="equal">
      <formula>$F$21</formula>
    </cfRule>
  </conditionalFormatting>
  <conditionalFormatting sqref="D63:D81">
    <cfRule type="cellIs" dxfId="79" priority="13" stopIfTrue="1" operator="equal">
      <formula>$B$21</formula>
    </cfRule>
    <cfRule type="cellIs" dxfId="78" priority="14" stopIfTrue="1" operator="equal">
      <formula>$F$21</formula>
    </cfRule>
  </conditionalFormatting>
  <conditionalFormatting sqref="B117:Q117">
    <cfRule type="cellIs" dxfId="77" priority="11" stopIfTrue="1" operator="equal">
      <formula>$B$21</formula>
    </cfRule>
    <cfRule type="cellIs" dxfId="76" priority="12" stopIfTrue="1" operator="equal">
      <formula>$F$21</formula>
    </cfRule>
  </conditionalFormatting>
  <conditionalFormatting sqref="I92:I93">
    <cfRule type="cellIs" dxfId="75" priority="9" stopIfTrue="1" operator="equal">
      <formula>$B$21</formula>
    </cfRule>
    <cfRule type="cellIs" dxfId="74" priority="10" stopIfTrue="1" operator="equal">
      <formula>$F$21</formula>
    </cfRule>
  </conditionalFormatting>
  <conditionalFormatting sqref="J92:J93">
    <cfRule type="cellIs" dxfId="73" priority="7" stopIfTrue="1" operator="equal">
      <formula>$B$21</formula>
    </cfRule>
    <cfRule type="cellIs" dxfId="72" priority="8" stopIfTrue="1" operator="equal">
      <formula>$F$21</formula>
    </cfRule>
  </conditionalFormatting>
  <conditionalFormatting sqref="L93">
    <cfRule type="cellIs" dxfId="71" priority="5" stopIfTrue="1" operator="equal">
      <formula>$B$21</formula>
    </cfRule>
    <cfRule type="cellIs" dxfId="70" priority="6" stopIfTrue="1" operator="equal">
      <formula>$F$21</formula>
    </cfRule>
  </conditionalFormatting>
  <conditionalFormatting sqref="D97:D115">
    <cfRule type="cellIs" dxfId="69" priority="3" stopIfTrue="1" operator="equal">
      <formula>$B$21</formula>
    </cfRule>
    <cfRule type="cellIs" dxfId="68" priority="4" stopIfTrue="1" operator="equal">
      <formula>$F$21</formula>
    </cfRule>
  </conditionalFormatting>
  <conditionalFormatting sqref="E13">
    <cfRule type="cellIs" dxfId="67" priority="1" operator="equal">
      <formula>0</formula>
    </cfRule>
    <cfRule type="cellIs" dxfId="66" priority="2" operator="equal">
      <formula>0</formula>
    </cfRule>
  </conditionalFormatting>
  <dataValidations disablePrompts="1" count="1">
    <dataValidation type="list" allowBlank="1" showInputMessage="1" showErrorMessage="1" sqref="C63:C68 C97:C102">
      <formula1>"SI,NO"</formula1>
    </dataValidation>
  </dataValidations>
  <printOptions horizontalCentered="1" verticalCentered="1"/>
  <pageMargins left="0.59055118110236227" right="0.59055118110236227" top="0.78740157480314965" bottom="0.78740157480314965" header="0.31496062992125984" footer="0.31496062992125984"/>
  <pageSetup paperSize="9" scale="46"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AA133"/>
  <sheetViews>
    <sheetView showGridLines="0" view="pageBreakPreview" topLeftCell="A31" zoomScale="90" zoomScaleNormal="80" zoomScaleSheetLayoutView="90" workbookViewId="0">
      <selection activeCell="N6" sqref="N6"/>
    </sheetView>
  </sheetViews>
  <sheetFormatPr baseColWidth="10" defaultRowHeight="12.75" x14ac:dyDescent="0.2"/>
  <cols>
    <col min="1" max="1" width="3.140625" style="88" customWidth="1"/>
    <col min="2" max="2" width="9.85546875" style="88" customWidth="1"/>
    <col min="3" max="4" width="6.7109375" style="88" customWidth="1"/>
    <col min="5" max="5" width="26.140625" style="88" customWidth="1"/>
    <col min="6" max="8" width="10.7109375" style="88" customWidth="1"/>
    <col min="9" max="9" width="11" style="88" customWidth="1"/>
    <col min="10" max="10" width="10.140625" style="88" customWidth="1"/>
    <col min="11" max="11" width="18.28515625" style="88" customWidth="1"/>
    <col min="12" max="14" width="12.7109375" style="88" customWidth="1"/>
    <col min="15" max="16" width="10.140625" style="88" customWidth="1"/>
    <col min="17" max="17" width="12" style="88" customWidth="1"/>
    <col min="18" max="18" width="11.42578125" style="88"/>
    <col min="19" max="19" width="14.85546875" style="88" customWidth="1"/>
    <col min="20" max="16384" width="11.42578125" style="88"/>
  </cols>
  <sheetData>
    <row r="1" spans="1:27" x14ac:dyDescent="0.2">
      <c r="A1" s="87"/>
      <c r="B1" s="87"/>
      <c r="C1" s="87"/>
      <c r="D1" s="87"/>
      <c r="E1" s="87"/>
      <c r="F1" s="87"/>
      <c r="G1" s="87"/>
      <c r="H1" s="87"/>
      <c r="I1" s="87"/>
      <c r="J1" s="87"/>
      <c r="K1" s="87"/>
      <c r="L1" s="87"/>
      <c r="M1" s="87"/>
      <c r="N1" s="87"/>
      <c r="O1" s="87"/>
      <c r="P1" s="87"/>
      <c r="Q1" s="87"/>
      <c r="R1" s="87"/>
      <c r="S1" s="87"/>
      <c r="T1" s="93"/>
    </row>
    <row r="2" spans="1:27" ht="17.25" x14ac:dyDescent="0.3">
      <c r="A2" s="89"/>
      <c r="B2" s="664" t="s">
        <v>21</v>
      </c>
      <c r="C2" s="664"/>
      <c r="D2" s="664"/>
      <c r="E2" s="664"/>
      <c r="F2" s="664"/>
      <c r="G2" s="664"/>
      <c r="H2" s="664"/>
      <c r="I2" s="664"/>
      <c r="J2" s="664"/>
      <c r="K2" s="664"/>
      <c r="L2" s="664"/>
      <c r="M2" s="664"/>
      <c r="N2" s="664"/>
      <c r="O2" s="664"/>
      <c r="P2" s="664"/>
      <c r="Q2" s="664"/>
      <c r="R2" s="87"/>
      <c r="S2" s="87"/>
      <c r="T2" s="93"/>
    </row>
    <row r="3" spans="1:27" ht="17.25" x14ac:dyDescent="0.3">
      <c r="A3" s="89"/>
      <c r="B3" s="90"/>
      <c r="C3" s="90"/>
      <c r="D3" s="90"/>
      <c r="E3" s="90"/>
      <c r="F3" s="90"/>
      <c r="G3" s="90"/>
      <c r="H3" s="90"/>
      <c r="I3" s="90"/>
      <c r="J3" s="90"/>
      <c r="K3" s="90"/>
      <c r="L3" s="90"/>
      <c r="M3" s="90"/>
      <c r="N3" s="90"/>
      <c r="O3" s="90"/>
      <c r="P3" s="90"/>
      <c r="Q3" s="90"/>
      <c r="R3" s="87"/>
      <c r="S3" s="87"/>
      <c r="T3" s="93"/>
    </row>
    <row r="4" spans="1:27" ht="17.25" x14ac:dyDescent="0.3">
      <c r="A4" s="89"/>
      <c r="B4" s="664" t="s">
        <v>8</v>
      </c>
      <c r="C4" s="664"/>
      <c r="D4" s="664"/>
      <c r="E4" s="664"/>
      <c r="F4" s="664"/>
      <c r="G4" s="664"/>
      <c r="H4" s="664"/>
      <c r="I4" s="664"/>
      <c r="J4" s="664"/>
      <c r="K4" s="664"/>
      <c r="L4" s="664"/>
      <c r="M4" s="664"/>
      <c r="N4" s="664"/>
      <c r="O4" s="664"/>
      <c r="P4" s="664"/>
      <c r="Q4" s="664"/>
      <c r="R4" s="87"/>
      <c r="S4" s="87"/>
      <c r="T4" s="93"/>
    </row>
    <row r="5" spans="1:27" ht="17.25" x14ac:dyDescent="0.3">
      <c r="A5" s="89"/>
      <c r="B5" s="118"/>
      <c r="C5" s="118"/>
      <c r="D5" s="118"/>
      <c r="E5" s="118"/>
      <c r="F5" s="118"/>
      <c r="G5" s="118"/>
      <c r="H5" s="118"/>
      <c r="I5" s="118"/>
      <c r="J5" s="118"/>
      <c r="K5" s="118"/>
      <c r="L5" s="118"/>
      <c r="M5" s="118"/>
      <c r="N5" s="118"/>
      <c r="O5" s="118"/>
      <c r="P5" s="118"/>
      <c r="Q5" s="118"/>
      <c r="R5" s="87"/>
      <c r="S5" s="87"/>
      <c r="T5" s="93"/>
    </row>
    <row r="6" spans="1:27" ht="17.25" x14ac:dyDescent="0.2">
      <c r="A6" s="91"/>
      <c r="B6" s="119"/>
      <c r="C6" s="119"/>
      <c r="D6" s="119"/>
      <c r="E6" s="119"/>
      <c r="F6" s="119"/>
      <c r="G6" s="119"/>
      <c r="H6" s="119"/>
      <c r="I6" s="119"/>
      <c r="J6" s="119"/>
      <c r="K6" s="119"/>
      <c r="L6" s="119"/>
      <c r="M6" s="119"/>
      <c r="N6" s="119"/>
      <c r="O6" s="119"/>
      <c r="P6" s="119"/>
      <c r="Q6" s="119"/>
      <c r="R6" s="87"/>
      <c r="S6" s="87"/>
      <c r="T6" s="93"/>
    </row>
    <row r="7" spans="1:27" ht="17.25" x14ac:dyDescent="0.2">
      <c r="A7" s="92"/>
      <c r="B7" s="665" t="s">
        <v>22</v>
      </c>
      <c r="C7" s="665"/>
      <c r="D7" s="665"/>
      <c r="E7" s="665"/>
      <c r="F7" s="665"/>
      <c r="G7" s="665"/>
      <c r="H7" s="665"/>
      <c r="I7" s="665"/>
      <c r="J7" s="665"/>
      <c r="K7" s="665"/>
      <c r="L7" s="665"/>
      <c r="M7" s="665"/>
      <c r="N7" s="665"/>
      <c r="O7" s="665"/>
      <c r="P7" s="665"/>
      <c r="Q7" s="665"/>
      <c r="R7" s="87"/>
      <c r="S7" s="87"/>
      <c r="T7" s="93"/>
    </row>
    <row r="8" spans="1:27" ht="16.5" customHeight="1" x14ac:dyDescent="0.3">
      <c r="A8" s="89"/>
      <c r="B8" s="118"/>
      <c r="C8" s="118"/>
      <c r="D8" s="118"/>
      <c r="E8" s="118"/>
      <c r="F8" s="118"/>
      <c r="G8" s="118"/>
      <c r="H8" s="118"/>
      <c r="I8" s="118"/>
      <c r="J8" s="118"/>
      <c r="K8" s="118"/>
      <c r="L8" s="118"/>
      <c r="M8" s="118"/>
      <c r="N8" s="118"/>
      <c r="O8" s="118"/>
      <c r="P8" s="118"/>
      <c r="Q8" s="118"/>
      <c r="R8" s="87"/>
      <c r="S8" s="87"/>
      <c r="T8" s="93"/>
    </row>
    <row r="9" spans="1:27" s="124" customFormat="1" ht="41.25" customHeight="1" x14ac:dyDescent="0.2">
      <c r="A9" s="123"/>
      <c r="B9" s="435" t="s">
        <v>86</v>
      </c>
      <c r="C9" s="435"/>
      <c r="D9" s="435"/>
      <c r="E9" s="435"/>
      <c r="F9" s="435"/>
      <c r="G9" s="435"/>
      <c r="H9" s="435"/>
      <c r="I9" s="435"/>
      <c r="J9" s="435"/>
      <c r="K9" s="435"/>
      <c r="L9" s="212" t="str">
        <f>[2]Consolidado!L7</f>
        <v>N°</v>
      </c>
      <c r="M9" s="435" t="s">
        <v>104</v>
      </c>
      <c r="N9" s="435"/>
      <c r="O9" s="435"/>
      <c r="P9" s="435"/>
      <c r="Q9" s="435"/>
      <c r="R9" s="123"/>
      <c r="S9" s="123"/>
    </row>
    <row r="10" spans="1:27" s="126" customFormat="1" ht="41.25" customHeight="1" x14ac:dyDescent="0.2">
      <c r="A10" s="125"/>
      <c r="B10" s="437" t="s">
        <v>15</v>
      </c>
      <c r="C10" s="437"/>
      <c r="D10" s="666" t="s">
        <v>101</v>
      </c>
      <c r="E10" s="666"/>
      <c r="F10" s="666"/>
      <c r="G10" s="666"/>
      <c r="H10" s="666"/>
      <c r="I10" s="666"/>
      <c r="J10" s="666"/>
      <c r="K10" s="666"/>
      <c r="L10" s="666"/>
      <c r="M10" s="666"/>
      <c r="N10" s="666"/>
      <c r="O10" s="666"/>
      <c r="P10" s="666"/>
      <c r="Q10" s="666"/>
      <c r="R10" s="193" t="s">
        <v>3</v>
      </c>
      <c r="S10" s="193" t="s">
        <v>79</v>
      </c>
      <c r="T10" s="193" t="s">
        <v>87</v>
      </c>
      <c r="U10" s="193" t="s">
        <v>88</v>
      </c>
      <c r="W10" s="154"/>
      <c r="X10" s="194"/>
      <c r="Y10" s="154"/>
      <c r="AA10" s="154"/>
    </row>
    <row r="11" spans="1:27" s="124" customFormat="1" ht="16.5" thickBot="1" x14ac:dyDescent="0.25">
      <c r="A11" s="123"/>
      <c r="B11" s="647"/>
      <c r="C11" s="647"/>
      <c r="D11" s="647"/>
      <c r="E11" s="647"/>
      <c r="F11" s="647"/>
      <c r="G11" s="647"/>
      <c r="H11" s="647"/>
      <c r="I11" s="647"/>
      <c r="J11" s="647"/>
      <c r="K11" s="647"/>
      <c r="L11" s="647"/>
      <c r="M11" s="647"/>
      <c r="N11" s="647"/>
      <c r="O11" s="647"/>
      <c r="P11" s="647"/>
      <c r="Q11" s="647"/>
      <c r="R11" s="123"/>
      <c r="S11" s="123"/>
    </row>
    <row r="12" spans="1:27" s="121" customFormat="1" ht="16.5" x14ac:dyDescent="0.2">
      <c r="A12" s="127"/>
      <c r="B12" s="648" t="s">
        <v>1</v>
      </c>
      <c r="C12" s="649"/>
      <c r="D12" s="649"/>
      <c r="E12" s="649"/>
      <c r="F12" s="649"/>
      <c r="G12" s="649"/>
      <c r="H12" s="649"/>
      <c r="I12" s="649"/>
      <c r="J12" s="649"/>
      <c r="K12" s="649"/>
      <c r="L12" s="649"/>
      <c r="M12" s="649"/>
      <c r="N12" s="649"/>
      <c r="O12" s="649"/>
      <c r="P12" s="649"/>
      <c r="Q12" s="650"/>
      <c r="R12" s="127"/>
      <c r="S12" s="127"/>
    </row>
    <row r="13" spans="1:27" s="121" customFormat="1" ht="17.25" thickBot="1" x14ac:dyDescent="0.25">
      <c r="A13" s="127"/>
      <c r="B13" s="651" t="s">
        <v>34</v>
      </c>
      <c r="C13" s="652"/>
      <c r="D13" s="653"/>
      <c r="E13" s="654">
        <v>64270764</v>
      </c>
      <c r="F13" s="655"/>
      <c r="G13" s="656"/>
      <c r="H13" s="654" t="s">
        <v>54</v>
      </c>
      <c r="I13" s="655"/>
      <c r="J13" s="656"/>
      <c r="K13" s="657"/>
      <c r="L13" s="658"/>
      <c r="M13" s="659"/>
      <c r="N13" s="660" t="s">
        <v>2</v>
      </c>
      <c r="O13" s="661"/>
      <c r="P13" s="662">
        <f>+E13/781242</f>
        <v>82.267420338384269</v>
      </c>
      <c r="Q13" s="663"/>
      <c r="R13" s="127"/>
      <c r="S13" s="127"/>
    </row>
    <row r="14" spans="1:27" s="121" customFormat="1" ht="19.5" customHeight="1" thickBot="1" x14ac:dyDescent="0.25">
      <c r="A14" s="127"/>
      <c r="B14" s="127"/>
      <c r="C14" s="127"/>
      <c r="D14" s="127"/>
      <c r="E14" s="127"/>
      <c r="F14" s="127"/>
      <c r="G14" s="127"/>
      <c r="H14" s="122"/>
      <c r="I14" s="122"/>
      <c r="J14" s="189"/>
      <c r="K14" s="189"/>
      <c r="L14" s="189"/>
      <c r="M14" s="127"/>
      <c r="N14" s="127"/>
      <c r="O14" s="127"/>
      <c r="P14" s="127"/>
      <c r="Q14" s="127"/>
      <c r="R14" s="127"/>
      <c r="S14" s="127"/>
    </row>
    <row r="15" spans="1:27" s="121" customFormat="1" ht="16.5" x14ac:dyDescent="0.2">
      <c r="A15" s="127"/>
      <c r="B15" s="642" t="s">
        <v>4</v>
      </c>
      <c r="C15" s="643"/>
      <c r="D15" s="643"/>
      <c r="E15" s="643"/>
      <c r="F15" s="643"/>
      <c r="G15" s="643"/>
      <c r="H15" s="643"/>
      <c r="I15" s="643"/>
      <c r="J15" s="643"/>
      <c r="K15" s="643"/>
      <c r="L15" s="643"/>
      <c r="M15" s="643"/>
      <c r="N15" s="643"/>
      <c r="O15" s="643"/>
      <c r="P15" s="643"/>
      <c r="Q15" s="644"/>
      <c r="R15" s="127"/>
      <c r="S15" s="127"/>
    </row>
    <row r="16" spans="1:27" s="121" customFormat="1" ht="19.5" customHeight="1" thickBot="1" x14ac:dyDescent="0.25">
      <c r="A16" s="127"/>
      <c r="B16" s="645" t="s">
        <v>36</v>
      </c>
      <c r="C16" s="511"/>
      <c r="D16" s="511"/>
      <c r="E16" s="511" t="s">
        <v>102</v>
      </c>
      <c r="F16" s="511"/>
      <c r="G16" s="511"/>
      <c r="H16" s="511"/>
      <c r="I16" s="511"/>
      <c r="J16" s="511"/>
      <c r="K16" s="511"/>
      <c r="L16" s="511" t="s">
        <v>13</v>
      </c>
      <c r="M16" s="511"/>
      <c r="N16" s="511" t="s">
        <v>103</v>
      </c>
      <c r="O16" s="511"/>
      <c r="P16" s="511"/>
      <c r="Q16" s="512"/>
      <c r="R16" s="127"/>
      <c r="S16" s="127"/>
    </row>
    <row r="17" spans="1:19" s="121" customFormat="1" ht="16.5" x14ac:dyDescent="0.2">
      <c r="A17" s="127"/>
      <c r="B17" s="189"/>
      <c r="C17" s="189"/>
      <c r="D17" s="189"/>
      <c r="E17" s="189"/>
      <c r="F17" s="189"/>
      <c r="G17" s="189"/>
      <c r="H17" s="189"/>
      <c r="I17" s="189"/>
      <c r="J17" s="189"/>
      <c r="K17" s="189"/>
      <c r="L17" s="189"/>
      <c r="M17" s="189"/>
      <c r="N17" s="189"/>
      <c r="O17" s="189"/>
      <c r="P17" s="189"/>
      <c r="Q17" s="189"/>
      <c r="R17" s="127"/>
      <c r="S17" s="127"/>
    </row>
    <row r="18" spans="1:19" s="121" customFormat="1" ht="16.5" x14ac:dyDescent="0.2">
      <c r="A18" s="127"/>
      <c r="B18" s="646" t="s">
        <v>7</v>
      </c>
      <c r="C18" s="646"/>
      <c r="D18" s="646"/>
      <c r="E18" s="646"/>
      <c r="F18" s="646"/>
      <c r="G18" s="646"/>
      <c r="H18" s="646"/>
      <c r="I18" s="646"/>
      <c r="J18" s="646"/>
      <c r="K18" s="646"/>
      <c r="L18" s="646"/>
      <c r="M18" s="646"/>
      <c r="N18" s="646"/>
      <c r="O18" s="646"/>
      <c r="P18" s="646"/>
      <c r="Q18" s="646"/>
      <c r="R18" s="127"/>
      <c r="S18" s="127"/>
    </row>
    <row r="19" spans="1:19" s="121" customFormat="1" ht="17.25" thickBot="1" x14ac:dyDescent="0.25">
      <c r="A19" s="120"/>
      <c r="B19" s="127"/>
      <c r="C19" s="127"/>
      <c r="D19" s="127"/>
      <c r="E19" s="127"/>
      <c r="F19" s="127"/>
      <c r="G19" s="127"/>
      <c r="H19" s="122"/>
      <c r="I19" s="122"/>
      <c r="J19" s="189"/>
      <c r="K19" s="189"/>
      <c r="L19" s="189"/>
      <c r="M19" s="127"/>
      <c r="N19" s="127"/>
      <c r="O19" s="127"/>
      <c r="P19" s="127"/>
      <c r="Q19" s="127"/>
    </row>
    <row r="20" spans="1:19" s="142" customFormat="1" ht="16.5" x14ac:dyDescent="0.2">
      <c r="A20" s="141"/>
      <c r="B20" s="629" t="s">
        <v>52</v>
      </c>
      <c r="C20" s="630"/>
      <c r="D20" s="630"/>
      <c r="E20" s="630"/>
      <c r="F20" s="630"/>
      <c r="G20" s="630"/>
      <c r="H20" s="630"/>
      <c r="I20" s="630"/>
      <c r="J20" s="630"/>
      <c r="K20" s="631"/>
      <c r="L20" s="632" t="s">
        <v>53</v>
      </c>
      <c r="M20" s="633"/>
      <c r="N20" s="632" t="s">
        <v>14</v>
      </c>
      <c r="O20" s="634"/>
      <c r="P20" s="634"/>
      <c r="Q20" s="635"/>
    </row>
    <row r="21" spans="1:19" s="121" customFormat="1" ht="17.25" thickBot="1" x14ac:dyDescent="0.25">
      <c r="A21" s="120"/>
      <c r="B21" s="636" t="s">
        <v>51</v>
      </c>
      <c r="C21" s="637"/>
      <c r="D21" s="637"/>
      <c r="E21" s="637"/>
      <c r="F21" s="637"/>
      <c r="G21" s="637"/>
      <c r="H21" s="637"/>
      <c r="I21" s="637"/>
      <c r="J21" s="637"/>
      <c r="K21" s="637"/>
      <c r="L21" s="638" t="s">
        <v>3</v>
      </c>
      <c r="M21" s="639"/>
      <c r="N21" s="640"/>
      <c r="O21" s="640"/>
      <c r="P21" s="640"/>
      <c r="Q21" s="641"/>
    </row>
    <row r="22" spans="1:19" s="121" customFormat="1" ht="16.5" x14ac:dyDescent="0.2">
      <c r="A22" s="120"/>
      <c r="B22" s="127"/>
      <c r="C22" s="127"/>
      <c r="D22" s="127"/>
      <c r="E22" s="127"/>
      <c r="F22" s="127"/>
      <c r="G22" s="127"/>
      <c r="H22" s="127"/>
      <c r="I22" s="127"/>
      <c r="J22" s="127"/>
      <c r="K22" s="127"/>
      <c r="L22" s="189"/>
      <c r="M22" s="189"/>
      <c r="N22" s="144"/>
      <c r="O22" s="144"/>
      <c r="P22" s="144"/>
      <c r="Q22" s="144"/>
    </row>
    <row r="23" spans="1:19" s="121" customFormat="1" ht="16.5" x14ac:dyDescent="0.2">
      <c r="A23" s="120"/>
      <c r="B23" s="127"/>
      <c r="C23" s="127"/>
      <c r="D23" s="127"/>
      <c r="E23" s="127"/>
      <c r="F23" s="127"/>
      <c r="G23" s="127"/>
      <c r="H23" s="122"/>
      <c r="I23" s="122"/>
      <c r="J23" s="189"/>
      <c r="K23" s="189"/>
      <c r="L23" s="189"/>
      <c r="M23" s="127"/>
      <c r="N23" s="127"/>
      <c r="O23" s="127"/>
      <c r="P23" s="127"/>
      <c r="Q23" s="127"/>
    </row>
    <row r="24" spans="1:19" s="121" customFormat="1" ht="17.25" thickBot="1" x14ac:dyDescent="0.25">
      <c r="A24" s="120"/>
      <c r="B24" s="127"/>
      <c r="C24" s="127"/>
      <c r="D24" s="127"/>
      <c r="E24" s="127"/>
      <c r="F24" s="127"/>
      <c r="G24" s="127"/>
      <c r="H24" s="122"/>
      <c r="I24" s="122"/>
      <c r="J24" s="189"/>
      <c r="K24" s="189"/>
      <c r="L24" s="189"/>
      <c r="M24" s="127"/>
      <c r="N24" s="127"/>
      <c r="O24" s="127"/>
      <c r="P24" s="127"/>
      <c r="Q24" s="127"/>
    </row>
    <row r="25" spans="1:19" s="121" customFormat="1" ht="16.5" x14ac:dyDescent="0.2">
      <c r="A25" s="120"/>
      <c r="B25" s="622" t="s">
        <v>90</v>
      </c>
      <c r="C25" s="623"/>
      <c r="D25" s="623"/>
      <c r="E25" s="623"/>
      <c r="F25" s="623"/>
      <c r="G25" s="623"/>
      <c r="H25" s="623"/>
      <c r="I25" s="623"/>
      <c r="J25" s="623"/>
      <c r="K25" s="623"/>
      <c r="L25" s="623"/>
      <c r="M25" s="623"/>
      <c r="N25" s="623"/>
      <c r="O25" s="623"/>
      <c r="P25" s="623"/>
      <c r="Q25" s="624"/>
    </row>
    <row r="26" spans="1:19" s="121" customFormat="1" ht="16.5" x14ac:dyDescent="0.2">
      <c r="A26" s="120"/>
      <c r="B26" s="594" t="s">
        <v>91</v>
      </c>
      <c r="C26" s="595"/>
      <c r="D26" s="595"/>
      <c r="E26" s="595"/>
      <c r="F26" s="595"/>
      <c r="G26" s="595"/>
      <c r="H26" s="595"/>
      <c r="I26" s="595"/>
      <c r="J26" s="595"/>
      <c r="K26" s="595"/>
      <c r="L26" s="595"/>
      <c r="M26" s="595"/>
      <c r="N26" s="595"/>
      <c r="O26" s="595"/>
      <c r="P26" s="595"/>
      <c r="Q26" s="596"/>
    </row>
    <row r="27" spans="1:19" s="129" customFormat="1" ht="78.75" customHeight="1" x14ac:dyDescent="0.2">
      <c r="A27" s="128"/>
      <c r="B27" s="597" t="s">
        <v>166</v>
      </c>
      <c r="C27" s="598"/>
      <c r="D27" s="598"/>
      <c r="E27" s="598"/>
      <c r="F27" s="598"/>
      <c r="G27" s="598"/>
      <c r="H27" s="598"/>
      <c r="I27" s="598"/>
      <c r="J27" s="598"/>
      <c r="K27" s="598"/>
      <c r="L27" s="598"/>
      <c r="M27" s="598"/>
      <c r="N27" s="598"/>
      <c r="O27" s="598"/>
      <c r="P27" s="598"/>
      <c r="Q27" s="599"/>
    </row>
    <row r="28" spans="1:19" s="138" customFormat="1" ht="47.25" customHeight="1" x14ac:dyDescent="0.2">
      <c r="A28" s="137"/>
      <c r="B28" s="147" t="s">
        <v>37</v>
      </c>
      <c r="C28" s="625" t="s">
        <v>38</v>
      </c>
      <c r="D28" s="626"/>
      <c r="E28" s="627"/>
      <c r="F28" s="625" t="s">
        <v>42</v>
      </c>
      <c r="G28" s="626"/>
      <c r="H28" s="627"/>
      <c r="I28" s="140" t="s">
        <v>44</v>
      </c>
      <c r="J28" s="140" t="s">
        <v>39</v>
      </c>
      <c r="K28" s="140" t="s">
        <v>41</v>
      </c>
      <c r="L28" s="140" t="s">
        <v>40</v>
      </c>
      <c r="M28" s="140" t="s">
        <v>43</v>
      </c>
      <c r="N28" s="213" t="s">
        <v>45</v>
      </c>
      <c r="O28" s="625" t="s">
        <v>14</v>
      </c>
      <c r="P28" s="626"/>
      <c r="Q28" s="628"/>
    </row>
    <row r="29" spans="1:19" s="136" customFormat="1" ht="77.25" customHeight="1" x14ac:dyDescent="0.2">
      <c r="A29" s="132"/>
      <c r="B29" s="148">
        <v>1</v>
      </c>
      <c r="C29" s="615" t="s">
        <v>105</v>
      </c>
      <c r="D29" s="616"/>
      <c r="E29" s="617"/>
      <c r="F29" s="619" t="s">
        <v>106</v>
      </c>
      <c r="G29" s="620"/>
      <c r="H29" s="621"/>
      <c r="I29" s="134"/>
      <c r="J29" s="195" t="s">
        <v>114</v>
      </c>
      <c r="K29" s="196">
        <v>64480250</v>
      </c>
      <c r="L29" s="135">
        <v>0</v>
      </c>
      <c r="M29" s="196">
        <v>64480250</v>
      </c>
      <c r="N29" s="133" t="s">
        <v>3</v>
      </c>
      <c r="O29" s="615"/>
      <c r="P29" s="616"/>
      <c r="Q29" s="618"/>
    </row>
    <row r="30" spans="1:19" s="136" customFormat="1" ht="91.5" customHeight="1" x14ac:dyDescent="0.2">
      <c r="A30" s="132"/>
      <c r="B30" s="148">
        <v>2</v>
      </c>
      <c r="C30" s="615" t="s">
        <v>107</v>
      </c>
      <c r="D30" s="616"/>
      <c r="E30" s="617"/>
      <c r="F30" s="619" t="s">
        <v>108</v>
      </c>
      <c r="G30" s="620"/>
      <c r="H30" s="621"/>
      <c r="I30" s="134"/>
      <c r="J30" s="195" t="s">
        <v>109</v>
      </c>
      <c r="K30" s="196">
        <v>37946720</v>
      </c>
      <c r="L30" s="135">
        <v>0</v>
      </c>
      <c r="M30" s="196">
        <v>37946720</v>
      </c>
      <c r="N30" s="133" t="s">
        <v>3</v>
      </c>
      <c r="O30" s="615"/>
      <c r="P30" s="616"/>
      <c r="Q30" s="618"/>
    </row>
    <row r="31" spans="1:19" s="136" customFormat="1" ht="98.25" customHeight="1" x14ac:dyDescent="0.2">
      <c r="A31" s="132"/>
      <c r="B31" s="148">
        <v>3</v>
      </c>
      <c r="C31" s="615" t="s">
        <v>110</v>
      </c>
      <c r="D31" s="616"/>
      <c r="E31" s="617"/>
      <c r="F31" s="619" t="s">
        <v>111</v>
      </c>
      <c r="G31" s="620"/>
      <c r="H31" s="621"/>
      <c r="I31" s="134"/>
      <c r="J31" s="134" t="s">
        <v>112</v>
      </c>
      <c r="K31" s="196">
        <v>62786142</v>
      </c>
      <c r="L31" s="135">
        <v>0</v>
      </c>
      <c r="M31" s="196">
        <v>62786142</v>
      </c>
      <c r="N31" s="133" t="s">
        <v>3</v>
      </c>
      <c r="O31" s="615"/>
      <c r="P31" s="616"/>
      <c r="Q31" s="618"/>
    </row>
    <row r="32" spans="1:19" s="136" customFormat="1" ht="13.5" x14ac:dyDescent="0.2">
      <c r="A32" s="132"/>
      <c r="B32" s="148">
        <v>4</v>
      </c>
      <c r="C32" s="615"/>
      <c r="D32" s="616"/>
      <c r="E32" s="617"/>
      <c r="F32" s="615"/>
      <c r="G32" s="616"/>
      <c r="H32" s="617"/>
      <c r="I32" s="134"/>
      <c r="J32" s="134"/>
      <c r="K32" s="135"/>
      <c r="L32" s="135"/>
      <c r="M32" s="133"/>
      <c r="N32" s="133"/>
      <c r="O32" s="615"/>
      <c r="P32" s="616"/>
      <c r="Q32" s="618"/>
    </row>
    <row r="33" spans="1:17" s="136" customFormat="1" ht="13.5" x14ac:dyDescent="0.2">
      <c r="A33" s="132"/>
      <c r="B33" s="148">
        <v>5</v>
      </c>
      <c r="C33" s="615"/>
      <c r="D33" s="616"/>
      <c r="E33" s="617"/>
      <c r="F33" s="615"/>
      <c r="G33" s="616"/>
      <c r="H33" s="617"/>
      <c r="I33" s="134"/>
      <c r="J33" s="134"/>
      <c r="K33" s="135"/>
      <c r="L33" s="135"/>
      <c r="M33" s="133"/>
      <c r="N33" s="133"/>
      <c r="O33" s="615"/>
      <c r="P33" s="616"/>
      <c r="Q33" s="618"/>
    </row>
    <row r="34" spans="1:17" s="136" customFormat="1" ht="13.5" x14ac:dyDescent="0.2">
      <c r="A34" s="132"/>
      <c r="B34" s="148">
        <v>6</v>
      </c>
      <c r="C34" s="615"/>
      <c r="D34" s="616"/>
      <c r="E34" s="617"/>
      <c r="F34" s="615"/>
      <c r="G34" s="616"/>
      <c r="H34" s="617"/>
      <c r="I34" s="134"/>
      <c r="J34" s="134"/>
      <c r="K34" s="135"/>
      <c r="L34" s="135"/>
      <c r="M34" s="133"/>
      <c r="N34" s="133"/>
      <c r="O34" s="615"/>
      <c r="P34" s="616"/>
      <c r="Q34" s="618"/>
    </row>
    <row r="35" spans="1:17" s="136" customFormat="1" ht="13.5" x14ac:dyDescent="0.2">
      <c r="A35" s="132"/>
      <c r="B35" s="148">
        <v>7</v>
      </c>
      <c r="C35" s="615"/>
      <c r="D35" s="616"/>
      <c r="E35" s="617"/>
      <c r="F35" s="615"/>
      <c r="G35" s="616"/>
      <c r="H35" s="617"/>
      <c r="I35" s="134"/>
      <c r="J35" s="134"/>
      <c r="K35" s="135"/>
      <c r="L35" s="135"/>
      <c r="M35" s="133"/>
      <c r="N35" s="133"/>
      <c r="O35" s="615"/>
      <c r="P35" s="616"/>
      <c r="Q35" s="618"/>
    </row>
    <row r="36" spans="1:17" s="136" customFormat="1" ht="13.5" x14ac:dyDescent="0.2">
      <c r="A36" s="132"/>
      <c r="B36" s="148">
        <v>8</v>
      </c>
      <c r="C36" s="615"/>
      <c r="D36" s="616"/>
      <c r="E36" s="617"/>
      <c r="F36" s="615"/>
      <c r="G36" s="616"/>
      <c r="H36" s="617"/>
      <c r="I36" s="134"/>
      <c r="J36" s="134"/>
      <c r="K36" s="135"/>
      <c r="L36" s="135"/>
      <c r="M36" s="133"/>
      <c r="N36" s="133"/>
      <c r="O36" s="615"/>
      <c r="P36" s="616"/>
      <c r="Q36" s="618"/>
    </row>
    <row r="37" spans="1:17" s="136" customFormat="1" ht="13.5" x14ac:dyDescent="0.2">
      <c r="A37" s="132"/>
      <c r="B37" s="148">
        <v>9</v>
      </c>
      <c r="C37" s="615"/>
      <c r="D37" s="616"/>
      <c r="E37" s="617"/>
      <c r="F37" s="615"/>
      <c r="G37" s="616"/>
      <c r="H37" s="617"/>
      <c r="I37" s="134"/>
      <c r="J37" s="134"/>
      <c r="K37" s="135"/>
      <c r="L37" s="135"/>
      <c r="M37" s="133"/>
      <c r="N37" s="133"/>
      <c r="O37" s="615"/>
      <c r="P37" s="616"/>
      <c r="Q37" s="618"/>
    </row>
    <row r="38" spans="1:17" s="136" customFormat="1" ht="13.5" x14ac:dyDescent="0.2">
      <c r="A38" s="132"/>
      <c r="B38" s="148">
        <v>10</v>
      </c>
      <c r="C38" s="615"/>
      <c r="D38" s="616"/>
      <c r="E38" s="617"/>
      <c r="F38" s="615"/>
      <c r="G38" s="616"/>
      <c r="H38" s="617"/>
      <c r="I38" s="134"/>
      <c r="J38" s="134"/>
      <c r="K38" s="135"/>
      <c r="L38" s="135"/>
      <c r="M38" s="133"/>
      <c r="N38" s="133"/>
      <c r="O38" s="615"/>
      <c r="P38" s="616"/>
      <c r="Q38" s="618"/>
    </row>
    <row r="39" spans="1:17" s="121" customFormat="1" ht="16.5" x14ac:dyDescent="0.2">
      <c r="A39" s="120"/>
      <c r="B39" s="145"/>
      <c r="C39" s="127"/>
      <c r="D39" s="127"/>
      <c r="E39" s="127"/>
      <c r="F39" s="127"/>
      <c r="G39" s="127"/>
      <c r="H39" s="122"/>
      <c r="I39" s="122"/>
      <c r="J39" s="189"/>
      <c r="K39" s="189"/>
      <c r="L39" s="189"/>
      <c r="M39" s="127"/>
      <c r="N39" s="127"/>
      <c r="O39" s="127"/>
      <c r="P39" s="127"/>
      <c r="Q39" s="146"/>
    </row>
    <row r="40" spans="1:17" s="121" customFormat="1" ht="16.5" customHeight="1" x14ac:dyDescent="0.2">
      <c r="A40" s="120"/>
      <c r="B40" s="603" t="s">
        <v>93</v>
      </c>
      <c r="C40" s="604"/>
      <c r="D40" s="604"/>
      <c r="E40" s="604"/>
      <c r="F40" s="604"/>
      <c r="G40" s="604"/>
      <c r="H40" s="605"/>
      <c r="I40" s="197"/>
      <c r="J40" s="197"/>
      <c r="K40" s="198">
        <f>SUM(K29:K31)</f>
        <v>165213112</v>
      </c>
      <c r="L40" s="197"/>
      <c r="M40" s="606">
        <f>SUM(M29:M38)</f>
        <v>165213112</v>
      </c>
      <c r="N40" s="606"/>
      <c r="O40" s="607" t="str">
        <f>IF(K40&gt;=$E$13,"CUMPLE","NO CUMPLE")</f>
        <v>CUMPLE</v>
      </c>
      <c r="P40" s="607"/>
      <c r="Q40" s="608"/>
    </row>
    <row r="41" spans="1:17" s="121" customFormat="1" ht="16.5" x14ac:dyDescent="0.2">
      <c r="A41" s="120"/>
      <c r="B41" s="609"/>
      <c r="C41" s="610"/>
      <c r="D41" s="610"/>
      <c r="E41" s="610"/>
      <c r="F41" s="610"/>
      <c r="G41" s="610"/>
      <c r="H41" s="610"/>
      <c r="I41" s="610"/>
      <c r="J41" s="610"/>
      <c r="K41" s="610"/>
      <c r="L41" s="610"/>
      <c r="M41" s="610"/>
      <c r="N41" s="610"/>
      <c r="O41" s="611"/>
      <c r="P41" s="611"/>
      <c r="Q41" s="612"/>
    </row>
    <row r="42" spans="1:17" s="131" customFormat="1" ht="17.25" thickBot="1" x14ac:dyDescent="0.25">
      <c r="A42" s="130"/>
      <c r="B42" s="509" t="s">
        <v>48</v>
      </c>
      <c r="C42" s="510"/>
      <c r="D42" s="510"/>
      <c r="E42" s="510"/>
      <c r="F42" s="510"/>
      <c r="G42" s="510"/>
      <c r="H42" s="510"/>
      <c r="I42" s="510"/>
      <c r="J42" s="510"/>
      <c r="K42" s="510"/>
      <c r="L42" s="510"/>
      <c r="M42" s="510"/>
      <c r="N42" s="510"/>
      <c r="O42" s="613" t="s">
        <v>3</v>
      </c>
      <c r="P42" s="613"/>
      <c r="Q42" s="614"/>
    </row>
    <row r="43" spans="1:17" s="131" customFormat="1" ht="16.5" x14ac:dyDescent="0.2">
      <c r="A43" s="130"/>
      <c r="B43" s="143"/>
      <c r="C43" s="143"/>
      <c r="D43" s="143"/>
      <c r="E43" s="143"/>
      <c r="F43" s="143"/>
      <c r="G43" s="143"/>
      <c r="H43" s="143"/>
      <c r="I43" s="143"/>
      <c r="J43" s="143"/>
      <c r="K43" s="143"/>
      <c r="L43" s="143"/>
      <c r="M43" s="143"/>
      <c r="N43" s="143"/>
      <c r="O43" s="189"/>
      <c r="P43" s="189"/>
      <c r="Q43" s="189"/>
    </row>
    <row r="44" spans="1:17" s="131" customFormat="1" ht="16.5" x14ac:dyDescent="0.2">
      <c r="A44" s="130"/>
      <c r="B44" s="143"/>
      <c r="C44" s="143"/>
      <c r="D44" s="143"/>
      <c r="E44" s="143"/>
      <c r="F44" s="143"/>
      <c r="G44" s="143"/>
      <c r="H44" s="143"/>
      <c r="I44" s="143"/>
      <c r="J44" s="143"/>
      <c r="K44" s="143"/>
      <c r="L44" s="143"/>
      <c r="M44" s="143"/>
      <c r="N44" s="143"/>
      <c r="O44" s="189"/>
      <c r="P44" s="189"/>
      <c r="Q44" s="189"/>
    </row>
    <row r="45" spans="1:17" s="121" customFormat="1" ht="17.25" thickBot="1" x14ac:dyDescent="0.25">
      <c r="A45" s="120"/>
      <c r="B45" s="127"/>
      <c r="C45" s="127"/>
      <c r="D45" s="127"/>
      <c r="E45" s="127"/>
      <c r="F45" s="127"/>
      <c r="G45" s="127"/>
      <c r="H45" s="122"/>
      <c r="I45" s="122"/>
      <c r="J45" s="189"/>
      <c r="K45" s="189"/>
      <c r="L45" s="189"/>
      <c r="M45" s="127"/>
      <c r="N45" s="127"/>
      <c r="O45" s="139"/>
      <c r="P45" s="139"/>
      <c r="Q45" s="139"/>
    </row>
    <row r="46" spans="1:17" s="121" customFormat="1" ht="16.5" x14ac:dyDescent="0.2">
      <c r="A46" s="120"/>
      <c r="B46" s="591" t="s">
        <v>46</v>
      </c>
      <c r="C46" s="592"/>
      <c r="D46" s="592"/>
      <c r="E46" s="592"/>
      <c r="F46" s="592"/>
      <c r="G46" s="592"/>
      <c r="H46" s="592"/>
      <c r="I46" s="592"/>
      <c r="J46" s="592"/>
      <c r="K46" s="592"/>
      <c r="L46" s="592"/>
      <c r="M46" s="592"/>
      <c r="N46" s="592"/>
      <c r="O46" s="592"/>
      <c r="P46" s="592"/>
      <c r="Q46" s="593"/>
    </row>
    <row r="47" spans="1:17" s="121" customFormat="1" ht="16.5" x14ac:dyDescent="0.2">
      <c r="A47" s="120"/>
      <c r="B47" s="594" t="s">
        <v>168</v>
      </c>
      <c r="C47" s="595"/>
      <c r="D47" s="595"/>
      <c r="E47" s="595"/>
      <c r="F47" s="595"/>
      <c r="G47" s="595"/>
      <c r="H47" s="595"/>
      <c r="I47" s="595"/>
      <c r="J47" s="595"/>
      <c r="K47" s="595"/>
      <c r="L47" s="595"/>
      <c r="M47" s="595"/>
      <c r="N47" s="595"/>
      <c r="O47" s="595"/>
      <c r="P47" s="595"/>
      <c r="Q47" s="596"/>
    </row>
    <row r="48" spans="1:17" s="129" customFormat="1" ht="100.5" customHeight="1" x14ac:dyDescent="0.2">
      <c r="A48" s="128"/>
      <c r="B48" s="597" t="s">
        <v>166</v>
      </c>
      <c r="C48" s="598"/>
      <c r="D48" s="598"/>
      <c r="E48" s="598"/>
      <c r="F48" s="598"/>
      <c r="G48" s="598"/>
      <c r="H48" s="598"/>
      <c r="I48" s="598"/>
      <c r="J48" s="598"/>
      <c r="K48" s="598"/>
      <c r="L48" s="598"/>
      <c r="M48" s="598"/>
      <c r="N48" s="598"/>
      <c r="O48" s="598"/>
      <c r="P48" s="598"/>
      <c r="Q48" s="599"/>
    </row>
    <row r="49" spans="1:17" s="131" customFormat="1" ht="17.25" thickBot="1" x14ac:dyDescent="0.25">
      <c r="A49" s="130"/>
      <c r="B49" s="143"/>
      <c r="C49" s="143"/>
      <c r="D49" s="143"/>
      <c r="E49" s="143"/>
      <c r="F49" s="143"/>
      <c r="G49" s="143"/>
      <c r="H49" s="143"/>
      <c r="I49" s="143"/>
      <c r="J49" s="143"/>
      <c r="K49" s="143"/>
      <c r="L49" s="143"/>
      <c r="M49" s="143"/>
      <c r="N49" s="143"/>
      <c r="O49" s="189"/>
      <c r="P49" s="189"/>
      <c r="Q49" s="189"/>
    </row>
    <row r="50" spans="1:17" s="121" customFormat="1" ht="17.25" thickBot="1" x14ac:dyDescent="0.3">
      <c r="A50" s="120"/>
      <c r="B50" s="149" t="s">
        <v>55</v>
      </c>
      <c r="C50" s="150"/>
      <c r="D50" s="150"/>
      <c r="E50" s="151"/>
      <c r="F50" s="151"/>
      <c r="G50" s="600" t="s">
        <v>56</v>
      </c>
      <c r="H50" s="601"/>
      <c r="I50" s="601"/>
      <c r="J50" s="601"/>
      <c r="K50" s="601"/>
      <c r="L50" s="601"/>
      <c r="M50" s="602"/>
      <c r="N50" s="152" t="s">
        <v>57</v>
      </c>
      <c r="O50" s="152">
        <v>79460260</v>
      </c>
      <c r="P50" s="152"/>
      <c r="Q50" s="153"/>
    </row>
    <row r="51" spans="1:17" s="121" customFormat="1" ht="17.25" thickBot="1" x14ac:dyDescent="0.25">
      <c r="A51" s="120"/>
      <c r="B51" s="199" t="s">
        <v>115</v>
      </c>
      <c r="C51" s="154"/>
      <c r="D51" s="154"/>
      <c r="E51" s="154"/>
      <c r="F51" s="154"/>
      <c r="G51" s="154"/>
      <c r="H51" s="154"/>
      <c r="I51" s="155" t="s">
        <v>58</v>
      </c>
      <c r="J51" s="200">
        <v>10</v>
      </c>
      <c r="K51" s="157"/>
      <c r="L51" s="154"/>
      <c r="M51" s="587"/>
      <c r="N51" s="588"/>
      <c r="O51" s="588"/>
      <c r="P51" s="588"/>
      <c r="Q51" s="589"/>
    </row>
    <row r="52" spans="1:17" ht="13.5" thickBot="1" x14ac:dyDescent="0.25">
      <c r="A52" s="93"/>
      <c r="B52" s="154"/>
      <c r="C52" s="154"/>
      <c r="D52" s="154"/>
      <c r="E52" s="154"/>
      <c r="F52" s="154"/>
      <c r="G52" s="154"/>
      <c r="H52" s="154"/>
      <c r="I52" s="564">
        <v>2005</v>
      </c>
      <c r="J52" s="565"/>
      <c r="K52" s="566"/>
      <c r="L52" s="154"/>
      <c r="M52" s="158"/>
      <c r="N52" s="159"/>
      <c r="O52" s="160"/>
      <c r="P52" s="161"/>
      <c r="Q52" s="201"/>
    </row>
    <row r="53" spans="1:17" ht="13.5" thickBot="1" x14ac:dyDescent="0.25">
      <c r="A53" s="93"/>
      <c r="B53" s="567" t="s">
        <v>59</v>
      </c>
      <c r="C53" s="568"/>
      <c r="D53" s="568"/>
      <c r="E53" s="568"/>
      <c r="F53" s="567" t="s">
        <v>60</v>
      </c>
      <c r="G53" s="568"/>
      <c r="H53" s="569"/>
      <c r="I53" s="570">
        <f ca="1">(TODAY()-DATE(I55,J55,K55))/365</f>
        <v>23.008219178082193</v>
      </c>
      <c r="J53" s="571"/>
      <c r="K53" s="572"/>
      <c r="L53" s="154"/>
      <c r="M53" s="158"/>
      <c r="N53" s="159"/>
      <c r="O53" s="160"/>
      <c r="P53" s="161"/>
      <c r="Q53" s="201"/>
    </row>
    <row r="54" spans="1:17" x14ac:dyDescent="0.2">
      <c r="A54" s="93"/>
      <c r="B54" s="573" t="s">
        <v>61</v>
      </c>
      <c r="C54" s="574"/>
      <c r="D54" s="574"/>
      <c r="E54" s="574"/>
      <c r="F54" s="574"/>
      <c r="G54" s="574"/>
      <c r="H54" s="575"/>
      <c r="I54" s="163" t="s">
        <v>62</v>
      </c>
      <c r="J54" s="163" t="s">
        <v>63</v>
      </c>
      <c r="K54" s="164" t="s">
        <v>64</v>
      </c>
      <c r="L54" s="165"/>
      <c r="M54" s="158"/>
      <c r="N54" s="159"/>
      <c r="O54" s="160"/>
      <c r="P54" s="161"/>
      <c r="Q54" s="201"/>
    </row>
    <row r="55" spans="1:17" ht="13.5" thickBot="1" x14ac:dyDescent="0.25">
      <c r="A55" s="93"/>
      <c r="B55" s="576"/>
      <c r="C55" s="577"/>
      <c r="D55" s="577"/>
      <c r="E55" s="577"/>
      <c r="F55" s="577"/>
      <c r="G55" s="577"/>
      <c r="H55" s="578"/>
      <c r="I55" s="166">
        <v>1995</v>
      </c>
      <c r="J55" s="166">
        <v>9</v>
      </c>
      <c r="K55" s="167">
        <v>21</v>
      </c>
      <c r="L55" s="168"/>
      <c r="M55" s="169"/>
      <c r="N55" s="170"/>
      <c r="O55" s="171"/>
      <c r="P55" s="172"/>
      <c r="Q55" s="202"/>
    </row>
    <row r="56" spans="1:17" ht="13.5" thickBot="1" x14ac:dyDescent="0.25">
      <c r="B56" s="154"/>
      <c r="C56" s="154"/>
      <c r="D56" s="154"/>
      <c r="E56" s="154"/>
      <c r="F56" s="154"/>
      <c r="G56" s="154"/>
      <c r="H56" s="154"/>
      <c r="I56" s="154"/>
      <c r="J56" s="154"/>
      <c r="K56" s="154"/>
      <c r="L56" s="154"/>
      <c r="M56" s="154"/>
      <c r="N56" s="154"/>
      <c r="O56" s="174"/>
      <c r="P56" s="174"/>
      <c r="Q56" s="203"/>
    </row>
    <row r="57" spans="1:17" ht="13.5" thickBot="1" x14ac:dyDescent="0.25">
      <c r="B57" s="579" t="s">
        <v>65</v>
      </c>
      <c r="C57" s="580"/>
      <c r="D57" s="580"/>
      <c r="E57" s="580"/>
      <c r="F57" s="581"/>
      <c r="G57" s="582"/>
      <c r="H57" s="583"/>
      <c r="I57" s="584"/>
      <c r="J57" s="584"/>
      <c r="K57" s="175"/>
      <c r="L57" s="545" t="s">
        <v>66</v>
      </c>
      <c r="M57" s="546"/>
      <c r="N57" s="546"/>
      <c r="O57" s="546"/>
      <c r="P57" s="546"/>
      <c r="Q57" s="547"/>
    </row>
    <row r="58" spans="1:17" x14ac:dyDescent="0.2">
      <c r="B58" s="551" t="s">
        <v>67</v>
      </c>
      <c r="C58" s="552"/>
      <c r="D58" s="552"/>
      <c r="E58" s="552"/>
      <c r="F58" s="590">
        <v>5</v>
      </c>
      <c r="G58" s="590"/>
      <c r="H58" s="176" t="s">
        <v>167</v>
      </c>
      <c r="I58" s="554" t="str">
        <f>IF(F59&gt;F58,$R$10,$S$10)</f>
        <v>CUMPLE</v>
      </c>
      <c r="J58" s="556">
        <f>IF(F59&lt;=O52,Q52,IF(AND(F59&gt;M53,F59&lt;=O53),Q53,IF(AND(F59&gt;M54,F59&lt;=O54),Q54,IF(F59&gt;M55,Q55,"REVISAR"))))</f>
        <v>0</v>
      </c>
      <c r="K58" s="154"/>
      <c r="L58" s="548"/>
      <c r="M58" s="549"/>
      <c r="N58" s="549"/>
      <c r="O58" s="549"/>
      <c r="P58" s="549"/>
      <c r="Q58" s="550"/>
    </row>
    <row r="59" spans="1:17" ht="13.5" thickBot="1" x14ac:dyDescent="0.25">
      <c r="B59" s="558" t="s">
        <v>69</v>
      </c>
      <c r="C59" s="559"/>
      <c r="D59" s="559"/>
      <c r="E59" s="559"/>
      <c r="F59" s="560">
        <v>16.48</v>
      </c>
      <c r="G59" s="560"/>
      <c r="H59" s="177" t="s">
        <v>167</v>
      </c>
      <c r="I59" s="555"/>
      <c r="J59" s="557"/>
      <c r="K59" s="178"/>
      <c r="L59" s="561" t="str">
        <f ca="1">IF(I53&gt;J51,"CUMPLE","NO CUMPLE")</f>
        <v>CUMPLE</v>
      </c>
      <c r="M59" s="562"/>
      <c r="N59" s="562"/>
      <c r="O59" s="562"/>
      <c r="P59" s="562"/>
      <c r="Q59" s="563"/>
    </row>
    <row r="60" spans="1:17" ht="13.5" thickBot="1" x14ac:dyDescent="0.25">
      <c r="B60" s="154"/>
      <c r="C60" s="154"/>
      <c r="D60" s="154"/>
      <c r="E60" s="154"/>
      <c r="F60" s="154"/>
      <c r="G60" s="154"/>
      <c r="H60" s="154"/>
      <c r="I60" s="154"/>
      <c r="J60" s="154"/>
      <c r="K60" s="154"/>
      <c r="L60" s="154"/>
      <c r="M60" s="154"/>
      <c r="N60" s="154"/>
      <c r="O60" s="154"/>
      <c r="P60" s="154"/>
      <c r="Q60" s="154"/>
    </row>
    <row r="61" spans="1:17" x14ac:dyDescent="0.2">
      <c r="B61" s="532" t="s">
        <v>70</v>
      </c>
      <c r="C61" s="534" t="s">
        <v>71</v>
      </c>
      <c r="D61" s="534" t="s">
        <v>72</v>
      </c>
      <c r="E61" s="536" t="s">
        <v>94</v>
      </c>
      <c r="F61" s="537"/>
      <c r="G61" s="537"/>
      <c r="H61" s="537"/>
      <c r="I61" s="537"/>
      <c r="J61" s="538"/>
      <c r="K61" s="542" t="s">
        <v>73</v>
      </c>
      <c r="L61" s="543"/>
      <c r="M61" s="544"/>
      <c r="N61" s="542" t="s">
        <v>74</v>
      </c>
      <c r="O61" s="543"/>
      <c r="P61" s="544"/>
      <c r="Q61" s="527" t="s">
        <v>75</v>
      </c>
    </row>
    <row r="62" spans="1:17" x14ac:dyDescent="0.2">
      <c r="B62" s="533"/>
      <c r="C62" s="535"/>
      <c r="D62" s="535"/>
      <c r="E62" s="539"/>
      <c r="F62" s="540"/>
      <c r="G62" s="540"/>
      <c r="H62" s="540"/>
      <c r="I62" s="540"/>
      <c r="J62" s="541"/>
      <c r="K62" s="179" t="s">
        <v>62</v>
      </c>
      <c r="L62" s="180" t="s">
        <v>63</v>
      </c>
      <c r="M62" s="181" t="s">
        <v>64</v>
      </c>
      <c r="N62" s="179" t="s">
        <v>62</v>
      </c>
      <c r="O62" s="180" t="s">
        <v>63</v>
      </c>
      <c r="P62" s="181" t="s">
        <v>64</v>
      </c>
      <c r="Q62" s="528"/>
    </row>
    <row r="63" spans="1:17" x14ac:dyDescent="0.2">
      <c r="B63" s="182"/>
      <c r="C63" s="183"/>
      <c r="D63" s="184"/>
      <c r="E63" s="519" t="s">
        <v>116</v>
      </c>
      <c r="F63" s="519"/>
      <c r="G63" s="519"/>
      <c r="H63" s="519"/>
      <c r="I63" s="519"/>
      <c r="J63" s="519"/>
      <c r="K63" s="185">
        <v>2010</v>
      </c>
      <c r="L63" s="185">
        <v>2</v>
      </c>
      <c r="M63" s="185">
        <v>20</v>
      </c>
      <c r="N63" s="185">
        <v>2010</v>
      </c>
      <c r="O63" s="185">
        <v>6</v>
      </c>
      <c r="P63" s="185">
        <v>20</v>
      </c>
      <c r="Q63" s="186">
        <f t="shared" ref="Q63:Q81" si="0">(N63+(O63/12)+(P63/365))-(K63+(L63/12)+(M63/365))</f>
        <v>0.33333333333325754</v>
      </c>
    </row>
    <row r="64" spans="1:17" x14ac:dyDescent="0.2">
      <c r="B64" s="187"/>
      <c r="C64" s="183"/>
      <c r="D64" s="184"/>
      <c r="E64" s="519" t="s">
        <v>117</v>
      </c>
      <c r="F64" s="519"/>
      <c r="G64" s="519"/>
      <c r="H64" s="519"/>
      <c r="I64" s="519"/>
      <c r="J64" s="519"/>
      <c r="K64" s="185">
        <v>2009</v>
      </c>
      <c r="L64" s="185">
        <v>10</v>
      </c>
      <c r="M64" s="185">
        <v>16</v>
      </c>
      <c r="N64" s="185">
        <v>2010</v>
      </c>
      <c r="O64" s="185">
        <v>8</v>
      </c>
      <c r="P64" s="185">
        <v>16</v>
      </c>
      <c r="Q64" s="186">
        <f t="shared" si="0"/>
        <v>0.83333333333348492</v>
      </c>
    </row>
    <row r="65" spans="2:17" x14ac:dyDescent="0.2">
      <c r="B65" s="187"/>
      <c r="C65" s="183"/>
      <c r="D65" s="184"/>
      <c r="E65" s="529" t="s">
        <v>118</v>
      </c>
      <c r="F65" s="530"/>
      <c r="G65" s="530"/>
      <c r="H65" s="530"/>
      <c r="I65" s="530"/>
      <c r="J65" s="531"/>
      <c r="K65" s="185">
        <v>2011</v>
      </c>
      <c r="L65" s="185">
        <v>4</v>
      </c>
      <c r="M65" s="185">
        <v>11</v>
      </c>
      <c r="N65" s="185">
        <v>2012</v>
      </c>
      <c r="O65" s="185">
        <v>2</v>
      </c>
      <c r="P65" s="185">
        <v>15</v>
      </c>
      <c r="Q65" s="186">
        <f t="shared" si="0"/>
        <v>0.84429223744314186</v>
      </c>
    </row>
    <row r="66" spans="2:17" x14ac:dyDescent="0.2">
      <c r="B66" s="182"/>
      <c r="C66" s="183"/>
      <c r="D66" s="184"/>
      <c r="E66" s="519"/>
      <c r="F66" s="519"/>
      <c r="G66" s="519"/>
      <c r="H66" s="519"/>
      <c r="I66" s="519"/>
      <c r="J66" s="519"/>
      <c r="K66" s="185"/>
      <c r="L66" s="185"/>
      <c r="M66" s="185"/>
      <c r="N66" s="185"/>
      <c r="O66" s="185"/>
      <c r="P66" s="185"/>
      <c r="Q66" s="186">
        <f t="shared" si="0"/>
        <v>0</v>
      </c>
    </row>
    <row r="67" spans="2:17" x14ac:dyDescent="0.2">
      <c r="B67" s="182"/>
      <c r="C67" s="183"/>
      <c r="D67" s="184"/>
      <c r="E67" s="519"/>
      <c r="F67" s="519"/>
      <c r="G67" s="519"/>
      <c r="H67" s="519"/>
      <c r="I67" s="519"/>
      <c r="J67" s="519"/>
      <c r="K67" s="185"/>
      <c r="L67" s="185"/>
      <c r="M67" s="185"/>
      <c r="N67" s="185"/>
      <c r="O67" s="185"/>
      <c r="P67" s="185"/>
      <c r="Q67" s="186">
        <f t="shared" si="0"/>
        <v>0</v>
      </c>
    </row>
    <row r="68" spans="2:17" x14ac:dyDescent="0.2">
      <c r="B68" s="182"/>
      <c r="C68" s="183"/>
      <c r="D68" s="184"/>
      <c r="E68" s="519"/>
      <c r="F68" s="519"/>
      <c r="G68" s="519"/>
      <c r="H68" s="519"/>
      <c r="I68" s="519"/>
      <c r="J68" s="519"/>
      <c r="K68" s="185"/>
      <c r="L68" s="185"/>
      <c r="M68" s="185"/>
      <c r="N68" s="185"/>
      <c r="O68" s="185"/>
      <c r="P68" s="185"/>
      <c r="Q68" s="186">
        <f t="shared" si="0"/>
        <v>0</v>
      </c>
    </row>
    <row r="69" spans="2:17" x14ac:dyDescent="0.2">
      <c r="B69" s="182"/>
      <c r="C69" s="182"/>
      <c r="D69" s="184"/>
      <c r="E69" s="519"/>
      <c r="F69" s="519"/>
      <c r="G69" s="519"/>
      <c r="H69" s="519"/>
      <c r="I69" s="519"/>
      <c r="J69" s="519"/>
      <c r="K69" s="185"/>
      <c r="L69" s="185"/>
      <c r="M69" s="185"/>
      <c r="N69" s="185"/>
      <c r="O69" s="185"/>
      <c r="P69" s="185"/>
      <c r="Q69" s="186">
        <f t="shared" si="0"/>
        <v>0</v>
      </c>
    </row>
    <row r="70" spans="2:17" x14ac:dyDescent="0.2">
      <c r="B70" s="182"/>
      <c r="C70" s="182"/>
      <c r="D70" s="184"/>
      <c r="E70" s="519"/>
      <c r="F70" s="519"/>
      <c r="G70" s="519"/>
      <c r="H70" s="519"/>
      <c r="I70" s="519"/>
      <c r="J70" s="519"/>
      <c r="K70" s="185"/>
      <c r="L70" s="185"/>
      <c r="M70" s="185"/>
      <c r="N70" s="185"/>
      <c r="O70" s="185"/>
      <c r="P70" s="185"/>
      <c r="Q70" s="186">
        <f t="shared" si="0"/>
        <v>0</v>
      </c>
    </row>
    <row r="71" spans="2:17" x14ac:dyDescent="0.2">
      <c r="B71" s="182"/>
      <c r="C71" s="182"/>
      <c r="D71" s="184"/>
      <c r="E71" s="519"/>
      <c r="F71" s="519"/>
      <c r="G71" s="519"/>
      <c r="H71" s="519"/>
      <c r="I71" s="519"/>
      <c r="J71" s="519"/>
      <c r="K71" s="185"/>
      <c r="L71" s="185"/>
      <c r="M71" s="185"/>
      <c r="N71" s="185"/>
      <c r="O71" s="185"/>
      <c r="P71" s="185"/>
      <c r="Q71" s="186">
        <f t="shared" si="0"/>
        <v>0</v>
      </c>
    </row>
    <row r="72" spans="2:17" x14ac:dyDescent="0.2">
      <c r="B72" s="182"/>
      <c r="C72" s="182"/>
      <c r="D72" s="184"/>
      <c r="E72" s="519"/>
      <c r="F72" s="519"/>
      <c r="G72" s="519"/>
      <c r="H72" s="519"/>
      <c r="I72" s="519"/>
      <c r="J72" s="519"/>
      <c r="K72" s="185"/>
      <c r="L72" s="185"/>
      <c r="M72" s="185"/>
      <c r="N72" s="185"/>
      <c r="O72" s="185"/>
      <c r="P72" s="185"/>
      <c r="Q72" s="186">
        <f t="shared" si="0"/>
        <v>0</v>
      </c>
    </row>
    <row r="73" spans="2:17" x14ac:dyDescent="0.2">
      <c r="B73" s="182"/>
      <c r="C73" s="182"/>
      <c r="D73" s="184"/>
      <c r="E73" s="519"/>
      <c r="F73" s="519"/>
      <c r="G73" s="519"/>
      <c r="H73" s="519"/>
      <c r="I73" s="519"/>
      <c r="J73" s="519"/>
      <c r="K73" s="185"/>
      <c r="L73" s="185"/>
      <c r="M73" s="185"/>
      <c r="N73" s="185"/>
      <c r="O73" s="185"/>
      <c r="P73" s="185"/>
      <c r="Q73" s="186">
        <f t="shared" si="0"/>
        <v>0</v>
      </c>
    </row>
    <row r="74" spans="2:17" x14ac:dyDescent="0.2">
      <c r="B74" s="182"/>
      <c r="C74" s="182"/>
      <c r="D74" s="184"/>
      <c r="E74" s="519"/>
      <c r="F74" s="519"/>
      <c r="G74" s="519"/>
      <c r="H74" s="519"/>
      <c r="I74" s="519"/>
      <c r="J74" s="519"/>
      <c r="K74" s="185"/>
      <c r="L74" s="185"/>
      <c r="M74" s="185"/>
      <c r="N74" s="185"/>
      <c r="O74" s="185"/>
      <c r="P74" s="185"/>
      <c r="Q74" s="186">
        <f t="shared" si="0"/>
        <v>0</v>
      </c>
    </row>
    <row r="75" spans="2:17" x14ac:dyDescent="0.2">
      <c r="B75" s="182"/>
      <c r="C75" s="182"/>
      <c r="D75" s="184"/>
      <c r="E75" s="519"/>
      <c r="F75" s="519"/>
      <c r="G75" s="519"/>
      <c r="H75" s="519"/>
      <c r="I75" s="519"/>
      <c r="J75" s="519"/>
      <c r="K75" s="185"/>
      <c r="L75" s="185"/>
      <c r="M75" s="185"/>
      <c r="N75" s="185"/>
      <c r="O75" s="185"/>
      <c r="P75" s="185"/>
      <c r="Q75" s="186">
        <f t="shared" si="0"/>
        <v>0</v>
      </c>
    </row>
    <row r="76" spans="2:17" x14ac:dyDescent="0.2">
      <c r="B76" s="182"/>
      <c r="C76" s="182"/>
      <c r="D76" s="184"/>
      <c r="E76" s="519"/>
      <c r="F76" s="519"/>
      <c r="G76" s="519"/>
      <c r="H76" s="519"/>
      <c r="I76" s="519"/>
      <c r="J76" s="519"/>
      <c r="K76" s="185"/>
      <c r="L76" s="185"/>
      <c r="M76" s="185"/>
      <c r="N76" s="185"/>
      <c r="O76" s="185"/>
      <c r="P76" s="185"/>
      <c r="Q76" s="186">
        <f t="shared" si="0"/>
        <v>0</v>
      </c>
    </row>
    <row r="77" spans="2:17" x14ac:dyDescent="0.2">
      <c r="B77" s="182"/>
      <c r="C77" s="182"/>
      <c r="D77" s="184"/>
      <c r="E77" s="519"/>
      <c r="F77" s="519"/>
      <c r="G77" s="519"/>
      <c r="H77" s="519"/>
      <c r="I77" s="519"/>
      <c r="J77" s="519"/>
      <c r="K77" s="185"/>
      <c r="L77" s="185"/>
      <c r="M77" s="185"/>
      <c r="N77" s="185"/>
      <c r="O77" s="185"/>
      <c r="P77" s="185"/>
      <c r="Q77" s="186">
        <f t="shared" si="0"/>
        <v>0</v>
      </c>
    </row>
    <row r="78" spans="2:17" x14ac:dyDescent="0.2">
      <c r="B78" s="182"/>
      <c r="C78" s="182"/>
      <c r="D78" s="184"/>
      <c r="E78" s="519"/>
      <c r="F78" s="519"/>
      <c r="G78" s="519"/>
      <c r="H78" s="519"/>
      <c r="I78" s="519"/>
      <c r="J78" s="519"/>
      <c r="K78" s="185"/>
      <c r="L78" s="185"/>
      <c r="M78" s="185"/>
      <c r="N78" s="185"/>
      <c r="O78" s="185"/>
      <c r="P78" s="185"/>
      <c r="Q78" s="186">
        <f t="shared" si="0"/>
        <v>0</v>
      </c>
    </row>
    <row r="79" spans="2:17" x14ac:dyDescent="0.2">
      <c r="B79" s="182"/>
      <c r="C79" s="182"/>
      <c r="D79" s="184"/>
      <c r="E79" s="519"/>
      <c r="F79" s="519"/>
      <c r="G79" s="519"/>
      <c r="H79" s="519"/>
      <c r="I79" s="519"/>
      <c r="J79" s="519"/>
      <c r="K79" s="185"/>
      <c r="L79" s="185"/>
      <c r="M79" s="185"/>
      <c r="N79" s="185"/>
      <c r="O79" s="185"/>
      <c r="P79" s="185"/>
      <c r="Q79" s="186">
        <f t="shared" si="0"/>
        <v>0</v>
      </c>
    </row>
    <row r="80" spans="2:17" x14ac:dyDescent="0.2">
      <c r="B80" s="182"/>
      <c r="C80" s="182"/>
      <c r="D80" s="184"/>
      <c r="E80" s="519"/>
      <c r="F80" s="519"/>
      <c r="G80" s="519"/>
      <c r="H80" s="519"/>
      <c r="I80" s="519"/>
      <c r="J80" s="519"/>
      <c r="K80" s="185"/>
      <c r="L80" s="185"/>
      <c r="M80" s="185"/>
      <c r="N80" s="185"/>
      <c r="O80" s="185"/>
      <c r="P80" s="185"/>
      <c r="Q80" s="186">
        <f t="shared" si="0"/>
        <v>0</v>
      </c>
    </row>
    <row r="81" spans="2:17" ht="13.5" thickBot="1" x14ac:dyDescent="0.25">
      <c r="B81" s="182"/>
      <c r="C81" s="182"/>
      <c r="D81" s="184"/>
      <c r="E81" s="519"/>
      <c r="F81" s="519"/>
      <c r="G81" s="519"/>
      <c r="H81" s="519"/>
      <c r="I81" s="519"/>
      <c r="J81" s="519"/>
      <c r="K81" s="185"/>
      <c r="L81" s="185"/>
      <c r="M81" s="185"/>
      <c r="N81" s="185"/>
      <c r="O81" s="185"/>
      <c r="P81" s="185"/>
      <c r="Q81" s="186">
        <f t="shared" si="0"/>
        <v>0</v>
      </c>
    </row>
    <row r="82" spans="2:17" ht="13.5" thickBot="1" x14ac:dyDescent="0.25">
      <c r="B82" s="520" t="str">
        <f ca="1">IF(AND(I58=$R$10,L59=$R$10),"CUMPLE","NO CUMPLE")</f>
        <v>CUMPLE</v>
      </c>
      <c r="C82" s="521"/>
      <c r="D82" s="521"/>
      <c r="E82" s="521"/>
      <c r="F82" s="521"/>
      <c r="G82" s="521"/>
      <c r="H82" s="521"/>
      <c r="I82" s="521"/>
      <c r="J82" s="521"/>
      <c r="K82" s="521"/>
      <c r="L82" s="521"/>
      <c r="M82" s="521"/>
      <c r="N82" s="521"/>
      <c r="O82" s="521"/>
      <c r="P82" s="521"/>
      <c r="Q82" s="522"/>
    </row>
    <row r="83" spans="2:17" ht="42" customHeight="1" thickBot="1" x14ac:dyDescent="0.25">
      <c r="B83" s="523"/>
      <c r="C83" s="524"/>
      <c r="D83" s="524"/>
      <c r="E83" s="524"/>
      <c r="F83" s="524"/>
      <c r="G83" s="524"/>
      <c r="H83" s="524"/>
      <c r="I83" s="524"/>
      <c r="J83" s="524"/>
      <c r="K83" s="524"/>
      <c r="L83" s="524"/>
      <c r="M83" s="524"/>
      <c r="N83" s="524"/>
      <c r="O83" s="524"/>
      <c r="P83" s="524"/>
      <c r="Q83" s="524"/>
    </row>
    <row r="84" spans="2:17" ht="29.25" customHeight="1" thickBot="1" x14ac:dyDescent="0.25">
      <c r="B84" s="523"/>
      <c r="C84" s="524"/>
      <c r="D84" s="524"/>
      <c r="E84" s="524"/>
      <c r="F84" s="524"/>
      <c r="G84" s="524"/>
      <c r="H84" s="524"/>
      <c r="I84" s="524"/>
      <c r="J84" s="524"/>
      <c r="K84" s="524"/>
      <c r="L84" s="524"/>
      <c r="M84" s="524"/>
      <c r="N84" s="524"/>
      <c r="O84" s="524"/>
      <c r="P84" s="524"/>
      <c r="Q84" s="524"/>
    </row>
    <row r="85" spans="2:17" ht="13.5" thickBot="1" x14ac:dyDescent="0.25">
      <c r="B85" s="154"/>
      <c r="C85" s="154"/>
      <c r="D85" s="154"/>
      <c r="E85" s="154"/>
      <c r="F85" s="154"/>
      <c r="G85" s="154"/>
      <c r="H85" s="154"/>
      <c r="I85" s="155" t="s">
        <v>58</v>
      </c>
      <c r="J85" s="156">
        <v>5</v>
      </c>
      <c r="K85" s="157"/>
      <c r="L85" s="154"/>
      <c r="M85" s="587"/>
      <c r="N85" s="588"/>
      <c r="O85" s="588"/>
      <c r="P85" s="588"/>
      <c r="Q85" s="589"/>
    </row>
    <row r="86" spans="2:17" ht="13.5" thickBot="1" x14ac:dyDescent="0.25">
      <c r="B86" s="154"/>
      <c r="C86" s="154"/>
      <c r="D86" s="154"/>
      <c r="E86" s="154"/>
      <c r="F86" s="154"/>
      <c r="G86" s="154"/>
      <c r="H86" s="154"/>
      <c r="I86" s="564">
        <v>2005</v>
      </c>
      <c r="J86" s="565"/>
      <c r="K86" s="566"/>
      <c r="L86" s="154"/>
      <c r="M86" s="158"/>
      <c r="N86" s="159"/>
      <c r="O86" s="160"/>
      <c r="P86" s="161"/>
      <c r="Q86" s="162"/>
    </row>
    <row r="87" spans="2:17" ht="13.5" thickBot="1" x14ac:dyDescent="0.25">
      <c r="B87" s="567" t="s">
        <v>76</v>
      </c>
      <c r="C87" s="568"/>
      <c r="D87" s="568"/>
      <c r="E87" s="568"/>
      <c r="F87" s="567" t="s">
        <v>60</v>
      </c>
      <c r="G87" s="568"/>
      <c r="H87" s="569"/>
      <c r="I87" s="570">
        <f ca="1">(TODAY()-DATE(I89,J89,K89))/365</f>
        <v>6.7890410958904113</v>
      </c>
      <c r="J87" s="571"/>
      <c r="K87" s="572"/>
      <c r="L87" s="154"/>
      <c r="M87" s="158"/>
      <c r="N87" s="159"/>
      <c r="O87" s="160"/>
      <c r="P87" s="161"/>
      <c r="Q87" s="162"/>
    </row>
    <row r="88" spans="2:17" x14ac:dyDescent="0.2">
      <c r="B88" s="573" t="s">
        <v>77</v>
      </c>
      <c r="C88" s="574"/>
      <c r="D88" s="574"/>
      <c r="E88" s="574"/>
      <c r="F88" s="574"/>
      <c r="G88" s="574"/>
      <c r="H88" s="575"/>
      <c r="I88" s="163" t="s">
        <v>62</v>
      </c>
      <c r="J88" s="163" t="s">
        <v>63</v>
      </c>
      <c r="K88" s="164" t="s">
        <v>64</v>
      </c>
      <c r="L88" s="165"/>
      <c r="M88" s="158"/>
      <c r="N88" s="159"/>
      <c r="O88" s="160"/>
      <c r="P88" s="161"/>
      <c r="Q88" s="162"/>
    </row>
    <row r="89" spans="2:17" ht="13.5" thickBot="1" x14ac:dyDescent="0.25">
      <c r="B89" s="576"/>
      <c r="C89" s="577"/>
      <c r="D89" s="577"/>
      <c r="E89" s="577"/>
      <c r="F89" s="577"/>
      <c r="G89" s="577"/>
      <c r="H89" s="578"/>
      <c r="I89" s="166">
        <v>2011</v>
      </c>
      <c r="J89" s="166">
        <v>12</v>
      </c>
      <c r="K89" s="167">
        <v>6</v>
      </c>
      <c r="L89" s="168"/>
      <c r="M89" s="169"/>
      <c r="N89" s="170"/>
      <c r="O89" s="171"/>
      <c r="P89" s="172"/>
      <c r="Q89" s="173"/>
    </row>
    <row r="90" spans="2:17" ht="13.5" thickBot="1" x14ac:dyDescent="0.25">
      <c r="B90" s="154"/>
      <c r="C90" s="154"/>
      <c r="D90" s="154"/>
      <c r="E90" s="154"/>
      <c r="F90" s="154"/>
      <c r="G90" s="154"/>
      <c r="H90" s="154"/>
      <c r="I90" s="154"/>
      <c r="J90" s="154"/>
      <c r="K90" s="154"/>
      <c r="L90" s="154"/>
      <c r="M90" s="154"/>
      <c r="N90" s="154"/>
      <c r="O90" s="174"/>
      <c r="P90" s="174"/>
      <c r="Q90" s="174"/>
    </row>
    <row r="91" spans="2:17" ht="13.5" thickBot="1" x14ac:dyDescent="0.25">
      <c r="B91" s="579" t="s">
        <v>65</v>
      </c>
      <c r="C91" s="580"/>
      <c r="D91" s="580"/>
      <c r="E91" s="580"/>
      <c r="F91" s="581"/>
      <c r="G91" s="582"/>
      <c r="H91" s="583"/>
      <c r="I91" s="584"/>
      <c r="J91" s="584"/>
      <c r="K91" s="175"/>
      <c r="L91" s="545" t="s">
        <v>66</v>
      </c>
      <c r="M91" s="546"/>
      <c r="N91" s="546"/>
      <c r="O91" s="546"/>
      <c r="P91" s="546"/>
      <c r="Q91" s="547"/>
    </row>
    <row r="92" spans="2:17" x14ac:dyDescent="0.2">
      <c r="B92" s="551" t="s">
        <v>67</v>
      </c>
      <c r="C92" s="552"/>
      <c r="D92" s="552"/>
      <c r="E92" s="552"/>
      <c r="F92" s="553">
        <v>8</v>
      </c>
      <c r="G92" s="553"/>
      <c r="H92" s="176" t="s">
        <v>68</v>
      </c>
      <c r="I92" s="554" t="str">
        <f>IF(F93&gt;F92,$R$10,$S$10)</f>
        <v>NO CUMPLE</v>
      </c>
      <c r="J92" s="556">
        <f>IF(F93&lt;=O86,Q86,IF(AND(F93&gt;M87,F93&lt;=O87),Q87,IF(AND(F93&gt;M88,F93&lt;=O88),Q88,IF(F93&gt;M89,Q89,"REVISAR"))))</f>
        <v>0</v>
      </c>
      <c r="K92" s="154"/>
      <c r="L92" s="548"/>
      <c r="M92" s="549"/>
      <c r="N92" s="549"/>
      <c r="O92" s="549"/>
      <c r="P92" s="549"/>
      <c r="Q92" s="550"/>
    </row>
    <row r="93" spans="2:17" ht="13.5" thickBot="1" x14ac:dyDescent="0.25">
      <c r="B93" s="558" t="s">
        <v>69</v>
      </c>
      <c r="C93" s="559"/>
      <c r="D93" s="559"/>
      <c r="E93" s="559"/>
      <c r="F93" s="560">
        <f>SUM(Q97:Q115)</f>
        <v>0</v>
      </c>
      <c r="G93" s="560"/>
      <c r="H93" s="177" t="s">
        <v>68</v>
      </c>
      <c r="I93" s="555"/>
      <c r="J93" s="557"/>
      <c r="K93" s="178"/>
      <c r="L93" s="561" t="str">
        <f ca="1">IF(I87&gt;J85,"CUMPLE","NO CUMPLE")</f>
        <v>CUMPLE</v>
      </c>
      <c r="M93" s="562"/>
      <c r="N93" s="562"/>
      <c r="O93" s="562"/>
      <c r="P93" s="562"/>
      <c r="Q93" s="563"/>
    </row>
    <row r="94" spans="2:17" ht="13.5" thickBot="1" x14ac:dyDescent="0.25">
      <c r="B94" s="154"/>
      <c r="C94" s="154"/>
      <c r="D94" s="154"/>
      <c r="E94" s="154"/>
      <c r="F94" s="154"/>
      <c r="G94" s="154"/>
      <c r="H94" s="154"/>
      <c r="I94" s="154"/>
      <c r="J94" s="154"/>
      <c r="K94" s="154"/>
      <c r="L94" s="154"/>
      <c r="M94" s="154"/>
      <c r="N94" s="154"/>
      <c r="O94" s="154"/>
      <c r="P94" s="154"/>
      <c r="Q94" s="154"/>
    </row>
    <row r="95" spans="2:17" x14ac:dyDescent="0.2">
      <c r="B95" s="532" t="s">
        <v>70</v>
      </c>
      <c r="C95" s="534" t="s">
        <v>71</v>
      </c>
      <c r="D95" s="534" t="s">
        <v>72</v>
      </c>
      <c r="E95" s="536" t="s">
        <v>95</v>
      </c>
      <c r="F95" s="537"/>
      <c r="G95" s="537"/>
      <c r="H95" s="537"/>
      <c r="I95" s="537"/>
      <c r="J95" s="538"/>
      <c r="K95" s="542" t="s">
        <v>73</v>
      </c>
      <c r="L95" s="543"/>
      <c r="M95" s="544"/>
      <c r="N95" s="542" t="s">
        <v>74</v>
      </c>
      <c r="O95" s="543"/>
      <c r="P95" s="544"/>
      <c r="Q95" s="527" t="s">
        <v>75</v>
      </c>
    </row>
    <row r="96" spans="2:17" x14ac:dyDescent="0.2">
      <c r="B96" s="533"/>
      <c r="C96" s="535"/>
      <c r="D96" s="535"/>
      <c r="E96" s="539"/>
      <c r="F96" s="540"/>
      <c r="G96" s="540"/>
      <c r="H96" s="540"/>
      <c r="I96" s="540"/>
      <c r="J96" s="541"/>
      <c r="K96" s="179" t="s">
        <v>62</v>
      </c>
      <c r="L96" s="180" t="s">
        <v>63</v>
      </c>
      <c r="M96" s="181" t="s">
        <v>64</v>
      </c>
      <c r="N96" s="179" t="s">
        <v>62</v>
      </c>
      <c r="O96" s="180" t="s">
        <v>63</v>
      </c>
      <c r="P96" s="181" t="s">
        <v>64</v>
      </c>
      <c r="Q96" s="528"/>
    </row>
    <row r="97" spans="2:17" x14ac:dyDescent="0.2">
      <c r="B97" s="182"/>
      <c r="C97" s="183"/>
      <c r="D97" s="184"/>
      <c r="E97" s="519"/>
      <c r="F97" s="519"/>
      <c r="G97" s="519"/>
      <c r="H97" s="519"/>
      <c r="I97" s="519"/>
      <c r="J97" s="519"/>
      <c r="K97" s="185"/>
      <c r="L97" s="185"/>
      <c r="M97" s="185"/>
      <c r="N97" s="185"/>
      <c r="O97" s="185"/>
      <c r="P97" s="185"/>
      <c r="Q97" s="186">
        <f t="shared" ref="Q97:Q115" si="1">(N97+(O97/12)+(P97/365))-(K97+(L97/12)+(M97/365))</f>
        <v>0</v>
      </c>
    </row>
    <row r="98" spans="2:17" x14ac:dyDescent="0.2">
      <c r="B98" s="187"/>
      <c r="C98" s="183"/>
      <c r="D98" s="184"/>
      <c r="E98" s="519"/>
      <c r="F98" s="519"/>
      <c r="G98" s="519"/>
      <c r="H98" s="519"/>
      <c r="I98" s="519"/>
      <c r="J98" s="519"/>
      <c r="K98" s="185"/>
      <c r="L98" s="185"/>
      <c r="M98" s="185"/>
      <c r="N98" s="185"/>
      <c r="O98" s="185"/>
      <c r="P98" s="185"/>
      <c r="Q98" s="186">
        <f t="shared" si="1"/>
        <v>0</v>
      </c>
    </row>
    <row r="99" spans="2:17" x14ac:dyDescent="0.2">
      <c r="B99" s="187"/>
      <c r="C99" s="183"/>
      <c r="D99" s="184"/>
      <c r="E99" s="529"/>
      <c r="F99" s="530"/>
      <c r="G99" s="530"/>
      <c r="H99" s="530"/>
      <c r="I99" s="530"/>
      <c r="J99" s="531"/>
      <c r="K99" s="185"/>
      <c r="L99" s="185"/>
      <c r="M99" s="185"/>
      <c r="N99" s="185"/>
      <c r="O99" s="185"/>
      <c r="P99" s="185"/>
      <c r="Q99" s="186">
        <f t="shared" si="1"/>
        <v>0</v>
      </c>
    </row>
    <row r="100" spans="2:17" x14ac:dyDescent="0.2">
      <c r="B100" s="182"/>
      <c r="C100" s="183"/>
      <c r="D100" s="184"/>
      <c r="E100" s="519"/>
      <c r="F100" s="519"/>
      <c r="G100" s="519"/>
      <c r="H100" s="519"/>
      <c r="I100" s="519"/>
      <c r="J100" s="519"/>
      <c r="K100" s="185"/>
      <c r="L100" s="185"/>
      <c r="M100" s="185"/>
      <c r="N100" s="185"/>
      <c r="O100" s="185"/>
      <c r="P100" s="185"/>
      <c r="Q100" s="186">
        <f t="shared" si="1"/>
        <v>0</v>
      </c>
    </row>
    <row r="101" spans="2:17" x14ac:dyDescent="0.2">
      <c r="B101" s="182"/>
      <c r="C101" s="183"/>
      <c r="D101" s="184"/>
      <c r="E101" s="519"/>
      <c r="F101" s="519"/>
      <c r="G101" s="519"/>
      <c r="H101" s="519"/>
      <c r="I101" s="519"/>
      <c r="J101" s="519"/>
      <c r="K101" s="185"/>
      <c r="L101" s="185"/>
      <c r="M101" s="185"/>
      <c r="N101" s="185"/>
      <c r="O101" s="185"/>
      <c r="P101" s="185"/>
      <c r="Q101" s="186">
        <f t="shared" si="1"/>
        <v>0</v>
      </c>
    </row>
    <row r="102" spans="2:17" x14ac:dyDescent="0.2">
      <c r="B102" s="182"/>
      <c r="C102" s="183"/>
      <c r="D102" s="184"/>
      <c r="E102" s="519"/>
      <c r="F102" s="519"/>
      <c r="G102" s="519"/>
      <c r="H102" s="519"/>
      <c r="I102" s="519"/>
      <c r="J102" s="519"/>
      <c r="K102" s="185"/>
      <c r="L102" s="185"/>
      <c r="M102" s="185"/>
      <c r="N102" s="185"/>
      <c r="O102" s="185"/>
      <c r="P102" s="185"/>
      <c r="Q102" s="186">
        <f t="shared" si="1"/>
        <v>0</v>
      </c>
    </row>
    <row r="103" spans="2:17" x14ac:dyDescent="0.2">
      <c r="B103" s="182"/>
      <c r="C103" s="182"/>
      <c r="D103" s="184"/>
      <c r="E103" s="519"/>
      <c r="F103" s="519"/>
      <c r="G103" s="519"/>
      <c r="H103" s="519"/>
      <c r="I103" s="519"/>
      <c r="J103" s="519"/>
      <c r="K103" s="185"/>
      <c r="L103" s="185"/>
      <c r="M103" s="185"/>
      <c r="N103" s="185"/>
      <c r="O103" s="185"/>
      <c r="P103" s="185"/>
      <c r="Q103" s="186">
        <f t="shared" si="1"/>
        <v>0</v>
      </c>
    </row>
    <row r="104" spans="2:17" x14ac:dyDescent="0.2">
      <c r="B104" s="182"/>
      <c r="C104" s="182"/>
      <c r="D104" s="184"/>
      <c r="E104" s="519"/>
      <c r="F104" s="519"/>
      <c r="G104" s="519"/>
      <c r="H104" s="519"/>
      <c r="I104" s="519"/>
      <c r="J104" s="519"/>
      <c r="K104" s="185"/>
      <c r="L104" s="185"/>
      <c r="M104" s="185"/>
      <c r="N104" s="185"/>
      <c r="O104" s="185"/>
      <c r="P104" s="185"/>
      <c r="Q104" s="186">
        <f t="shared" si="1"/>
        <v>0</v>
      </c>
    </row>
    <row r="105" spans="2:17" x14ac:dyDescent="0.2">
      <c r="B105" s="182"/>
      <c r="C105" s="182"/>
      <c r="D105" s="184"/>
      <c r="E105" s="519"/>
      <c r="F105" s="519"/>
      <c r="G105" s="519"/>
      <c r="H105" s="519"/>
      <c r="I105" s="519"/>
      <c r="J105" s="519"/>
      <c r="K105" s="185"/>
      <c r="L105" s="185"/>
      <c r="M105" s="185"/>
      <c r="N105" s="185"/>
      <c r="O105" s="185"/>
      <c r="P105" s="185"/>
      <c r="Q105" s="186">
        <f t="shared" si="1"/>
        <v>0</v>
      </c>
    </row>
    <row r="106" spans="2:17" x14ac:dyDescent="0.2">
      <c r="B106" s="182"/>
      <c r="C106" s="182"/>
      <c r="D106" s="184"/>
      <c r="E106" s="519"/>
      <c r="F106" s="519"/>
      <c r="G106" s="519"/>
      <c r="H106" s="519"/>
      <c r="I106" s="519"/>
      <c r="J106" s="519"/>
      <c r="K106" s="185"/>
      <c r="L106" s="185"/>
      <c r="M106" s="185"/>
      <c r="N106" s="185"/>
      <c r="O106" s="185"/>
      <c r="P106" s="185"/>
      <c r="Q106" s="186">
        <f t="shared" si="1"/>
        <v>0</v>
      </c>
    </row>
    <row r="107" spans="2:17" x14ac:dyDescent="0.2">
      <c r="B107" s="182"/>
      <c r="C107" s="182"/>
      <c r="D107" s="184"/>
      <c r="E107" s="519"/>
      <c r="F107" s="519"/>
      <c r="G107" s="519"/>
      <c r="H107" s="519"/>
      <c r="I107" s="519"/>
      <c r="J107" s="519"/>
      <c r="K107" s="185"/>
      <c r="L107" s="185"/>
      <c r="M107" s="185"/>
      <c r="N107" s="185"/>
      <c r="O107" s="185"/>
      <c r="P107" s="185"/>
      <c r="Q107" s="186">
        <f t="shared" si="1"/>
        <v>0</v>
      </c>
    </row>
    <row r="108" spans="2:17" x14ac:dyDescent="0.2">
      <c r="B108" s="182"/>
      <c r="C108" s="182"/>
      <c r="D108" s="184"/>
      <c r="E108" s="519"/>
      <c r="F108" s="519"/>
      <c r="G108" s="519"/>
      <c r="H108" s="519"/>
      <c r="I108" s="519"/>
      <c r="J108" s="519"/>
      <c r="K108" s="185"/>
      <c r="L108" s="185"/>
      <c r="M108" s="185"/>
      <c r="N108" s="185"/>
      <c r="O108" s="185"/>
      <c r="P108" s="185"/>
      <c r="Q108" s="186">
        <f t="shared" si="1"/>
        <v>0</v>
      </c>
    </row>
    <row r="109" spans="2:17" x14ac:dyDescent="0.2">
      <c r="B109" s="182"/>
      <c r="C109" s="182"/>
      <c r="D109" s="184"/>
      <c r="E109" s="519"/>
      <c r="F109" s="519"/>
      <c r="G109" s="519"/>
      <c r="H109" s="519"/>
      <c r="I109" s="519"/>
      <c r="J109" s="519"/>
      <c r="K109" s="185"/>
      <c r="L109" s="185"/>
      <c r="M109" s="185"/>
      <c r="N109" s="185"/>
      <c r="O109" s="185"/>
      <c r="P109" s="185"/>
      <c r="Q109" s="186">
        <f t="shared" si="1"/>
        <v>0</v>
      </c>
    </row>
    <row r="110" spans="2:17" x14ac:dyDescent="0.2">
      <c r="B110" s="182"/>
      <c r="C110" s="182"/>
      <c r="D110" s="184"/>
      <c r="E110" s="519"/>
      <c r="F110" s="519"/>
      <c r="G110" s="519"/>
      <c r="H110" s="519"/>
      <c r="I110" s="519"/>
      <c r="J110" s="519"/>
      <c r="K110" s="185"/>
      <c r="L110" s="185"/>
      <c r="M110" s="185"/>
      <c r="N110" s="185"/>
      <c r="O110" s="185"/>
      <c r="P110" s="185"/>
      <c r="Q110" s="186">
        <f t="shared" si="1"/>
        <v>0</v>
      </c>
    </row>
    <row r="111" spans="2:17" x14ac:dyDescent="0.2">
      <c r="B111" s="182"/>
      <c r="C111" s="182"/>
      <c r="D111" s="184"/>
      <c r="E111" s="519"/>
      <c r="F111" s="519"/>
      <c r="G111" s="519"/>
      <c r="H111" s="519"/>
      <c r="I111" s="519"/>
      <c r="J111" s="519"/>
      <c r="K111" s="185"/>
      <c r="L111" s="185"/>
      <c r="M111" s="185"/>
      <c r="N111" s="185"/>
      <c r="O111" s="185"/>
      <c r="P111" s="185"/>
      <c r="Q111" s="186">
        <f t="shared" si="1"/>
        <v>0</v>
      </c>
    </row>
    <row r="112" spans="2:17" x14ac:dyDescent="0.2">
      <c r="B112" s="182"/>
      <c r="C112" s="182"/>
      <c r="D112" s="184"/>
      <c r="E112" s="519"/>
      <c r="F112" s="519"/>
      <c r="G112" s="519"/>
      <c r="H112" s="519"/>
      <c r="I112" s="519"/>
      <c r="J112" s="519"/>
      <c r="K112" s="185"/>
      <c r="L112" s="185"/>
      <c r="M112" s="185"/>
      <c r="N112" s="185"/>
      <c r="O112" s="185"/>
      <c r="P112" s="185"/>
      <c r="Q112" s="186">
        <f t="shared" si="1"/>
        <v>0</v>
      </c>
    </row>
    <row r="113" spans="1:18" x14ac:dyDescent="0.2">
      <c r="B113" s="182"/>
      <c r="C113" s="182"/>
      <c r="D113" s="184"/>
      <c r="E113" s="519"/>
      <c r="F113" s="519"/>
      <c r="G113" s="519"/>
      <c r="H113" s="519"/>
      <c r="I113" s="519"/>
      <c r="J113" s="519"/>
      <c r="K113" s="185"/>
      <c r="L113" s="185"/>
      <c r="M113" s="185"/>
      <c r="N113" s="185"/>
      <c r="O113" s="185"/>
      <c r="P113" s="185"/>
      <c r="Q113" s="186">
        <f t="shared" si="1"/>
        <v>0</v>
      </c>
    </row>
    <row r="114" spans="1:18" x14ac:dyDescent="0.2">
      <c r="B114" s="182"/>
      <c r="C114" s="182"/>
      <c r="D114" s="184"/>
      <c r="E114" s="519"/>
      <c r="F114" s="519"/>
      <c r="G114" s="519"/>
      <c r="H114" s="519"/>
      <c r="I114" s="519"/>
      <c r="J114" s="519"/>
      <c r="K114" s="185"/>
      <c r="L114" s="185"/>
      <c r="M114" s="185"/>
      <c r="N114" s="185"/>
      <c r="O114" s="185"/>
      <c r="P114" s="185"/>
      <c r="Q114" s="186">
        <f t="shared" si="1"/>
        <v>0</v>
      </c>
    </row>
    <row r="115" spans="1:18" x14ac:dyDescent="0.2">
      <c r="B115" s="182"/>
      <c r="C115" s="182"/>
      <c r="D115" s="184"/>
      <c r="E115" s="519"/>
      <c r="F115" s="519"/>
      <c r="G115" s="519"/>
      <c r="H115" s="519"/>
      <c r="I115" s="519"/>
      <c r="J115" s="519"/>
      <c r="K115" s="185"/>
      <c r="L115" s="185"/>
      <c r="M115" s="185"/>
      <c r="N115" s="185"/>
      <c r="O115" s="185"/>
      <c r="P115" s="185"/>
      <c r="Q115" s="186">
        <f t="shared" si="1"/>
        <v>0</v>
      </c>
    </row>
    <row r="116" spans="1:18" ht="13.5" thickBot="1" x14ac:dyDescent="0.25">
      <c r="B116" s="154"/>
      <c r="C116" s="154"/>
      <c r="D116" s="154"/>
      <c r="E116" s="154"/>
      <c r="F116" s="154"/>
      <c r="G116" s="154"/>
      <c r="H116" s="154"/>
      <c r="I116" s="154"/>
      <c r="J116" s="154"/>
      <c r="K116" s="154"/>
      <c r="L116" s="154"/>
      <c r="M116" s="154"/>
      <c r="N116" s="154"/>
      <c r="O116" s="154"/>
      <c r="P116" s="154"/>
      <c r="Q116" s="154"/>
    </row>
    <row r="117" spans="1:18" ht="13.5" thickBot="1" x14ac:dyDescent="0.25">
      <c r="B117" s="520"/>
      <c r="C117" s="521"/>
      <c r="D117" s="521"/>
      <c r="E117" s="521"/>
      <c r="F117" s="521"/>
      <c r="G117" s="521"/>
      <c r="H117" s="521"/>
      <c r="I117" s="521"/>
      <c r="J117" s="521"/>
      <c r="K117" s="521"/>
      <c r="L117" s="521"/>
      <c r="M117" s="521"/>
      <c r="N117" s="521"/>
      <c r="O117" s="521"/>
      <c r="P117" s="521"/>
      <c r="Q117" s="522"/>
    </row>
    <row r="118" spans="1:18" ht="77.25" customHeight="1" x14ac:dyDescent="0.2">
      <c r="B118" s="523" t="s">
        <v>202</v>
      </c>
      <c r="C118" s="524"/>
      <c r="D118" s="524"/>
      <c r="E118" s="524"/>
      <c r="F118" s="524"/>
      <c r="G118" s="524"/>
      <c r="H118" s="524"/>
      <c r="I118" s="524"/>
      <c r="J118" s="524"/>
      <c r="K118" s="524"/>
      <c r="L118" s="524"/>
      <c r="M118" s="524"/>
      <c r="N118" s="524"/>
      <c r="O118" s="524"/>
      <c r="P118" s="524"/>
      <c r="Q118" s="524"/>
      <c r="R118" s="88" t="s">
        <v>96</v>
      </c>
    </row>
    <row r="119" spans="1:18" s="121" customFormat="1" ht="16.5" customHeight="1" x14ac:dyDescent="0.2">
      <c r="A119" s="120"/>
      <c r="B119" s="525" t="s">
        <v>47</v>
      </c>
      <c r="C119" s="526"/>
      <c r="D119" s="526"/>
      <c r="E119" s="526"/>
      <c r="F119" s="526"/>
      <c r="G119" s="526"/>
      <c r="H119" s="526"/>
      <c r="I119" s="526"/>
      <c r="J119" s="526"/>
      <c r="K119" s="526"/>
      <c r="L119" s="526"/>
      <c r="M119" s="507">
        <f>SUM(M108:M117)</f>
        <v>0</v>
      </c>
      <c r="N119" s="507"/>
      <c r="O119" s="507" t="s">
        <v>78</v>
      </c>
      <c r="P119" s="507"/>
      <c r="Q119" s="508"/>
    </row>
    <row r="120" spans="1:18" s="121" customFormat="1" ht="16.5" x14ac:dyDescent="0.2">
      <c r="A120" s="120"/>
      <c r="B120" s="505" t="s">
        <v>50</v>
      </c>
      <c r="C120" s="506"/>
      <c r="D120" s="506"/>
      <c r="E120" s="506"/>
      <c r="F120" s="506"/>
      <c r="G120" s="506"/>
      <c r="H120" s="506"/>
      <c r="I120" s="506"/>
      <c r="J120" s="506"/>
      <c r="K120" s="506"/>
      <c r="L120" s="506"/>
      <c r="M120" s="506"/>
      <c r="N120" s="506"/>
      <c r="O120" s="507" t="s">
        <v>3</v>
      </c>
      <c r="P120" s="507"/>
      <c r="Q120" s="508"/>
    </row>
    <row r="121" spans="1:18" s="131" customFormat="1" ht="17.25" thickBot="1" x14ac:dyDescent="0.25">
      <c r="A121" s="130"/>
      <c r="B121" s="509" t="s">
        <v>49</v>
      </c>
      <c r="C121" s="510"/>
      <c r="D121" s="510"/>
      <c r="E121" s="510"/>
      <c r="F121" s="510"/>
      <c r="G121" s="510"/>
      <c r="H121" s="510"/>
      <c r="I121" s="510"/>
      <c r="J121" s="510"/>
      <c r="K121" s="510"/>
      <c r="L121" s="510"/>
      <c r="M121" s="510"/>
      <c r="N121" s="510"/>
      <c r="O121" s="511" t="str">
        <f ca="1">IF(AND($L$21=$R$10,B82=$R$10)=TRUE,"CUMPLE","NO CUMPLE")</f>
        <v>CUMPLE</v>
      </c>
      <c r="P121" s="511"/>
      <c r="Q121" s="512"/>
    </row>
    <row r="122" spans="1:18" x14ac:dyDescent="0.2">
      <c r="B122" s="154"/>
      <c r="C122" s="154"/>
      <c r="D122" s="154"/>
      <c r="E122" s="154"/>
      <c r="F122" s="154"/>
      <c r="G122" s="154"/>
      <c r="H122" s="154"/>
      <c r="I122" s="154"/>
      <c r="J122" s="154"/>
      <c r="K122" s="154"/>
      <c r="L122" s="154"/>
      <c r="M122" s="154"/>
      <c r="N122" s="154"/>
      <c r="O122" s="154"/>
      <c r="P122" s="154"/>
      <c r="Q122" s="154"/>
    </row>
    <row r="123" spans="1:18" ht="13.5" thickBot="1" x14ac:dyDescent="0.25">
      <c r="B123" s="154"/>
      <c r="C123" s="154"/>
      <c r="D123" s="154"/>
      <c r="E123" s="154"/>
      <c r="F123" s="154"/>
      <c r="G123" s="154"/>
      <c r="H123" s="154"/>
      <c r="I123" s="154"/>
      <c r="J123" s="154"/>
      <c r="K123" s="154"/>
      <c r="L123" s="154"/>
      <c r="M123" s="154"/>
      <c r="N123" s="154"/>
      <c r="O123" s="154"/>
      <c r="P123" s="154"/>
      <c r="Q123" s="154"/>
    </row>
    <row r="124" spans="1:18" ht="13.5" thickBot="1" x14ac:dyDescent="0.25">
      <c r="B124" s="513" t="s">
        <v>97</v>
      </c>
      <c r="C124" s="514"/>
      <c r="D124" s="514"/>
      <c r="E124" s="514"/>
      <c r="F124" s="515"/>
      <c r="G124" s="204">
        <v>1</v>
      </c>
      <c r="H124" s="516" t="str">
        <f>E16</f>
        <v>INSTRUMENTO GRUPO SAS</v>
      </c>
      <c r="I124" s="517"/>
      <c r="J124" s="517"/>
      <c r="K124" s="517"/>
      <c r="L124" s="517"/>
      <c r="M124" s="517"/>
      <c r="N124" s="517"/>
      <c r="O124" s="517"/>
      <c r="P124" s="518"/>
      <c r="Q124" s="215" t="s">
        <v>98</v>
      </c>
    </row>
    <row r="125" spans="1:18" ht="21" thickBot="1" x14ac:dyDescent="0.35">
      <c r="B125" s="491" t="str">
        <f ca="1">IF(AND(O121=$R$10,B82=$R$10,L21=$R$10)=TRUE,"HABIL","NO HABIL")</f>
        <v>HABIL</v>
      </c>
      <c r="C125" s="492"/>
      <c r="D125" s="492"/>
      <c r="E125" s="492"/>
      <c r="F125" s="492"/>
      <c r="G125" s="492"/>
      <c r="H125" s="492"/>
      <c r="I125" s="492"/>
      <c r="J125" s="492"/>
      <c r="K125" s="492"/>
      <c r="L125" s="492"/>
      <c r="M125" s="492"/>
      <c r="N125" s="492"/>
      <c r="O125" s="492"/>
      <c r="P125" s="492"/>
      <c r="Q125" s="493"/>
    </row>
    <row r="126" spans="1:18" x14ac:dyDescent="0.2">
      <c r="B126" s="27" t="s">
        <v>99</v>
      </c>
      <c r="C126" s="28"/>
      <c r="D126" s="494"/>
      <c r="E126" s="495"/>
      <c r="F126" s="495"/>
      <c r="G126" s="495"/>
      <c r="H126" s="495"/>
      <c r="I126" s="495"/>
      <c r="J126" s="495"/>
      <c r="K126" s="495"/>
      <c r="L126" s="495"/>
      <c r="M126" s="495"/>
      <c r="N126" s="495"/>
      <c r="O126" s="495"/>
      <c r="P126" s="495"/>
      <c r="Q126" s="496"/>
    </row>
    <row r="127" spans="1:18" x14ac:dyDescent="0.2">
      <c r="B127" s="206"/>
      <c r="C127" s="154"/>
      <c r="D127" s="497"/>
      <c r="E127" s="497"/>
      <c r="F127" s="497"/>
      <c r="G127" s="497"/>
      <c r="H127" s="497"/>
      <c r="I127" s="497"/>
      <c r="J127" s="497"/>
      <c r="K127" s="497"/>
      <c r="L127" s="497"/>
      <c r="M127" s="497"/>
      <c r="N127" s="497"/>
      <c r="O127" s="497"/>
      <c r="P127" s="497"/>
      <c r="Q127" s="498"/>
    </row>
    <row r="128" spans="1:18" ht="41.25" customHeight="1" x14ac:dyDescent="0.2">
      <c r="B128" s="207">
        <v>1</v>
      </c>
      <c r="C128" s="499" t="s">
        <v>160</v>
      </c>
      <c r="D128" s="500"/>
      <c r="E128" s="500"/>
      <c r="F128" s="500"/>
      <c r="G128" s="500"/>
      <c r="H128" s="500"/>
      <c r="I128" s="500"/>
      <c r="J128" s="500"/>
      <c r="K128" s="500"/>
      <c r="L128" s="500"/>
      <c r="M128" s="500"/>
      <c r="N128" s="500"/>
      <c r="O128" s="500"/>
      <c r="P128" s="500"/>
      <c r="Q128" s="501"/>
    </row>
    <row r="129" spans="2:17" ht="41.25" customHeight="1" x14ac:dyDescent="0.2">
      <c r="B129" s="207">
        <v>2</v>
      </c>
      <c r="C129" s="499" t="s">
        <v>203</v>
      </c>
      <c r="D129" s="500"/>
      <c r="E129" s="500"/>
      <c r="F129" s="500"/>
      <c r="G129" s="500"/>
      <c r="H129" s="500"/>
      <c r="I129" s="500"/>
      <c r="J129" s="500"/>
      <c r="K129" s="500"/>
      <c r="L129" s="500"/>
      <c r="M129" s="500"/>
      <c r="N129" s="500"/>
      <c r="O129" s="500"/>
      <c r="P129" s="500"/>
      <c r="Q129" s="501"/>
    </row>
    <row r="130" spans="2:17" ht="96.75" customHeight="1" x14ac:dyDescent="0.2">
      <c r="B130" s="207">
        <v>2</v>
      </c>
      <c r="C130" s="499"/>
      <c r="D130" s="500"/>
      <c r="E130" s="500"/>
      <c r="F130" s="500"/>
      <c r="G130" s="500"/>
      <c r="H130" s="500"/>
      <c r="I130" s="500"/>
      <c r="J130" s="500"/>
      <c r="K130" s="500"/>
      <c r="L130" s="500"/>
      <c r="M130" s="500"/>
      <c r="N130" s="500"/>
      <c r="O130" s="500"/>
      <c r="P130" s="500"/>
      <c r="Q130" s="501"/>
    </row>
    <row r="131" spans="2:17" x14ac:dyDescent="0.2">
      <c r="B131" s="208">
        <v>3</v>
      </c>
      <c r="C131" s="502"/>
      <c r="D131" s="503"/>
      <c r="E131" s="503"/>
      <c r="F131" s="503"/>
      <c r="G131" s="503"/>
      <c r="H131" s="503"/>
      <c r="I131" s="503"/>
      <c r="J131" s="503"/>
      <c r="K131" s="503"/>
      <c r="L131" s="503"/>
      <c r="M131" s="503"/>
      <c r="N131" s="503"/>
      <c r="O131" s="503"/>
      <c r="P131" s="503"/>
      <c r="Q131" s="504"/>
    </row>
    <row r="132" spans="2:17" x14ac:dyDescent="0.2">
      <c r="B132" s="208">
        <v>4</v>
      </c>
      <c r="C132" s="488"/>
      <c r="D132" s="489"/>
      <c r="E132" s="489"/>
      <c r="F132" s="489"/>
      <c r="G132" s="489"/>
      <c r="H132" s="489"/>
      <c r="I132" s="489"/>
      <c r="J132" s="489"/>
      <c r="K132" s="489"/>
      <c r="L132" s="489"/>
      <c r="M132" s="489"/>
      <c r="N132" s="489"/>
      <c r="O132" s="489"/>
      <c r="P132" s="489"/>
      <c r="Q132" s="490"/>
    </row>
    <row r="133" spans="2:17" ht="13.5" thickBot="1" x14ac:dyDescent="0.25">
      <c r="B133" s="209"/>
      <c r="C133" s="210"/>
      <c r="D133" s="210"/>
      <c r="E133" s="210"/>
      <c r="F133" s="210"/>
      <c r="G133" s="210"/>
      <c r="H133" s="210"/>
      <c r="I133" s="210"/>
      <c r="J133" s="210"/>
      <c r="K133" s="210"/>
      <c r="L133" s="210"/>
      <c r="M133" s="210"/>
      <c r="N133" s="210"/>
      <c r="O133" s="210"/>
      <c r="P133" s="210"/>
      <c r="Q133" s="211"/>
    </row>
  </sheetData>
  <mergeCells count="181">
    <mergeCell ref="C132:Q132"/>
    <mergeCell ref="B125:Q125"/>
    <mergeCell ref="D126:Q127"/>
    <mergeCell ref="C128:Q128"/>
    <mergeCell ref="C129:Q129"/>
    <mergeCell ref="C130:Q130"/>
    <mergeCell ref="C131:Q131"/>
    <mergeCell ref="B120:N120"/>
    <mergeCell ref="O120:Q120"/>
    <mergeCell ref="B121:N121"/>
    <mergeCell ref="O121:Q121"/>
    <mergeCell ref="B124:F124"/>
    <mergeCell ref="H124:P124"/>
    <mergeCell ref="E114:J114"/>
    <mergeCell ref="E115:J115"/>
    <mergeCell ref="B117:Q117"/>
    <mergeCell ref="B118:Q118"/>
    <mergeCell ref="B119:L119"/>
    <mergeCell ref="M119:N119"/>
    <mergeCell ref="O119:Q119"/>
    <mergeCell ref="E108:J108"/>
    <mergeCell ref="E109:J109"/>
    <mergeCell ref="E110:J110"/>
    <mergeCell ref="E111:J111"/>
    <mergeCell ref="E112:J112"/>
    <mergeCell ref="E113:J113"/>
    <mergeCell ref="E102:J102"/>
    <mergeCell ref="E103:J103"/>
    <mergeCell ref="E104:J104"/>
    <mergeCell ref="E105:J105"/>
    <mergeCell ref="E106:J106"/>
    <mergeCell ref="E107:J107"/>
    <mergeCell ref="Q95:Q96"/>
    <mergeCell ref="E97:J97"/>
    <mergeCell ref="E98:J98"/>
    <mergeCell ref="E99:J99"/>
    <mergeCell ref="E100:J100"/>
    <mergeCell ref="E101:J101"/>
    <mergeCell ref="B95:B96"/>
    <mergeCell ref="C95:C96"/>
    <mergeCell ref="D95:D96"/>
    <mergeCell ref="E95:J96"/>
    <mergeCell ref="K95:M95"/>
    <mergeCell ref="N95:P95"/>
    <mergeCell ref="L91:Q92"/>
    <mergeCell ref="B92:E92"/>
    <mergeCell ref="F92:G92"/>
    <mergeCell ref="I92:I93"/>
    <mergeCell ref="J92:J93"/>
    <mergeCell ref="B93:E93"/>
    <mergeCell ref="F93:G93"/>
    <mergeCell ref="L93:Q93"/>
    <mergeCell ref="I86:K86"/>
    <mergeCell ref="B87:E87"/>
    <mergeCell ref="F87:H87"/>
    <mergeCell ref="I87:K87"/>
    <mergeCell ref="B88:H89"/>
    <mergeCell ref="B91:F91"/>
    <mergeCell ref="G91:H91"/>
    <mergeCell ref="I91:J91"/>
    <mergeCell ref="E80:J80"/>
    <mergeCell ref="E81:J81"/>
    <mergeCell ref="B82:Q82"/>
    <mergeCell ref="B83:Q83"/>
    <mergeCell ref="B84:Q84"/>
    <mergeCell ref="M85:Q85"/>
    <mergeCell ref="E74:J74"/>
    <mergeCell ref="E75:J75"/>
    <mergeCell ref="E76:J76"/>
    <mergeCell ref="E77:J77"/>
    <mergeCell ref="E78:J78"/>
    <mergeCell ref="E79:J79"/>
    <mergeCell ref="E68:J68"/>
    <mergeCell ref="E69:J69"/>
    <mergeCell ref="E70:J70"/>
    <mergeCell ref="E71:J71"/>
    <mergeCell ref="E72:J72"/>
    <mergeCell ref="E73:J73"/>
    <mergeCell ref="Q61:Q62"/>
    <mergeCell ref="E63:J63"/>
    <mergeCell ref="E64:J64"/>
    <mergeCell ref="E65:J65"/>
    <mergeCell ref="E66:J66"/>
    <mergeCell ref="E67:J67"/>
    <mergeCell ref="B61:B62"/>
    <mergeCell ref="C61:C62"/>
    <mergeCell ref="D61:D62"/>
    <mergeCell ref="E61:J62"/>
    <mergeCell ref="K61:M61"/>
    <mergeCell ref="N61:P61"/>
    <mergeCell ref="L57:Q58"/>
    <mergeCell ref="B58:E58"/>
    <mergeCell ref="F58:G58"/>
    <mergeCell ref="I58:I59"/>
    <mergeCell ref="J58:J59"/>
    <mergeCell ref="B59:E59"/>
    <mergeCell ref="F59:G59"/>
    <mergeCell ref="L59:Q59"/>
    <mergeCell ref="B53:E53"/>
    <mergeCell ref="F53:H53"/>
    <mergeCell ref="I53:K53"/>
    <mergeCell ref="B54:H55"/>
    <mergeCell ref="B57:F57"/>
    <mergeCell ref="G57:H57"/>
    <mergeCell ref="I57:J57"/>
    <mergeCell ref="B46:Q46"/>
    <mergeCell ref="B47:Q47"/>
    <mergeCell ref="B48:Q48"/>
    <mergeCell ref="G50:M50"/>
    <mergeCell ref="M51:Q51"/>
    <mergeCell ref="I52:K52"/>
    <mergeCell ref="B40:H40"/>
    <mergeCell ref="M40:N40"/>
    <mergeCell ref="O40:Q40"/>
    <mergeCell ref="B41:N41"/>
    <mergeCell ref="O41:Q41"/>
    <mergeCell ref="B42:N42"/>
    <mergeCell ref="O42:Q42"/>
    <mergeCell ref="C37:E37"/>
    <mergeCell ref="F37:H37"/>
    <mergeCell ref="O37:Q37"/>
    <mergeCell ref="C38:E38"/>
    <mergeCell ref="F38:H38"/>
    <mergeCell ref="O38:Q38"/>
    <mergeCell ref="C35:E35"/>
    <mergeCell ref="F35:H35"/>
    <mergeCell ref="O35:Q35"/>
    <mergeCell ref="C36:E36"/>
    <mergeCell ref="F36:H36"/>
    <mergeCell ref="O36:Q36"/>
    <mergeCell ref="C33:E33"/>
    <mergeCell ref="F33:H33"/>
    <mergeCell ref="O33:Q33"/>
    <mergeCell ref="C34:E34"/>
    <mergeCell ref="F34:H34"/>
    <mergeCell ref="O34:Q34"/>
    <mergeCell ref="C31:E31"/>
    <mergeCell ref="F31:H31"/>
    <mergeCell ref="O31:Q31"/>
    <mergeCell ref="C32:E32"/>
    <mergeCell ref="F32:H32"/>
    <mergeCell ref="O32:Q32"/>
    <mergeCell ref="C29:E29"/>
    <mergeCell ref="F29:H29"/>
    <mergeCell ref="O29:Q29"/>
    <mergeCell ref="C30:E30"/>
    <mergeCell ref="F30:H30"/>
    <mergeCell ref="O30:Q30"/>
    <mergeCell ref="B25:Q25"/>
    <mergeCell ref="B26:Q26"/>
    <mergeCell ref="B27:Q27"/>
    <mergeCell ref="C28:E28"/>
    <mergeCell ref="F28:H28"/>
    <mergeCell ref="O28:Q28"/>
    <mergeCell ref="B20:K20"/>
    <mergeCell ref="L20:M20"/>
    <mergeCell ref="N20:Q20"/>
    <mergeCell ref="B21:K21"/>
    <mergeCell ref="L21:M21"/>
    <mergeCell ref="N21:Q21"/>
    <mergeCell ref="B15:Q15"/>
    <mergeCell ref="B16:D16"/>
    <mergeCell ref="E16:K16"/>
    <mergeCell ref="L16:M16"/>
    <mergeCell ref="N16:Q16"/>
    <mergeCell ref="B18:Q18"/>
    <mergeCell ref="B11:Q11"/>
    <mergeCell ref="B12:Q12"/>
    <mergeCell ref="B13:D13"/>
    <mergeCell ref="E13:G13"/>
    <mergeCell ref="H13:J13"/>
    <mergeCell ref="K13:M13"/>
    <mergeCell ref="N13:O13"/>
    <mergeCell ref="P13:Q13"/>
    <mergeCell ref="B2:Q2"/>
    <mergeCell ref="B4:Q4"/>
    <mergeCell ref="B7:Q7"/>
    <mergeCell ref="B9:K9"/>
    <mergeCell ref="M9:Q9"/>
    <mergeCell ref="B10:C10"/>
    <mergeCell ref="D10:Q10"/>
  </mergeCells>
  <conditionalFormatting sqref="E13">
    <cfRule type="cellIs" dxfId="65" priority="21" operator="equal">
      <formula>0</formula>
    </cfRule>
    <cfRule type="cellIs" dxfId="64" priority="22" operator="equal">
      <formula>0</formula>
    </cfRule>
  </conditionalFormatting>
  <conditionalFormatting sqref="N50:Q50 B82:Q82">
    <cfRule type="cellIs" dxfId="63" priority="19" stopIfTrue="1" operator="equal">
      <formula>$B$21</formula>
    </cfRule>
    <cfRule type="cellIs" dxfId="62" priority="20" stopIfTrue="1" operator="equal">
      <formula>$F$21</formula>
    </cfRule>
  </conditionalFormatting>
  <conditionalFormatting sqref="I58:I59">
    <cfRule type="cellIs" dxfId="61" priority="17" stopIfTrue="1" operator="equal">
      <formula>$B$21</formula>
    </cfRule>
    <cfRule type="cellIs" dxfId="60" priority="18" stopIfTrue="1" operator="equal">
      <formula>$F$21</formula>
    </cfRule>
  </conditionalFormatting>
  <conditionalFormatting sqref="J58:J59">
    <cfRule type="cellIs" dxfId="59" priority="15" stopIfTrue="1" operator="equal">
      <formula>$B$21</formula>
    </cfRule>
    <cfRule type="cellIs" dxfId="58" priority="16" stopIfTrue="1" operator="equal">
      <formula>$F$21</formula>
    </cfRule>
  </conditionalFormatting>
  <conditionalFormatting sqref="L59">
    <cfRule type="cellIs" dxfId="57" priority="13" stopIfTrue="1" operator="equal">
      <formula>$B$21</formula>
    </cfRule>
    <cfRule type="cellIs" dxfId="56" priority="14" stopIfTrue="1" operator="equal">
      <formula>$F$21</formula>
    </cfRule>
  </conditionalFormatting>
  <conditionalFormatting sqref="D63:D81">
    <cfRule type="cellIs" dxfId="55" priority="11" stopIfTrue="1" operator="equal">
      <formula>$B$21</formula>
    </cfRule>
    <cfRule type="cellIs" dxfId="54" priority="12" stopIfTrue="1" operator="equal">
      <formula>$F$21</formula>
    </cfRule>
  </conditionalFormatting>
  <conditionalFormatting sqref="B117:Q117">
    <cfRule type="cellIs" dxfId="53" priority="9" stopIfTrue="1" operator="equal">
      <formula>$B$21</formula>
    </cfRule>
    <cfRule type="cellIs" dxfId="52" priority="10" stopIfTrue="1" operator="equal">
      <formula>$F$21</formula>
    </cfRule>
  </conditionalFormatting>
  <conditionalFormatting sqref="I92:I93">
    <cfRule type="cellIs" dxfId="51" priority="7" stopIfTrue="1" operator="equal">
      <formula>$B$21</formula>
    </cfRule>
    <cfRule type="cellIs" dxfId="50" priority="8" stopIfTrue="1" operator="equal">
      <formula>$F$21</formula>
    </cfRule>
  </conditionalFormatting>
  <conditionalFormatting sqref="J92:J93">
    <cfRule type="cellIs" dxfId="49" priority="5" stopIfTrue="1" operator="equal">
      <formula>$B$21</formula>
    </cfRule>
    <cfRule type="cellIs" dxfId="48" priority="6" stopIfTrue="1" operator="equal">
      <formula>$F$21</formula>
    </cfRule>
  </conditionalFormatting>
  <conditionalFormatting sqref="L93">
    <cfRule type="cellIs" dxfId="47" priority="3" stopIfTrue="1" operator="equal">
      <formula>$B$21</formula>
    </cfRule>
    <cfRule type="cellIs" dxfId="46" priority="4" stopIfTrue="1" operator="equal">
      <formula>$F$21</formula>
    </cfRule>
  </conditionalFormatting>
  <conditionalFormatting sqref="D97:D115">
    <cfRule type="cellIs" dxfId="45" priority="1" stopIfTrue="1" operator="equal">
      <formula>$B$21</formula>
    </cfRule>
    <cfRule type="cellIs" dxfId="44" priority="2" stopIfTrue="1" operator="equal">
      <formula>$F$21</formula>
    </cfRule>
  </conditionalFormatting>
  <dataValidations count="1">
    <dataValidation type="list" allowBlank="1" showInputMessage="1" showErrorMessage="1" sqref="C63:C68 C97:C102">
      <formula1>"SI,NO"</formula1>
    </dataValidation>
  </dataValidations>
  <printOptions horizontalCentered="1" verticalCentered="1"/>
  <pageMargins left="0.59055118110236227" right="0.59055118110236227" top="0.78740157480314965" bottom="0.78740157480314965" header="0.31496062992125984" footer="0.31496062992125984"/>
  <pageSetup paperSize="9" scale="48"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AA133"/>
  <sheetViews>
    <sheetView showGridLines="0" view="pageBreakPreview" zoomScale="80" zoomScaleNormal="80" zoomScaleSheetLayoutView="80" workbookViewId="0">
      <selection activeCell="N6" sqref="N6"/>
    </sheetView>
  </sheetViews>
  <sheetFormatPr baseColWidth="10" defaultRowHeight="12.75" x14ac:dyDescent="0.2"/>
  <cols>
    <col min="1" max="1" width="3.140625" style="288" customWidth="1"/>
    <col min="2" max="2" width="9.85546875" style="288" customWidth="1"/>
    <col min="3" max="4" width="6.7109375" style="288" customWidth="1"/>
    <col min="5" max="5" width="26.140625" style="288" customWidth="1"/>
    <col min="6" max="8" width="10.7109375" style="288" customWidth="1"/>
    <col min="9" max="9" width="11" style="288" customWidth="1"/>
    <col min="10" max="10" width="10.140625" style="288" customWidth="1"/>
    <col min="11" max="11" width="18.28515625" style="288" customWidth="1"/>
    <col min="12" max="14" width="12.7109375" style="288" customWidth="1"/>
    <col min="15" max="16" width="10.140625" style="288" customWidth="1"/>
    <col min="17" max="17" width="12" style="288" customWidth="1"/>
    <col min="18" max="18" width="11.42578125" style="288"/>
    <col min="19" max="19" width="14.85546875" style="288" customWidth="1"/>
    <col min="20" max="16384" width="11.42578125" style="288"/>
  </cols>
  <sheetData>
    <row r="1" spans="1:27" x14ac:dyDescent="0.2">
      <c r="A1" s="286"/>
      <c r="B1" s="286"/>
      <c r="C1" s="286"/>
      <c r="D1" s="286"/>
      <c r="E1" s="286"/>
      <c r="F1" s="286"/>
      <c r="G1" s="286"/>
      <c r="H1" s="286"/>
      <c r="I1" s="286"/>
      <c r="J1" s="286"/>
      <c r="K1" s="286"/>
      <c r="L1" s="286"/>
      <c r="M1" s="286"/>
      <c r="N1" s="286"/>
      <c r="O1" s="286"/>
      <c r="P1" s="286"/>
      <c r="Q1" s="286"/>
      <c r="R1" s="286"/>
      <c r="S1" s="286"/>
      <c r="T1" s="287"/>
    </row>
    <row r="2" spans="1:27" ht="17.25" x14ac:dyDescent="0.3">
      <c r="A2" s="289"/>
      <c r="B2" s="695" t="s">
        <v>21</v>
      </c>
      <c r="C2" s="695"/>
      <c r="D2" s="695"/>
      <c r="E2" s="695"/>
      <c r="F2" s="695"/>
      <c r="G2" s="695"/>
      <c r="H2" s="695"/>
      <c r="I2" s="695"/>
      <c r="J2" s="695"/>
      <c r="K2" s="695"/>
      <c r="L2" s="695"/>
      <c r="M2" s="695"/>
      <c r="N2" s="695"/>
      <c r="O2" s="695"/>
      <c r="P2" s="695"/>
      <c r="Q2" s="695"/>
      <c r="R2" s="286"/>
      <c r="S2" s="286"/>
      <c r="T2" s="287"/>
    </row>
    <row r="3" spans="1:27" ht="17.25" x14ac:dyDescent="0.3">
      <c r="A3" s="289"/>
      <c r="B3" s="290"/>
      <c r="C3" s="290"/>
      <c r="D3" s="290"/>
      <c r="E3" s="290"/>
      <c r="F3" s="290"/>
      <c r="G3" s="290"/>
      <c r="H3" s="290"/>
      <c r="I3" s="290"/>
      <c r="J3" s="290"/>
      <c r="K3" s="290"/>
      <c r="L3" s="290"/>
      <c r="M3" s="290"/>
      <c r="N3" s="290"/>
      <c r="O3" s="290"/>
      <c r="P3" s="290"/>
      <c r="Q3" s="290"/>
      <c r="R3" s="286"/>
      <c r="S3" s="286"/>
      <c r="T3" s="287"/>
    </row>
    <row r="4" spans="1:27" ht="17.25" x14ac:dyDescent="0.3">
      <c r="A4" s="289"/>
      <c r="B4" s="695" t="s">
        <v>8</v>
      </c>
      <c r="C4" s="695"/>
      <c r="D4" s="695"/>
      <c r="E4" s="695"/>
      <c r="F4" s="695"/>
      <c r="G4" s="695"/>
      <c r="H4" s="695"/>
      <c r="I4" s="695"/>
      <c r="J4" s="695"/>
      <c r="K4" s="695"/>
      <c r="L4" s="695"/>
      <c r="M4" s="695"/>
      <c r="N4" s="695"/>
      <c r="O4" s="695"/>
      <c r="P4" s="695"/>
      <c r="Q4" s="695"/>
      <c r="R4" s="286"/>
      <c r="S4" s="286"/>
      <c r="T4" s="287"/>
    </row>
    <row r="5" spans="1:27" ht="17.25" x14ac:dyDescent="0.3">
      <c r="A5" s="289"/>
      <c r="B5" s="291"/>
      <c r="C5" s="291"/>
      <c r="D5" s="291"/>
      <c r="E5" s="291"/>
      <c r="F5" s="291"/>
      <c r="G5" s="291"/>
      <c r="H5" s="291"/>
      <c r="I5" s="291"/>
      <c r="J5" s="291"/>
      <c r="K5" s="291"/>
      <c r="L5" s="291"/>
      <c r="M5" s="291"/>
      <c r="N5" s="291"/>
      <c r="O5" s="291"/>
      <c r="P5" s="291"/>
      <c r="Q5" s="291"/>
      <c r="R5" s="286"/>
      <c r="S5" s="286"/>
      <c r="T5" s="287"/>
    </row>
    <row r="6" spans="1:27" ht="17.25" x14ac:dyDescent="0.2">
      <c r="A6" s="292"/>
      <c r="B6" s="293"/>
      <c r="C6" s="293"/>
      <c r="D6" s="293"/>
      <c r="E6" s="293"/>
      <c r="F6" s="293"/>
      <c r="G6" s="293"/>
      <c r="H6" s="293"/>
      <c r="I6" s="293"/>
      <c r="J6" s="293"/>
      <c r="K6" s="293"/>
      <c r="L6" s="293"/>
      <c r="M6" s="293"/>
      <c r="N6" s="293"/>
      <c r="O6" s="293"/>
      <c r="P6" s="293"/>
      <c r="Q6" s="293"/>
      <c r="R6" s="286"/>
      <c r="S6" s="286"/>
      <c r="T6" s="287"/>
    </row>
    <row r="7" spans="1:27" ht="17.25" x14ac:dyDescent="0.2">
      <c r="A7" s="294"/>
      <c r="B7" s="696" t="s">
        <v>22</v>
      </c>
      <c r="C7" s="696"/>
      <c r="D7" s="696"/>
      <c r="E7" s="696"/>
      <c r="F7" s="696"/>
      <c r="G7" s="696"/>
      <c r="H7" s="696"/>
      <c r="I7" s="696"/>
      <c r="J7" s="696"/>
      <c r="K7" s="696"/>
      <c r="L7" s="696"/>
      <c r="M7" s="696"/>
      <c r="N7" s="696"/>
      <c r="O7" s="696"/>
      <c r="P7" s="696"/>
      <c r="Q7" s="696"/>
      <c r="R7" s="286"/>
      <c r="S7" s="286"/>
      <c r="T7" s="287"/>
    </row>
    <row r="8" spans="1:27" ht="16.5" customHeight="1" x14ac:dyDescent="0.3">
      <c r="A8" s="289"/>
      <c r="B8" s="291"/>
      <c r="C8" s="291"/>
      <c r="D8" s="291"/>
      <c r="E8" s="291"/>
      <c r="F8" s="291"/>
      <c r="G8" s="291"/>
      <c r="H8" s="291"/>
      <c r="I8" s="291"/>
      <c r="J8" s="291"/>
      <c r="K8" s="291"/>
      <c r="L8" s="291"/>
      <c r="M8" s="291"/>
      <c r="N8" s="291"/>
      <c r="O8" s="291"/>
      <c r="P8" s="291"/>
      <c r="Q8" s="291"/>
      <c r="R8" s="286"/>
      <c r="S8" s="286"/>
      <c r="T8" s="287"/>
    </row>
    <row r="9" spans="1:27" s="297" customFormat="1" ht="41.25" customHeight="1" x14ac:dyDescent="0.2">
      <c r="A9" s="295"/>
      <c r="B9" s="697" t="s">
        <v>86</v>
      </c>
      <c r="C9" s="697"/>
      <c r="D9" s="697"/>
      <c r="E9" s="697"/>
      <c r="F9" s="697"/>
      <c r="G9" s="697"/>
      <c r="H9" s="697"/>
      <c r="I9" s="697"/>
      <c r="J9" s="697"/>
      <c r="K9" s="697"/>
      <c r="L9" s="296" t="str">
        <f>[2]Consolidado!L7</f>
        <v>N°</v>
      </c>
      <c r="M9" s="697" t="s">
        <v>197</v>
      </c>
      <c r="N9" s="698"/>
      <c r="O9" s="698"/>
      <c r="P9" s="698"/>
      <c r="Q9" s="698"/>
      <c r="R9" s="295"/>
      <c r="S9" s="295"/>
    </row>
    <row r="10" spans="1:27" s="300" customFormat="1" ht="51.75" customHeight="1" x14ac:dyDescent="0.2">
      <c r="A10" s="298"/>
      <c r="B10" s="699" t="s">
        <v>15</v>
      </c>
      <c r="C10" s="699"/>
      <c r="D10" s="700" t="s">
        <v>163</v>
      </c>
      <c r="E10" s="700"/>
      <c r="F10" s="700"/>
      <c r="G10" s="700"/>
      <c r="H10" s="700"/>
      <c r="I10" s="700"/>
      <c r="J10" s="700"/>
      <c r="K10" s="700"/>
      <c r="L10" s="700"/>
      <c r="M10" s="700"/>
      <c r="N10" s="700"/>
      <c r="O10" s="700"/>
      <c r="P10" s="700"/>
      <c r="Q10" s="700"/>
      <c r="R10" s="299" t="s">
        <v>3</v>
      </c>
      <c r="S10" s="299" t="s">
        <v>79</v>
      </c>
      <c r="T10" s="299" t="s">
        <v>87</v>
      </c>
      <c r="U10" s="299" t="s">
        <v>88</v>
      </c>
      <c r="W10" s="301"/>
      <c r="X10" s="302"/>
      <c r="Y10" s="301"/>
      <c r="AA10" s="301"/>
    </row>
    <row r="11" spans="1:27" s="297" customFormat="1" ht="16.5" thickBot="1" x14ac:dyDescent="0.25">
      <c r="A11" s="295"/>
      <c r="B11" s="680"/>
      <c r="C11" s="680"/>
      <c r="D11" s="680"/>
      <c r="E11" s="680"/>
      <c r="F11" s="680"/>
      <c r="G11" s="680"/>
      <c r="H11" s="680"/>
      <c r="I11" s="680"/>
      <c r="J11" s="680"/>
      <c r="K11" s="680"/>
      <c r="L11" s="680"/>
      <c r="M11" s="680"/>
      <c r="N11" s="680"/>
      <c r="O11" s="680"/>
      <c r="P11" s="680"/>
      <c r="Q11" s="680"/>
      <c r="R11" s="295"/>
      <c r="S11" s="295"/>
    </row>
    <row r="12" spans="1:27" s="304" customFormat="1" ht="16.5" x14ac:dyDescent="0.2">
      <c r="A12" s="303"/>
      <c r="B12" s="681" t="s">
        <v>1</v>
      </c>
      <c r="C12" s="682"/>
      <c r="D12" s="682"/>
      <c r="E12" s="682"/>
      <c r="F12" s="682"/>
      <c r="G12" s="682"/>
      <c r="H12" s="682"/>
      <c r="I12" s="682"/>
      <c r="J12" s="682"/>
      <c r="K12" s="682"/>
      <c r="L12" s="682"/>
      <c r="M12" s="682"/>
      <c r="N12" s="682"/>
      <c r="O12" s="682"/>
      <c r="P12" s="682"/>
      <c r="Q12" s="683"/>
      <c r="R12" s="303"/>
      <c r="S12" s="303"/>
    </row>
    <row r="13" spans="1:27" s="304" customFormat="1" ht="17.25" thickBot="1" x14ac:dyDescent="0.25">
      <c r="A13" s="303"/>
      <c r="B13" s="684" t="s">
        <v>34</v>
      </c>
      <c r="C13" s="685"/>
      <c r="D13" s="686"/>
      <c r="E13" s="687">
        <v>64270764</v>
      </c>
      <c r="F13" s="688"/>
      <c r="G13" s="689"/>
      <c r="H13" s="687" t="s">
        <v>54</v>
      </c>
      <c r="I13" s="688"/>
      <c r="J13" s="689"/>
      <c r="K13" s="690"/>
      <c r="L13" s="691"/>
      <c r="M13" s="692"/>
      <c r="N13" s="693" t="s">
        <v>2</v>
      </c>
      <c r="O13" s="694"/>
      <c r="P13" s="662">
        <f>+E13/781242</f>
        <v>82.267420338384269</v>
      </c>
      <c r="Q13" s="663"/>
      <c r="R13" s="303"/>
      <c r="S13" s="303"/>
    </row>
    <row r="14" spans="1:27" s="304" customFormat="1" ht="19.5" customHeight="1" thickBot="1" x14ac:dyDescent="0.25">
      <c r="A14" s="303"/>
      <c r="B14" s="303"/>
      <c r="C14" s="303"/>
      <c r="D14" s="303"/>
      <c r="E14" s="303"/>
      <c r="F14" s="303"/>
      <c r="G14" s="303"/>
      <c r="H14" s="305"/>
      <c r="I14" s="305"/>
      <c r="J14" s="306"/>
      <c r="K14" s="306"/>
      <c r="L14" s="306"/>
      <c r="M14" s="303"/>
      <c r="N14" s="303"/>
      <c r="O14" s="303"/>
      <c r="P14" s="303"/>
      <c r="Q14" s="303"/>
      <c r="R14" s="303"/>
      <c r="S14" s="303"/>
    </row>
    <row r="15" spans="1:27" s="304" customFormat="1" ht="16.5" x14ac:dyDescent="0.2">
      <c r="A15" s="303"/>
      <c r="B15" s="714" t="s">
        <v>4</v>
      </c>
      <c r="C15" s="715"/>
      <c r="D15" s="715"/>
      <c r="E15" s="715"/>
      <c r="F15" s="715"/>
      <c r="G15" s="715"/>
      <c r="H15" s="715"/>
      <c r="I15" s="715"/>
      <c r="J15" s="715"/>
      <c r="K15" s="715"/>
      <c r="L15" s="715"/>
      <c r="M15" s="715"/>
      <c r="N15" s="715"/>
      <c r="O15" s="715"/>
      <c r="P15" s="715"/>
      <c r="Q15" s="716"/>
      <c r="R15" s="303"/>
      <c r="S15" s="303"/>
    </row>
    <row r="16" spans="1:27" s="304" customFormat="1" ht="19.5" customHeight="1" thickBot="1" x14ac:dyDescent="0.25">
      <c r="A16" s="303"/>
      <c r="B16" s="717" t="s">
        <v>36</v>
      </c>
      <c r="C16" s="718"/>
      <c r="D16" s="718"/>
      <c r="E16" s="718" t="s">
        <v>204</v>
      </c>
      <c r="F16" s="718"/>
      <c r="G16" s="718"/>
      <c r="H16" s="718"/>
      <c r="I16" s="718"/>
      <c r="J16" s="718"/>
      <c r="K16" s="718"/>
      <c r="L16" s="718" t="s">
        <v>13</v>
      </c>
      <c r="M16" s="718"/>
      <c r="N16" s="718" t="s">
        <v>205</v>
      </c>
      <c r="O16" s="718"/>
      <c r="P16" s="718"/>
      <c r="Q16" s="719"/>
      <c r="R16" s="303"/>
      <c r="S16" s="303"/>
    </row>
    <row r="17" spans="1:19" s="304" customFormat="1" ht="16.5" x14ac:dyDescent="0.2">
      <c r="A17" s="303"/>
      <c r="B17" s="306"/>
      <c r="C17" s="306"/>
      <c r="D17" s="306"/>
      <c r="E17" s="306"/>
      <c r="F17" s="306"/>
      <c r="G17" s="306"/>
      <c r="H17" s="306"/>
      <c r="I17" s="306"/>
      <c r="J17" s="306"/>
      <c r="K17" s="306"/>
      <c r="L17" s="306"/>
      <c r="M17" s="306"/>
      <c r="N17" s="306"/>
      <c r="O17" s="306"/>
      <c r="P17" s="306"/>
      <c r="Q17" s="306"/>
      <c r="R17" s="303"/>
      <c r="S17" s="303"/>
    </row>
    <row r="18" spans="1:19" s="304" customFormat="1" ht="16.5" x14ac:dyDescent="0.2">
      <c r="A18" s="303"/>
      <c r="B18" s="720" t="s">
        <v>7</v>
      </c>
      <c r="C18" s="720"/>
      <c r="D18" s="720"/>
      <c r="E18" s="720"/>
      <c r="F18" s="720"/>
      <c r="G18" s="720"/>
      <c r="H18" s="720"/>
      <c r="I18" s="720"/>
      <c r="J18" s="720"/>
      <c r="K18" s="720"/>
      <c r="L18" s="720"/>
      <c r="M18" s="720"/>
      <c r="N18" s="720"/>
      <c r="O18" s="720"/>
      <c r="P18" s="720"/>
      <c r="Q18" s="720"/>
      <c r="R18" s="303"/>
      <c r="S18" s="303"/>
    </row>
    <row r="19" spans="1:19" s="304" customFormat="1" ht="17.25" thickBot="1" x14ac:dyDescent="0.25">
      <c r="A19" s="307"/>
      <c r="B19" s="303"/>
      <c r="C19" s="303"/>
      <c r="D19" s="303"/>
      <c r="E19" s="303"/>
      <c r="F19" s="303"/>
      <c r="G19" s="303"/>
      <c r="H19" s="305"/>
      <c r="I19" s="305"/>
      <c r="J19" s="306"/>
      <c r="K19" s="306"/>
      <c r="L19" s="306"/>
      <c r="M19" s="303"/>
      <c r="N19" s="303"/>
      <c r="O19" s="303"/>
      <c r="P19" s="303"/>
      <c r="Q19" s="303"/>
    </row>
    <row r="20" spans="1:19" s="309" customFormat="1" ht="16.5" x14ac:dyDescent="0.2">
      <c r="A20" s="308"/>
      <c r="B20" s="701" t="s">
        <v>52</v>
      </c>
      <c r="C20" s="702"/>
      <c r="D20" s="702"/>
      <c r="E20" s="702"/>
      <c r="F20" s="702"/>
      <c r="G20" s="702"/>
      <c r="H20" s="702"/>
      <c r="I20" s="702"/>
      <c r="J20" s="702"/>
      <c r="K20" s="703"/>
      <c r="L20" s="704" t="s">
        <v>53</v>
      </c>
      <c r="M20" s="705"/>
      <c r="N20" s="704" t="s">
        <v>14</v>
      </c>
      <c r="O20" s="706"/>
      <c r="P20" s="706"/>
      <c r="Q20" s="707"/>
    </row>
    <row r="21" spans="1:19" s="304" customFormat="1" ht="17.25" thickBot="1" x14ac:dyDescent="0.25">
      <c r="A21" s="307"/>
      <c r="B21" s="708" t="s">
        <v>51</v>
      </c>
      <c r="C21" s="709"/>
      <c r="D21" s="709"/>
      <c r="E21" s="709"/>
      <c r="F21" s="709"/>
      <c r="G21" s="709"/>
      <c r="H21" s="709"/>
      <c r="I21" s="709"/>
      <c r="J21" s="709"/>
      <c r="K21" s="709"/>
      <c r="L21" s="710" t="s">
        <v>3</v>
      </c>
      <c r="M21" s="711"/>
      <c r="N21" s="712"/>
      <c r="O21" s="712"/>
      <c r="P21" s="712"/>
      <c r="Q21" s="713"/>
    </row>
    <row r="22" spans="1:19" s="304" customFormat="1" ht="16.5" x14ac:dyDescent="0.2">
      <c r="A22" s="307"/>
      <c r="B22" s="303"/>
      <c r="C22" s="303"/>
      <c r="D22" s="303"/>
      <c r="E22" s="303"/>
      <c r="F22" s="303"/>
      <c r="G22" s="303"/>
      <c r="H22" s="303"/>
      <c r="I22" s="303"/>
      <c r="J22" s="303"/>
      <c r="K22" s="303"/>
      <c r="L22" s="306"/>
      <c r="M22" s="306"/>
      <c r="N22" s="310"/>
      <c r="O22" s="310"/>
      <c r="P22" s="310"/>
      <c r="Q22" s="310"/>
    </row>
    <row r="23" spans="1:19" s="304" customFormat="1" ht="16.5" x14ac:dyDescent="0.2">
      <c r="A23" s="307"/>
      <c r="B23" s="303"/>
      <c r="C23" s="303"/>
      <c r="D23" s="303"/>
      <c r="E23" s="303"/>
      <c r="F23" s="303"/>
      <c r="G23" s="303"/>
      <c r="H23" s="305"/>
      <c r="I23" s="305"/>
      <c r="J23" s="306"/>
      <c r="K23" s="306"/>
      <c r="L23" s="306"/>
      <c r="M23" s="303"/>
      <c r="N23" s="303"/>
      <c r="O23" s="303"/>
      <c r="P23" s="303"/>
      <c r="Q23" s="303"/>
    </row>
    <row r="24" spans="1:19" s="304" customFormat="1" ht="17.25" thickBot="1" x14ac:dyDescent="0.25">
      <c r="A24" s="307"/>
      <c r="B24" s="303"/>
      <c r="C24" s="303"/>
      <c r="D24" s="303"/>
      <c r="E24" s="303"/>
      <c r="F24" s="303"/>
      <c r="G24" s="303"/>
      <c r="H24" s="305"/>
      <c r="I24" s="305"/>
      <c r="J24" s="306"/>
      <c r="K24" s="306"/>
      <c r="L24" s="306"/>
      <c r="M24" s="303"/>
      <c r="N24" s="303"/>
      <c r="O24" s="303"/>
      <c r="P24" s="303"/>
      <c r="Q24" s="303"/>
    </row>
    <row r="25" spans="1:19" s="304" customFormat="1" ht="16.5" x14ac:dyDescent="0.2">
      <c r="A25" s="307"/>
      <c r="B25" s="735" t="s">
        <v>90</v>
      </c>
      <c r="C25" s="736"/>
      <c r="D25" s="736"/>
      <c r="E25" s="736"/>
      <c r="F25" s="736"/>
      <c r="G25" s="736"/>
      <c r="H25" s="736"/>
      <c r="I25" s="736"/>
      <c r="J25" s="736"/>
      <c r="K25" s="736"/>
      <c r="L25" s="736"/>
      <c r="M25" s="736"/>
      <c r="N25" s="736"/>
      <c r="O25" s="736"/>
      <c r="P25" s="736"/>
      <c r="Q25" s="737"/>
    </row>
    <row r="26" spans="1:19" s="304" customFormat="1" ht="16.5" x14ac:dyDescent="0.2">
      <c r="A26" s="307"/>
      <c r="B26" s="738" t="s">
        <v>194</v>
      </c>
      <c r="C26" s="739"/>
      <c r="D26" s="739"/>
      <c r="E26" s="739"/>
      <c r="F26" s="739"/>
      <c r="G26" s="739"/>
      <c r="H26" s="739"/>
      <c r="I26" s="739"/>
      <c r="J26" s="739"/>
      <c r="K26" s="739"/>
      <c r="L26" s="739"/>
      <c r="M26" s="739"/>
      <c r="N26" s="739"/>
      <c r="O26" s="739"/>
      <c r="P26" s="739"/>
      <c r="Q26" s="740"/>
    </row>
    <row r="27" spans="1:19" s="312" customFormat="1" ht="78.75" customHeight="1" x14ac:dyDescent="0.2">
      <c r="A27" s="311"/>
      <c r="B27" s="741" t="s">
        <v>193</v>
      </c>
      <c r="C27" s="742"/>
      <c r="D27" s="742"/>
      <c r="E27" s="742"/>
      <c r="F27" s="742"/>
      <c r="G27" s="742"/>
      <c r="H27" s="742"/>
      <c r="I27" s="742"/>
      <c r="J27" s="742"/>
      <c r="K27" s="742"/>
      <c r="L27" s="742"/>
      <c r="M27" s="742"/>
      <c r="N27" s="742"/>
      <c r="O27" s="742"/>
      <c r="P27" s="742"/>
      <c r="Q27" s="743"/>
    </row>
    <row r="28" spans="1:19" s="317" customFormat="1" ht="47.25" customHeight="1" x14ac:dyDescent="0.2">
      <c r="A28" s="313"/>
      <c r="B28" s="314" t="s">
        <v>37</v>
      </c>
      <c r="C28" s="744" t="s">
        <v>38</v>
      </c>
      <c r="D28" s="745"/>
      <c r="E28" s="746"/>
      <c r="F28" s="744" t="s">
        <v>42</v>
      </c>
      <c r="G28" s="745"/>
      <c r="H28" s="746"/>
      <c r="I28" s="315" t="s">
        <v>44</v>
      </c>
      <c r="J28" s="315" t="s">
        <v>39</v>
      </c>
      <c r="K28" s="315" t="s">
        <v>41</v>
      </c>
      <c r="L28" s="315" t="s">
        <v>40</v>
      </c>
      <c r="M28" s="315" t="s">
        <v>43</v>
      </c>
      <c r="N28" s="316" t="s">
        <v>45</v>
      </c>
      <c r="O28" s="744" t="s">
        <v>14</v>
      </c>
      <c r="P28" s="745"/>
      <c r="Q28" s="747"/>
    </row>
    <row r="29" spans="1:19" s="324" customFormat="1" ht="111" customHeight="1" x14ac:dyDescent="0.2">
      <c r="A29" s="318"/>
      <c r="B29" s="319">
        <v>1</v>
      </c>
      <c r="C29" s="721" t="s">
        <v>206</v>
      </c>
      <c r="D29" s="722"/>
      <c r="E29" s="723"/>
      <c r="F29" s="724" t="s">
        <v>207</v>
      </c>
      <c r="G29" s="725"/>
      <c r="H29" s="726"/>
      <c r="I29" s="320"/>
      <c r="J29" s="321">
        <v>41966</v>
      </c>
      <c r="K29" s="196">
        <v>22375000</v>
      </c>
      <c r="L29" s="322">
        <v>100</v>
      </c>
      <c r="M29" s="276"/>
      <c r="N29" s="323" t="s">
        <v>3</v>
      </c>
      <c r="O29" s="721"/>
      <c r="P29" s="722"/>
      <c r="Q29" s="727"/>
    </row>
    <row r="30" spans="1:19" s="324" customFormat="1" ht="91.5" customHeight="1" x14ac:dyDescent="0.2">
      <c r="A30" s="318"/>
      <c r="B30" s="325"/>
      <c r="C30" s="728" t="s">
        <v>208</v>
      </c>
      <c r="D30" s="729"/>
      <c r="E30" s="730"/>
      <c r="F30" s="731"/>
      <c r="G30" s="732"/>
      <c r="H30" s="733"/>
      <c r="I30" s="320"/>
      <c r="J30" s="326"/>
      <c r="K30" s="196">
        <v>42224000</v>
      </c>
      <c r="L30" s="322">
        <v>100</v>
      </c>
      <c r="M30" s="276"/>
      <c r="N30" s="327"/>
      <c r="O30" s="731"/>
      <c r="P30" s="732"/>
      <c r="Q30" s="734"/>
    </row>
    <row r="31" spans="1:19" s="324" customFormat="1" ht="56.25" customHeight="1" x14ac:dyDescent="0.2">
      <c r="A31" s="318"/>
      <c r="B31" s="319"/>
      <c r="C31" s="728"/>
      <c r="D31" s="729"/>
      <c r="E31" s="730"/>
      <c r="F31" s="731"/>
      <c r="G31" s="732"/>
      <c r="H31" s="733"/>
      <c r="I31" s="320"/>
      <c r="J31" s="320"/>
      <c r="K31" s="276"/>
      <c r="L31" s="322"/>
      <c r="M31" s="276"/>
      <c r="N31" s="327"/>
      <c r="O31" s="721"/>
      <c r="P31" s="722"/>
      <c r="Q31" s="727"/>
    </row>
    <row r="32" spans="1:19" s="324" customFormat="1" ht="13.5" x14ac:dyDescent="0.2">
      <c r="A32" s="318"/>
      <c r="B32" s="319">
        <v>4</v>
      </c>
      <c r="C32" s="721"/>
      <c r="D32" s="722"/>
      <c r="E32" s="723"/>
      <c r="F32" s="721"/>
      <c r="G32" s="722"/>
      <c r="H32" s="723"/>
      <c r="I32" s="328"/>
      <c r="J32" s="328"/>
      <c r="K32" s="329"/>
      <c r="L32" s="329"/>
      <c r="M32" s="323"/>
      <c r="N32" s="323"/>
      <c r="O32" s="721"/>
      <c r="P32" s="722"/>
      <c r="Q32" s="727"/>
    </row>
    <row r="33" spans="1:17" s="324" customFormat="1" ht="13.5" x14ac:dyDescent="0.2">
      <c r="A33" s="318"/>
      <c r="B33" s="319">
        <v>5</v>
      </c>
      <c r="C33" s="721"/>
      <c r="D33" s="722"/>
      <c r="E33" s="723"/>
      <c r="F33" s="721"/>
      <c r="G33" s="722"/>
      <c r="H33" s="723"/>
      <c r="I33" s="328"/>
      <c r="J33" s="328"/>
      <c r="K33" s="329"/>
      <c r="L33" s="329"/>
      <c r="M33" s="323"/>
      <c r="N33" s="323"/>
      <c r="O33" s="721"/>
      <c r="P33" s="722"/>
      <c r="Q33" s="727"/>
    </row>
    <row r="34" spans="1:17" s="324" customFormat="1" ht="13.5" x14ac:dyDescent="0.2">
      <c r="A34" s="318"/>
      <c r="B34" s="319">
        <v>6</v>
      </c>
      <c r="C34" s="721"/>
      <c r="D34" s="722"/>
      <c r="E34" s="723"/>
      <c r="F34" s="721"/>
      <c r="G34" s="722"/>
      <c r="H34" s="723"/>
      <c r="I34" s="328"/>
      <c r="J34" s="328"/>
      <c r="K34" s="329"/>
      <c r="L34" s="329"/>
      <c r="M34" s="323"/>
      <c r="N34" s="323"/>
      <c r="O34" s="721"/>
      <c r="P34" s="722"/>
      <c r="Q34" s="727"/>
    </row>
    <row r="35" spans="1:17" s="324" customFormat="1" ht="13.5" x14ac:dyDescent="0.2">
      <c r="A35" s="318"/>
      <c r="B35" s="319">
        <v>7</v>
      </c>
      <c r="C35" s="721"/>
      <c r="D35" s="722"/>
      <c r="E35" s="723"/>
      <c r="F35" s="721"/>
      <c r="G35" s="722"/>
      <c r="H35" s="723"/>
      <c r="I35" s="328"/>
      <c r="J35" s="328"/>
      <c r="K35" s="329"/>
      <c r="L35" s="329"/>
      <c r="M35" s="323"/>
      <c r="N35" s="323"/>
      <c r="O35" s="721"/>
      <c r="P35" s="722"/>
      <c r="Q35" s="727"/>
    </row>
    <row r="36" spans="1:17" s="324" customFormat="1" ht="13.5" x14ac:dyDescent="0.2">
      <c r="A36" s="318"/>
      <c r="B36" s="319">
        <v>8</v>
      </c>
      <c r="C36" s="721"/>
      <c r="D36" s="722"/>
      <c r="E36" s="723"/>
      <c r="F36" s="721"/>
      <c r="G36" s="722"/>
      <c r="H36" s="723"/>
      <c r="I36" s="328"/>
      <c r="J36" s="328"/>
      <c r="K36" s="329"/>
      <c r="L36" s="329"/>
      <c r="M36" s="323"/>
      <c r="N36" s="323"/>
      <c r="O36" s="721"/>
      <c r="P36" s="722"/>
      <c r="Q36" s="727"/>
    </row>
    <row r="37" spans="1:17" s="324" customFormat="1" ht="13.5" x14ac:dyDescent="0.2">
      <c r="A37" s="318"/>
      <c r="B37" s="319">
        <v>9</v>
      </c>
      <c r="C37" s="721"/>
      <c r="D37" s="722"/>
      <c r="E37" s="723"/>
      <c r="F37" s="721"/>
      <c r="G37" s="722"/>
      <c r="H37" s="723"/>
      <c r="I37" s="328"/>
      <c r="J37" s="328"/>
      <c r="K37" s="329"/>
      <c r="L37" s="329"/>
      <c r="M37" s="323"/>
      <c r="N37" s="323"/>
      <c r="O37" s="721"/>
      <c r="P37" s="722"/>
      <c r="Q37" s="727"/>
    </row>
    <row r="38" spans="1:17" s="324" customFormat="1" ht="13.5" x14ac:dyDescent="0.2">
      <c r="A38" s="318"/>
      <c r="B38" s="319">
        <v>10</v>
      </c>
      <c r="C38" s="721"/>
      <c r="D38" s="722"/>
      <c r="E38" s="723"/>
      <c r="F38" s="721"/>
      <c r="G38" s="722"/>
      <c r="H38" s="723"/>
      <c r="I38" s="328"/>
      <c r="J38" s="328"/>
      <c r="K38" s="329"/>
      <c r="L38" s="329"/>
      <c r="M38" s="323"/>
      <c r="N38" s="323"/>
      <c r="O38" s="721"/>
      <c r="P38" s="722"/>
      <c r="Q38" s="727"/>
    </row>
    <row r="39" spans="1:17" s="304" customFormat="1" ht="16.5" x14ac:dyDescent="0.2">
      <c r="A39" s="307"/>
      <c r="B39" s="330"/>
      <c r="C39" s="303"/>
      <c r="D39" s="303"/>
      <c r="E39" s="303"/>
      <c r="F39" s="303"/>
      <c r="G39" s="303"/>
      <c r="H39" s="305"/>
      <c r="I39" s="305"/>
      <c r="J39" s="306"/>
      <c r="K39" s="306"/>
      <c r="L39" s="306"/>
      <c r="M39" s="303"/>
      <c r="N39" s="303"/>
      <c r="O39" s="303"/>
      <c r="P39" s="303"/>
      <c r="Q39" s="331"/>
    </row>
    <row r="40" spans="1:17" s="304" customFormat="1" ht="16.5" customHeight="1" x14ac:dyDescent="0.2">
      <c r="A40" s="307"/>
      <c r="B40" s="765" t="s">
        <v>93</v>
      </c>
      <c r="C40" s="766"/>
      <c r="D40" s="766"/>
      <c r="E40" s="766"/>
      <c r="F40" s="766"/>
      <c r="G40" s="766"/>
      <c r="H40" s="767"/>
      <c r="I40" s="332"/>
      <c r="J40" s="332"/>
      <c r="K40" s="333">
        <f>SUM(K29:K31)</f>
        <v>64599000</v>
      </c>
      <c r="L40" s="332"/>
      <c r="M40" s="768">
        <f>SUM(M29:M38)</f>
        <v>0</v>
      </c>
      <c r="N40" s="768"/>
      <c r="O40" s="769" t="str">
        <f>IF(K40&gt;=$E$13,"CUMPLE","NO CUMPLE")</f>
        <v>CUMPLE</v>
      </c>
      <c r="P40" s="769"/>
      <c r="Q40" s="770"/>
    </row>
    <row r="41" spans="1:17" s="304" customFormat="1" ht="16.5" x14ac:dyDescent="0.2">
      <c r="A41" s="307"/>
      <c r="B41" s="771"/>
      <c r="C41" s="772"/>
      <c r="D41" s="772"/>
      <c r="E41" s="772"/>
      <c r="F41" s="772"/>
      <c r="G41" s="772"/>
      <c r="H41" s="772"/>
      <c r="I41" s="772"/>
      <c r="J41" s="772"/>
      <c r="K41" s="772"/>
      <c r="L41" s="772"/>
      <c r="M41" s="772"/>
      <c r="N41" s="772"/>
      <c r="O41" s="773"/>
      <c r="P41" s="773"/>
      <c r="Q41" s="774"/>
    </row>
    <row r="42" spans="1:17" s="335" customFormat="1" ht="17.25" thickBot="1" x14ac:dyDescent="0.25">
      <c r="A42" s="334"/>
      <c r="B42" s="775" t="s">
        <v>48</v>
      </c>
      <c r="C42" s="776"/>
      <c r="D42" s="776"/>
      <c r="E42" s="776"/>
      <c r="F42" s="776"/>
      <c r="G42" s="776"/>
      <c r="H42" s="776"/>
      <c r="I42" s="776"/>
      <c r="J42" s="776"/>
      <c r="K42" s="776"/>
      <c r="L42" s="776"/>
      <c r="M42" s="776"/>
      <c r="N42" s="776"/>
      <c r="O42" s="777" t="str">
        <f>O40</f>
        <v>CUMPLE</v>
      </c>
      <c r="P42" s="777"/>
      <c r="Q42" s="778"/>
    </row>
    <row r="43" spans="1:17" s="335" customFormat="1" ht="16.5" x14ac:dyDescent="0.2">
      <c r="A43" s="334"/>
      <c r="B43" s="846"/>
      <c r="C43" s="847"/>
      <c r="D43" s="847"/>
      <c r="E43" s="847"/>
      <c r="F43" s="847"/>
      <c r="G43" s="847"/>
      <c r="H43" s="847"/>
      <c r="I43" s="847"/>
      <c r="J43" s="847"/>
      <c r="K43" s="847"/>
      <c r="L43" s="847"/>
      <c r="M43" s="847"/>
      <c r="N43" s="847"/>
      <c r="O43" s="847"/>
      <c r="P43" s="847"/>
      <c r="Q43" s="847"/>
    </row>
    <row r="44" spans="1:17" s="335" customFormat="1" ht="16.5" x14ac:dyDescent="0.2">
      <c r="A44" s="334"/>
      <c r="B44" s="848"/>
      <c r="C44" s="848"/>
      <c r="D44" s="848"/>
      <c r="E44" s="848"/>
      <c r="F44" s="848"/>
      <c r="G44" s="848"/>
      <c r="H44" s="848"/>
      <c r="I44" s="848"/>
      <c r="J44" s="848"/>
      <c r="K44" s="848"/>
      <c r="L44" s="848"/>
      <c r="M44" s="848"/>
      <c r="N44" s="848"/>
      <c r="O44" s="848"/>
      <c r="P44" s="848"/>
      <c r="Q44" s="848"/>
    </row>
    <row r="45" spans="1:17" s="304" customFormat="1" ht="55.5" customHeight="1" thickBot="1" x14ac:dyDescent="0.25">
      <c r="A45" s="307"/>
      <c r="B45" s="849"/>
      <c r="C45" s="849"/>
      <c r="D45" s="849"/>
      <c r="E45" s="849"/>
      <c r="F45" s="849"/>
      <c r="G45" s="849"/>
      <c r="H45" s="849"/>
      <c r="I45" s="849"/>
      <c r="J45" s="849"/>
      <c r="K45" s="849"/>
      <c r="L45" s="849"/>
      <c r="M45" s="849"/>
      <c r="N45" s="849"/>
      <c r="O45" s="849"/>
      <c r="P45" s="849"/>
      <c r="Q45" s="849"/>
    </row>
    <row r="46" spans="1:17" s="304" customFormat="1" ht="16.5" x14ac:dyDescent="0.2">
      <c r="A46" s="307"/>
      <c r="B46" s="748" t="s">
        <v>46</v>
      </c>
      <c r="C46" s="749"/>
      <c r="D46" s="749"/>
      <c r="E46" s="749"/>
      <c r="F46" s="749"/>
      <c r="G46" s="749"/>
      <c r="H46" s="749"/>
      <c r="I46" s="749"/>
      <c r="J46" s="749"/>
      <c r="K46" s="749"/>
      <c r="L46" s="749"/>
      <c r="M46" s="749"/>
      <c r="N46" s="749"/>
      <c r="O46" s="749"/>
      <c r="P46" s="749"/>
      <c r="Q46" s="750"/>
    </row>
    <row r="47" spans="1:17" s="304" customFormat="1" ht="16.5" x14ac:dyDescent="0.2">
      <c r="A47" s="307"/>
      <c r="B47" s="738" t="s">
        <v>188</v>
      </c>
      <c r="C47" s="739"/>
      <c r="D47" s="739"/>
      <c r="E47" s="739"/>
      <c r="F47" s="739"/>
      <c r="G47" s="739"/>
      <c r="H47" s="739"/>
      <c r="I47" s="739"/>
      <c r="J47" s="739"/>
      <c r="K47" s="739"/>
      <c r="L47" s="739"/>
      <c r="M47" s="739"/>
      <c r="N47" s="739"/>
      <c r="O47" s="739"/>
      <c r="P47" s="739"/>
      <c r="Q47" s="740"/>
    </row>
    <row r="48" spans="1:17" s="312" customFormat="1" ht="30" customHeight="1" x14ac:dyDescent="0.2">
      <c r="A48" s="311"/>
      <c r="B48" s="751" t="s">
        <v>166</v>
      </c>
      <c r="C48" s="742"/>
      <c r="D48" s="742"/>
      <c r="E48" s="742"/>
      <c r="F48" s="742"/>
      <c r="G48" s="742"/>
      <c r="H48" s="742"/>
      <c r="I48" s="742"/>
      <c r="J48" s="742"/>
      <c r="K48" s="742"/>
      <c r="L48" s="742"/>
      <c r="M48" s="742"/>
      <c r="N48" s="742"/>
      <c r="O48" s="742"/>
      <c r="P48" s="742"/>
      <c r="Q48" s="743"/>
    </row>
    <row r="49" spans="1:17" s="335" customFormat="1" ht="17.25" thickBot="1" x14ac:dyDescent="0.25">
      <c r="A49" s="334"/>
      <c r="B49" s="336"/>
      <c r="C49" s="336"/>
      <c r="D49" s="336"/>
      <c r="E49" s="336"/>
      <c r="F49" s="336"/>
      <c r="G49" s="336"/>
      <c r="H49" s="336"/>
      <c r="I49" s="336"/>
      <c r="J49" s="336"/>
      <c r="K49" s="336"/>
      <c r="L49" s="336"/>
      <c r="M49" s="336"/>
      <c r="N49" s="336"/>
      <c r="O49" s="306"/>
      <c r="P49" s="306"/>
      <c r="Q49" s="306"/>
    </row>
    <row r="50" spans="1:17" s="304" customFormat="1" ht="17.25" thickBot="1" x14ac:dyDescent="0.3">
      <c r="A50" s="307"/>
      <c r="B50" s="337" t="s">
        <v>55</v>
      </c>
      <c r="C50" s="338"/>
      <c r="D50" s="338"/>
      <c r="E50" s="339"/>
      <c r="F50" s="339"/>
      <c r="G50" s="752" t="s">
        <v>56</v>
      </c>
      <c r="H50" s="753"/>
      <c r="I50" s="753"/>
      <c r="J50" s="753"/>
      <c r="K50" s="753"/>
      <c r="L50" s="753"/>
      <c r="M50" s="754"/>
      <c r="N50" s="340" t="s">
        <v>57</v>
      </c>
      <c r="O50" s="340"/>
      <c r="P50" s="340"/>
      <c r="Q50" s="341"/>
    </row>
    <row r="51" spans="1:17" s="304" customFormat="1" ht="17.25" thickBot="1" x14ac:dyDescent="0.25">
      <c r="A51" s="307"/>
      <c r="B51" s="755" t="s">
        <v>209</v>
      </c>
      <c r="C51" s="755"/>
      <c r="D51" s="755"/>
      <c r="E51" s="755"/>
      <c r="F51" s="755"/>
      <c r="G51" s="755"/>
      <c r="H51" s="756"/>
      <c r="I51" s="342" t="s">
        <v>58</v>
      </c>
      <c r="J51" s="343">
        <v>10</v>
      </c>
      <c r="K51" s="344"/>
      <c r="L51" s="301"/>
      <c r="M51" s="759"/>
      <c r="N51" s="760"/>
      <c r="O51" s="760"/>
      <c r="P51" s="760"/>
      <c r="Q51" s="761"/>
    </row>
    <row r="52" spans="1:17" ht="13.5" thickBot="1" x14ac:dyDescent="0.25">
      <c r="A52" s="287"/>
      <c r="B52" s="757"/>
      <c r="C52" s="757"/>
      <c r="D52" s="757"/>
      <c r="E52" s="757"/>
      <c r="F52" s="757"/>
      <c r="G52" s="757"/>
      <c r="H52" s="758"/>
      <c r="I52" s="762">
        <v>2005</v>
      </c>
      <c r="J52" s="763"/>
      <c r="K52" s="764"/>
      <c r="L52" s="301"/>
      <c r="M52" s="345"/>
      <c r="N52" s="346"/>
      <c r="O52" s="347"/>
      <c r="P52" s="348"/>
      <c r="Q52" s="349"/>
    </row>
    <row r="53" spans="1:17" ht="13.5" thickBot="1" x14ac:dyDescent="0.25">
      <c r="A53" s="287"/>
      <c r="B53" s="798" t="s">
        <v>59</v>
      </c>
      <c r="C53" s="799"/>
      <c r="D53" s="799"/>
      <c r="E53" s="799"/>
      <c r="F53" s="798" t="s">
        <v>60</v>
      </c>
      <c r="G53" s="799"/>
      <c r="H53" s="800"/>
      <c r="I53" s="801">
        <f ca="1">(TODAY()-DATE(I55,J55,K55))/365</f>
        <v>31.290410958904111</v>
      </c>
      <c r="J53" s="802"/>
      <c r="K53" s="803"/>
      <c r="L53" s="301"/>
      <c r="M53" s="345"/>
      <c r="N53" s="346"/>
      <c r="O53" s="347"/>
      <c r="P53" s="348"/>
      <c r="Q53" s="349"/>
    </row>
    <row r="54" spans="1:17" x14ac:dyDescent="0.2">
      <c r="A54" s="287"/>
      <c r="B54" s="804" t="s">
        <v>61</v>
      </c>
      <c r="C54" s="805"/>
      <c r="D54" s="805"/>
      <c r="E54" s="805"/>
      <c r="F54" s="805"/>
      <c r="G54" s="805"/>
      <c r="H54" s="806"/>
      <c r="I54" s="350" t="s">
        <v>62</v>
      </c>
      <c r="J54" s="350" t="s">
        <v>63</v>
      </c>
      <c r="K54" s="351" t="s">
        <v>64</v>
      </c>
      <c r="L54" s="352"/>
      <c r="M54" s="345"/>
      <c r="N54" s="346"/>
      <c r="O54" s="347"/>
      <c r="P54" s="348"/>
      <c r="Q54" s="349"/>
    </row>
    <row r="55" spans="1:17" ht="13.5" thickBot="1" x14ac:dyDescent="0.25">
      <c r="A55" s="287"/>
      <c r="B55" s="807"/>
      <c r="C55" s="808"/>
      <c r="D55" s="808"/>
      <c r="E55" s="808"/>
      <c r="F55" s="808"/>
      <c r="G55" s="808"/>
      <c r="H55" s="809"/>
      <c r="I55" s="353">
        <v>1987</v>
      </c>
      <c r="J55" s="353">
        <v>6</v>
      </c>
      <c r="K55" s="354">
        <v>12</v>
      </c>
      <c r="L55" s="355"/>
      <c r="M55" s="356"/>
      <c r="N55" s="357"/>
      <c r="O55" s="358"/>
      <c r="P55" s="359"/>
      <c r="Q55" s="360"/>
    </row>
    <row r="56" spans="1:17" ht="13.5" thickBot="1" x14ac:dyDescent="0.25">
      <c r="B56" s="301"/>
      <c r="C56" s="301"/>
      <c r="D56" s="301"/>
      <c r="E56" s="301"/>
      <c r="F56" s="301"/>
      <c r="G56" s="301"/>
      <c r="H56" s="301"/>
      <c r="I56" s="301"/>
      <c r="J56" s="301"/>
      <c r="K56" s="301"/>
      <c r="L56" s="301"/>
      <c r="M56" s="301"/>
      <c r="N56" s="301"/>
      <c r="O56" s="361"/>
      <c r="P56" s="361"/>
      <c r="Q56" s="362"/>
    </row>
    <row r="57" spans="1:17" ht="13.5" thickBot="1" x14ac:dyDescent="0.25">
      <c r="B57" s="810" t="s">
        <v>65</v>
      </c>
      <c r="C57" s="811"/>
      <c r="D57" s="811"/>
      <c r="E57" s="811"/>
      <c r="F57" s="812"/>
      <c r="G57" s="813"/>
      <c r="H57" s="814"/>
      <c r="I57" s="815"/>
      <c r="J57" s="815"/>
      <c r="K57" s="363"/>
      <c r="L57" s="779" t="s">
        <v>66</v>
      </c>
      <c r="M57" s="780"/>
      <c r="N57" s="780"/>
      <c r="O57" s="780"/>
      <c r="P57" s="780"/>
      <c r="Q57" s="781"/>
    </row>
    <row r="58" spans="1:17" x14ac:dyDescent="0.2">
      <c r="B58" s="785" t="s">
        <v>67</v>
      </c>
      <c r="C58" s="786"/>
      <c r="D58" s="786"/>
      <c r="E58" s="786"/>
      <c r="F58" s="787">
        <v>5</v>
      </c>
      <c r="G58" s="787"/>
      <c r="H58" s="364" t="s">
        <v>68</v>
      </c>
      <c r="I58" s="788" t="str">
        <f>IF(F59&gt;F58,$R$10,$S$10)</f>
        <v>CUMPLE</v>
      </c>
      <c r="J58" s="790">
        <f>IF(F59&lt;=O52,Q52,IF(AND(F59&gt;M53,F59&lt;=O53),Q53,IF(AND(F59&gt;M54,F59&lt;=O54),Q54,IF(F59&gt;M55,Q55,"REVISAR"))))</f>
        <v>0</v>
      </c>
      <c r="K58" s="301"/>
      <c r="L58" s="782"/>
      <c r="M58" s="783"/>
      <c r="N58" s="783"/>
      <c r="O58" s="783"/>
      <c r="P58" s="783"/>
      <c r="Q58" s="784"/>
    </row>
    <row r="59" spans="1:17" ht="13.5" thickBot="1" x14ac:dyDescent="0.25">
      <c r="B59" s="792" t="s">
        <v>69</v>
      </c>
      <c r="C59" s="793"/>
      <c r="D59" s="793"/>
      <c r="E59" s="793"/>
      <c r="F59" s="794">
        <f>SUM(Q63:Q81)</f>
        <v>5.6429223744289629</v>
      </c>
      <c r="G59" s="794"/>
      <c r="H59" s="365" t="s">
        <v>68</v>
      </c>
      <c r="I59" s="789"/>
      <c r="J59" s="791"/>
      <c r="K59" s="366"/>
      <c r="L59" s="795" t="str">
        <f ca="1">IF(I53&gt;J51,"CUMPLE","NO CUMPLE")</f>
        <v>CUMPLE</v>
      </c>
      <c r="M59" s="796"/>
      <c r="N59" s="796"/>
      <c r="O59" s="796"/>
      <c r="P59" s="796"/>
      <c r="Q59" s="797"/>
    </row>
    <row r="60" spans="1:17" ht="13.5" thickBot="1" x14ac:dyDescent="0.25">
      <c r="B60" s="301"/>
      <c r="C60" s="301"/>
      <c r="D60" s="301"/>
      <c r="E60" s="301"/>
      <c r="F60" s="301"/>
      <c r="G60" s="301"/>
      <c r="H60" s="301"/>
      <c r="I60" s="301"/>
      <c r="J60" s="301"/>
      <c r="K60" s="301"/>
      <c r="L60" s="301"/>
      <c r="M60" s="301"/>
      <c r="N60" s="301"/>
      <c r="O60" s="301"/>
      <c r="P60" s="301"/>
      <c r="Q60" s="301"/>
    </row>
    <row r="61" spans="1:17" x14ac:dyDescent="0.2">
      <c r="B61" s="819" t="s">
        <v>70</v>
      </c>
      <c r="C61" s="821" t="s">
        <v>71</v>
      </c>
      <c r="D61" s="821" t="s">
        <v>72</v>
      </c>
      <c r="E61" s="823" t="s">
        <v>94</v>
      </c>
      <c r="F61" s="824"/>
      <c r="G61" s="824"/>
      <c r="H61" s="824"/>
      <c r="I61" s="824"/>
      <c r="J61" s="825"/>
      <c r="K61" s="829" t="s">
        <v>73</v>
      </c>
      <c r="L61" s="830"/>
      <c r="M61" s="831"/>
      <c r="N61" s="829" t="s">
        <v>74</v>
      </c>
      <c r="O61" s="830"/>
      <c r="P61" s="831"/>
      <c r="Q61" s="816" t="s">
        <v>75</v>
      </c>
    </row>
    <row r="62" spans="1:17" x14ac:dyDescent="0.2">
      <c r="B62" s="820"/>
      <c r="C62" s="822"/>
      <c r="D62" s="822"/>
      <c r="E62" s="826"/>
      <c r="F62" s="827"/>
      <c r="G62" s="827"/>
      <c r="H62" s="827"/>
      <c r="I62" s="827"/>
      <c r="J62" s="828"/>
      <c r="K62" s="367" t="s">
        <v>62</v>
      </c>
      <c r="L62" s="368" t="s">
        <v>63</v>
      </c>
      <c r="M62" s="369" t="s">
        <v>64</v>
      </c>
      <c r="N62" s="367" t="s">
        <v>62</v>
      </c>
      <c r="O62" s="368" t="s">
        <v>63</v>
      </c>
      <c r="P62" s="369" t="s">
        <v>64</v>
      </c>
      <c r="Q62" s="817"/>
    </row>
    <row r="63" spans="1:17" x14ac:dyDescent="0.2">
      <c r="B63" s="370"/>
      <c r="C63" s="183"/>
      <c r="D63" s="371"/>
      <c r="K63" s="372"/>
      <c r="L63" s="372"/>
      <c r="M63" s="372"/>
      <c r="N63" s="372"/>
      <c r="O63" s="372"/>
      <c r="P63" s="372"/>
      <c r="Q63" s="186"/>
    </row>
    <row r="64" spans="1:17" x14ac:dyDescent="0.2">
      <c r="B64" s="373"/>
      <c r="C64" s="183"/>
      <c r="D64" s="371"/>
      <c r="E64" s="818" t="s">
        <v>211</v>
      </c>
      <c r="F64" s="818"/>
      <c r="G64" s="818"/>
      <c r="H64" s="818"/>
      <c r="I64" s="818"/>
      <c r="J64" s="818"/>
      <c r="K64" s="185">
        <v>2006</v>
      </c>
      <c r="L64" s="185">
        <v>5</v>
      </c>
      <c r="M64" s="185">
        <v>6</v>
      </c>
      <c r="N64" s="185">
        <v>2007</v>
      </c>
      <c r="O64" s="185">
        <v>6</v>
      </c>
      <c r="P64" s="185">
        <v>15</v>
      </c>
      <c r="Q64" s="186">
        <f t="shared" ref="Q64:Q81" si="0">(N64+(O64/12)+(P64/365))-(K64+(L64/12)+(M64/365))</f>
        <v>1.1079908675799288</v>
      </c>
    </row>
    <row r="65" spans="2:17" x14ac:dyDescent="0.2">
      <c r="B65" s="373"/>
      <c r="C65" s="183"/>
      <c r="D65" s="371"/>
      <c r="E65" s="818" t="s">
        <v>212</v>
      </c>
      <c r="F65" s="818"/>
      <c r="G65" s="818"/>
      <c r="H65" s="818"/>
      <c r="I65" s="818"/>
      <c r="J65" s="818"/>
      <c r="K65" s="185">
        <v>2007</v>
      </c>
      <c r="L65" s="185">
        <v>11</v>
      </c>
      <c r="M65" s="185">
        <v>1</v>
      </c>
      <c r="N65" s="185">
        <v>2008</v>
      </c>
      <c r="O65" s="185">
        <v>6</v>
      </c>
      <c r="P65" s="185">
        <v>13</v>
      </c>
      <c r="Q65" s="186">
        <f t="shared" si="0"/>
        <v>0.61621004566200099</v>
      </c>
    </row>
    <row r="66" spans="2:17" x14ac:dyDescent="0.2">
      <c r="B66" s="370"/>
      <c r="C66" s="183"/>
      <c r="D66" s="371"/>
      <c r="E66" s="818" t="s">
        <v>212</v>
      </c>
      <c r="F66" s="818"/>
      <c r="G66" s="818"/>
      <c r="H66" s="818"/>
      <c r="I66" s="818"/>
      <c r="J66" s="818"/>
      <c r="K66" s="185">
        <v>2006</v>
      </c>
      <c r="L66" s="185">
        <v>5</v>
      </c>
      <c r="M66" s="185">
        <v>1</v>
      </c>
      <c r="N66" s="185">
        <v>2007</v>
      </c>
      <c r="O66" s="185">
        <v>4</v>
      </c>
      <c r="P66" s="185">
        <v>30</v>
      </c>
      <c r="Q66" s="186">
        <f t="shared" si="0"/>
        <v>0.99611872146101632</v>
      </c>
    </row>
    <row r="67" spans="2:17" x14ac:dyDescent="0.2">
      <c r="B67" s="370"/>
      <c r="C67" s="183"/>
      <c r="D67" s="371"/>
      <c r="E67" s="818" t="s">
        <v>212</v>
      </c>
      <c r="F67" s="818"/>
      <c r="G67" s="818"/>
      <c r="H67" s="818"/>
      <c r="I67" s="818"/>
      <c r="J67" s="818"/>
      <c r="K67" s="185">
        <v>2003</v>
      </c>
      <c r="L67" s="185">
        <v>6</v>
      </c>
      <c r="M67" s="185">
        <v>1</v>
      </c>
      <c r="N67" s="185">
        <v>2004</v>
      </c>
      <c r="O67" s="185">
        <v>11</v>
      </c>
      <c r="P67" s="185">
        <v>30</v>
      </c>
      <c r="Q67" s="186">
        <f t="shared" si="0"/>
        <v>1.4961187214612437</v>
      </c>
    </row>
    <row r="68" spans="2:17" x14ac:dyDescent="0.2">
      <c r="B68" s="370"/>
      <c r="C68" s="183"/>
      <c r="D68" s="371"/>
      <c r="E68" s="818" t="s">
        <v>212</v>
      </c>
      <c r="F68" s="818"/>
      <c r="G68" s="818"/>
      <c r="H68" s="818"/>
      <c r="I68" s="818"/>
      <c r="J68" s="818"/>
      <c r="K68" s="185">
        <v>2004</v>
      </c>
      <c r="L68" s="185">
        <v>9</v>
      </c>
      <c r="M68" s="185">
        <v>5</v>
      </c>
      <c r="N68" s="185">
        <v>2005</v>
      </c>
      <c r="O68" s="185">
        <v>5</v>
      </c>
      <c r="P68" s="185">
        <v>15</v>
      </c>
      <c r="Q68" s="186">
        <f t="shared" si="0"/>
        <v>0.69406392694077113</v>
      </c>
    </row>
    <row r="69" spans="2:17" x14ac:dyDescent="0.2">
      <c r="B69" s="370"/>
      <c r="C69" s="370"/>
      <c r="D69" s="371"/>
      <c r="E69" s="818" t="s">
        <v>212</v>
      </c>
      <c r="F69" s="818"/>
      <c r="G69" s="818"/>
      <c r="H69" s="818"/>
      <c r="I69" s="818"/>
      <c r="J69" s="818"/>
      <c r="K69" s="185">
        <v>2002</v>
      </c>
      <c r="L69" s="185">
        <v>2</v>
      </c>
      <c r="M69" s="185">
        <v>1</v>
      </c>
      <c r="N69" s="185">
        <v>2002</v>
      </c>
      <c r="O69" s="185">
        <v>6</v>
      </c>
      <c r="P69" s="185">
        <v>15</v>
      </c>
      <c r="Q69" s="186">
        <f t="shared" si="0"/>
        <v>0.37168949771694315</v>
      </c>
    </row>
    <row r="70" spans="2:17" x14ac:dyDescent="0.2">
      <c r="B70" s="370"/>
      <c r="C70" s="370"/>
      <c r="D70" s="371"/>
      <c r="E70" s="818" t="s">
        <v>212</v>
      </c>
      <c r="F70" s="818"/>
      <c r="G70" s="818"/>
      <c r="H70" s="818"/>
      <c r="I70" s="818"/>
      <c r="J70" s="818"/>
      <c r="K70" s="185">
        <v>2001</v>
      </c>
      <c r="L70" s="185">
        <v>6</v>
      </c>
      <c r="M70" s="185">
        <v>20</v>
      </c>
      <c r="N70" s="185">
        <v>2001</v>
      </c>
      <c r="O70" s="185">
        <v>10</v>
      </c>
      <c r="P70" s="185">
        <v>30</v>
      </c>
      <c r="Q70" s="186">
        <f>(N70+(O70/12)+(P70/365))-(K70+(L70/12)+(M70/365))</f>
        <v>0.36073059360705884</v>
      </c>
    </row>
    <row r="71" spans="2:17" x14ac:dyDescent="0.2">
      <c r="B71" s="370"/>
      <c r="C71" s="370"/>
      <c r="D71" s="371"/>
      <c r="E71" s="818"/>
      <c r="F71" s="818"/>
      <c r="G71" s="818"/>
      <c r="H71" s="818"/>
      <c r="I71" s="818"/>
      <c r="J71" s="818"/>
      <c r="K71" s="185"/>
      <c r="L71" s="185"/>
      <c r="M71" s="185"/>
      <c r="N71" s="185"/>
      <c r="O71" s="185"/>
      <c r="P71" s="185"/>
      <c r="Q71" s="186">
        <f t="shared" si="0"/>
        <v>0</v>
      </c>
    </row>
    <row r="72" spans="2:17" x14ac:dyDescent="0.2">
      <c r="B72" s="370"/>
      <c r="C72" s="370"/>
      <c r="D72" s="371"/>
      <c r="E72" s="818"/>
      <c r="F72" s="818"/>
      <c r="G72" s="818"/>
      <c r="H72" s="818"/>
      <c r="I72" s="818"/>
      <c r="J72" s="818"/>
      <c r="K72" s="185"/>
      <c r="L72" s="185"/>
      <c r="M72" s="185"/>
      <c r="N72" s="185"/>
      <c r="O72" s="185"/>
      <c r="P72" s="185"/>
      <c r="Q72" s="186">
        <f t="shared" si="0"/>
        <v>0</v>
      </c>
    </row>
    <row r="73" spans="2:17" x14ac:dyDescent="0.2">
      <c r="B73" s="370"/>
      <c r="C73" s="370"/>
      <c r="D73" s="371"/>
      <c r="E73" s="818"/>
      <c r="F73" s="818"/>
      <c r="G73" s="818"/>
      <c r="H73" s="818"/>
      <c r="I73" s="818"/>
      <c r="J73" s="818"/>
      <c r="K73" s="185"/>
      <c r="L73" s="185"/>
      <c r="M73" s="185"/>
      <c r="N73" s="185"/>
      <c r="O73" s="185"/>
      <c r="P73" s="185"/>
      <c r="Q73" s="186">
        <f t="shared" si="0"/>
        <v>0</v>
      </c>
    </row>
    <row r="74" spans="2:17" x14ac:dyDescent="0.2">
      <c r="B74" s="370"/>
      <c r="C74" s="370"/>
      <c r="D74" s="371"/>
      <c r="E74" s="818"/>
      <c r="F74" s="818"/>
      <c r="G74" s="818"/>
      <c r="H74" s="818"/>
      <c r="I74" s="818"/>
      <c r="J74" s="818"/>
      <c r="K74" s="185"/>
      <c r="L74" s="185"/>
      <c r="M74" s="185"/>
      <c r="N74" s="185"/>
      <c r="O74" s="185"/>
      <c r="P74" s="185"/>
      <c r="Q74" s="186">
        <f t="shared" si="0"/>
        <v>0</v>
      </c>
    </row>
    <row r="75" spans="2:17" x14ac:dyDescent="0.2">
      <c r="B75" s="370"/>
      <c r="C75" s="370"/>
      <c r="D75" s="371"/>
      <c r="E75" s="818"/>
      <c r="F75" s="818"/>
      <c r="G75" s="818"/>
      <c r="H75" s="818"/>
      <c r="I75" s="818"/>
      <c r="J75" s="818"/>
      <c r="K75" s="185"/>
      <c r="L75" s="185"/>
      <c r="M75" s="185"/>
      <c r="N75" s="185"/>
      <c r="O75" s="185"/>
      <c r="P75" s="185"/>
      <c r="Q75" s="186">
        <f t="shared" si="0"/>
        <v>0</v>
      </c>
    </row>
    <row r="76" spans="2:17" x14ac:dyDescent="0.2">
      <c r="B76" s="370"/>
      <c r="C76" s="370"/>
      <c r="D76" s="371"/>
      <c r="E76" s="818"/>
      <c r="F76" s="818"/>
      <c r="G76" s="818"/>
      <c r="H76" s="818"/>
      <c r="I76" s="818"/>
      <c r="J76" s="818"/>
      <c r="K76" s="185"/>
      <c r="L76" s="185"/>
      <c r="M76" s="185"/>
      <c r="N76" s="185"/>
      <c r="O76" s="185"/>
      <c r="P76" s="185"/>
      <c r="Q76" s="186">
        <f t="shared" si="0"/>
        <v>0</v>
      </c>
    </row>
    <row r="77" spans="2:17" x14ac:dyDescent="0.2">
      <c r="B77" s="370"/>
      <c r="C77" s="370"/>
      <c r="D77" s="371"/>
      <c r="E77" s="818"/>
      <c r="F77" s="818"/>
      <c r="G77" s="818"/>
      <c r="H77" s="818"/>
      <c r="I77" s="818"/>
      <c r="J77" s="818"/>
      <c r="K77" s="185"/>
      <c r="L77" s="185"/>
      <c r="M77" s="185"/>
      <c r="N77" s="185"/>
      <c r="O77" s="185"/>
      <c r="P77" s="185"/>
      <c r="Q77" s="186">
        <f t="shared" si="0"/>
        <v>0</v>
      </c>
    </row>
    <row r="78" spans="2:17" x14ac:dyDescent="0.2">
      <c r="B78" s="370"/>
      <c r="C78" s="370"/>
      <c r="D78" s="371"/>
      <c r="E78" s="818"/>
      <c r="F78" s="818"/>
      <c r="G78" s="818"/>
      <c r="H78" s="818"/>
      <c r="I78" s="818"/>
      <c r="J78" s="818"/>
      <c r="K78" s="185"/>
      <c r="L78" s="185"/>
      <c r="M78" s="185"/>
      <c r="N78" s="185"/>
      <c r="O78" s="185"/>
      <c r="P78" s="185"/>
      <c r="Q78" s="186">
        <f t="shared" si="0"/>
        <v>0</v>
      </c>
    </row>
    <row r="79" spans="2:17" x14ac:dyDescent="0.2">
      <c r="B79" s="370"/>
      <c r="C79" s="370"/>
      <c r="D79" s="371"/>
      <c r="E79" s="818"/>
      <c r="F79" s="818"/>
      <c r="G79" s="818"/>
      <c r="H79" s="818"/>
      <c r="I79" s="818"/>
      <c r="J79" s="818"/>
      <c r="K79" s="185"/>
      <c r="L79" s="185"/>
      <c r="M79" s="185"/>
      <c r="N79" s="185"/>
      <c r="O79" s="185"/>
      <c r="P79" s="185"/>
      <c r="Q79" s="186">
        <f t="shared" si="0"/>
        <v>0</v>
      </c>
    </row>
    <row r="80" spans="2:17" x14ac:dyDescent="0.2">
      <c r="B80" s="370"/>
      <c r="C80" s="370"/>
      <c r="D80" s="371"/>
      <c r="E80" s="818"/>
      <c r="F80" s="818"/>
      <c r="G80" s="818"/>
      <c r="H80" s="818"/>
      <c r="I80" s="818"/>
      <c r="J80" s="818"/>
      <c r="K80" s="185"/>
      <c r="L80" s="185"/>
      <c r="M80" s="185"/>
      <c r="N80" s="185"/>
      <c r="O80" s="185"/>
      <c r="P80" s="185"/>
      <c r="Q80" s="186">
        <f t="shared" si="0"/>
        <v>0</v>
      </c>
    </row>
    <row r="81" spans="2:17" ht="13.5" thickBot="1" x14ac:dyDescent="0.25">
      <c r="B81" s="370"/>
      <c r="C81" s="370"/>
      <c r="D81" s="371"/>
      <c r="E81" s="818"/>
      <c r="F81" s="818"/>
      <c r="G81" s="818"/>
      <c r="H81" s="818"/>
      <c r="I81" s="818"/>
      <c r="J81" s="818"/>
      <c r="K81" s="185"/>
      <c r="L81" s="185"/>
      <c r="M81" s="185"/>
      <c r="N81" s="185"/>
      <c r="O81" s="185"/>
      <c r="P81" s="185"/>
      <c r="Q81" s="186">
        <f t="shared" si="0"/>
        <v>0</v>
      </c>
    </row>
    <row r="82" spans="2:17" ht="13.5" thickBot="1" x14ac:dyDescent="0.25">
      <c r="B82" s="832" t="str">
        <f ca="1">IF(AND(I58=$R$10,L59=$R$10),"CUMPLE","NO CUMPLE")</f>
        <v>CUMPLE</v>
      </c>
      <c r="C82" s="833"/>
      <c r="D82" s="833"/>
      <c r="E82" s="833"/>
      <c r="F82" s="833"/>
      <c r="G82" s="833"/>
      <c r="H82" s="833"/>
      <c r="I82" s="833"/>
      <c r="J82" s="833"/>
      <c r="K82" s="833"/>
      <c r="L82" s="833"/>
      <c r="M82" s="833"/>
      <c r="N82" s="833"/>
      <c r="O82" s="833"/>
      <c r="P82" s="833"/>
      <c r="Q82" s="834"/>
    </row>
    <row r="83" spans="2:17" ht="42" customHeight="1" thickBot="1" x14ac:dyDescent="0.25">
      <c r="B83" s="835"/>
      <c r="C83" s="835"/>
      <c r="D83" s="835"/>
      <c r="E83" s="835"/>
      <c r="F83" s="835"/>
      <c r="G83" s="835"/>
      <c r="H83" s="835"/>
      <c r="I83" s="835"/>
      <c r="J83" s="835"/>
      <c r="K83" s="835"/>
      <c r="L83" s="835"/>
      <c r="M83" s="835"/>
      <c r="N83" s="835"/>
      <c r="O83" s="835"/>
      <c r="P83" s="835"/>
      <c r="Q83" s="835"/>
    </row>
    <row r="84" spans="2:17" ht="29.25" customHeight="1" thickBot="1" x14ac:dyDescent="0.25">
      <c r="B84" s="755" t="s">
        <v>210</v>
      </c>
      <c r="C84" s="755"/>
      <c r="D84" s="755"/>
      <c r="E84" s="755"/>
      <c r="F84" s="755"/>
      <c r="G84" s="755"/>
      <c r="H84" s="755"/>
      <c r="I84" s="374"/>
      <c r="J84" s="374"/>
      <c r="K84" s="374"/>
      <c r="L84" s="374"/>
      <c r="M84" s="374"/>
      <c r="N84" s="374"/>
      <c r="O84" s="374"/>
      <c r="P84" s="374"/>
      <c r="Q84" s="374"/>
    </row>
    <row r="85" spans="2:17" ht="13.5" thickBot="1" x14ac:dyDescent="0.25">
      <c r="B85" s="836"/>
      <c r="C85" s="836"/>
      <c r="D85" s="836"/>
      <c r="E85" s="836"/>
      <c r="F85" s="836"/>
      <c r="G85" s="836"/>
      <c r="H85" s="836"/>
      <c r="I85" s="342" t="s">
        <v>58</v>
      </c>
      <c r="J85" s="375">
        <v>5</v>
      </c>
      <c r="K85" s="344"/>
      <c r="L85" s="301"/>
      <c r="M85" s="759"/>
      <c r="N85" s="760"/>
      <c r="O85" s="760"/>
      <c r="P85" s="760"/>
      <c r="Q85" s="761"/>
    </row>
    <row r="86" spans="2:17" ht="13.5" thickBot="1" x14ac:dyDescent="0.25">
      <c r="B86" s="757"/>
      <c r="C86" s="757"/>
      <c r="D86" s="757"/>
      <c r="E86" s="757"/>
      <c r="F86" s="757"/>
      <c r="G86" s="757"/>
      <c r="H86" s="757"/>
      <c r="I86" s="762">
        <v>2005</v>
      </c>
      <c r="J86" s="763"/>
      <c r="K86" s="764"/>
      <c r="L86" s="301"/>
      <c r="M86" s="345"/>
      <c r="N86" s="346"/>
      <c r="O86" s="347"/>
      <c r="P86" s="348"/>
      <c r="Q86" s="376"/>
    </row>
    <row r="87" spans="2:17" ht="13.5" thickBot="1" x14ac:dyDescent="0.25">
      <c r="B87" s="798" t="s">
        <v>184</v>
      </c>
      <c r="C87" s="799"/>
      <c r="D87" s="799"/>
      <c r="E87" s="799"/>
      <c r="F87" s="798" t="s">
        <v>60</v>
      </c>
      <c r="G87" s="799"/>
      <c r="H87" s="800"/>
      <c r="I87" s="801">
        <f ca="1">(TODAY()-DATE(I89,J89,K89))/365</f>
        <v>6.7890410958904113</v>
      </c>
      <c r="J87" s="802"/>
      <c r="K87" s="803"/>
      <c r="L87" s="301"/>
      <c r="M87" s="345"/>
      <c r="N87" s="346"/>
      <c r="O87" s="347"/>
      <c r="P87" s="348"/>
      <c r="Q87" s="376"/>
    </row>
    <row r="88" spans="2:17" x14ac:dyDescent="0.2">
      <c r="B88" s="804" t="s">
        <v>77</v>
      </c>
      <c r="C88" s="805"/>
      <c r="D88" s="805"/>
      <c r="E88" s="805"/>
      <c r="F88" s="805"/>
      <c r="G88" s="805"/>
      <c r="H88" s="806"/>
      <c r="I88" s="350" t="s">
        <v>62</v>
      </c>
      <c r="J88" s="350" t="s">
        <v>63</v>
      </c>
      <c r="K88" s="351" t="s">
        <v>64</v>
      </c>
      <c r="L88" s="352"/>
      <c r="M88" s="345"/>
      <c r="N88" s="346"/>
      <c r="O88" s="347"/>
      <c r="P88" s="348"/>
      <c r="Q88" s="376"/>
    </row>
    <row r="89" spans="2:17" ht="13.5" thickBot="1" x14ac:dyDescent="0.25">
      <c r="B89" s="807"/>
      <c r="C89" s="808"/>
      <c r="D89" s="808"/>
      <c r="E89" s="808"/>
      <c r="F89" s="808"/>
      <c r="G89" s="808"/>
      <c r="H89" s="809"/>
      <c r="I89" s="353">
        <v>2011</v>
      </c>
      <c r="J89" s="353">
        <v>12</v>
      </c>
      <c r="K89" s="354">
        <v>6</v>
      </c>
      <c r="L89" s="355"/>
      <c r="M89" s="356"/>
      <c r="N89" s="357"/>
      <c r="O89" s="358"/>
      <c r="P89" s="359"/>
      <c r="Q89" s="377"/>
    </row>
    <row r="90" spans="2:17" ht="13.5" thickBot="1" x14ac:dyDescent="0.25">
      <c r="B90" s="301"/>
      <c r="C90" s="301"/>
      <c r="D90" s="301"/>
      <c r="E90" s="301"/>
      <c r="F90" s="301"/>
      <c r="G90" s="301"/>
      <c r="H90" s="301"/>
      <c r="I90" s="301"/>
      <c r="J90" s="301"/>
      <c r="K90" s="301"/>
      <c r="L90" s="301"/>
      <c r="M90" s="301"/>
      <c r="N90" s="301"/>
      <c r="O90" s="361"/>
      <c r="P90" s="361"/>
      <c r="Q90" s="361"/>
    </row>
    <row r="91" spans="2:17" ht="13.5" thickBot="1" x14ac:dyDescent="0.25">
      <c r="B91" s="810" t="s">
        <v>65</v>
      </c>
      <c r="C91" s="811"/>
      <c r="D91" s="811"/>
      <c r="E91" s="811"/>
      <c r="F91" s="812"/>
      <c r="G91" s="813"/>
      <c r="H91" s="814"/>
      <c r="I91" s="815"/>
      <c r="J91" s="815"/>
      <c r="K91" s="363"/>
      <c r="L91" s="779" t="s">
        <v>66</v>
      </c>
      <c r="M91" s="780"/>
      <c r="N91" s="780"/>
      <c r="O91" s="780"/>
      <c r="P91" s="780"/>
      <c r="Q91" s="781"/>
    </row>
    <row r="92" spans="2:17" x14ac:dyDescent="0.2">
      <c r="B92" s="785" t="s">
        <v>67</v>
      </c>
      <c r="C92" s="786"/>
      <c r="D92" s="786"/>
      <c r="E92" s="786"/>
      <c r="F92" s="787">
        <v>5</v>
      </c>
      <c r="G92" s="787"/>
      <c r="H92" s="364" t="s">
        <v>68</v>
      </c>
      <c r="I92" s="788" t="str">
        <f>IF(F93&gt;F92,$R$10,$S$10)</f>
        <v>CUMPLE</v>
      </c>
      <c r="J92" s="790">
        <f>IF(F93&lt;=O86,Q86,IF(AND(F93&gt;M87,F93&lt;=O87),Q87,IF(AND(F93&gt;M88,F93&lt;=O88),Q88,IF(F93&gt;M89,Q89,"REVISAR"))))</f>
        <v>0</v>
      </c>
      <c r="K92" s="301"/>
      <c r="L92" s="782"/>
      <c r="M92" s="783"/>
      <c r="N92" s="783"/>
      <c r="O92" s="783"/>
      <c r="P92" s="783"/>
      <c r="Q92" s="784"/>
    </row>
    <row r="93" spans="2:17" ht="13.5" thickBot="1" x14ac:dyDescent="0.25">
      <c r="B93" s="792" t="s">
        <v>69</v>
      </c>
      <c r="C93" s="793"/>
      <c r="D93" s="793"/>
      <c r="E93" s="793"/>
      <c r="F93" s="794">
        <f>SUM(Q97:Q115)</f>
        <v>31</v>
      </c>
      <c r="G93" s="794"/>
      <c r="H93" s="365" t="s">
        <v>68</v>
      </c>
      <c r="I93" s="789"/>
      <c r="J93" s="791"/>
      <c r="K93" s="366"/>
      <c r="L93" s="795" t="str">
        <f ca="1">IF(I87&gt;J85,"CUMPLE","NO CUMPLE")</f>
        <v>CUMPLE</v>
      </c>
      <c r="M93" s="796"/>
      <c r="N93" s="796"/>
      <c r="O93" s="796"/>
      <c r="P93" s="796"/>
      <c r="Q93" s="797"/>
    </row>
    <row r="94" spans="2:17" ht="13.5" thickBot="1" x14ac:dyDescent="0.25">
      <c r="B94" s="301"/>
      <c r="C94" s="301"/>
      <c r="D94" s="301"/>
      <c r="E94" s="301"/>
      <c r="F94" s="301"/>
      <c r="G94" s="301"/>
      <c r="H94" s="301"/>
      <c r="I94" s="301"/>
      <c r="J94" s="301"/>
      <c r="K94" s="301"/>
      <c r="L94" s="301"/>
      <c r="M94" s="301"/>
      <c r="N94" s="301"/>
      <c r="O94" s="301"/>
      <c r="P94" s="301"/>
      <c r="Q94" s="301"/>
    </row>
    <row r="95" spans="2:17" x14ac:dyDescent="0.2">
      <c r="B95" s="819" t="s">
        <v>70</v>
      </c>
      <c r="C95" s="821" t="s">
        <v>71</v>
      </c>
      <c r="D95" s="821" t="s">
        <v>72</v>
      </c>
      <c r="E95" s="823" t="s">
        <v>95</v>
      </c>
      <c r="F95" s="824"/>
      <c r="G95" s="824"/>
      <c r="H95" s="824"/>
      <c r="I95" s="824"/>
      <c r="J95" s="825"/>
      <c r="K95" s="829" t="s">
        <v>73</v>
      </c>
      <c r="L95" s="830"/>
      <c r="M95" s="831"/>
      <c r="N95" s="829" t="s">
        <v>74</v>
      </c>
      <c r="O95" s="830"/>
      <c r="P95" s="831"/>
      <c r="Q95" s="816" t="s">
        <v>75</v>
      </c>
    </row>
    <row r="96" spans="2:17" x14ac:dyDescent="0.2">
      <c r="B96" s="820"/>
      <c r="C96" s="822"/>
      <c r="D96" s="822"/>
      <c r="E96" s="826"/>
      <c r="F96" s="827"/>
      <c r="G96" s="827"/>
      <c r="H96" s="827"/>
      <c r="I96" s="827"/>
      <c r="J96" s="828"/>
      <c r="K96" s="367" t="s">
        <v>62</v>
      </c>
      <c r="L96" s="368" t="s">
        <v>63</v>
      </c>
      <c r="M96" s="369" t="s">
        <v>64</v>
      </c>
      <c r="N96" s="367" t="s">
        <v>62</v>
      </c>
      <c r="O96" s="368" t="s">
        <v>63</v>
      </c>
      <c r="P96" s="369" t="s">
        <v>64</v>
      </c>
      <c r="Q96" s="817"/>
    </row>
    <row r="97" spans="2:17" x14ac:dyDescent="0.2">
      <c r="B97" s="370"/>
      <c r="C97" s="183"/>
      <c r="D97" s="371"/>
      <c r="Q97" s="186"/>
    </row>
    <row r="98" spans="2:17" x14ac:dyDescent="0.2">
      <c r="B98" s="373"/>
      <c r="C98" s="183"/>
      <c r="D98" s="371"/>
      <c r="Q98" s="186"/>
    </row>
    <row r="99" spans="2:17" x14ac:dyDescent="0.2">
      <c r="B99" s="373"/>
      <c r="C99" s="183"/>
      <c r="D99" s="371"/>
      <c r="E99" s="818"/>
      <c r="F99" s="818"/>
      <c r="G99" s="818"/>
      <c r="H99" s="818"/>
      <c r="I99" s="818"/>
      <c r="J99" s="818"/>
      <c r="K99" s="185"/>
      <c r="L99" s="185"/>
      <c r="M99" s="185"/>
      <c r="N99" s="185"/>
      <c r="O99" s="185"/>
      <c r="P99" s="185"/>
      <c r="Q99" s="186">
        <v>24</v>
      </c>
    </row>
    <row r="100" spans="2:17" x14ac:dyDescent="0.2">
      <c r="B100" s="370"/>
      <c r="C100" s="183"/>
      <c r="D100" s="371"/>
      <c r="E100" s="818"/>
      <c r="F100" s="818"/>
      <c r="G100" s="818"/>
      <c r="H100" s="818"/>
      <c r="I100" s="818"/>
      <c r="J100" s="818"/>
      <c r="K100" s="185"/>
      <c r="L100" s="185"/>
      <c r="M100" s="185"/>
      <c r="N100" s="185"/>
      <c r="O100" s="185"/>
      <c r="P100" s="185"/>
      <c r="Q100" s="186">
        <v>7</v>
      </c>
    </row>
    <row r="101" spans="2:17" x14ac:dyDescent="0.2">
      <c r="B101" s="370"/>
      <c r="C101" s="183"/>
      <c r="D101" s="371"/>
      <c r="E101" s="818"/>
      <c r="F101" s="818"/>
      <c r="G101" s="818"/>
      <c r="H101" s="818"/>
      <c r="I101" s="818"/>
      <c r="J101" s="818"/>
      <c r="K101" s="185"/>
      <c r="L101" s="185"/>
      <c r="M101" s="185"/>
      <c r="N101" s="185"/>
      <c r="O101" s="185"/>
      <c r="P101" s="185"/>
      <c r="Q101" s="186">
        <f t="shared" ref="Q101:Q115" si="1">(N101+(O101/12)+(P101/365))-(K101+(L101/12)+(M101/365))</f>
        <v>0</v>
      </c>
    </row>
    <row r="102" spans="2:17" x14ac:dyDescent="0.2">
      <c r="B102" s="370"/>
      <c r="C102" s="183"/>
      <c r="D102" s="371"/>
      <c r="E102" s="818"/>
      <c r="F102" s="818"/>
      <c r="G102" s="818"/>
      <c r="H102" s="818"/>
      <c r="I102" s="818"/>
      <c r="J102" s="818"/>
      <c r="K102" s="185"/>
      <c r="L102" s="185"/>
      <c r="M102" s="185"/>
      <c r="N102" s="185"/>
      <c r="O102" s="185"/>
      <c r="P102" s="185"/>
      <c r="Q102" s="186">
        <f t="shared" si="1"/>
        <v>0</v>
      </c>
    </row>
    <row r="103" spans="2:17" x14ac:dyDescent="0.2">
      <c r="B103" s="370"/>
      <c r="C103" s="370"/>
      <c r="D103" s="371"/>
      <c r="E103" s="818"/>
      <c r="F103" s="818"/>
      <c r="G103" s="818"/>
      <c r="H103" s="818"/>
      <c r="I103" s="818"/>
      <c r="J103" s="818"/>
      <c r="K103" s="185"/>
      <c r="L103" s="185"/>
      <c r="M103" s="185"/>
      <c r="N103" s="185"/>
      <c r="O103" s="185"/>
      <c r="P103" s="185"/>
      <c r="Q103" s="186">
        <f t="shared" si="1"/>
        <v>0</v>
      </c>
    </row>
    <row r="104" spans="2:17" x14ac:dyDescent="0.2">
      <c r="B104" s="370"/>
      <c r="C104" s="370"/>
      <c r="D104" s="371"/>
      <c r="E104" s="818"/>
      <c r="F104" s="818"/>
      <c r="G104" s="818"/>
      <c r="H104" s="818"/>
      <c r="I104" s="818"/>
      <c r="J104" s="818"/>
      <c r="K104" s="185"/>
      <c r="L104" s="185"/>
      <c r="M104" s="185"/>
      <c r="N104" s="185"/>
      <c r="O104" s="185"/>
      <c r="P104" s="185"/>
      <c r="Q104" s="186">
        <f t="shared" si="1"/>
        <v>0</v>
      </c>
    </row>
    <row r="105" spans="2:17" x14ac:dyDescent="0.2">
      <c r="B105" s="370"/>
      <c r="C105" s="370"/>
      <c r="D105" s="371"/>
      <c r="E105" s="818"/>
      <c r="F105" s="818"/>
      <c r="G105" s="818"/>
      <c r="H105" s="818"/>
      <c r="I105" s="818"/>
      <c r="J105" s="818"/>
      <c r="K105" s="185"/>
      <c r="L105" s="185"/>
      <c r="M105" s="185"/>
      <c r="N105" s="185"/>
      <c r="O105" s="185"/>
      <c r="P105" s="185"/>
      <c r="Q105" s="186">
        <f t="shared" si="1"/>
        <v>0</v>
      </c>
    </row>
    <row r="106" spans="2:17" x14ac:dyDescent="0.2">
      <c r="B106" s="370"/>
      <c r="C106" s="370"/>
      <c r="D106" s="371"/>
      <c r="E106" s="818"/>
      <c r="F106" s="818"/>
      <c r="G106" s="818"/>
      <c r="H106" s="818"/>
      <c r="I106" s="818"/>
      <c r="J106" s="818"/>
      <c r="K106" s="185"/>
      <c r="L106" s="185"/>
      <c r="M106" s="185"/>
      <c r="N106" s="185"/>
      <c r="O106" s="185"/>
      <c r="P106" s="185"/>
      <c r="Q106" s="186">
        <f t="shared" si="1"/>
        <v>0</v>
      </c>
    </row>
    <row r="107" spans="2:17" x14ac:dyDescent="0.2">
      <c r="B107" s="370"/>
      <c r="C107" s="370"/>
      <c r="D107" s="371"/>
      <c r="E107" s="818"/>
      <c r="F107" s="818"/>
      <c r="G107" s="818"/>
      <c r="H107" s="818"/>
      <c r="I107" s="818"/>
      <c r="J107" s="818"/>
      <c r="K107" s="185"/>
      <c r="L107" s="185"/>
      <c r="M107" s="185"/>
      <c r="N107" s="185"/>
      <c r="O107" s="185"/>
      <c r="P107" s="185"/>
      <c r="Q107" s="186">
        <f t="shared" si="1"/>
        <v>0</v>
      </c>
    </row>
    <row r="108" spans="2:17" x14ac:dyDescent="0.2">
      <c r="B108" s="370"/>
      <c r="C108" s="370"/>
      <c r="D108" s="371"/>
      <c r="E108" s="818"/>
      <c r="F108" s="818"/>
      <c r="G108" s="818"/>
      <c r="H108" s="818"/>
      <c r="I108" s="818"/>
      <c r="J108" s="818"/>
      <c r="K108" s="185"/>
      <c r="L108" s="185"/>
      <c r="M108" s="185"/>
      <c r="N108" s="185"/>
      <c r="O108" s="185"/>
      <c r="P108" s="185"/>
      <c r="Q108" s="186">
        <f t="shared" si="1"/>
        <v>0</v>
      </c>
    </row>
    <row r="109" spans="2:17" x14ac:dyDescent="0.2">
      <c r="B109" s="370"/>
      <c r="C109" s="370"/>
      <c r="D109" s="371"/>
      <c r="E109" s="818"/>
      <c r="F109" s="818"/>
      <c r="G109" s="818"/>
      <c r="H109" s="818"/>
      <c r="I109" s="818"/>
      <c r="J109" s="818"/>
      <c r="K109" s="185"/>
      <c r="L109" s="185"/>
      <c r="M109" s="185"/>
      <c r="N109" s="185"/>
      <c r="O109" s="185"/>
      <c r="P109" s="185"/>
      <c r="Q109" s="186">
        <f t="shared" si="1"/>
        <v>0</v>
      </c>
    </row>
    <row r="110" spans="2:17" x14ac:dyDescent="0.2">
      <c r="B110" s="370"/>
      <c r="C110" s="370"/>
      <c r="D110" s="371"/>
      <c r="E110" s="818"/>
      <c r="F110" s="818"/>
      <c r="G110" s="818"/>
      <c r="H110" s="818"/>
      <c r="I110" s="818"/>
      <c r="J110" s="818"/>
      <c r="K110" s="185"/>
      <c r="L110" s="185"/>
      <c r="M110" s="185"/>
      <c r="N110" s="185"/>
      <c r="O110" s="185"/>
      <c r="P110" s="185"/>
      <c r="Q110" s="186">
        <f t="shared" si="1"/>
        <v>0</v>
      </c>
    </row>
    <row r="111" spans="2:17" x14ac:dyDescent="0.2">
      <c r="B111" s="370"/>
      <c r="C111" s="370"/>
      <c r="D111" s="371"/>
      <c r="E111" s="818"/>
      <c r="F111" s="818"/>
      <c r="G111" s="818"/>
      <c r="H111" s="818"/>
      <c r="I111" s="818"/>
      <c r="J111" s="818"/>
      <c r="K111" s="185"/>
      <c r="L111" s="185"/>
      <c r="M111" s="185"/>
      <c r="N111" s="185"/>
      <c r="O111" s="185"/>
      <c r="P111" s="185"/>
      <c r="Q111" s="186">
        <f t="shared" si="1"/>
        <v>0</v>
      </c>
    </row>
    <row r="112" spans="2:17" x14ac:dyDescent="0.2">
      <c r="B112" s="370"/>
      <c r="C112" s="370"/>
      <c r="D112" s="371"/>
      <c r="E112" s="818"/>
      <c r="F112" s="818"/>
      <c r="G112" s="818"/>
      <c r="H112" s="818"/>
      <c r="I112" s="818"/>
      <c r="J112" s="818"/>
      <c r="K112" s="185"/>
      <c r="L112" s="185"/>
      <c r="M112" s="185"/>
      <c r="N112" s="185"/>
      <c r="O112" s="185"/>
      <c r="P112" s="185"/>
      <c r="Q112" s="186">
        <f t="shared" si="1"/>
        <v>0</v>
      </c>
    </row>
    <row r="113" spans="1:18" x14ac:dyDescent="0.2">
      <c r="B113" s="370"/>
      <c r="C113" s="370"/>
      <c r="D113" s="371"/>
      <c r="E113" s="818"/>
      <c r="F113" s="818"/>
      <c r="G113" s="818"/>
      <c r="H113" s="818"/>
      <c r="I113" s="818"/>
      <c r="J113" s="818"/>
      <c r="K113" s="185"/>
      <c r="L113" s="185"/>
      <c r="M113" s="185"/>
      <c r="N113" s="185"/>
      <c r="O113" s="185"/>
      <c r="P113" s="185"/>
      <c r="Q113" s="186">
        <f t="shared" si="1"/>
        <v>0</v>
      </c>
    </row>
    <row r="114" spans="1:18" x14ac:dyDescent="0.2">
      <c r="B114" s="370"/>
      <c r="C114" s="370"/>
      <c r="D114" s="371"/>
      <c r="E114" s="818"/>
      <c r="F114" s="818"/>
      <c r="G114" s="818"/>
      <c r="H114" s="818"/>
      <c r="I114" s="818"/>
      <c r="J114" s="818"/>
      <c r="K114" s="185"/>
      <c r="L114" s="185"/>
      <c r="M114" s="185"/>
      <c r="N114" s="185"/>
      <c r="O114" s="185"/>
      <c r="P114" s="185"/>
      <c r="Q114" s="186">
        <f t="shared" si="1"/>
        <v>0</v>
      </c>
    </row>
    <row r="115" spans="1:18" x14ac:dyDescent="0.2">
      <c r="B115" s="370"/>
      <c r="C115" s="370"/>
      <c r="D115" s="371"/>
      <c r="E115" s="818"/>
      <c r="F115" s="818"/>
      <c r="G115" s="818"/>
      <c r="H115" s="818"/>
      <c r="I115" s="818"/>
      <c r="J115" s="818"/>
      <c r="K115" s="185"/>
      <c r="L115" s="185"/>
      <c r="M115" s="185"/>
      <c r="N115" s="185"/>
      <c r="O115" s="185"/>
      <c r="P115" s="185"/>
      <c r="Q115" s="186">
        <f t="shared" si="1"/>
        <v>0</v>
      </c>
    </row>
    <row r="116" spans="1:18" ht="13.5" thickBot="1" x14ac:dyDescent="0.25">
      <c r="B116" s="301"/>
      <c r="C116" s="301"/>
      <c r="D116" s="301"/>
      <c r="E116" s="301"/>
      <c r="F116" s="301"/>
      <c r="G116" s="301"/>
      <c r="H116" s="301"/>
      <c r="I116" s="301"/>
      <c r="J116" s="301"/>
      <c r="K116" s="301"/>
      <c r="L116" s="301"/>
      <c r="M116" s="301"/>
      <c r="N116" s="301"/>
      <c r="O116" s="301"/>
      <c r="P116" s="301"/>
      <c r="Q116" s="301"/>
    </row>
    <row r="117" spans="1:18" ht="13.5" thickBot="1" x14ac:dyDescent="0.25">
      <c r="B117" s="832" t="str">
        <f ca="1">IF(AND(I92=$R$10,L93=$R$10),"CUMPLE","NO CUMPLE")</f>
        <v>CUMPLE</v>
      </c>
      <c r="C117" s="833"/>
      <c r="D117" s="833"/>
      <c r="E117" s="833"/>
      <c r="F117" s="833"/>
      <c r="G117" s="833"/>
      <c r="H117" s="833"/>
      <c r="I117" s="833"/>
      <c r="J117" s="833"/>
      <c r="K117" s="833"/>
      <c r="L117" s="833"/>
      <c r="M117" s="833"/>
      <c r="N117" s="833"/>
      <c r="O117" s="833"/>
      <c r="P117" s="833"/>
      <c r="Q117" s="834"/>
    </row>
    <row r="118" spans="1:18" ht="77.25" customHeight="1" x14ac:dyDescent="0.2">
      <c r="B118" s="864"/>
      <c r="C118" s="865"/>
      <c r="D118" s="865"/>
      <c r="E118" s="865"/>
      <c r="F118" s="865"/>
      <c r="G118" s="865"/>
      <c r="H118" s="865"/>
      <c r="I118" s="865"/>
      <c r="J118" s="865"/>
      <c r="K118" s="865"/>
      <c r="L118" s="865"/>
      <c r="M118" s="865"/>
      <c r="N118" s="865"/>
      <c r="O118" s="865"/>
      <c r="P118" s="865"/>
      <c r="Q118" s="865"/>
      <c r="R118" s="288" t="s">
        <v>96</v>
      </c>
    </row>
    <row r="119" spans="1:18" s="304" customFormat="1" ht="16.5" customHeight="1" x14ac:dyDescent="0.2">
      <c r="A119" s="307"/>
      <c r="B119" s="866" t="s">
        <v>47</v>
      </c>
      <c r="C119" s="867"/>
      <c r="D119" s="867"/>
      <c r="E119" s="867"/>
      <c r="F119" s="867"/>
      <c r="G119" s="867"/>
      <c r="H119" s="867"/>
      <c r="I119" s="867"/>
      <c r="J119" s="867"/>
      <c r="K119" s="867"/>
      <c r="L119" s="867"/>
      <c r="M119" s="868">
        <f>SUM(M108:M117)</f>
        <v>0</v>
      </c>
      <c r="N119" s="868"/>
      <c r="O119" s="868" t="s">
        <v>78</v>
      </c>
      <c r="P119" s="868"/>
      <c r="Q119" s="869"/>
    </row>
    <row r="120" spans="1:18" s="304" customFormat="1" ht="16.5" x14ac:dyDescent="0.2">
      <c r="A120" s="307"/>
      <c r="B120" s="870" t="s">
        <v>50</v>
      </c>
      <c r="C120" s="871"/>
      <c r="D120" s="871"/>
      <c r="E120" s="871"/>
      <c r="F120" s="871"/>
      <c r="G120" s="871"/>
      <c r="H120" s="871"/>
      <c r="I120" s="871"/>
      <c r="J120" s="871"/>
      <c r="K120" s="871"/>
      <c r="L120" s="871"/>
      <c r="M120" s="871"/>
      <c r="N120" s="871"/>
      <c r="O120" s="868" t="s">
        <v>3</v>
      </c>
      <c r="P120" s="868"/>
      <c r="Q120" s="869"/>
    </row>
    <row r="121" spans="1:18" s="335" customFormat="1" ht="17.25" thickBot="1" x14ac:dyDescent="0.25">
      <c r="A121" s="334"/>
      <c r="B121" s="775" t="s">
        <v>49</v>
      </c>
      <c r="C121" s="776"/>
      <c r="D121" s="776"/>
      <c r="E121" s="776"/>
      <c r="F121" s="776"/>
      <c r="G121" s="776"/>
      <c r="H121" s="776"/>
      <c r="I121" s="776"/>
      <c r="J121" s="776"/>
      <c r="K121" s="776"/>
      <c r="L121" s="776"/>
      <c r="M121" s="776"/>
      <c r="N121" s="776"/>
      <c r="O121" s="718" t="str">
        <f ca="1">IF(AND(B82=$R$10,B82=$R$10)=TRUE,"CUMPLE","NO CUMPLE")</f>
        <v>CUMPLE</v>
      </c>
      <c r="P121" s="718"/>
      <c r="Q121" s="719"/>
    </row>
    <row r="122" spans="1:18" x14ac:dyDescent="0.2">
      <c r="B122" s="301"/>
      <c r="C122" s="301"/>
      <c r="D122" s="301"/>
      <c r="E122" s="301"/>
      <c r="F122" s="301"/>
      <c r="G122" s="301"/>
      <c r="H122" s="301"/>
      <c r="I122" s="301"/>
      <c r="J122" s="301"/>
      <c r="K122" s="301"/>
      <c r="L122" s="301"/>
      <c r="M122" s="301"/>
      <c r="N122" s="301"/>
      <c r="O122" s="301"/>
      <c r="P122" s="301"/>
      <c r="Q122" s="301"/>
    </row>
    <row r="123" spans="1:18" ht="13.5" thickBot="1" x14ac:dyDescent="0.25">
      <c r="B123" s="301"/>
      <c r="C123" s="301"/>
      <c r="D123" s="301"/>
      <c r="E123" s="301"/>
      <c r="F123" s="301"/>
      <c r="G123" s="301"/>
      <c r="H123" s="301"/>
      <c r="I123" s="301"/>
      <c r="J123" s="301"/>
      <c r="K123" s="301"/>
      <c r="L123" s="301"/>
      <c r="M123" s="301"/>
      <c r="N123" s="301"/>
      <c r="O123" s="301"/>
      <c r="P123" s="301"/>
      <c r="Q123" s="301"/>
    </row>
    <row r="124" spans="1:18" ht="13.5" thickBot="1" x14ac:dyDescent="0.25">
      <c r="B124" s="850" t="s">
        <v>97</v>
      </c>
      <c r="C124" s="851"/>
      <c r="D124" s="851"/>
      <c r="E124" s="851"/>
      <c r="F124" s="852"/>
      <c r="G124" s="378">
        <v>1</v>
      </c>
      <c r="H124" s="853" t="str">
        <f>E16</f>
        <v>ESTUDIO URBANO</v>
      </c>
      <c r="I124" s="854"/>
      <c r="J124" s="854"/>
      <c r="K124" s="854"/>
      <c r="L124" s="854"/>
      <c r="M124" s="854"/>
      <c r="N124" s="854"/>
      <c r="O124" s="854"/>
      <c r="P124" s="855"/>
      <c r="Q124" s="379" t="s">
        <v>98</v>
      </c>
    </row>
    <row r="125" spans="1:18" ht="21" thickBot="1" x14ac:dyDescent="0.35">
      <c r="B125" s="856" t="str">
        <f ca="1">IF(AND(O121=$R$10,B117=$R$10,L21=$R$10)=TRUE,"HABIL","NO HABIL")</f>
        <v>HABIL</v>
      </c>
      <c r="C125" s="857"/>
      <c r="D125" s="857"/>
      <c r="E125" s="857"/>
      <c r="F125" s="857"/>
      <c r="G125" s="857"/>
      <c r="H125" s="857"/>
      <c r="I125" s="857"/>
      <c r="J125" s="857"/>
      <c r="K125" s="857"/>
      <c r="L125" s="857"/>
      <c r="M125" s="857"/>
      <c r="N125" s="857"/>
      <c r="O125" s="857"/>
      <c r="P125" s="857"/>
      <c r="Q125" s="858"/>
    </row>
    <row r="126" spans="1:18" x14ac:dyDescent="0.2">
      <c r="B126" s="380" t="s">
        <v>99</v>
      </c>
      <c r="C126" s="381"/>
      <c r="D126" s="859"/>
      <c r="E126" s="860"/>
      <c r="F126" s="860"/>
      <c r="G126" s="860"/>
      <c r="H126" s="860"/>
      <c r="I126" s="860"/>
      <c r="J126" s="860"/>
      <c r="K126" s="860"/>
      <c r="L126" s="860"/>
      <c r="M126" s="860"/>
      <c r="N126" s="860"/>
      <c r="O126" s="860"/>
      <c r="P126" s="860"/>
      <c r="Q126" s="861"/>
    </row>
    <row r="127" spans="1:18" x14ac:dyDescent="0.2">
      <c r="B127" s="382"/>
      <c r="C127" s="301"/>
      <c r="D127" s="862"/>
      <c r="E127" s="862"/>
      <c r="F127" s="862"/>
      <c r="G127" s="862"/>
      <c r="H127" s="862"/>
      <c r="I127" s="862"/>
      <c r="J127" s="862"/>
      <c r="K127" s="862"/>
      <c r="L127" s="862"/>
      <c r="M127" s="862"/>
      <c r="N127" s="862"/>
      <c r="O127" s="862"/>
      <c r="P127" s="862"/>
      <c r="Q127" s="863"/>
    </row>
    <row r="128" spans="1:18" ht="24.75" customHeight="1" x14ac:dyDescent="0.2">
      <c r="B128" s="383">
        <v>1</v>
      </c>
      <c r="C128" s="837"/>
      <c r="D128" s="838"/>
      <c r="E128" s="838"/>
      <c r="F128" s="838"/>
      <c r="G128" s="838"/>
      <c r="H128" s="838"/>
      <c r="I128" s="838"/>
      <c r="J128" s="838"/>
      <c r="K128" s="838"/>
      <c r="L128" s="838"/>
      <c r="M128" s="838"/>
      <c r="N128" s="838"/>
      <c r="O128" s="838"/>
      <c r="P128" s="838"/>
      <c r="Q128" s="839"/>
    </row>
    <row r="129" spans="2:17" ht="24.75" customHeight="1" x14ac:dyDescent="0.2">
      <c r="B129" s="383">
        <v>2</v>
      </c>
      <c r="C129" s="837"/>
      <c r="D129" s="838"/>
      <c r="E129" s="838"/>
      <c r="F129" s="838"/>
      <c r="G129" s="838"/>
      <c r="H129" s="838"/>
      <c r="I129" s="838"/>
      <c r="J129" s="838"/>
      <c r="K129" s="838"/>
      <c r="L129" s="838"/>
      <c r="M129" s="838"/>
      <c r="N129" s="838"/>
      <c r="O129" s="838"/>
      <c r="P129" s="838"/>
      <c r="Q129" s="839"/>
    </row>
    <row r="130" spans="2:17" ht="24.75" customHeight="1" x14ac:dyDescent="0.2">
      <c r="B130" s="383">
        <v>2</v>
      </c>
      <c r="C130" s="837"/>
      <c r="D130" s="838"/>
      <c r="E130" s="838"/>
      <c r="F130" s="838"/>
      <c r="G130" s="838"/>
      <c r="H130" s="838"/>
      <c r="I130" s="838"/>
      <c r="J130" s="838"/>
      <c r="K130" s="838"/>
      <c r="L130" s="838"/>
      <c r="M130" s="838"/>
      <c r="N130" s="838"/>
      <c r="O130" s="838"/>
      <c r="P130" s="838"/>
      <c r="Q130" s="839"/>
    </row>
    <row r="131" spans="2:17" ht="24.75" customHeight="1" x14ac:dyDescent="0.2">
      <c r="B131" s="384">
        <v>3</v>
      </c>
      <c r="C131" s="840"/>
      <c r="D131" s="841"/>
      <c r="E131" s="841"/>
      <c r="F131" s="841"/>
      <c r="G131" s="841"/>
      <c r="H131" s="841"/>
      <c r="I131" s="841"/>
      <c r="J131" s="841"/>
      <c r="K131" s="841"/>
      <c r="L131" s="841"/>
      <c r="M131" s="841"/>
      <c r="N131" s="841"/>
      <c r="O131" s="841"/>
      <c r="P131" s="841"/>
      <c r="Q131" s="842"/>
    </row>
    <row r="132" spans="2:17" ht="24.75" customHeight="1" x14ac:dyDescent="0.2">
      <c r="B132" s="384">
        <v>4</v>
      </c>
      <c r="C132" s="843"/>
      <c r="D132" s="844"/>
      <c r="E132" s="844"/>
      <c r="F132" s="844"/>
      <c r="G132" s="844"/>
      <c r="H132" s="844"/>
      <c r="I132" s="844"/>
      <c r="J132" s="844"/>
      <c r="K132" s="844"/>
      <c r="L132" s="844"/>
      <c r="M132" s="844"/>
      <c r="N132" s="844"/>
      <c r="O132" s="844"/>
      <c r="P132" s="844"/>
      <c r="Q132" s="845"/>
    </row>
    <row r="133" spans="2:17" ht="13.5" thickBot="1" x14ac:dyDescent="0.25">
      <c r="B133" s="385"/>
      <c r="C133" s="386"/>
      <c r="D133" s="386"/>
      <c r="E133" s="386"/>
      <c r="F133" s="386"/>
      <c r="G133" s="386"/>
      <c r="H133" s="386"/>
      <c r="I133" s="386"/>
      <c r="J133" s="386"/>
      <c r="K133" s="386"/>
      <c r="L133" s="386"/>
      <c r="M133" s="386"/>
      <c r="N133" s="386"/>
      <c r="O133" s="386"/>
      <c r="P133" s="386"/>
      <c r="Q133" s="387"/>
    </row>
  </sheetData>
  <mergeCells count="180">
    <mergeCell ref="C128:Q128"/>
    <mergeCell ref="C129:Q129"/>
    <mergeCell ref="C130:Q130"/>
    <mergeCell ref="C131:Q131"/>
    <mergeCell ref="C132:Q132"/>
    <mergeCell ref="B43:Q45"/>
    <mergeCell ref="B121:N121"/>
    <mergeCell ref="O121:Q121"/>
    <mergeCell ref="B124:F124"/>
    <mergeCell ref="H124:P124"/>
    <mergeCell ref="B125:Q125"/>
    <mergeCell ref="D126:Q127"/>
    <mergeCell ref="B117:Q117"/>
    <mergeCell ref="B118:Q118"/>
    <mergeCell ref="B119:L119"/>
    <mergeCell ref="M119:N119"/>
    <mergeCell ref="O119:Q119"/>
    <mergeCell ref="B120:N120"/>
    <mergeCell ref="O120:Q120"/>
    <mergeCell ref="E110:J110"/>
    <mergeCell ref="E111:J111"/>
    <mergeCell ref="E112:J112"/>
    <mergeCell ref="E113:J113"/>
    <mergeCell ref="E114:J114"/>
    <mergeCell ref="E115:J115"/>
    <mergeCell ref="E104:J104"/>
    <mergeCell ref="E105:J105"/>
    <mergeCell ref="E106:J106"/>
    <mergeCell ref="E107:J107"/>
    <mergeCell ref="E108:J108"/>
    <mergeCell ref="E109:J109"/>
    <mergeCell ref="Q95:Q96"/>
    <mergeCell ref="E99:J99"/>
    <mergeCell ref="E100:J100"/>
    <mergeCell ref="E101:J101"/>
    <mergeCell ref="E102:J102"/>
    <mergeCell ref="E103:J103"/>
    <mergeCell ref="B95:B96"/>
    <mergeCell ref="C95:C96"/>
    <mergeCell ref="D95:D96"/>
    <mergeCell ref="E95:J96"/>
    <mergeCell ref="K95:M95"/>
    <mergeCell ref="N95:P95"/>
    <mergeCell ref="L91:Q92"/>
    <mergeCell ref="B92:E92"/>
    <mergeCell ref="F92:G92"/>
    <mergeCell ref="I92:I93"/>
    <mergeCell ref="J92:J93"/>
    <mergeCell ref="B93:E93"/>
    <mergeCell ref="F93:G93"/>
    <mergeCell ref="L93:Q93"/>
    <mergeCell ref="B87:E87"/>
    <mergeCell ref="F87:H87"/>
    <mergeCell ref="I87:K87"/>
    <mergeCell ref="B88:H89"/>
    <mergeCell ref="B91:F91"/>
    <mergeCell ref="G91:H91"/>
    <mergeCell ref="I91:J91"/>
    <mergeCell ref="E81:J81"/>
    <mergeCell ref="B82:Q82"/>
    <mergeCell ref="B83:Q83"/>
    <mergeCell ref="B84:H86"/>
    <mergeCell ref="M85:Q85"/>
    <mergeCell ref="I86:K86"/>
    <mergeCell ref="E75:J75"/>
    <mergeCell ref="E76:J76"/>
    <mergeCell ref="E77:J77"/>
    <mergeCell ref="E78:J78"/>
    <mergeCell ref="E79:J79"/>
    <mergeCell ref="E80:J80"/>
    <mergeCell ref="E69:J69"/>
    <mergeCell ref="E70:J70"/>
    <mergeCell ref="E71:J71"/>
    <mergeCell ref="E72:J72"/>
    <mergeCell ref="E73:J73"/>
    <mergeCell ref="E74:J74"/>
    <mergeCell ref="Q61:Q62"/>
    <mergeCell ref="E64:J64"/>
    <mergeCell ref="E65:J65"/>
    <mergeCell ref="E66:J66"/>
    <mergeCell ref="E67:J67"/>
    <mergeCell ref="E68:J68"/>
    <mergeCell ref="B61:B62"/>
    <mergeCell ref="C61:C62"/>
    <mergeCell ref="D61:D62"/>
    <mergeCell ref="E61:J62"/>
    <mergeCell ref="K61:M61"/>
    <mergeCell ref="N61:P61"/>
    <mergeCell ref="L57:Q58"/>
    <mergeCell ref="B58:E58"/>
    <mergeCell ref="F58:G58"/>
    <mergeCell ref="I58:I59"/>
    <mergeCell ref="J58:J59"/>
    <mergeCell ref="B59:E59"/>
    <mergeCell ref="F59:G59"/>
    <mergeCell ref="L59:Q59"/>
    <mergeCell ref="B53:E53"/>
    <mergeCell ref="F53:H53"/>
    <mergeCell ref="I53:K53"/>
    <mergeCell ref="B54:H55"/>
    <mergeCell ref="B57:F57"/>
    <mergeCell ref="G57:H57"/>
    <mergeCell ref="I57:J57"/>
    <mergeCell ref="B46:Q46"/>
    <mergeCell ref="B47:Q47"/>
    <mergeCell ref="B48:Q48"/>
    <mergeCell ref="G50:M50"/>
    <mergeCell ref="B51:H52"/>
    <mergeCell ref="M51:Q51"/>
    <mergeCell ref="I52:K52"/>
    <mergeCell ref="B40:H40"/>
    <mergeCell ref="M40:N40"/>
    <mergeCell ref="O40:Q40"/>
    <mergeCell ref="B41:N41"/>
    <mergeCell ref="O41:Q41"/>
    <mergeCell ref="B42:N42"/>
    <mergeCell ref="O42:Q42"/>
    <mergeCell ref="C37:E37"/>
    <mergeCell ref="F37:H37"/>
    <mergeCell ref="O37:Q37"/>
    <mergeCell ref="C38:E38"/>
    <mergeCell ref="F38:H38"/>
    <mergeCell ref="O38:Q38"/>
    <mergeCell ref="C35:E35"/>
    <mergeCell ref="F35:H35"/>
    <mergeCell ref="O35:Q35"/>
    <mergeCell ref="C36:E36"/>
    <mergeCell ref="F36:H36"/>
    <mergeCell ref="O36:Q36"/>
    <mergeCell ref="C33:E33"/>
    <mergeCell ref="F33:H33"/>
    <mergeCell ref="O33:Q33"/>
    <mergeCell ref="C34:E34"/>
    <mergeCell ref="F34:H34"/>
    <mergeCell ref="O34:Q34"/>
    <mergeCell ref="C31:E31"/>
    <mergeCell ref="F31:H31"/>
    <mergeCell ref="O31:Q31"/>
    <mergeCell ref="C32:E32"/>
    <mergeCell ref="F32:H32"/>
    <mergeCell ref="O32:Q32"/>
    <mergeCell ref="C29:E29"/>
    <mergeCell ref="F29:H29"/>
    <mergeCell ref="O29:Q29"/>
    <mergeCell ref="C30:E30"/>
    <mergeCell ref="F30:H30"/>
    <mergeCell ref="O30:Q30"/>
    <mergeCell ref="B25:Q25"/>
    <mergeCell ref="B26:Q26"/>
    <mergeCell ref="B27:Q27"/>
    <mergeCell ref="C28:E28"/>
    <mergeCell ref="F28:H28"/>
    <mergeCell ref="O28:Q28"/>
    <mergeCell ref="B20:K20"/>
    <mergeCell ref="L20:M20"/>
    <mergeCell ref="N20:Q20"/>
    <mergeCell ref="B21:K21"/>
    <mergeCell ref="L21:M21"/>
    <mergeCell ref="N21:Q21"/>
    <mergeCell ref="B15:Q15"/>
    <mergeCell ref="B16:D16"/>
    <mergeCell ref="E16:K16"/>
    <mergeCell ref="L16:M16"/>
    <mergeCell ref="N16:Q16"/>
    <mergeCell ref="B18:Q18"/>
    <mergeCell ref="B11:Q11"/>
    <mergeCell ref="B12:Q12"/>
    <mergeCell ref="B13:D13"/>
    <mergeCell ref="E13:G13"/>
    <mergeCell ref="H13:J13"/>
    <mergeCell ref="K13:M13"/>
    <mergeCell ref="N13:O13"/>
    <mergeCell ref="P13:Q13"/>
    <mergeCell ref="B2:Q2"/>
    <mergeCell ref="B4:Q4"/>
    <mergeCell ref="B7:Q7"/>
    <mergeCell ref="B9:K9"/>
    <mergeCell ref="M9:Q9"/>
    <mergeCell ref="B10:C10"/>
    <mergeCell ref="D10:Q10"/>
  </mergeCells>
  <conditionalFormatting sqref="N50:Q50 B82:Q82">
    <cfRule type="cellIs" dxfId="43" priority="21" stopIfTrue="1" operator="equal">
      <formula>$B$21</formula>
    </cfRule>
    <cfRule type="cellIs" dxfId="42" priority="22" stopIfTrue="1" operator="equal">
      <formula>$F$21</formula>
    </cfRule>
  </conditionalFormatting>
  <conditionalFormatting sqref="I58:I59">
    <cfRule type="cellIs" dxfId="41" priority="19" stopIfTrue="1" operator="equal">
      <formula>$B$21</formula>
    </cfRule>
    <cfRule type="cellIs" dxfId="40" priority="20" stopIfTrue="1" operator="equal">
      <formula>$F$21</formula>
    </cfRule>
  </conditionalFormatting>
  <conditionalFormatting sqref="J58:J59">
    <cfRule type="cellIs" dxfId="39" priority="17" stopIfTrue="1" operator="equal">
      <formula>$B$21</formula>
    </cfRule>
    <cfRule type="cellIs" dxfId="38" priority="18" stopIfTrue="1" operator="equal">
      <formula>$F$21</formula>
    </cfRule>
  </conditionalFormatting>
  <conditionalFormatting sqref="L59">
    <cfRule type="cellIs" dxfId="37" priority="15" stopIfTrue="1" operator="equal">
      <formula>$B$21</formula>
    </cfRule>
    <cfRule type="cellIs" dxfId="36" priority="16" stopIfTrue="1" operator="equal">
      <formula>$F$21</formula>
    </cfRule>
  </conditionalFormatting>
  <conditionalFormatting sqref="D63:D81">
    <cfRule type="cellIs" dxfId="35" priority="13" stopIfTrue="1" operator="equal">
      <formula>$B$21</formula>
    </cfRule>
    <cfRule type="cellIs" dxfId="34" priority="14" stopIfTrue="1" operator="equal">
      <formula>$F$21</formula>
    </cfRule>
  </conditionalFormatting>
  <conditionalFormatting sqref="B117:Q117">
    <cfRule type="cellIs" dxfId="33" priority="11" stopIfTrue="1" operator="equal">
      <formula>$B$21</formula>
    </cfRule>
    <cfRule type="cellIs" dxfId="32" priority="12" stopIfTrue="1" operator="equal">
      <formula>$F$21</formula>
    </cfRule>
  </conditionalFormatting>
  <conditionalFormatting sqref="I92:I93">
    <cfRule type="cellIs" dxfId="31" priority="9" stopIfTrue="1" operator="equal">
      <formula>$B$21</formula>
    </cfRule>
    <cfRule type="cellIs" dxfId="30" priority="10" stopIfTrue="1" operator="equal">
      <formula>$F$21</formula>
    </cfRule>
  </conditionalFormatting>
  <conditionalFormatting sqref="J92:J93">
    <cfRule type="cellIs" dxfId="29" priority="7" stopIfTrue="1" operator="equal">
      <formula>$B$21</formula>
    </cfRule>
    <cfRule type="cellIs" dxfId="28" priority="8" stopIfTrue="1" operator="equal">
      <formula>$F$21</formula>
    </cfRule>
  </conditionalFormatting>
  <conditionalFormatting sqref="L93">
    <cfRule type="cellIs" dxfId="27" priority="5" stopIfTrue="1" operator="equal">
      <formula>$B$21</formula>
    </cfRule>
    <cfRule type="cellIs" dxfId="26" priority="6" stopIfTrue="1" operator="equal">
      <formula>$F$21</formula>
    </cfRule>
  </conditionalFormatting>
  <conditionalFormatting sqref="D97:D115">
    <cfRule type="cellIs" dxfId="25" priority="3" stopIfTrue="1" operator="equal">
      <formula>$B$21</formula>
    </cfRule>
    <cfRule type="cellIs" dxfId="24" priority="4" stopIfTrue="1" operator="equal">
      <formula>$F$21</formula>
    </cfRule>
  </conditionalFormatting>
  <conditionalFormatting sqref="E13">
    <cfRule type="cellIs" dxfId="23" priority="1" operator="equal">
      <formula>0</formula>
    </cfRule>
    <cfRule type="cellIs" dxfId="22" priority="2" operator="equal">
      <formula>0</formula>
    </cfRule>
  </conditionalFormatting>
  <dataValidations count="1">
    <dataValidation type="list" allowBlank="1" showInputMessage="1" showErrorMessage="1" sqref="C63:C68 C97:C102">
      <formula1>"SI,NO"</formula1>
    </dataValidation>
  </dataValidations>
  <printOptions horizontalCentered="1" verticalCentered="1"/>
  <pageMargins left="0.59055118110236227" right="0.59055118110236227" top="0.78740157480314965" bottom="0.78740157480314965" header="0.31496062992125984" footer="0.31496062992125984"/>
  <pageSetup paperSize="9" scale="48"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A133"/>
  <sheetViews>
    <sheetView showGridLines="0" view="pageBreakPreview" topLeftCell="A4" zoomScaleNormal="80" zoomScaleSheetLayoutView="100" workbookViewId="0">
      <selection activeCell="N5" sqref="N5"/>
    </sheetView>
  </sheetViews>
  <sheetFormatPr baseColWidth="10" defaultRowHeight="12.75" x14ac:dyDescent="0.2"/>
  <cols>
    <col min="1" max="1" width="3.140625" style="88" customWidth="1"/>
    <col min="2" max="2" width="9.85546875" style="88" customWidth="1"/>
    <col min="3" max="4" width="6.7109375" style="88" customWidth="1"/>
    <col min="5" max="5" width="26.140625" style="88" customWidth="1"/>
    <col min="6" max="8" width="10.7109375" style="88" customWidth="1"/>
    <col min="9" max="9" width="11" style="88" customWidth="1"/>
    <col min="10" max="10" width="10.140625" style="88" customWidth="1"/>
    <col min="11" max="11" width="18.28515625" style="88" customWidth="1"/>
    <col min="12" max="14" width="12.7109375" style="88" customWidth="1"/>
    <col min="15" max="16" width="10.140625" style="88" customWidth="1"/>
    <col min="17" max="17" width="12" style="88" customWidth="1"/>
    <col min="18" max="18" width="11.42578125" style="88"/>
    <col min="19" max="19" width="14.85546875" style="88" customWidth="1"/>
    <col min="20" max="16384" width="11.42578125" style="88"/>
  </cols>
  <sheetData>
    <row r="1" spans="1:27" x14ac:dyDescent="0.2">
      <c r="A1" s="87"/>
      <c r="B1" s="87"/>
      <c r="C1" s="87"/>
      <c r="D1" s="87"/>
      <c r="E1" s="87"/>
      <c r="F1" s="87"/>
      <c r="G1" s="87"/>
      <c r="H1" s="87"/>
      <c r="I1" s="87"/>
      <c r="J1" s="87"/>
      <c r="K1" s="87"/>
      <c r="L1" s="87"/>
      <c r="M1" s="87"/>
      <c r="N1" s="87"/>
      <c r="O1" s="87"/>
      <c r="P1" s="87"/>
      <c r="Q1" s="87"/>
      <c r="R1" s="87"/>
      <c r="S1" s="87"/>
      <c r="T1" s="93"/>
    </row>
    <row r="2" spans="1:27" ht="17.25" x14ac:dyDescent="0.3">
      <c r="A2" s="89"/>
      <c r="B2" s="664" t="s">
        <v>21</v>
      </c>
      <c r="C2" s="664"/>
      <c r="D2" s="664"/>
      <c r="E2" s="664"/>
      <c r="F2" s="664"/>
      <c r="G2" s="664"/>
      <c r="H2" s="664"/>
      <c r="I2" s="664"/>
      <c r="J2" s="664"/>
      <c r="K2" s="664"/>
      <c r="L2" s="664"/>
      <c r="M2" s="664"/>
      <c r="N2" s="664"/>
      <c r="O2" s="664"/>
      <c r="P2" s="664"/>
      <c r="Q2" s="664"/>
      <c r="R2" s="87"/>
      <c r="S2" s="87"/>
      <c r="T2" s="93"/>
    </row>
    <row r="3" spans="1:27" ht="17.25" x14ac:dyDescent="0.3">
      <c r="A3" s="89"/>
      <c r="B3" s="90"/>
      <c r="C3" s="90"/>
      <c r="D3" s="90"/>
      <c r="E3" s="90"/>
      <c r="F3" s="90"/>
      <c r="G3" s="90"/>
      <c r="H3" s="90"/>
      <c r="I3" s="90"/>
      <c r="J3" s="90"/>
      <c r="K3" s="90"/>
      <c r="L3" s="90"/>
      <c r="M3" s="90"/>
      <c r="N3" s="90"/>
      <c r="O3" s="90"/>
      <c r="P3" s="90"/>
      <c r="Q3" s="90"/>
      <c r="R3" s="87"/>
      <c r="S3" s="87"/>
      <c r="T3" s="93"/>
    </row>
    <row r="4" spans="1:27" ht="17.25" x14ac:dyDescent="0.3">
      <c r="A4" s="89"/>
      <c r="B4" s="664" t="s">
        <v>8</v>
      </c>
      <c r="C4" s="664"/>
      <c r="D4" s="664"/>
      <c r="E4" s="664"/>
      <c r="F4" s="664"/>
      <c r="G4" s="664"/>
      <c r="H4" s="664"/>
      <c r="I4" s="664"/>
      <c r="J4" s="664"/>
      <c r="K4" s="664"/>
      <c r="L4" s="664"/>
      <c r="M4" s="664"/>
      <c r="N4" s="664"/>
      <c r="O4" s="664"/>
      <c r="P4" s="664"/>
      <c r="Q4" s="664"/>
      <c r="R4" s="87"/>
      <c r="S4" s="87"/>
      <c r="T4" s="93"/>
    </row>
    <row r="5" spans="1:27" ht="17.25" x14ac:dyDescent="0.3">
      <c r="A5" s="89"/>
      <c r="B5" s="118"/>
      <c r="C5" s="118"/>
      <c r="D5" s="118"/>
      <c r="E5" s="118"/>
      <c r="F5" s="118"/>
      <c r="G5" s="118"/>
      <c r="H5" s="118"/>
      <c r="I5" s="118"/>
      <c r="J5" s="118"/>
      <c r="K5" s="118"/>
      <c r="L5" s="118"/>
      <c r="M5" s="118"/>
      <c r="N5" s="118"/>
      <c r="O5" s="118"/>
      <c r="P5" s="118"/>
      <c r="Q5" s="118"/>
      <c r="R5" s="87"/>
      <c r="S5" s="87"/>
      <c r="T5" s="93"/>
    </row>
    <row r="6" spans="1:27" ht="17.25" x14ac:dyDescent="0.2">
      <c r="A6" s="91"/>
      <c r="B6" s="119"/>
      <c r="C6" s="119"/>
      <c r="D6" s="119"/>
      <c r="E6" s="119"/>
      <c r="F6" s="119"/>
      <c r="G6" s="119"/>
      <c r="H6" s="119"/>
      <c r="I6" s="119"/>
      <c r="J6" s="119"/>
      <c r="K6" s="119"/>
      <c r="L6" s="119"/>
      <c r="M6" s="119"/>
      <c r="N6" s="119"/>
      <c r="O6" s="119"/>
      <c r="P6" s="119"/>
      <c r="Q6" s="119"/>
      <c r="R6" s="87"/>
      <c r="S6" s="87"/>
      <c r="T6" s="93"/>
    </row>
    <row r="7" spans="1:27" ht="17.25" x14ac:dyDescent="0.2">
      <c r="A7" s="92"/>
      <c r="B7" s="665" t="s">
        <v>22</v>
      </c>
      <c r="C7" s="665"/>
      <c r="D7" s="665"/>
      <c r="E7" s="665"/>
      <c r="F7" s="665"/>
      <c r="G7" s="665"/>
      <c r="H7" s="665"/>
      <c r="I7" s="665"/>
      <c r="J7" s="665"/>
      <c r="K7" s="665"/>
      <c r="L7" s="665"/>
      <c r="M7" s="665"/>
      <c r="N7" s="665"/>
      <c r="O7" s="665"/>
      <c r="P7" s="665"/>
      <c r="Q7" s="665"/>
      <c r="R7" s="87"/>
      <c r="S7" s="87"/>
      <c r="T7" s="93"/>
    </row>
    <row r="8" spans="1:27" ht="16.5" customHeight="1" x14ac:dyDescent="0.3">
      <c r="A8" s="89"/>
      <c r="B8" s="118"/>
      <c r="C8" s="118"/>
      <c r="D8" s="118"/>
      <c r="E8" s="118"/>
      <c r="F8" s="118"/>
      <c r="G8" s="118"/>
      <c r="H8" s="118"/>
      <c r="I8" s="118"/>
      <c r="J8" s="118"/>
      <c r="K8" s="118"/>
      <c r="L8" s="118"/>
      <c r="M8" s="118"/>
      <c r="N8" s="118"/>
      <c r="O8" s="118"/>
      <c r="P8" s="118"/>
      <c r="Q8" s="118"/>
      <c r="R8" s="87"/>
      <c r="S8" s="87"/>
      <c r="T8" s="93"/>
    </row>
    <row r="9" spans="1:27" s="124" customFormat="1" ht="41.25" customHeight="1" x14ac:dyDescent="0.2">
      <c r="A9" s="123"/>
      <c r="B9" s="435" t="s">
        <v>86</v>
      </c>
      <c r="C9" s="435"/>
      <c r="D9" s="435"/>
      <c r="E9" s="435"/>
      <c r="F9" s="435"/>
      <c r="G9" s="435"/>
      <c r="H9" s="435"/>
      <c r="I9" s="435"/>
      <c r="J9" s="435"/>
      <c r="K9" s="435"/>
      <c r="L9" s="212" t="str">
        <f>[2]Consolidado!L7</f>
        <v>N°</v>
      </c>
      <c r="M9" s="435" t="s">
        <v>104</v>
      </c>
      <c r="N9" s="435"/>
      <c r="O9" s="435"/>
      <c r="P9" s="435"/>
      <c r="Q9" s="435"/>
      <c r="R9" s="123"/>
      <c r="S9" s="123"/>
    </row>
    <row r="10" spans="1:27" s="126" customFormat="1" ht="41.25" customHeight="1" x14ac:dyDescent="0.2">
      <c r="A10" s="125"/>
      <c r="B10" s="437" t="s">
        <v>15</v>
      </c>
      <c r="C10" s="437"/>
      <c r="D10" s="666" t="s">
        <v>101</v>
      </c>
      <c r="E10" s="666"/>
      <c r="F10" s="666"/>
      <c r="G10" s="666"/>
      <c r="H10" s="666"/>
      <c r="I10" s="666"/>
      <c r="J10" s="666"/>
      <c r="K10" s="666"/>
      <c r="L10" s="666"/>
      <c r="M10" s="666"/>
      <c r="N10" s="666"/>
      <c r="O10" s="666"/>
      <c r="P10" s="666"/>
      <c r="Q10" s="666"/>
      <c r="R10" s="193" t="s">
        <v>3</v>
      </c>
      <c r="S10" s="193" t="s">
        <v>79</v>
      </c>
      <c r="T10" s="193" t="s">
        <v>87</v>
      </c>
      <c r="U10" s="193" t="s">
        <v>88</v>
      </c>
      <c r="W10" s="154"/>
      <c r="X10" s="194"/>
      <c r="Y10" s="154"/>
      <c r="AA10" s="154"/>
    </row>
    <row r="11" spans="1:27" s="124" customFormat="1" ht="16.5" thickBot="1" x14ac:dyDescent="0.25">
      <c r="A11" s="123"/>
      <c r="B11" s="647"/>
      <c r="C11" s="647"/>
      <c r="D11" s="647"/>
      <c r="E11" s="647"/>
      <c r="F11" s="647"/>
      <c r="G11" s="647"/>
      <c r="H11" s="647"/>
      <c r="I11" s="647"/>
      <c r="J11" s="647"/>
      <c r="K11" s="647"/>
      <c r="L11" s="647"/>
      <c r="M11" s="647"/>
      <c r="N11" s="647"/>
      <c r="O11" s="647"/>
      <c r="P11" s="647"/>
      <c r="Q11" s="647"/>
      <c r="R11" s="123"/>
      <c r="S11" s="123"/>
    </row>
    <row r="12" spans="1:27" s="121" customFormat="1" ht="16.5" x14ac:dyDescent="0.2">
      <c r="A12" s="127"/>
      <c r="B12" s="648" t="s">
        <v>1</v>
      </c>
      <c r="C12" s="649"/>
      <c r="D12" s="649"/>
      <c r="E12" s="649"/>
      <c r="F12" s="649"/>
      <c r="G12" s="649"/>
      <c r="H12" s="649"/>
      <c r="I12" s="649"/>
      <c r="J12" s="649"/>
      <c r="K12" s="649"/>
      <c r="L12" s="649"/>
      <c r="M12" s="649"/>
      <c r="N12" s="649"/>
      <c r="O12" s="649"/>
      <c r="P12" s="649"/>
      <c r="Q12" s="650"/>
      <c r="R12" s="127"/>
      <c r="S12" s="127"/>
    </row>
    <row r="13" spans="1:27" s="121" customFormat="1" ht="17.25" thickBot="1" x14ac:dyDescent="0.25">
      <c r="A13" s="127"/>
      <c r="B13" s="651" t="s">
        <v>34</v>
      </c>
      <c r="C13" s="652"/>
      <c r="D13" s="653"/>
      <c r="E13" s="654">
        <v>64270764</v>
      </c>
      <c r="F13" s="655"/>
      <c r="G13" s="656"/>
      <c r="H13" s="654" t="s">
        <v>54</v>
      </c>
      <c r="I13" s="655"/>
      <c r="J13" s="656"/>
      <c r="K13" s="657"/>
      <c r="L13" s="658"/>
      <c r="M13" s="659"/>
      <c r="N13" s="660" t="s">
        <v>2</v>
      </c>
      <c r="O13" s="661"/>
      <c r="P13" s="662">
        <f>+E13/781242</f>
        <v>82.267420338384269</v>
      </c>
      <c r="Q13" s="663"/>
      <c r="R13" s="127"/>
      <c r="S13" s="127"/>
    </row>
    <row r="14" spans="1:27" s="121" customFormat="1" ht="19.5" customHeight="1" thickBot="1" x14ac:dyDescent="0.25">
      <c r="A14" s="127"/>
      <c r="B14" s="127"/>
      <c r="C14" s="127"/>
      <c r="D14" s="127"/>
      <c r="E14" s="127"/>
      <c r="F14" s="127"/>
      <c r="G14" s="127"/>
      <c r="H14" s="122"/>
      <c r="I14" s="122"/>
      <c r="J14" s="189"/>
      <c r="K14" s="189"/>
      <c r="L14" s="189"/>
      <c r="M14" s="127"/>
      <c r="N14" s="127"/>
      <c r="O14" s="127"/>
      <c r="P14" s="127"/>
      <c r="Q14" s="127"/>
      <c r="R14" s="127"/>
      <c r="S14" s="127"/>
    </row>
    <row r="15" spans="1:27" s="121" customFormat="1" ht="16.5" x14ac:dyDescent="0.2">
      <c r="A15" s="127"/>
      <c r="B15" s="642" t="s">
        <v>4</v>
      </c>
      <c r="C15" s="643"/>
      <c r="D15" s="643"/>
      <c r="E15" s="643"/>
      <c r="F15" s="643"/>
      <c r="G15" s="643"/>
      <c r="H15" s="643"/>
      <c r="I15" s="643"/>
      <c r="J15" s="643"/>
      <c r="K15" s="643"/>
      <c r="L15" s="643"/>
      <c r="M15" s="643"/>
      <c r="N15" s="643"/>
      <c r="O15" s="643"/>
      <c r="P15" s="643"/>
      <c r="Q15" s="644"/>
      <c r="R15" s="127"/>
      <c r="S15" s="127"/>
    </row>
    <row r="16" spans="1:27" s="121" customFormat="1" ht="19.5" customHeight="1" thickBot="1" x14ac:dyDescent="0.25">
      <c r="A16" s="127"/>
      <c r="B16" s="645" t="s">
        <v>36</v>
      </c>
      <c r="C16" s="511"/>
      <c r="D16" s="511"/>
      <c r="E16" s="511" t="s">
        <v>119</v>
      </c>
      <c r="F16" s="511"/>
      <c r="G16" s="511"/>
      <c r="H16" s="511"/>
      <c r="I16" s="511"/>
      <c r="J16" s="511"/>
      <c r="K16" s="511"/>
      <c r="L16" s="511" t="s">
        <v>13</v>
      </c>
      <c r="M16" s="511"/>
      <c r="N16" s="511" t="s">
        <v>120</v>
      </c>
      <c r="O16" s="511"/>
      <c r="P16" s="511"/>
      <c r="Q16" s="512"/>
      <c r="R16" s="127"/>
      <c r="S16" s="127"/>
    </row>
    <row r="17" spans="1:19" s="121" customFormat="1" ht="16.5" x14ac:dyDescent="0.2">
      <c r="A17" s="127"/>
      <c r="B17" s="189"/>
      <c r="C17" s="189"/>
      <c r="D17" s="189"/>
      <c r="E17" s="189"/>
      <c r="F17" s="189"/>
      <c r="G17" s="189"/>
      <c r="H17" s="189"/>
      <c r="I17" s="189"/>
      <c r="J17" s="189"/>
      <c r="K17" s="189"/>
      <c r="L17" s="189"/>
      <c r="M17" s="189"/>
      <c r="N17" s="189"/>
      <c r="O17" s="189"/>
      <c r="P17" s="189"/>
      <c r="Q17" s="189"/>
      <c r="R17" s="127"/>
      <c r="S17" s="127"/>
    </row>
    <row r="18" spans="1:19" s="121" customFormat="1" ht="16.5" x14ac:dyDescent="0.2">
      <c r="A18" s="127"/>
      <c r="B18" s="646" t="s">
        <v>7</v>
      </c>
      <c r="C18" s="646"/>
      <c r="D18" s="646"/>
      <c r="E18" s="646"/>
      <c r="F18" s="646"/>
      <c r="G18" s="646"/>
      <c r="H18" s="646"/>
      <c r="I18" s="646"/>
      <c r="J18" s="646"/>
      <c r="K18" s="646"/>
      <c r="L18" s="646"/>
      <c r="M18" s="646"/>
      <c r="N18" s="646"/>
      <c r="O18" s="646"/>
      <c r="P18" s="646"/>
      <c r="Q18" s="646"/>
      <c r="R18" s="127"/>
      <c r="S18" s="127"/>
    </row>
    <row r="19" spans="1:19" s="121" customFormat="1" ht="17.25" thickBot="1" x14ac:dyDescent="0.25">
      <c r="A19" s="120"/>
      <c r="B19" s="127"/>
      <c r="C19" s="127"/>
      <c r="D19" s="127"/>
      <c r="E19" s="127"/>
      <c r="F19" s="127"/>
      <c r="G19" s="127"/>
      <c r="H19" s="122"/>
      <c r="I19" s="122"/>
      <c r="J19" s="189"/>
      <c r="K19" s="189"/>
      <c r="L19" s="189"/>
      <c r="M19" s="127"/>
      <c r="N19" s="127"/>
      <c r="O19" s="127"/>
      <c r="P19" s="127"/>
      <c r="Q19" s="127"/>
    </row>
    <row r="20" spans="1:19" s="142" customFormat="1" ht="16.5" x14ac:dyDescent="0.2">
      <c r="A20" s="141"/>
      <c r="B20" s="629" t="s">
        <v>52</v>
      </c>
      <c r="C20" s="630"/>
      <c r="D20" s="630"/>
      <c r="E20" s="630"/>
      <c r="F20" s="630"/>
      <c r="G20" s="630"/>
      <c r="H20" s="630"/>
      <c r="I20" s="630"/>
      <c r="J20" s="630"/>
      <c r="K20" s="631"/>
      <c r="L20" s="632" t="s">
        <v>53</v>
      </c>
      <c r="M20" s="633"/>
      <c r="N20" s="632" t="s">
        <v>14</v>
      </c>
      <c r="O20" s="634"/>
      <c r="P20" s="634"/>
      <c r="Q20" s="635"/>
    </row>
    <row r="21" spans="1:19" s="121" customFormat="1" ht="17.25" thickBot="1" x14ac:dyDescent="0.25">
      <c r="A21" s="120"/>
      <c r="B21" s="636" t="s">
        <v>51</v>
      </c>
      <c r="C21" s="637"/>
      <c r="D21" s="637"/>
      <c r="E21" s="637"/>
      <c r="F21" s="637"/>
      <c r="G21" s="637"/>
      <c r="H21" s="637"/>
      <c r="I21" s="637"/>
      <c r="J21" s="637"/>
      <c r="K21" s="637"/>
      <c r="L21" s="638" t="s">
        <v>3</v>
      </c>
      <c r="M21" s="639"/>
      <c r="N21" s="640"/>
      <c r="O21" s="640"/>
      <c r="P21" s="640"/>
      <c r="Q21" s="641"/>
    </row>
    <row r="22" spans="1:19" s="121" customFormat="1" ht="16.5" x14ac:dyDescent="0.2">
      <c r="A22" s="120"/>
      <c r="B22" s="127"/>
      <c r="C22" s="127"/>
      <c r="D22" s="127"/>
      <c r="E22" s="127"/>
      <c r="F22" s="127"/>
      <c r="G22" s="127"/>
      <c r="H22" s="127"/>
      <c r="I22" s="127"/>
      <c r="J22" s="127"/>
      <c r="K22" s="127"/>
      <c r="L22" s="189"/>
      <c r="M22" s="189"/>
      <c r="N22" s="144"/>
      <c r="O22" s="144"/>
      <c r="P22" s="144"/>
      <c r="Q22" s="144"/>
    </row>
    <row r="23" spans="1:19" s="121" customFormat="1" ht="16.5" x14ac:dyDescent="0.2">
      <c r="A23" s="120"/>
      <c r="B23" s="127"/>
      <c r="C23" s="127"/>
      <c r="D23" s="127"/>
      <c r="E23" s="127"/>
      <c r="F23" s="127"/>
      <c r="G23" s="127"/>
      <c r="H23" s="122"/>
      <c r="I23" s="122"/>
      <c r="J23" s="189"/>
      <c r="K23" s="189"/>
      <c r="L23" s="189"/>
      <c r="M23" s="127"/>
      <c r="N23" s="127"/>
      <c r="O23" s="127"/>
      <c r="P23" s="127"/>
      <c r="Q23" s="127"/>
    </row>
    <row r="24" spans="1:19" s="121" customFormat="1" ht="17.25" thickBot="1" x14ac:dyDescent="0.25">
      <c r="A24" s="120"/>
      <c r="B24" s="127"/>
      <c r="C24" s="127"/>
      <c r="D24" s="127"/>
      <c r="E24" s="127"/>
      <c r="F24" s="127"/>
      <c r="G24" s="127"/>
      <c r="H24" s="122"/>
      <c r="I24" s="122"/>
      <c r="J24" s="189"/>
      <c r="K24" s="189"/>
      <c r="L24" s="189"/>
      <c r="M24" s="127"/>
      <c r="N24" s="127"/>
      <c r="O24" s="127"/>
      <c r="P24" s="127"/>
      <c r="Q24" s="127"/>
    </row>
    <row r="25" spans="1:19" s="121" customFormat="1" ht="16.5" x14ac:dyDescent="0.2">
      <c r="A25" s="120"/>
      <c r="B25" s="622" t="s">
        <v>90</v>
      </c>
      <c r="C25" s="623"/>
      <c r="D25" s="623"/>
      <c r="E25" s="623"/>
      <c r="F25" s="623"/>
      <c r="G25" s="623"/>
      <c r="H25" s="623"/>
      <c r="I25" s="623"/>
      <c r="J25" s="623"/>
      <c r="K25" s="623"/>
      <c r="L25" s="623"/>
      <c r="M25" s="623"/>
      <c r="N25" s="623"/>
      <c r="O25" s="623"/>
      <c r="P25" s="623"/>
      <c r="Q25" s="624"/>
    </row>
    <row r="26" spans="1:19" s="121" customFormat="1" ht="16.5" x14ac:dyDescent="0.2">
      <c r="A26" s="120"/>
      <c r="B26" s="594" t="s">
        <v>91</v>
      </c>
      <c r="C26" s="595"/>
      <c r="D26" s="595"/>
      <c r="E26" s="595"/>
      <c r="F26" s="595"/>
      <c r="G26" s="595"/>
      <c r="H26" s="595"/>
      <c r="I26" s="595"/>
      <c r="J26" s="595"/>
      <c r="K26" s="595"/>
      <c r="L26" s="595"/>
      <c r="M26" s="595"/>
      <c r="N26" s="595"/>
      <c r="O26" s="595"/>
      <c r="P26" s="595"/>
      <c r="Q26" s="596"/>
    </row>
    <row r="27" spans="1:19" s="129" customFormat="1" ht="78.75" customHeight="1" x14ac:dyDescent="0.2">
      <c r="A27" s="128"/>
      <c r="B27" s="597" t="s">
        <v>92</v>
      </c>
      <c r="C27" s="598"/>
      <c r="D27" s="598"/>
      <c r="E27" s="598"/>
      <c r="F27" s="598"/>
      <c r="G27" s="598"/>
      <c r="H27" s="598"/>
      <c r="I27" s="598"/>
      <c r="J27" s="598"/>
      <c r="K27" s="598"/>
      <c r="L27" s="598"/>
      <c r="M27" s="598"/>
      <c r="N27" s="598"/>
      <c r="O27" s="598"/>
      <c r="P27" s="598"/>
      <c r="Q27" s="599"/>
    </row>
    <row r="28" spans="1:19" s="138" customFormat="1" ht="47.25" customHeight="1" x14ac:dyDescent="0.2">
      <c r="A28" s="137"/>
      <c r="B28" s="147" t="s">
        <v>37</v>
      </c>
      <c r="C28" s="625" t="s">
        <v>38</v>
      </c>
      <c r="D28" s="626"/>
      <c r="E28" s="627"/>
      <c r="F28" s="625" t="s">
        <v>42</v>
      </c>
      <c r="G28" s="626"/>
      <c r="H28" s="627"/>
      <c r="I28" s="140" t="s">
        <v>44</v>
      </c>
      <c r="J28" s="140" t="s">
        <v>39</v>
      </c>
      <c r="K28" s="140" t="s">
        <v>41</v>
      </c>
      <c r="L28" s="140" t="s">
        <v>40</v>
      </c>
      <c r="M28" s="140" t="s">
        <v>43</v>
      </c>
      <c r="N28" s="213" t="s">
        <v>45</v>
      </c>
      <c r="O28" s="625" t="s">
        <v>14</v>
      </c>
      <c r="P28" s="626"/>
      <c r="Q28" s="628"/>
    </row>
    <row r="29" spans="1:19" s="136" customFormat="1" ht="77.25" customHeight="1" x14ac:dyDescent="0.2">
      <c r="A29" s="132"/>
      <c r="B29" s="148">
        <v>1</v>
      </c>
      <c r="C29" s="615" t="s">
        <v>121</v>
      </c>
      <c r="D29" s="616"/>
      <c r="E29" s="617"/>
      <c r="F29" s="619" t="s">
        <v>122</v>
      </c>
      <c r="G29" s="620"/>
      <c r="H29" s="621"/>
      <c r="I29" s="134"/>
      <c r="J29" s="195">
        <v>42173</v>
      </c>
      <c r="K29" s="225">
        <v>155300000</v>
      </c>
      <c r="L29" s="135">
        <v>0</v>
      </c>
      <c r="M29" s="225">
        <v>155300000</v>
      </c>
      <c r="N29" s="133" t="s">
        <v>124</v>
      </c>
      <c r="O29" s="615" t="s">
        <v>123</v>
      </c>
      <c r="P29" s="616"/>
      <c r="Q29" s="618"/>
    </row>
    <row r="30" spans="1:19" s="136" customFormat="1" ht="91.5" customHeight="1" x14ac:dyDescent="0.2">
      <c r="A30" s="132"/>
      <c r="B30" s="148">
        <v>2</v>
      </c>
      <c r="C30" s="615" t="s">
        <v>129</v>
      </c>
      <c r="D30" s="616"/>
      <c r="E30" s="617"/>
      <c r="F30" s="619" t="s">
        <v>130</v>
      </c>
      <c r="G30" s="620"/>
      <c r="H30" s="621"/>
      <c r="I30" s="134"/>
      <c r="J30" s="195" t="s">
        <v>131</v>
      </c>
      <c r="K30" s="196">
        <v>12500000</v>
      </c>
      <c r="L30" s="135">
        <v>0</v>
      </c>
      <c r="M30" s="196">
        <v>12500000</v>
      </c>
      <c r="N30" s="133" t="s">
        <v>3</v>
      </c>
      <c r="O30" s="615"/>
      <c r="P30" s="616"/>
      <c r="Q30" s="618"/>
    </row>
    <row r="31" spans="1:19" s="136" customFormat="1" ht="56.25" customHeight="1" x14ac:dyDescent="0.2">
      <c r="A31" s="132"/>
      <c r="B31" s="148">
        <v>3</v>
      </c>
      <c r="C31" s="615" t="s">
        <v>126</v>
      </c>
      <c r="D31" s="616"/>
      <c r="E31" s="617"/>
      <c r="F31" s="619" t="s">
        <v>127</v>
      </c>
      <c r="G31" s="620"/>
      <c r="H31" s="621"/>
      <c r="I31" s="134"/>
      <c r="J31" s="134" t="s">
        <v>128</v>
      </c>
      <c r="K31" s="196">
        <v>29768790</v>
      </c>
      <c r="L31" s="135">
        <v>0</v>
      </c>
      <c r="M31" s="196">
        <v>29768790</v>
      </c>
      <c r="N31" s="133" t="s">
        <v>132</v>
      </c>
      <c r="O31" s="615"/>
      <c r="P31" s="616"/>
      <c r="Q31" s="618"/>
    </row>
    <row r="32" spans="1:19" s="136" customFormat="1" ht="13.5" x14ac:dyDescent="0.2">
      <c r="A32" s="132"/>
      <c r="B32" s="148">
        <v>4</v>
      </c>
      <c r="C32" s="615"/>
      <c r="D32" s="616"/>
      <c r="E32" s="617"/>
      <c r="F32" s="615"/>
      <c r="G32" s="616"/>
      <c r="H32" s="617"/>
      <c r="I32" s="134"/>
      <c r="J32" s="134"/>
      <c r="K32" s="135"/>
      <c r="L32" s="135"/>
      <c r="M32" s="133"/>
      <c r="N32" s="133"/>
      <c r="O32" s="615"/>
      <c r="P32" s="616"/>
      <c r="Q32" s="618"/>
    </row>
    <row r="33" spans="1:17" s="136" customFormat="1" ht="13.5" x14ac:dyDescent="0.2">
      <c r="A33" s="132"/>
      <c r="B33" s="148">
        <v>5</v>
      </c>
      <c r="C33" s="615"/>
      <c r="D33" s="616"/>
      <c r="E33" s="617"/>
      <c r="F33" s="615"/>
      <c r="G33" s="616"/>
      <c r="H33" s="617"/>
      <c r="I33" s="134"/>
      <c r="J33" s="134"/>
      <c r="K33" s="135"/>
      <c r="L33" s="135"/>
      <c r="M33" s="133"/>
      <c r="N33" s="133"/>
      <c r="O33" s="615"/>
      <c r="P33" s="616"/>
      <c r="Q33" s="618"/>
    </row>
    <row r="34" spans="1:17" s="136" customFormat="1" ht="13.5" x14ac:dyDescent="0.2">
      <c r="A34" s="132"/>
      <c r="B34" s="148">
        <v>6</v>
      </c>
      <c r="C34" s="615"/>
      <c r="D34" s="616"/>
      <c r="E34" s="617"/>
      <c r="F34" s="615"/>
      <c r="G34" s="616"/>
      <c r="H34" s="617"/>
      <c r="I34" s="134"/>
      <c r="J34" s="134"/>
      <c r="K34" s="135"/>
      <c r="L34" s="135"/>
      <c r="M34" s="133"/>
      <c r="N34" s="133"/>
      <c r="O34" s="615"/>
      <c r="P34" s="616"/>
      <c r="Q34" s="618"/>
    </row>
    <row r="35" spans="1:17" s="136" customFormat="1" ht="13.5" x14ac:dyDescent="0.2">
      <c r="A35" s="132"/>
      <c r="B35" s="148">
        <v>7</v>
      </c>
      <c r="C35" s="615"/>
      <c r="D35" s="616"/>
      <c r="E35" s="617"/>
      <c r="F35" s="615"/>
      <c r="G35" s="616"/>
      <c r="H35" s="617"/>
      <c r="I35" s="134"/>
      <c r="J35" s="134"/>
      <c r="K35" s="135"/>
      <c r="L35" s="135"/>
      <c r="M35" s="133"/>
      <c r="N35" s="133"/>
      <c r="O35" s="615"/>
      <c r="P35" s="616"/>
      <c r="Q35" s="618"/>
    </row>
    <row r="36" spans="1:17" s="136" customFormat="1" ht="13.5" x14ac:dyDescent="0.2">
      <c r="A36" s="132"/>
      <c r="B36" s="148">
        <v>8</v>
      </c>
      <c r="C36" s="615"/>
      <c r="D36" s="616"/>
      <c r="E36" s="617"/>
      <c r="F36" s="615"/>
      <c r="G36" s="616"/>
      <c r="H36" s="617"/>
      <c r="I36" s="134"/>
      <c r="J36" s="134"/>
      <c r="K36" s="135"/>
      <c r="L36" s="135"/>
      <c r="M36" s="133"/>
      <c r="N36" s="133"/>
      <c r="O36" s="615"/>
      <c r="P36" s="616"/>
      <c r="Q36" s="618"/>
    </row>
    <row r="37" spans="1:17" s="136" customFormat="1" ht="13.5" x14ac:dyDescent="0.2">
      <c r="A37" s="132"/>
      <c r="B37" s="148">
        <v>9</v>
      </c>
      <c r="C37" s="615"/>
      <c r="D37" s="616"/>
      <c r="E37" s="617"/>
      <c r="F37" s="615"/>
      <c r="G37" s="616"/>
      <c r="H37" s="617"/>
      <c r="I37" s="134"/>
      <c r="J37" s="134"/>
      <c r="K37" s="135"/>
      <c r="L37" s="135"/>
      <c r="M37" s="133"/>
      <c r="N37" s="133"/>
      <c r="O37" s="615"/>
      <c r="P37" s="616"/>
      <c r="Q37" s="618"/>
    </row>
    <row r="38" spans="1:17" s="136" customFormat="1" ht="13.5" x14ac:dyDescent="0.2">
      <c r="A38" s="132"/>
      <c r="B38" s="148">
        <v>10</v>
      </c>
      <c r="C38" s="615"/>
      <c r="D38" s="616"/>
      <c r="E38" s="617"/>
      <c r="F38" s="615"/>
      <c r="G38" s="616"/>
      <c r="H38" s="617"/>
      <c r="I38" s="134"/>
      <c r="J38" s="134"/>
      <c r="K38" s="135"/>
      <c r="L38" s="135"/>
      <c r="M38" s="133"/>
      <c r="N38" s="133"/>
      <c r="O38" s="615"/>
      <c r="P38" s="616"/>
      <c r="Q38" s="618"/>
    </row>
    <row r="39" spans="1:17" s="121" customFormat="1" ht="16.5" x14ac:dyDescent="0.2">
      <c r="A39" s="120"/>
      <c r="B39" s="145"/>
      <c r="C39" s="127"/>
      <c r="D39" s="127"/>
      <c r="E39" s="127"/>
      <c r="F39" s="127"/>
      <c r="G39" s="127"/>
      <c r="H39" s="122"/>
      <c r="I39" s="122"/>
      <c r="J39" s="189"/>
      <c r="K39" s="189"/>
      <c r="L39" s="189"/>
      <c r="M39" s="127"/>
      <c r="N39" s="127"/>
      <c r="O39" s="127"/>
      <c r="P39" s="127"/>
      <c r="Q39" s="146"/>
    </row>
    <row r="40" spans="1:17" s="121" customFormat="1" ht="16.5" customHeight="1" x14ac:dyDescent="0.2">
      <c r="A40" s="120"/>
      <c r="B40" s="603" t="s">
        <v>93</v>
      </c>
      <c r="C40" s="604"/>
      <c r="D40" s="604"/>
      <c r="E40" s="604"/>
      <c r="F40" s="604"/>
      <c r="G40" s="604"/>
      <c r="H40" s="605"/>
      <c r="I40" s="197"/>
      <c r="J40" s="197"/>
      <c r="K40" s="198">
        <f>SUM(K29:K31)</f>
        <v>197568790</v>
      </c>
      <c r="L40" s="197"/>
      <c r="M40" s="606">
        <f>SUM(M29:M38)</f>
        <v>197568790</v>
      </c>
      <c r="N40" s="606"/>
      <c r="O40" s="607" t="s">
        <v>79</v>
      </c>
      <c r="P40" s="607"/>
      <c r="Q40" s="608"/>
    </row>
    <row r="41" spans="1:17" s="121" customFormat="1" ht="16.5" x14ac:dyDescent="0.2">
      <c r="A41" s="120"/>
      <c r="B41" s="609"/>
      <c r="C41" s="610"/>
      <c r="D41" s="610"/>
      <c r="E41" s="610"/>
      <c r="F41" s="610"/>
      <c r="G41" s="610"/>
      <c r="H41" s="610"/>
      <c r="I41" s="610"/>
      <c r="J41" s="610"/>
      <c r="K41" s="610"/>
      <c r="L41" s="610"/>
      <c r="M41" s="610"/>
      <c r="N41" s="610"/>
      <c r="O41" s="611"/>
      <c r="P41" s="611"/>
      <c r="Q41" s="612"/>
    </row>
    <row r="42" spans="1:17" s="131" customFormat="1" ht="17.25" thickBot="1" x14ac:dyDescent="0.25">
      <c r="A42" s="130"/>
      <c r="B42" s="509" t="s">
        <v>48</v>
      </c>
      <c r="C42" s="510"/>
      <c r="D42" s="510"/>
      <c r="E42" s="510"/>
      <c r="F42" s="510"/>
      <c r="G42" s="510"/>
      <c r="H42" s="510"/>
      <c r="I42" s="510"/>
      <c r="J42" s="510"/>
      <c r="K42" s="510"/>
      <c r="L42" s="510"/>
      <c r="M42" s="510"/>
      <c r="N42" s="510"/>
      <c r="O42" s="613" t="str">
        <f>O40</f>
        <v>NO CUMPLE</v>
      </c>
      <c r="P42" s="613"/>
      <c r="Q42" s="614"/>
    </row>
    <row r="43" spans="1:17" s="131" customFormat="1" ht="16.5" x14ac:dyDescent="0.2">
      <c r="A43" s="130"/>
      <c r="B43" s="874" t="s">
        <v>216</v>
      </c>
      <c r="C43" s="875"/>
      <c r="D43" s="875"/>
      <c r="E43" s="875"/>
      <c r="F43" s="875"/>
      <c r="G43" s="875"/>
      <c r="H43" s="875"/>
      <c r="I43" s="875"/>
      <c r="J43" s="875"/>
      <c r="K43" s="875"/>
      <c r="L43" s="875"/>
      <c r="M43" s="875"/>
      <c r="N43" s="875"/>
      <c r="O43" s="875"/>
      <c r="P43" s="875"/>
      <c r="Q43" s="875"/>
    </row>
    <row r="44" spans="1:17" s="131" customFormat="1" ht="16.5" x14ac:dyDescent="0.2">
      <c r="A44" s="130"/>
      <c r="B44" s="876"/>
      <c r="C44" s="876"/>
      <c r="D44" s="876"/>
      <c r="E44" s="876"/>
      <c r="F44" s="876"/>
      <c r="G44" s="876"/>
      <c r="H44" s="876"/>
      <c r="I44" s="876"/>
      <c r="J44" s="876"/>
      <c r="K44" s="876"/>
      <c r="L44" s="876"/>
      <c r="M44" s="876"/>
      <c r="N44" s="876"/>
      <c r="O44" s="876"/>
      <c r="P44" s="876"/>
      <c r="Q44" s="876"/>
    </row>
    <row r="45" spans="1:17" s="121" customFormat="1" ht="17.25" thickBot="1" x14ac:dyDescent="0.25">
      <c r="A45" s="120"/>
      <c r="B45" s="877"/>
      <c r="C45" s="877"/>
      <c r="D45" s="877"/>
      <c r="E45" s="877"/>
      <c r="F45" s="877"/>
      <c r="G45" s="877"/>
      <c r="H45" s="877"/>
      <c r="I45" s="877"/>
      <c r="J45" s="877"/>
      <c r="K45" s="877"/>
      <c r="L45" s="877"/>
      <c r="M45" s="877"/>
      <c r="N45" s="877"/>
      <c r="O45" s="877"/>
      <c r="P45" s="877"/>
      <c r="Q45" s="877"/>
    </row>
    <row r="46" spans="1:17" s="121" customFormat="1" ht="16.5" x14ac:dyDescent="0.2">
      <c r="A46" s="120"/>
      <c r="B46" s="591" t="s">
        <v>46</v>
      </c>
      <c r="C46" s="592"/>
      <c r="D46" s="592"/>
      <c r="E46" s="592"/>
      <c r="F46" s="592"/>
      <c r="G46" s="592"/>
      <c r="H46" s="592"/>
      <c r="I46" s="592"/>
      <c r="J46" s="592"/>
      <c r="K46" s="592"/>
      <c r="L46" s="592"/>
      <c r="M46" s="592"/>
      <c r="N46" s="592"/>
      <c r="O46" s="592"/>
      <c r="P46" s="592"/>
      <c r="Q46" s="593"/>
    </row>
    <row r="47" spans="1:17" s="121" customFormat="1" ht="16.5" x14ac:dyDescent="0.2">
      <c r="A47" s="120"/>
      <c r="B47" s="594" t="s">
        <v>113</v>
      </c>
      <c r="C47" s="595"/>
      <c r="D47" s="595"/>
      <c r="E47" s="595"/>
      <c r="F47" s="595"/>
      <c r="G47" s="595"/>
      <c r="H47" s="595"/>
      <c r="I47" s="595"/>
      <c r="J47" s="595"/>
      <c r="K47" s="595"/>
      <c r="L47" s="595"/>
      <c r="M47" s="595"/>
      <c r="N47" s="595"/>
      <c r="O47" s="595"/>
      <c r="P47" s="595"/>
      <c r="Q47" s="596"/>
    </row>
    <row r="48" spans="1:17" s="129" customFormat="1" ht="100.5" customHeight="1" x14ac:dyDescent="0.2">
      <c r="A48" s="128"/>
      <c r="B48" s="597" t="s">
        <v>166</v>
      </c>
      <c r="C48" s="598"/>
      <c r="D48" s="598"/>
      <c r="E48" s="598"/>
      <c r="F48" s="598"/>
      <c r="G48" s="598"/>
      <c r="H48" s="598"/>
      <c r="I48" s="598"/>
      <c r="J48" s="598"/>
      <c r="K48" s="598"/>
      <c r="L48" s="598"/>
      <c r="M48" s="598"/>
      <c r="N48" s="598"/>
      <c r="O48" s="598"/>
      <c r="P48" s="598"/>
      <c r="Q48" s="599"/>
    </row>
    <row r="49" spans="1:17" s="131" customFormat="1" ht="17.25" thickBot="1" x14ac:dyDescent="0.25">
      <c r="A49" s="130"/>
      <c r="B49" s="143"/>
      <c r="C49" s="143"/>
      <c r="D49" s="143"/>
      <c r="E49" s="143"/>
      <c r="F49" s="143"/>
      <c r="G49" s="143"/>
      <c r="H49" s="143"/>
      <c r="I49" s="143"/>
      <c r="J49" s="143"/>
      <c r="K49" s="143"/>
      <c r="L49" s="143"/>
      <c r="M49" s="143"/>
      <c r="N49" s="143"/>
      <c r="O49" s="189"/>
      <c r="P49" s="189"/>
      <c r="Q49" s="189"/>
    </row>
    <row r="50" spans="1:17" s="121" customFormat="1" ht="17.25" thickBot="1" x14ac:dyDescent="0.3">
      <c r="A50" s="120"/>
      <c r="B50" s="149" t="s">
        <v>55</v>
      </c>
      <c r="C50" s="150"/>
      <c r="D50" s="150"/>
      <c r="E50" s="151"/>
      <c r="F50" s="151"/>
      <c r="G50" s="600" t="s">
        <v>56</v>
      </c>
      <c r="H50" s="601"/>
      <c r="I50" s="601"/>
      <c r="J50" s="601"/>
      <c r="K50" s="601"/>
      <c r="L50" s="601"/>
      <c r="M50" s="602"/>
      <c r="N50" s="152" t="s">
        <v>57</v>
      </c>
      <c r="O50" s="152">
        <v>79569675</v>
      </c>
      <c r="P50" s="152"/>
      <c r="Q50" s="153"/>
    </row>
    <row r="51" spans="1:17" s="121" customFormat="1" ht="17.25" thickBot="1" x14ac:dyDescent="0.25">
      <c r="A51" s="120"/>
      <c r="B51" s="199" t="s">
        <v>133</v>
      </c>
      <c r="C51" s="154"/>
      <c r="D51" s="154"/>
      <c r="E51" s="154"/>
      <c r="F51" s="154"/>
      <c r="G51" s="154"/>
      <c r="H51" s="154"/>
      <c r="I51" s="155" t="s">
        <v>58</v>
      </c>
      <c r="J51" s="200">
        <v>10</v>
      </c>
      <c r="K51" s="157"/>
      <c r="L51" s="154"/>
      <c r="M51" s="587"/>
      <c r="N51" s="588"/>
      <c r="O51" s="588"/>
      <c r="P51" s="588"/>
      <c r="Q51" s="589"/>
    </row>
    <row r="52" spans="1:17" ht="13.5" thickBot="1" x14ac:dyDescent="0.25">
      <c r="A52" s="93"/>
      <c r="B52" s="154"/>
      <c r="C52" s="154"/>
      <c r="D52" s="154"/>
      <c r="E52" s="154"/>
      <c r="F52" s="154"/>
      <c r="G52" s="154"/>
      <c r="H52" s="154"/>
      <c r="I52" s="564">
        <v>2005</v>
      </c>
      <c r="J52" s="565"/>
      <c r="K52" s="566"/>
      <c r="L52" s="154"/>
      <c r="M52" s="158"/>
      <c r="N52" s="159"/>
      <c r="O52" s="160"/>
      <c r="P52" s="161"/>
      <c r="Q52" s="201"/>
    </row>
    <row r="53" spans="1:17" ht="13.5" thickBot="1" x14ac:dyDescent="0.25">
      <c r="A53" s="93"/>
      <c r="B53" s="567" t="s">
        <v>59</v>
      </c>
      <c r="C53" s="568"/>
      <c r="D53" s="568"/>
      <c r="E53" s="568"/>
      <c r="F53" s="567" t="s">
        <v>60</v>
      </c>
      <c r="G53" s="568"/>
      <c r="H53" s="569"/>
      <c r="I53" s="570">
        <f ca="1">(TODAY()-DATE(I55,J55,K55))/365</f>
        <v>14.008219178082191</v>
      </c>
      <c r="J53" s="571"/>
      <c r="K53" s="572"/>
      <c r="L53" s="154"/>
      <c r="M53" s="158"/>
      <c r="N53" s="159"/>
      <c r="O53" s="160"/>
      <c r="P53" s="161"/>
      <c r="Q53" s="201"/>
    </row>
    <row r="54" spans="1:17" x14ac:dyDescent="0.2">
      <c r="A54" s="93"/>
      <c r="B54" s="573" t="s">
        <v>61</v>
      </c>
      <c r="C54" s="574"/>
      <c r="D54" s="574"/>
      <c r="E54" s="574"/>
      <c r="F54" s="574"/>
      <c r="G54" s="574"/>
      <c r="H54" s="575"/>
      <c r="I54" s="163" t="s">
        <v>62</v>
      </c>
      <c r="J54" s="163" t="s">
        <v>63</v>
      </c>
      <c r="K54" s="164" t="s">
        <v>64</v>
      </c>
      <c r="L54" s="165"/>
      <c r="M54" s="158"/>
      <c r="N54" s="159"/>
      <c r="O54" s="160"/>
      <c r="P54" s="161"/>
      <c r="Q54" s="201"/>
    </row>
    <row r="55" spans="1:17" ht="13.5" thickBot="1" x14ac:dyDescent="0.25">
      <c r="A55" s="93"/>
      <c r="B55" s="576"/>
      <c r="C55" s="577"/>
      <c r="D55" s="577"/>
      <c r="E55" s="577"/>
      <c r="F55" s="577"/>
      <c r="G55" s="577"/>
      <c r="H55" s="578"/>
      <c r="I55" s="166">
        <v>2004</v>
      </c>
      <c r="J55" s="166">
        <v>9</v>
      </c>
      <c r="K55" s="167">
        <v>18</v>
      </c>
      <c r="L55" s="168"/>
      <c r="M55" s="169"/>
      <c r="N55" s="170"/>
      <c r="O55" s="171"/>
      <c r="P55" s="172"/>
      <c r="Q55" s="202"/>
    </row>
    <row r="56" spans="1:17" ht="13.5" thickBot="1" x14ac:dyDescent="0.25">
      <c r="B56" s="154"/>
      <c r="C56" s="154"/>
      <c r="D56" s="154"/>
      <c r="E56" s="154"/>
      <c r="F56" s="154"/>
      <c r="G56" s="154"/>
      <c r="H56" s="154"/>
      <c r="I56" s="154"/>
      <c r="J56" s="154"/>
      <c r="K56" s="154"/>
      <c r="L56" s="154"/>
      <c r="M56" s="154"/>
      <c r="N56" s="154"/>
      <c r="O56" s="174"/>
      <c r="P56" s="174"/>
      <c r="Q56" s="203"/>
    </row>
    <row r="57" spans="1:17" ht="13.5" thickBot="1" x14ac:dyDescent="0.25">
      <c r="B57" s="579" t="s">
        <v>65</v>
      </c>
      <c r="C57" s="580"/>
      <c r="D57" s="580"/>
      <c r="E57" s="580"/>
      <c r="F57" s="581"/>
      <c r="G57" s="582"/>
      <c r="H57" s="583"/>
      <c r="I57" s="584"/>
      <c r="J57" s="584"/>
      <c r="K57" s="175"/>
      <c r="L57" s="545" t="s">
        <v>66</v>
      </c>
      <c r="M57" s="546"/>
      <c r="N57" s="546"/>
      <c r="O57" s="546"/>
      <c r="P57" s="546"/>
      <c r="Q57" s="547"/>
    </row>
    <row r="58" spans="1:17" x14ac:dyDescent="0.2">
      <c r="B58" s="551" t="s">
        <v>67</v>
      </c>
      <c r="C58" s="552"/>
      <c r="D58" s="552"/>
      <c r="E58" s="552"/>
      <c r="F58" s="590">
        <v>5</v>
      </c>
      <c r="G58" s="590"/>
      <c r="H58" s="176" t="s">
        <v>68</v>
      </c>
      <c r="I58" s="554" t="str">
        <f>IF(F59&gt;F58,$R$10,$S$10)</f>
        <v>NO CUMPLE</v>
      </c>
      <c r="J58" s="556">
        <f>IF(F59&lt;=O52,Q52,IF(AND(F59&gt;M53,F59&lt;=O53),Q53,IF(AND(F59&gt;M54,F59&lt;=O54),Q54,IF(F59&gt;M55,Q55,"REVISAR"))))</f>
        <v>0</v>
      </c>
      <c r="K58" s="154"/>
      <c r="L58" s="548"/>
      <c r="M58" s="549"/>
      <c r="N58" s="549"/>
      <c r="O58" s="549"/>
      <c r="P58" s="549"/>
      <c r="Q58" s="550"/>
    </row>
    <row r="59" spans="1:17" ht="13.5" thickBot="1" x14ac:dyDescent="0.25">
      <c r="B59" s="558" t="s">
        <v>69</v>
      </c>
      <c r="C59" s="559"/>
      <c r="D59" s="559"/>
      <c r="E59" s="559"/>
      <c r="F59" s="560">
        <f>SUM(Q63:Q81)</f>
        <v>0.50547945205471478</v>
      </c>
      <c r="G59" s="560"/>
      <c r="H59" s="177" t="s">
        <v>68</v>
      </c>
      <c r="I59" s="555"/>
      <c r="J59" s="557"/>
      <c r="K59" s="178"/>
      <c r="L59" s="561" t="str">
        <f ca="1">IF(I53&gt;J51,"CUMPLE","NO CUMPLE")</f>
        <v>CUMPLE</v>
      </c>
      <c r="M59" s="562"/>
      <c r="N59" s="562"/>
      <c r="O59" s="562"/>
      <c r="P59" s="562"/>
      <c r="Q59" s="563"/>
    </row>
    <row r="60" spans="1:17" ht="13.5" thickBot="1" x14ac:dyDescent="0.25">
      <c r="B60" s="154"/>
      <c r="C60" s="154"/>
      <c r="D60" s="154"/>
      <c r="E60" s="154"/>
      <c r="F60" s="154"/>
      <c r="G60" s="154"/>
      <c r="H60" s="154"/>
      <c r="I60" s="154"/>
      <c r="J60" s="154"/>
      <c r="K60" s="154"/>
      <c r="L60" s="154"/>
      <c r="M60" s="154"/>
      <c r="N60" s="154"/>
      <c r="O60" s="154"/>
      <c r="P60" s="154"/>
      <c r="Q60" s="154"/>
    </row>
    <row r="61" spans="1:17" x14ac:dyDescent="0.2">
      <c r="B61" s="532" t="s">
        <v>70</v>
      </c>
      <c r="C61" s="534" t="s">
        <v>71</v>
      </c>
      <c r="D61" s="534" t="s">
        <v>72</v>
      </c>
      <c r="E61" s="536" t="s">
        <v>94</v>
      </c>
      <c r="F61" s="537"/>
      <c r="G61" s="537"/>
      <c r="H61" s="537"/>
      <c r="I61" s="537"/>
      <c r="J61" s="538"/>
      <c r="K61" s="542" t="s">
        <v>73</v>
      </c>
      <c r="L61" s="543"/>
      <c r="M61" s="544"/>
      <c r="N61" s="542" t="s">
        <v>74</v>
      </c>
      <c r="O61" s="543"/>
      <c r="P61" s="544"/>
      <c r="Q61" s="527" t="s">
        <v>75</v>
      </c>
    </row>
    <row r="62" spans="1:17" x14ac:dyDescent="0.2">
      <c r="B62" s="533"/>
      <c r="C62" s="535"/>
      <c r="D62" s="535"/>
      <c r="E62" s="539"/>
      <c r="F62" s="540"/>
      <c r="G62" s="540"/>
      <c r="H62" s="540"/>
      <c r="I62" s="540"/>
      <c r="J62" s="541"/>
      <c r="K62" s="179" t="s">
        <v>62</v>
      </c>
      <c r="L62" s="180" t="s">
        <v>63</v>
      </c>
      <c r="M62" s="181" t="s">
        <v>64</v>
      </c>
      <c r="N62" s="179" t="s">
        <v>62</v>
      </c>
      <c r="O62" s="180" t="s">
        <v>63</v>
      </c>
      <c r="P62" s="181" t="s">
        <v>64</v>
      </c>
      <c r="Q62" s="528"/>
    </row>
    <row r="63" spans="1:17" x14ac:dyDescent="0.2">
      <c r="B63" s="182"/>
      <c r="C63" s="183"/>
      <c r="D63" s="184"/>
      <c r="E63" s="519" t="s">
        <v>134</v>
      </c>
      <c r="F63" s="519"/>
      <c r="G63" s="519"/>
      <c r="H63" s="519"/>
      <c r="I63" s="519"/>
      <c r="J63" s="519"/>
      <c r="K63" s="185">
        <v>2005</v>
      </c>
      <c r="L63" s="185">
        <v>11</v>
      </c>
      <c r="M63" s="185">
        <v>17</v>
      </c>
      <c r="N63" s="185">
        <v>2005</v>
      </c>
      <c r="O63" s="185">
        <v>12</v>
      </c>
      <c r="P63" s="185">
        <v>19</v>
      </c>
      <c r="Q63" s="186">
        <f t="shared" ref="Q63:Q81" si="0">(N63+(O63/12)+(P63/365))-(K63+(L63/12)+(M63/365))</f>
        <v>8.8812785387972326E-2</v>
      </c>
    </row>
    <row r="64" spans="1:17" x14ac:dyDescent="0.2">
      <c r="B64" s="187"/>
      <c r="C64" s="183"/>
      <c r="D64" s="184"/>
      <c r="E64" s="519" t="s">
        <v>135</v>
      </c>
      <c r="F64" s="519"/>
      <c r="G64" s="519"/>
      <c r="H64" s="519"/>
      <c r="I64" s="519"/>
      <c r="J64" s="519"/>
      <c r="K64" s="185">
        <v>2011</v>
      </c>
      <c r="L64" s="185">
        <v>8</v>
      </c>
      <c r="M64" s="185">
        <v>15</v>
      </c>
      <c r="N64" s="185">
        <v>2011</v>
      </c>
      <c r="O64" s="185">
        <v>12</v>
      </c>
      <c r="P64" s="185">
        <v>15</v>
      </c>
      <c r="Q64" s="186">
        <f t="shared" si="0"/>
        <v>0.33333333333325754</v>
      </c>
    </row>
    <row r="65" spans="2:17" x14ac:dyDescent="0.2">
      <c r="B65" s="187"/>
      <c r="C65" s="183"/>
      <c r="D65" s="184"/>
      <c r="E65" s="529" t="s">
        <v>125</v>
      </c>
      <c r="F65" s="530"/>
      <c r="G65" s="530"/>
      <c r="H65" s="530"/>
      <c r="I65" s="530"/>
      <c r="J65" s="531"/>
      <c r="K65" s="185">
        <v>2016</v>
      </c>
      <c r="L65" s="185">
        <v>7</v>
      </c>
      <c r="M65" s="185">
        <v>15</v>
      </c>
      <c r="N65" s="185">
        <v>2016</v>
      </c>
      <c r="O65" s="185">
        <v>8</v>
      </c>
      <c r="P65" s="185">
        <v>15</v>
      </c>
      <c r="Q65" s="186">
        <f t="shared" si="0"/>
        <v>8.3333333333484916E-2</v>
      </c>
    </row>
    <row r="66" spans="2:17" x14ac:dyDescent="0.2">
      <c r="B66" s="182"/>
      <c r="C66" s="183"/>
      <c r="D66" s="184"/>
      <c r="E66" s="519"/>
      <c r="F66" s="519"/>
      <c r="G66" s="519"/>
      <c r="H66" s="519"/>
      <c r="I66" s="519"/>
      <c r="J66" s="519"/>
      <c r="K66" s="185"/>
      <c r="L66" s="185"/>
      <c r="M66" s="185"/>
      <c r="N66" s="185"/>
      <c r="O66" s="185"/>
      <c r="P66" s="185"/>
      <c r="Q66" s="186">
        <f t="shared" si="0"/>
        <v>0</v>
      </c>
    </row>
    <row r="67" spans="2:17" x14ac:dyDescent="0.2">
      <c r="B67" s="182"/>
      <c r="C67" s="183"/>
      <c r="D67" s="184"/>
      <c r="E67" s="519"/>
      <c r="F67" s="519"/>
      <c r="G67" s="519"/>
      <c r="H67" s="519"/>
      <c r="I67" s="519"/>
      <c r="J67" s="519"/>
      <c r="K67" s="185"/>
      <c r="L67" s="185"/>
      <c r="M67" s="185"/>
      <c r="N67" s="185"/>
      <c r="O67" s="185"/>
      <c r="P67" s="185"/>
      <c r="Q67" s="186">
        <f t="shared" si="0"/>
        <v>0</v>
      </c>
    </row>
    <row r="68" spans="2:17" x14ac:dyDescent="0.2">
      <c r="B68" s="182"/>
      <c r="C68" s="183"/>
      <c r="D68" s="184"/>
      <c r="E68" s="519"/>
      <c r="F68" s="519"/>
      <c r="G68" s="519"/>
      <c r="H68" s="519"/>
      <c r="I68" s="519"/>
      <c r="J68" s="519"/>
      <c r="K68" s="185"/>
      <c r="L68" s="185"/>
      <c r="M68" s="185"/>
      <c r="N68" s="185"/>
      <c r="O68" s="185"/>
      <c r="P68" s="185"/>
      <c r="Q68" s="186">
        <f t="shared" si="0"/>
        <v>0</v>
      </c>
    </row>
    <row r="69" spans="2:17" x14ac:dyDescent="0.2">
      <c r="B69" s="182"/>
      <c r="C69" s="182"/>
      <c r="D69" s="184"/>
      <c r="E69" s="519"/>
      <c r="F69" s="519"/>
      <c r="G69" s="519"/>
      <c r="H69" s="519"/>
      <c r="I69" s="519"/>
      <c r="J69" s="519"/>
      <c r="K69" s="185"/>
      <c r="L69" s="185"/>
      <c r="M69" s="185"/>
      <c r="N69" s="185"/>
      <c r="O69" s="185"/>
      <c r="P69" s="185"/>
      <c r="Q69" s="186">
        <f t="shared" si="0"/>
        <v>0</v>
      </c>
    </row>
    <row r="70" spans="2:17" x14ac:dyDescent="0.2">
      <c r="B70" s="182"/>
      <c r="C70" s="182"/>
      <c r="D70" s="184"/>
      <c r="E70" s="519"/>
      <c r="F70" s="519"/>
      <c r="G70" s="519"/>
      <c r="H70" s="519"/>
      <c r="I70" s="519"/>
      <c r="J70" s="519"/>
      <c r="K70" s="185"/>
      <c r="L70" s="185"/>
      <c r="M70" s="185"/>
      <c r="N70" s="185"/>
      <c r="O70" s="185"/>
      <c r="P70" s="185"/>
      <c r="Q70" s="186">
        <f t="shared" si="0"/>
        <v>0</v>
      </c>
    </row>
    <row r="71" spans="2:17" x14ac:dyDescent="0.2">
      <c r="B71" s="182"/>
      <c r="C71" s="182"/>
      <c r="D71" s="184"/>
      <c r="E71" s="519"/>
      <c r="F71" s="519"/>
      <c r="G71" s="519"/>
      <c r="H71" s="519"/>
      <c r="I71" s="519"/>
      <c r="J71" s="519"/>
      <c r="K71" s="185"/>
      <c r="L71" s="185"/>
      <c r="M71" s="185"/>
      <c r="N71" s="185"/>
      <c r="O71" s="185"/>
      <c r="P71" s="185"/>
      <c r="Q71" s="186">
        <f t="shared" si="0"/>
        <v>0</v>
      </c>
    </row>
    <row r="72" spans="2:17" x14ac:dyDescent="0.2">
      <c r="B72" s="182"/>
      <c r="C72" s="182"/>
      <c r="D72" s="184"/>
      <c r="E72" s="519"/>
      <c r="F72" s="519"/>
      <c r="G72" s="519"/>
      <c r="H72" s="519"/>
      <c r="I72" s="519"/>
      <c r="J72" s="519"/>
      <c r="K72" s="185"/>
      <c r="L72" s="185"/>
      <c r="M72" s="185"/>
      <c r="N72" s="185"/>
      <c r="O72" s="185"/>
      <c r="P72" s="185"/>
      <c r="Q72" s="186">
        <f t="shared" si="0"/>
        <v>0</v>
      </c>
    </row>
    <row r="73" spans="2:17" x14ac:dyDescent="0.2">
      <c r="B73" s="182"/>
      <c r="C73" s="182"/>
      <c r="D73" s="184"/>
      <c r="E73" s="519"/>
      <c r="F73" s="519"/>
      <c r="G73" s="519"/>
      <c r="H73" s="519"/>
      <c r="I73" s="519"/>
      <c r="J73" s="519"/>
      <c r="K73" s="185"/>
      <c r="L73" s="185"/>
      <c r="M73" s="185"/>
      <c r="N73" s="185"/>
      <c r="O73" s="185"/>
      <c r="P73" s="185"/>
      <c r="Q73" s="186">
        <f t="shared" si="0"/>
        <v>0</v>
      </c>
    </row>
    <row r="74" spans="2:17" x14ac:dyDescent="0.2">
      <c r="B74" s="182"/>
      <c r="C74" s="182"/>
      <c r="D74" s="184"/>
      <c r="E74" s="519"/>
      <c r="F74" s="519"/>
      <c r="G74" s="519"/>
      <c r="H74" s="519"/>
      <c r="I74" s="519"/>
      <c r="J74" s="519"/>
      <c r="K74" s="185"/>
      <c r="L74" s="185"/>
      <c r="M74" s="185"/>
      <c r="N74" s="185"/>
      <c r="O74" s="185"/>
      <c r="P74" s="185"/>
      <c r="Q74" s="186">
        <f t="shared" si="0"/>
        <v>0</v>
      </c>
    </row>
    <row r="75" spans="2:17" x14ac:dyDescent="0.2">
      <c r="B75" s="182"/>
      <c r="C75" s="182"/>
      <c r="D75" s="184"/>
      <c r="E75" s="519"/>
      <c r="F75" s="519"/>
      <c r="G75" s="519"/>
      <c r="H75" s="519"/>
      <c r="I75" s="519"/>
      <c r="J75" s="519"/>
      <c r="K75" s="185"/>
      <c r="L75" s="185"/>
      <c r="M75" s="185"/>
      <c r="N75" s="185"/>
      <c r="O75" s="185"/>
      <c r="P75" s="185"/>
      <c r="Q75" s="186">
        <f t="shared" si="0"/>
        <v>0</v>
      </c>
    </row>
    <row r="76" spans="2:17" x14ac:dyDescent="0.2">
      <c r="B76" s="182"/>
      <c r="C76" s="182"/>
      <c r="D76" s="184"/>
      <c r="E76" s="519"/>
      <c r="F76" s="519"/>
      <c r="G76" s="519"/>
      <c r="H76" s="519"/>
      <c r="I76" s="519"/>
      <c r="J76" s="519"/>
      <c r="K76" s="185"/>
      <c r="L76" s="185"/>
      <c r="M76" s="185"/>
      <c r="N76" s="185"/>
      <c r="O76" s="185"/>
      <c r="P76" s="185"/>
      <c r="Q76" s="186">
        <f t="shared" si="0"/>
        <v>0</v>
      </c>
    </row>
    <row r="77" spans="2:17" x14ac:dyDescent="0.2">
      <c r="B77" s="182"/>
      <c r="C77" s="182"/>
      <c r="D77" s="184"/>
      <c r="E77" s="519"/>
      <c r="F77" s="519"/>
      <c r="G77" s="519"/>
      <c r="H77" s="519"/>
      <c r="I77" s="519"/>
      <c r="J77" s="519"/>
      <c r="K77" s="185"/>
      <c r="L77" s="185"/>
      <c r="M77" s="185"/>
      <c r="N77" s="185"/>
      <c r="O77" s="185"/>
      <c r="P77" s="185"/>
      <c r="Q77" s="186">
        <f t="shared" si="0"/>
        <v>0</v>
      </c>
    </row>
    <row r="78" spans="2:17" x14ac:dyDescent="0.2">
      <c r="B78" s="182"/>
      <c r="C78" s="182"/>
      <c r="D78" s="184"/>
      <c r="E78" s="519"/>
      <c r="F78" s="519"/>
      <c r="G78" s="519"/>
      <c r="H78" s="519"/>
      <c r="I78" s="519"/>
      <c r="J78" s="519"/>
      <c r="K78" s="185"/>
      <c r="L78" s="185"/>
      <c r="M78" s="185"/>
      <c r="N78" s="185"/>
      <c r="O78" s="185"/>
      <c r="P78" s="185"/>
      <c r="Q78" s="186">
        <f t="shared" si="0"/>
        <v>0</v>
      </c>
    </row>
    <row r="79" spans="2:17" x14ac:dyDescent="0.2">
      <c r="B79" s="182"/>
      <c r="C79" s="182"/>
      <c r="D79" s="184"/>
      <c r="E79" s="519"/>
      <c r="F79" s="519"/>
      <c r="G79" s="519"/>
      <c r="H79" s="519"/>
      <c r="I79" s="519"/>
      <c r="J79" s="519"/>
      <c r="K79" s="185"/>
      <c r="L79" s="185"/>
      <c r="M79" s="185"/>
      <c r="N79" s="185"/>
      <c r="O79" s="185"/>
      <c r="P79" s="185"/>
      <c r="Q79" s="186">
        <f t="shared" si="0"/>
        <v>0</v>
      </c>
    </row>
    <row r="80" spans="2:17" x14ac:dyDescent="0.2">
      <c r="B80" s="182"/>
      <c r="C80" s="182"/>
      <c r="D80" s="184"/>
      <c r="E80" s="519"/>
      <c r="F80" s="519"/>
      <c r="G80" s="519"/>
      <c r="H80" s="519"/>
      <c r="I80" s="519"/>
      <c r="J80" s="519"/>
      <c r="K80" s="185"/>
      <c r="L80" s="185"/>
      <c r="M80" s="185"/>
      <c r="N80" s="185"/>
      <c r="O80" s="185"/>
      <c r="P80" s="185"/>
      <c r="Q80" s="186">
        <f t="shared" si="0"/>
        <v>0</v>
      </c>
    </row>
    <row r="81" spans="2:17" ht="13.5" thickBot="1" x14ac:dyDescent="0.25">
      <c r="B81" s="182"/>
      <c r="C81" s="182"/>
      <c r="D81" s="184"/>
      <c r="E81" s="519"/>
      <c r="F81" s="519"/>
      <c r="G81" s="519"/>
      <c r="H81" s="519"/>
      <c r="I81" s="519"/>
      <c r="J81" s="519"/>
      <c r="K81" s="185"/>
      <c r="L81" s="185"/>
      <c r="M81" s="185"/>
      <c r="N81" s="185"/>
      <c r="O81" s="185"/>
      <c r="P81" s="185"/>
      <c r="Q81" s="186">
        <f t="shared" si="0"/>
        <v>0</v>
      </c>
    </row>
    <row r="82" spans="2:17" ht="13.5" thickBot="1" x14ac:dyDescent="0.25">
      <c r="B82" s="520" t="str">
        <f ca="1">IF(AND(I58=$R$10,L59=$B$21),"CUMPLE","NO CUMPLE")</f>
        <v>NO CUMPLE</v>
      </c>
      <c r="C82" s="521"/>
      <c r="D82" s="521"/>
      <c r="E82" s="521"/>
      <c r="F82" s="521"/>
      <c r="G82" s="521"/>
      <c r="H82" s="521"/>
      <c r="I82" s="521"/>
      <c r="J82" s="521"/>
      <c r="K82" s="521"/>
      <c r="L82" s="521"/>
      <c r="M82" s="521"/>
      <c r="N82" s="521"/>
      <c r="O82" s="521"/>
      <c r="P82" s="521"/>
      <c r="Q82" s="522"/>
    </row>
    <row r="83" spans="2:17" ht="42" customHeight="1" thickBot="1" x14ac:dyDescent="0.25">
      <c r="B83" s="872" t="s">
        <v>213</v>
      </c>
      <c r="C83" s="873"/>
      <c r="D83" s="873"/>
      <c r="E83" s="873"/>
      <c r="F83" s="873"/>
      <c r="G83" s="873"/>
      <c r="H83" s="873"/>
      <c r="I83" s="873"/>
      <c r="J83" s="873"/>
      <c r="K83" s="873"/>
      <c r="L83" s="873"/>
      <c r="M83" s="873"/>
      <c r="N83" s="873"/>
      <c r="O83" s="873"/>
      <c r="P83" s="873"/>
      <c r="Q83" s="873"/>
    </row>
    <row r="84" spans="2:17" ht="29.25" customHeight="1" thickBot="1" x14ac:dyDescent="0.25">
      <c r="B84" s="523"/>
      <c r="C84" s="524"/>
      <c r="D84" s="524"/>
      <c r="E84" s="524"/>
      <c r="F84" s="524"/>
      <c r="G84" s="524"/>
      <c r="H84" s="524"/>
      <c r="I84" s="524"/>
      <c r="J84" s="524"/>
      <c r="K84" s="524"/>
      <c r="L84" s="524"/>
      <c r="M84" s="524"/>
      <c r="N84" s="524"/>
      <c r="O84" s="524"/>
      <c r="P84" s="524"/>
      <c r="Q84" s="524"/>
    </row>
    <row r="85" spans="2:17" ht="13.5" thickBot="1" x14ac:dyDescent="0.25">
      <c r="B85" s="154"/>
      <c r="C85" s="154"/>
      <c r="D85" s="154"/>
      <c r="E85" s="154"/>
      <c r="F85" s="154"/>
      <c r="G85" s="154"/>
      <c r="H85" s="154"/>
      <c r="I85" s="155" t="s">
        <v>58</v>
      </c>
      <c r="J85" s="156">
        <v>5</v>
      </c>
      <c r="K85" s="157"/>
      <c r="L85" s="154"/>
      <c r="M85" s="587"/>
      <c r="N85" s="588"/>
      <c r="O85" s="588"/>
      <c r="P85" s="588"/>
      <c r="Q85" s="589"/>
    </row>
    <row r="86" spans="2:17" ht="13.5" thickBot="1" x14ac:dyDescent="0.25">
      <c r="B86" s="154"/>
      <c r="C86" s="154"/>
      <c r="D86" s="154"/>
      <c r="E86" s="154"/>
      <c r="F86" s="154"/>
      <c r="G86" s="154"/>
      <c r="H86" s="154"/>
      <c r="I86" s="564">
        <v>2005</v>
      </c>
      <c r="J86" s="565"/>
      <c r="K86" s="566"/>
      <c r="L86" s="154"/>
      <c r="M86" s="158"/>
      <c r="N86" s="159"/>
      <c r="O86" s="160"/>
      <c r="P86" s="161"/>
      <c r="Q86" s="162"/>
    </row>
    <row r="87" spans="2:17" ht="13.5" thickBot="1" x14ac:dyDescent="0.25">
      <c r="B87" s="567" t="s">
        <v>76</v>
      </c>
      <c r="C87" s="568"/>
      <c r="D87" s="568"/>
      <c r="E87" s="568"/>
      <c r="F87" s="567" t="s">
        <v>60</v>
      </c>
      <c r="G87" s="568"/>
      <c r="H87" s="569"/>
      <c r="I87" s="570">
        <f ca="1">(TODAY()-DATE(I89,J89,K89))/365</f>
        <v>9.8136986301369866</v>
      </c>
      <c r="J87" s="571"/>
      <c r="K87" s="572"/>
      <c r="L87" s="154"/>
      <c r="M87" s="158"/>
      <c r="N87" s="159"/>
      <c r="O87" s="160"/>
      <c r="P87" s="161"/>
      <c r="Q87" s="162"/>
    </row>
    <row r="88" spans="2:17" x14ac:dyDescent="0.2">
      <c r="B88" s="573" t="s">
        <v>159</v>
      </c>
      <c r="C88" s="574"/>
      <c r="D88" s="574"/>
      <c r="E88" s="574"/>
      <c r="F88" s="574"/>
      <c r="G88" s="574"/>
      <c r="H88" s="575"/>
      <c r="I88" s="163" t="s">
        <v>62</v>
      </c>
      <c r="J88" s="163" t="s">
        <v>63</v>
      </c>
      <c r="K88" s="164" t="s">
        <v>64</v>
      </c>
      <c r="L88" s="165"/>
      <c r="M88" s="158"/>
      <c r="N88" s="159"/>
      <c r="O88" s="160"/>
      <c r="P88" s="161"/>
      <c r="Q88" s="162"/>
    </row>
    <row r="89" spans="2:17" ht="13.5" thickBot="1" x14ac:dyDescent="0.25">
      <c r="B89" s="576"/>
      <c r="C89" s="577"/>
      <c r="D89" s="577"/>
      <c r="E89" s="577"/>
      <c r="F89" s="577"/>
      <c r="G89" s="577"/>
      <c r="H89" s="578"/>
      <c r="I89" s="166">
        <v>2008</v>
      </c>
      <c r="J89" s="166">
        <v>11</v>
      </c>
      <c r="K89" s="167">
        <v>27</v>
      </c>
      <c r="L89" s="168"/>
      <c r="M89" s="169"/>
      <c r="N89" s="170"/>
      <c r="O89" s="171"/>
      <c r="P89" s="172"/>
      <c r="Q89" s="173"/>
    </row>
    <row r="90" spans="2:17" ht="13.5" thickBot="1" x14ac:dyDescent="0.25">
      <c r="B90" s="154"/>
      <c r="C90" s="154"/>
      <c r="D90" s="154"/>
      <c r="E90" s="154"/>
      <c r="F90" s="154"/>
      <c r="G90" s="154"/>
      <c r="H90" s="154"/>
      <c r="I90" s="154"/>
      <c r="J90" s="154"/>
      <c r="K90" s="154"/>
      <c r="L90" s="154"/>
      <c r="M90" s="154"/>
      <c r="N90" s="154"/>
      <c r="O90" s="174"/>
      <c r="P90" s="174"/>
      <c r="Q90" s="174"/>
    </row>
    <row r="91" spans="2:17" ht="13.5" thickBot="1" x14ac:dyDescent="0.25">
      <c r="B91" s="579" t="s">
        <v>65</v>
      </c>
      <c r="C91" s="580"/>
      <c r="D91" s="580"/>
      <c r="E91" s="580"/>
      <c r="F91" s="581"/>
      <c r="G91" s="582"/>
      <c r="H91" s="583"/>
      <c r="I91" s="584"/>
      <c r="J91" s="584"/>
      <c r="K91" s="175"/>
      <c r="L91" s="545" t="s">
        <v>66</v>
      </c>
      <c r="M91" s="546"/>
      <c r="N91" s="546"/>
      <c r="O91" s="546"/>
      <c r="P91" s="546"/>
      <c r="Q91" s="547"/>
    </row>
    <row r="92" spans="2:17" x14ac:dyDescent="0.2">
      <c r="B92" s="551" t="s">
        <v>67</v>
      </c>
      <c r="C92" s="552"/>
      <c r="D92" s="552"/>
      <c r="E92" s="552"/>
      <c r="F92" s="553">
        <v>0</v>
      </c>
      <c r="G92" s="553"/>
      <c r="H92" s="176" t="s">
        <v>68</v>
      </c>
      <c r="I92" s="554" t="str">
        <f>IF(F93&gt;F92,$R$10,$S$10)</f>
        <v>CUMPLE</v>
      </c>
      <c r="J92" s="556">
        <f>IF(F93&lt;=O86,Q86,IF(AND(F93&gt;M87,F93&lt;=O87),Q87,IF(AND(F93&gt;M88,F93&lt;=O88),Q88,IF(F93&gt;M89,Q89,"REVISAR"))))</f>
        <v>0</v>
      </c>
      <c r="K92" s="154"/>
      <c r="L92" s="548"/>
      <c r="M92" s="549"/>
      <c r="N92" s="549"/>
      <c r="O92" s="549"/>
      <c r="P92" s="549"/>
      <c r="Q92" s="550"/>
    </row>
    <row r="93" spans="2:17" ht="13.5" thickBot="1" x14ac:dyDescent="0.25">
      <c r="B93" s="558" t="s">
        <v>69</v>
      </c>
      <c r="C93" s="559"/>
      <c r="D93" s="559"/>
      <c r="E93" s="559"/>
      <c r="F93" s="560">
        <f>SUM(Q97:Q115)</f>
        <v>0.25</v>
      </c>
      <c r="G93" s="560"/>
      <c r="H93" s="177" t="s">
        <v>68</v>
      </c>
      <c r="I93" s="555"/>
      <c r="J93" s="557"/>
      <c r="K93" s="178"/>
      <c r="L93" s="561" t="str">
        <f ca="1">IF(I87&gt;J85,"CUMPLE","NO CUMPLE")</f>
        <v>CUMPLE</v>
      </c>
      <c r="M93" s="562"/>
      <c r="N93" s="562"/>
      <c r="O93" s="562"/>
      <c r="P93" s="562"/>
      <c r="Q93" s="563"/>
    </row>
    <row r="94" spans="2:17" ht="13.5" thickBot="1" x14ac:dyDescent="0.25">
      <c r="B94" s="154"/>
      <c r="C94" s="154"/>
      <c r="D94" s="154"/>
      <c r="E94" s="154"/>
      <c r="F94" s="154"/>
      <c r="G94" s="154"/>
      <c r="H94" s="154"/>
      <c r="I94" s="154"/>
      <c r="J94" s="154"/>
      <c r="K94" s="154"/>
      <c r="L94" s="154"/>
      <c r="M94" s="154"/>
      <c r="N94" s="154"/>
      <c r="O94" s="154"/>
      <c r="P94" s="154"/>
      <c r="Q94" s="154"/>
    </row>
    <row r="95" spans="2:17" x14ac:dyDescent="0.2">
      <c r="B95" s="532" t="s">
        <v>70</v>
      </c>
      <c r="C95" s="534" t="s">
        <v>71</v>
      </c>
      <c r="D95" s="534" t="s">
        <v>72</v>
      </c>
      <c r="E95" s="536" t="s">
        <v>95</v>
      </c>
      <c r="F95" s="537"/>
      <c r="G95" s="537"/>
      <c r="H95" s="537"/>
      <c r="I95" s="537"/>
      <c r="J95" s="538"/>
      <c r="K95" s="542" t="s">
        <v>73</v>
      </c>
      <c r="L95" s="543"/>
      <c r="M95" s="544"/>
      <c r="N95" s="542" t="s">
        <v>74</v>
      </c>
      <c r="O95" s="543"/>
      <c r="P95" s="544"/>
      <c r="Q95" s="527" t="s">
        <v>75</v>
      </c>
    </row>
    <row r="96" spans="2:17" x14ac:dyDescent="0.2">
      <c r="B96" s="533"/>
      <c r="C96" s="535"/>
      <c r="D96" s="535"/>
      <c r="E96" s="539"/>
      <c r="F96" s="540"/>
      <c r="G96" s="540"/>
      <c r="H96" s="540"/>
      <c r="I96" s="540"/>
      <c r="J96" s="541"/>
      <c r="K96" s="179" t="s">
        <v>62</v>
      </c>
      <c r="L96" s="180" t="s">
        <v>63</v>
      </c>
      <c r="M96" s="181" t="s">
        <v>64</v>
      </c>
      <c r="N96" s="179" t="s">
        <v>62</v>
      </c>
      <c r="O96" s="180" t="s">
        <v>63</v>
      </c>
      <c r="P96" s="181" t="s">
        <v>64</v>
      </c>
      <c r="Q96" s="528"/>
    </row>
    <row r="97" spans="2:17" x14ac:dyDescent="0.2">
      <c r="B97" s="182"/>
      <c r="C97" s="183"/>
      <c r="D97" s="184"/>
      <c r="E97" s="519" t="s">
        <v>136</v>
      </c>
      <c r="F97" s="519"/>
      <c r="G97" s="519"/>
      <c r="H97" s="519"/>
      <c r="I97" s="519"/>
      <c r="J97" s="519"/>
      <c r="K97" s="185">
        <v>2013</v>
      </c>
      <c r="L97" s="185">
        <v>9</v>
      </c>
      <c r="M97" s="185">
        <v>30</v>
      </c>
      <c r="N97" s="185">
        <v>2013</v>
      </c>
      <c r="O97" s="185">
        <v>10</v>
      </c>
      <c r="P97" s="185">
        <v>30</v>
      </c>
      <c r="Q97" s="186">
        <f t="shared" ref="Q97:Q115" si="1">(N97+(O97/12)+(P97/365))-(K97+(L97/12)+(M97/365))</f>
        <v>8.3333333333257542E-2</v>
      </c>
    </row>
    <row r="98" spans="2:17" x14ac:dyDescent="0.2">
      <c r="B98" s="187"/>
      <c r="C98" s="183"/>
      <c r="D98" s="184"/>
      <c r="E98" s="519" t="s">
        <v>137</v>
      </c>
      <c r="F98" s="519"/>
      <c r="G98" s="519"/>
      <c r="H98" s="519"/>
      <c r="I98" s="519"/>
      <c r="J98" s="519"/>
      <c r="K98" s="185">
        <v>2017</v>
      </c>
      <c r="L98" s="185">
        <v>10</v>
      </c>
      <c r="M98" s="185">
        <v>24</v>
      </c>
      <c r="N98" s="185">
        <v>2017</v>
      </c>
      <c r="O98" s="185">
        <v>11</v>
      </c>
      <c r="P98" s="185">
        <v>24</v>
      </c>
      <c r="Q98" s="186">
        <f t="shared" si="1"/>
        <v>8.3333333333484916E-2</v>
      </c>
    </row>
    <row r="99" spans="2:17" x14ac:dyDescent="0.2">
      <c r="B99" s="187"/>
      <c r="C99" s="183"/>
      <c r="D99" s="184"/>
      <c r="E99" s="529" t="s">
        <v>138</v>
      </c>
      <c r="F99" s="530"/>
      <c r="G99" s="530"/>
      <c r="H99" s="530"/>
      <c r="I99" s="530"/>
      <c r="J99" s="531"/>
      <c r="K99" s="185">
        <v>2013</v>
      </c>
      <c r="L99" s="185">
        <v>9</v>
      </c>
      <c r="M99" s="185">
        <v>24</v>
      </c>
      <c r="N99" s="185">
        <v>2013</v>
      </c>
      <c r="O99" s="185">
        <v>10</v>
      </c>
      <c r="P99" s="185">
        <v>24</v>
      </c>
      <c r="Q99" s="186">
        <f t="shared" si="1"/>
        <v>8.3333333333257542E-2</v>
      </c>
    </row>
    <row r="100" spans="2:17" x14ac:dyDescent="0.2">
      <c r="B100" s="182"/>
      <c r="C100" s="183"/>
      <c r="D100" s="184"/>
      <c r="E100" s="519"/>
      <c r="F100" s="519"/>
      <c r="G100" s="519"/>
      <c r="H100" s="519"/>
      <c r="I100" s="519"/>
      <c r="J100" s="519"/>
      <c r="K100" s="185"/>
      <c r="L100" s="185"/>
      <c r="M100" s="185"/>
      <c r="N100" s="185"/>
      <c r="O100" s="185"/>
      <c r="P100" s="185"/>
      <c r="Q100" s="186">
        <f t="shared" si="1"/>
        <v>0</v>
      </c>
    </row>
    <row r="101" spans="2:17" x14ac:dyDescent="0.2">
      <c r="B101" s="182"/>
      <c r="C101" s="183"/>
      <c r="D101" s="184"/>
      <c r="E101" s="519"/>
      <c r="F101" s="519"/>
      <c r="G101" s="519"/>
      <c r="H101" s="519"/>
      <c r="I101" s="519"/>
      <c r="J101" s="519"/>
      <c r="K101" s="185"/>
      <c r="L101" s="185"/>
      <c r="M101" s="185"/>
      <c r="N101" s="185"/>
      <c r="O101" s="185"/>
      <c r="P101" s="185"/>
      <c r="Q101" s="186">
        <f t="shared" si="1"/>
        <v>0</v>
      </c>
    </row>
    <row r="102" spans="2:17" x14ac:dyDescent="0.2">
      <c r="B102" s="182"/>
      <c r="C102" s="183"/>
      <c r="D102" s="184"/>
      <c r="E102" s="519"/>
      <c r="F102" s="519"/>
      <c r="G102" s="519"/>
      <c r="H102" s="519"/>
      <c r="I102" s="519"/>
      <c r="J102" s="519"/>
      <c r="K102" s="185"/>
      <c r="L102" s="185"/>
      <c r="M102" s="185"/>
      <c r="N102" s="185"/>
      <c r="O102" s="185"/>
      <c r="P102" s="185"/>
      <c r="Q102" s="186">
        <f t="shared" si="1"/>
        <v>0</v>
      </c>
    </row>
    <row r="103" spans="2:17" x14ac:dyDescent="0.2">
      <c r="B103" s="182"/>
      <c r="C103" s="182"/>
      <c r="D103" s="184"/>
      <c r="E103" s="519"/>
      <c r="F103" s="519"/>
      <c r="G103" s="519"/>
      <c r="H103" s="519"/>
      <c r="I103" s="519"/>
      <c r="J103" s="519"/>
      <c r="K103" s="185"/>
      <c r="L103" s="185"/>
      <c r="M103" s="185"/>
      <c r="N103" s="185"/>
      <c r="O103" s="185"/>
      <c r="P103" s="185"/>
      <c r="Q103" s="186">
        <f t="shared" si="1"/>
        <v>0</v>
      </c>
    </row>
    <row r="104" spans="2:17" x14ac:dyDescent="0.2">
      <c r="B104" s="182"/>
      <c r="C104" s="182"/>
      <c r="D104" s="184"/>
      <c r="E104" s="519"/>
      <c r="F104" s="519"/>
      <c r="G104" s="519"/>
      <c r="H104" s="519"/>
      <c r="I104" s="519"/>
      <c r="J104" s="519"/>
      <c r="K104" s="185"/>
      <c r="L104" s="185"/>
      <c r="M104" s="185"/>
      <c r="N104" s="185"/>
      <c r="O104" s="185"/>
      <c r="P104" s="185"/>
      <c r="Q104" s="186">
        <f t="shared" si="1"/>
        <v>0</v>
      </c>
    </row>
    <row r="105" spans="2:17" x14ac:dyDescent="0.2">
      <c r="B105" s="182"/>
      <c r="C105" s="182"/>
      <c r="D105" s="184"/>
      <c r="E105" s="519"/>
      <c r="F105" s="519"/>
      <c r="G105" s="519"/>
      <c r="H105" s="519"/>
      <c r="I105" s="519"/>
      <c r="J105" s="519"/>
      <c r="K105" s="185"/>
      <c r="L105" s="185"/>
      <c r="M105" s="185"/>
      <c r="N105" s="185"/>
      <c r="O105" s="185"/>
      <c r="P105" s="185"/>
      <c r="Q105" s="186">
        <f t="shared" si="1"/>
        <v>0</v>
      </c>
    </row>
    <row r="106" spans="2:17" x14ac:dyDescent="0.2">
      <c r="B106" s="182"/>
      <c r="C106" s="182"/>
      <c r="D106" s="184"/>
      <c r="E106" s="519"/>
      <c r="F106" s="519"/>
      <c r="G106" s="519"/>
      <c r="H106" s="519"/>
      <c r="I106" s="519"/>
      <c r="J106" s="519"/>
      <c r="K106" s="185"/>
      <c r="L106" s="185"/>
      <c r="M106" s="185"/>
      <c r="N106" s="185"/>
      <c r="O106" s="185"/>
      <c r="P106" s="185"/>
      <c r="Q106" s="186">
        <f t="shared" si="1"/>
        <v>0</v>
      </c>
    </row>
    <row r="107" spans="2:17" x14ac:dyDescent="0.2">
      <c r="B107" s="182"/>
      <c r="C107" s="182"/>
      <c r="D107" s="184"/>
      <c r="E107" s="519"/>
      <c r="F107" s="519"/>
      <c r="G107" s="519"/>
      <c r="H107" s="519"/>
      <c r="I107" s="519"/>
      <c r="J107" s="519"/>
      <c r="K107" s="185"/>
      <c r="L107" s="185"/>
      <c r="M107" s="185"/>
      <c r="N107" s="185"/>
      <c r="O107" s="185"/>
      <c r="P107" s="185"/>
      <c r="Q107" s="186">
        <f t="shared" si="1"/>
        <v>0</v>
      </c>
    </row>
    <row r="108" spans="2:17" x14ac:dyDescent="0.2">
      <c r="B108" s="182"/>
      <c r="C108" s="182"/>
      <c r="D108" s="184"/>
      <c r="E108" s="519"/>
      <c r="F108" s="519"/>
      <c r="G108" s="519"/>
      <c r="H108" s="519"/>
      <c r="I108" s="519"/>
      <c r="J108" s="519"/>
      <c r="K108" s="185"/>
      <c r="L108" s="185"/>
      <c r="M108" s="185"/>
      <c r="N108" s="185"/>
      <c r="O108" s="185"/>
      <c r="P108" s="185"/>
      <c r="Q108" s="186">
        <f t="shared" si="1"/>
        <v>0</v>
      </c>
    </row>
    <row r="109" spans="2:17" x14ac:dyDescent="0.2">
      <c r="B109" s="182"/>
      <c r="C109" s="182"/>
      <c r="D109" s="184"/>
      <c r="E109" s="519"/>
      <c r="F109" s="519"/>
      <c r="G109" s="519"/>
      <c r="H109" s="519"/>
      <c r="I109" s="519"/>
      <c r="J109" s="519"/>
      <c r="K109" s="185"/>
      <c r="L109" s="185"/>
      <c r="M109" s="185"/>
      <c r="N109" s="185"/>
      <c r="O109" s="185"/>
      <c r="P109" s="185"/>
      <c r="Q109" s="186">
        <f t="shared" si="1"/>
        <v>0</v>
      </c>
    </row>
    <row r="110" spans="2:17" x14ac:dyDescent="0.2">
      <c r="B110" s="182"/>
      <c r="C110" s="182"/>
      <c r="D110" s="184"/>
      <c r="E110" s="519"/>
      <c r="F110" s="519"/>
      <c r="G110" s="519"/>
      <c r="H110" s="519"/>
      <c r="I110" s="519"/>
      <c r="J110" s="519"/>
      <c r="K110" s="185"/>
      <c r="L110" s="185"/>
      <c r="M110" s="185"/>
      <c r="N110" s="185"/>
      <c r="O110" s="185"/>
      <c r="P110" s="185"/>
      <c r="Q110" s="186">
        <f t="shared" si="1"/>
        <v>0</v>
      </c>
    </row>
    <row r="111" spans="2:17" x14ac:dyDescent="0.2">
      <c r="B111" s="182"/>
      <c r="C111" s="182"/>
      <c r="D111" s="184"/>
      <c r="E111" s="519"/>
      <c r="F111" s="519"/>
      <c r="G111" s="519"/>
      <c r="H111" s="519"/>
      <c r="I111" s="519"/>
      <c r="J111" s="519"/>
      <c r="K111" s="185"/>
      <c r="L111" s="185"/>
      <c r="M111" s="185"/>
      <c r="N111" s="185"/>
      <c r="O111" s="185"/>
      <c r="P111" s="185"/>
      <c r="Q111" s="186">
        <f t="shared" si="1"/>
        <v>0</v>
      </c>
    </row>
    <row r="112" spans="2:17" x14ac:dyDescent="0.2">
      <c r="B112" s="182"/>
      <c r="C112" s="182"/>
      <c r="D112" s="184"/>
      <c r="E112" s="519"/>
      <c r="F112" s="519"/>
      <c r="G112" s="519"/>
      <c r="H112" s="519"/>
      <c r="I112" s="519"/>
      <c r="J112" s="519"/>
      <c r="K112" s="185"/>
      <c r="L112" s="185"/>
      <c r="M112" s="185"/>
      <c r="N112" s="185"/>
      <c r="O112" s="185"/>
      <c r="P112" s="185"/>
      <c r="Q112" s="186">
        <f t="shared" si="1"/>
        <v>0</v>
      </c>
    </row>
    <row r="113" spans="1:18" x14ac:dyDescent="0.2">
      <c r="B113" s="182"/>
      <c r="C113" s="182"/>
      <c r="D113" s="184"/>
      <c r="E113" s="519"/>
      <c r="F113" s="519"/>
      <c r="G113" s="519"/>
      <c r="H113" s="519"/>
      <c r="I113" s="519"/>
      <c r="J113" s="519"/>
      <c r="K113" s="185"/>
      <c r="L113" s="185"/>
      <c r="M113" s="185"/>
      <c r="N113" s="185"/>
      <c r="O113" s="185"/>
      <c r="P113" s="185"/>
      <c r="Q113" s="186">
        <f t="shared" si="1"/>
        <v>0</v>
      </c>
    </row>
    <row r="114" spans="1:18" x14ac:dyDescent="0.2">
      <c r="B114" s="182"/>
      <c r="C114" s="182"/>
      <c r="D114" s="184"/>
      <c r="E114" s="519"/>
      <c r="F114" s="519"/>
      <c r="G114" s="519"/>
      <c r="H114" s="519"/>
      <c r="I114" s="519"/>
      <c r="J114" s="519"/>
      <c r="K114" s="185"/>
      <c r="L114" s="185"/>
      <c r="M114" s="185"/>
      <c r="N114" s="185"/>
      <c r="O114" s="185"/>
      <c r="P114" s="185"/>
      <c r="Q114" s="186">
        <f t="shared" si="1"/>
        <v>0</v>
      </c>
    </row>
    <row r="115" spans="1:18" x14ac:dyDescent="0.2">
      <c r="B115" s="182"/>
      <c r="C115" s="182"/>
      <c r="D115" s="184"/>
      <c r="E115" s="519"/>
      <c r="F115" s="519"/>
      <c r="G115" s="519"/>
      <c r="H115" s="519"/>
      <c r="I115" s="519"/>
      <c r="J115" s="519"/>
      <c r="K115" s="185"/>
      <c r="L115" s="185"/>
      <c r="M115" s="185"/>
      <c r="N115" s="185"/>
      <c r="O115" s="185"/>
      <c r="P115" s="185"/>
      <c r="Q115" s="186">
        <f t="shared" si="1"/>
        <v>0</v>
      </c>
    </row>
    <row r="116" spans="1:18" ht="13.5" thickBot="1" x14ac:dyDescent="0.25">
      <c r="B116" s="154"/>
      <c r="C116" s="154"/>
      <c r="D116" s="154"/>
      <c r="E116" s="154"/>
      <c r="F116" s="154"/>
      <c r="G116" s="154"/>
      <c r="H116" s="154"/>
      <c r="I116" s="154"/>
      <c r="J116" s="154"/>
      <c r="K116" s="154"/>
      <c r="L116" s="154"/>
      <c r="M116" s="154"/>
      <c r="N116" s="154"/>
      <c r="O116" s="154"/>
      <c r="P116" s="154"/>
      <c r="Q116" s="154"/>
    </row>
    <row r="117" spans="1:18" ht="13.5" thickBot="1" x14ac:dyDescent="0.25">
      <c r="B117" s="520" t="str">
        <f ca="1">IF(AND(I92=$R$10,L93=$R$10),"CUMPLE","NO CUMPLE")</f>
        <v>CUMPLE</v>
      </c>
      <c r="C117" s="521"/>
      <c r="D117" s="521"/>
      <c r="E117" s="521"/>
      <c r="F117" s="521"/>
      <c r="G117" s="521"/>
      <c r="H117" s="521"/>
      <c r="I117" s="521"/>
      <c r="J117" s="521"/>
      <c r="K117" s="521"/>
      <c r="L117" s="521"/>
      <c r="M117" s="521"/>
      <c r="N117" s="521"/>
      <c r="O117" s="521"/>
      <c r="P117" s="521"/>
      <c r="Q117" s="522"/>
    </row>
    <row r="118" spans="1:18" ht="77.25" customHeight="1" x14ac:dyDescent="0.2">
      <c r="B118" s="523" t="s">
        <v>214</v>
      </c>
      <c r="C118" s="524"/>
      <c r="D118" s="524"/>
      <c r="E118" s="524"/>
      <c r="F118" s="524"/>
      <c r="G118" s="524"/>
      <c r="H118" s="524"/>
      <c r="I118" s="524"/>
      <c r="J118" s="524"/>
      <c r="K118" s="524"/>
      <c r="L118" s="524"/>
      <c r="M118" s="524"/>
      <c r="N118" s="524"/>
      <c r="O118" s="524"/>
      <c r="P118" s="524"/>
      <c r="Q118" s="524"/>
      <c r="R118" s="88" t="s">
        <v>96</v>
      </c>
    </row>
    <row r="119" spans="1:18" s="121" customFormat="1" ht="16.5" customHeight="1" x14ac:dyDescent="0.2">
      <c r="A119" s="120"/>
      <c r="B119" s="525" t="s">
        <v>47</v>
      </c>
      <c r="C119" s="526"/>
      <c r="D119" s="526"/>
      <c r="E119" s="526"/>
      <c r="F119" s="526"/>
      <c r="G119" s="526"/>
      <c r="H119" s="526"/>
      <c r="I119" s="526"/>
      <c r="J119" s="526"/>
      <c r="K119" s="526"/>
      <c r="L119" s="526"/>
      <c r="M119" s="507">
        <f>SUM(M108:M117)</f>
        <v>0</v>
      </c>
      <c r="N119" s="507"/>
      <c r="O119" s="507" t="s">
        <v>78</v>
      </c>
      <c r="P119" s="507"/>
      <c r="Q119" s="508"/>
    </row>
    <row r="120" spans="1:18" s="121" customFormat="1" ht="16.5" x14ac:dyDescent="0.2">
      <c r="A120" s="120"/>
      <c r="B120" s="505" t="s">
        <v>50</v>
      </c>
      <c r="C120" s="506"/>
      <c r="D120" s="506"/>
      <c r="E120" s="506"/>
      <c r="F120" s="506"/>
      <c r="G120" s="506"/>
      <c r="H120" s="506"/>
      <c r="I120" s="506"/>
      <c r="J120" s="506"/>
      <c r="K120" s="506"/>
      <c r="L120" s="506"/>
      <c r="M120" s="506"/>
      <c r="N120" s="506"/>
      <c r="O120" s="507" t="s">
        <v>3</v>
      </c>
      <c r="P120" s="507"/>
      <c r="Q120" s="508"/>
    </row>
    <row r="121" spans="1:18" s="131" customFormat="1" ht="17.25" thickBot="1" x14ac:dyDescent="0.25">
      <c r="A121" s="130"/>
      <c r="B121" s="509" t="s">
        <v>49</v>
      </c>
      <c r="C121" s="510"/>
      <c r="D121" s="510"/>
      <c r="E121" s="510"/>
      <c r="F121" s="510"/>
      <c r="G121" s="510"/>
      <c r="H121" s="510"/>
      <c r="I121" s="510"/>
      <c r="J121" s="510"/>
      <c r="K121" s="510"/>
      <c r="L121" s="510"/>
      <c r="M121" s="510"/>
      <c r="N121" s="510"/>
      <c r="O121" s="511" t="str">
        <f ca="1">IF(AND(B117=$R$10,B82=$R$10)=TRUE,"CUMPLE","NO CUMPLE")</f>
        <v>NO CUMPLE</v>
      </c>
      <c r="P121" s="511"/>
      <c r="Q121" s="512"/>
    </row>
    <row r="122" spans="1:18" x14ac:dyDescent="0.2">
      <c r="B122" s="154"/>
      <c r="C122" s="154"/>
      <c r="D122" s="154"/>
      <c r="E122" s="154"/>
      <c r="F122" s="154"/>
      <c r="G122" s="154"/>
      <c r="H122" s="154"/>
      <c r="I122" s="154"/>
      <c r="J122" s="154"/>
      <c r="K122" s="154"/>
      <c r="L122" s="154"/>
      <c r="M122" s="154"/>
      <c r="N122" s="154"/>
      <c r="O122" s="154"/>
      <c r="P122" s="154"/>
      <c r="Q122" s="154"/>
    </row>
    <row r="123" spans="1:18" ht="13.5" thickBot="1" x14ac:dyDescent="0.25">
      <c r="B123" s="154"/>
      <c r="C123" s="154"/>
      <c r="D123" s="154"/>
      <c r="E123" s="154"/>
      <c r="F123" s="154"/>
      <c r="G123" s="154"/>
      <c r="H123" s="154"/>
      <c r="I123" s="154"/>
      <c r="J123" s="154"/>
      <c r="K123" s="154"/>
      <c r="L123" s="154"/>
      <c r="M123" s="154"/>
      <c r="N123" s="154"/>
      <c r="O123" s="154"/>
      <c r="P123" s="154"/>
      <c r="Q123" s="154"/>
    </row>
    <row r="124" spans="1:18" ht="13.5" thickBot="1" x14ac:dyDescent="0.25">
      <c r="B124" s="513" t="s">
        <v>97</v>
      </c>
      <c r="C124" s="514"/>
      <c r="D124" s="514"/>
      <c r="E124" s="514"/>
      <c r="F124" s="515"/>
      <c r="G124" s="204">
        <v>1</v>
      </c>
      <c r="H124" s="516" t="str">
        <f>E16</f>
        <v>H&amp;V</v>
      </c>
      <c r="I124" s="517"/>
      <c r="J124" s="517"/>
      <c r="K124" s="517"/>
      <c r="L124" s="517"/>
      <c r="M124" s="517"/>
      <c r="N124" s="517"/>
      <c r="O124" s="517"/>
      <c r="P124" s="518"/>
      <c r="Q124" s="215" t="s">
        <v>98</v>
      </c>
    </row>
    <row r="125" spans="1:18" ht="21" thickBot="1" x14ac:dyDescent="0.35">
      <c r="B125" s="491" t="str">
        <f ca="1">IF(AND(O121=$R$10,O42=$R$10,L21=$R$10)=TRUE,"HABIL","NO HABIL")</f>
        <v>NO HABIL</v>
      </c>
      <c r="C125" s="492"/>
      <c r="D125" s="492"/>
      <c r="E125" s="492"/>
      <c r="F125" s="492"/>
      <c r="G125" s="492"/>
      <c r="H125" s="492"/>
      <c r="I125" s="492"/>
      <c r="J125" s="492"/>
      <c r="K125" s="492"/>
      <c r="L125" s="492"/>
      <c r="M125" s="492"/>
      <c r="N125" s="492"/>
      <c r="O125" s="492"/>
      <c r="P125" s="492"/>
      <c r="Q125" s="493"/>
    </row>
    <row r="126" spans="1:18" x14ac:dyDescent="0.2">
      <c r="B126" s="27" t="s">
        <v>99</v>
      </c>
      <c r="C126" s="28"/>
      <c r="D126" s="494"/>
      <c r="E126" s="495"/>
      <c r="F126" s="495"/>
      <c r="G126" s="495"/>
      <c r="H126" s="495"/>
      <c r="I126" s="495"/>
      <c r="J126" s="495"/>
      <c r="K126" s="495"/>
      <c r="L126" s="495"/>
      <c r="M126" s="495"/>
      <c r="N126" s="495"/>
      <c r="O126" s="495"/>
      <c r="P126" s="495"/>
      <c r="Q126" s="496"/>
    </row>
    <row r="127" spans="1:18" x14ac:dyDescent="0.2">
      <c r="B127" s="206"/>
      <c r="C127" s="154"/>
      <c r="D127" s="497"/>
      <c r="E127" s="497"/>
      <c r="F127" s="497"/>
      <c r="G127" s="497"/>
      <c r="H127" s="497"/>
      <c r="I127" s="497"/>
      <c r="J127" s="497"/>
      <c r="K127" s="497"/>
      <c r="L127" s="497"/>
      <c r="M127" s="497"/>
      <c r="N127" s="497"/>
      <c r="O127" s="497"/>
      <c r="P127" s="497"/>
      <c r="Q127" s="498"/>
    </row>
    <row r="128" spans="1:18" ht="41.25" customHeight="1" x14ac:dyDescent="0.2">
      <c r="B128" s="207">
        <v>1</v>
      </c>
      <c r="C128" s="499" t="str">
        <f>B43</f>
        <v>No especifica fecha de inicio y terminación del contrato AUTONORTE ANTIOQUEÑO</v>
      </c>
      <c r="D128" s="500"/>
      <c r="E128" s="500"/>
      <c r="F128" s="500"/>
      <c r="G128" s="500"/>
      <c r="H128" s="500"/>
      <c r="I128" s="500"/>
      <c r="J128" s="500"/>
      <c r="K128" s="500"/>
      <c r="L128" s="500"/>
      <c r="M128" s="500"/>
      <c r="N128" s="500"/>
      <c r="O128" s="500"/>
      <c r="P128" s="500"/>
      <c r="Q128" s="501"/>
    </row>
    <row r="129" spans="2:17" ht="41.25" customHeight="1" x14ac:dyDescent="0.2">
      <c r="B129" s="207">
        <v>2</v>
      </c>
      <c r="C129" s="499" t="str">
        <f>B83</f>
        <v xml:space="preserve">No aporta ceriticaciones de experiencia que cumplan el tiempo solicitado. </v>
      </c>
      <c r="D129" s="500"/>
      <c r="E129" s="500"/>
      <c r="F129" s="500"/>
      <c r="G129" s="500"/>
      <c r="H129" s="500"/>
      <c r="I129" s="500"/>
      <c r="J129" s="500"/>
      <c r="K129" s="500"/>
      <c r="L129" s="500"/>
      <c r="M129" s="500"/>
      <c r="N129" s="500"/>
      <c r="O129" s="500"/>
      <c r="P129" s="500"/>
      <c r="Q129" s="501"/>
    </row>
    <row r="130" spans="2:17" ht="96.75" customHeight="1" x14ac:dyDescent="0.2">
      <c r="B130" s="207">
        <v>2</v>
      </c>
      <c r="C130" s="499"/>
      <c r="D130" s="500"/>
      <c r="E130" s="500"/>
      <c r="F130" s="500"/>
      <c r="G130" s="500"/>
      <c r="H130" s="500"/>
      <c r="I130" s="500"/>
      <c r="J130" s="500"/>
      <c r="K130" s="500"/>
      <c r="L130" s="500"/>
      <c r="M130" s="500"/>
      <c r="N130" s="500"/>
      <c r="O130" s="500"/>
      <c r="P130" s="500"/>
      <c r="Q130" s="501"/>
    </row>
    <row r="131" spans="2:17" x14ac:dyDescent="0.2">
      <c r="B131" s="208">
        <v>3</v>
      </c>
      <c r="C131" s="502"/>
      <c r="D131" s="503"/>
      <c r="E131" s="503"/>
      <c r="F131" s="503"/>
      <c r="G131" s="503"/>
      <c r="H131" s="503"/>
      <c r="I131" s="503"/>
      <c r="J131" s="503"/>
      <c r="K131" s="503"/>
      <c r="L131" s="503"/>
      <c r="M131" s="503"/>
      <c r="N131" s="503"/>
      <c r="O131" s="503"/>
      <c r="P131" s="503"/>
      <c r="Q131" s="504"/>
    </row>
    <row r="132" spans="2:17" x14ac:dyDescent="0.2">
      <c r="B132" s="208">
        <v>4</v>
      </c>
      <c r="C132" s="488"/>
      <c r="D132" s="489"/>
      <c r="E132" s="489"/>
      <c r="F132" s="489"/>
      <c r="G132" s="489"/>
      <c r="H132" s="489"/>
      <c r="I132" s="489"/>
      <c r="J132" s="489"/>
      <c r="K132" s="489"/>
      <c r="L132" s="489"/>
      <c r="M132" s="489"/>
      <c r="N132" s="489"/>
      <c r="O132" s="489"/>
      <c r="P132" s="489"/>
      <c r="Q132" s="490"/>
    </row>
    <row r="133" spans="2:17" ht="13.5" thickBot="1" x14ac:dyDescent="0.25">
      <c r="B133" s="209"/>
      <c r="C133" s="210"/>
      <c r="D133" s="210"/>
      <c r="E133" s="210"/>
      <c r="F133" s="210"/>
      <c r="G133" s="210"/>
      <c r="H133" s="210"/>
      <c r="I133" s="210"/>
      <c r="J133" s="210"/>
      <c r="K133" s="210"/>
      <c r="L133" s="210"/>
      <c r="M133" s="210"/>
      <c r="N133" s="210"/>
      <c r="O133" s="210"/>
      <c r="P133" s="210"/>
      <c r="Q133" s="211"/>
    </row>
  </sheetData>
  <mergeCells count="182">
    <mergeCell ref="C132:Q132"/>
    <mergeCell ref="B43:Q45"/>
    <mergeCell ref="B125:Q125"/>
    <mergeCell ref="D126:Q127"/>
    <mergeCell ref="C128:Q128"/>
    <mergeCell ref="C129:Q129"/>
    <mergeCell ref="C130:Q130"/>
    <mergeCell ref="C131:Q131"/>
    <mergeCell ref="B120:N120"/>
    <mergeCell ref="O120:Q120"/>
    <mergeCell ref="B121:N121"/>
    <mergeCell ref="O121:Q121"/>
    <mergeCell ref="B124:F124"/>
    <mergeCell ref="H124:P124"/>
    <mergeCell ref="E114:J114"/>
    <mergeCell ref="E115:J115"/>
    <mergeCell ref="B117:Q117"/>
    <mergeCell ref="B118:Q118"/>
    <mergeCell ref="B119:L119"/>
    <mergeCell ref="M119:N119"/>
    <mergeCell ref="O119:Q119"/>
    <mergeCell ref="E108:J108"/>
    <mergeCell ref="E109:J109"/>
    <mergeCell ref="E110:J110"/>
    <mergeCell ref="E111:J111"/>
    <mergeCell ref="E112:J112"/>
    <mergeCell ref="E113:J113"/>
    <mergeCell ref="E102:J102"/>
    <mergeCell ref="E103:J103"/>
    <mergeCell ref="E104:J104"/>
    <mergeCell ref="E105:J105"/>
    <mergeCell ref="E106:J106"/>
    <mergeCell ref="E107:J107"/>
    <mergeCell ref="Q95:Q96"/>
    <mergeCell ref="E97:J97"/>
    <mergeCell ref="E98:J98"/>
    <mergeCell ref="E99:J99"/>
    <mergeCell ref="E100:J100"/>
    <mergeCell ref="E101:J101"/>
    <mergeCell ref="B95:B96"/>
    <mergeCell ref="C95:C96"/>
    <mergeCell ref="D95:D96"/>
    <mergeCell ref="E95:J96"/>
    <mergeCell ref="K95:M95"/>
    <mergeCell ref="N95:P95"/>
    <mergeCell ref="L91:Q92"/>
    <mergeCell ref="B92:E92"/>
    <mergeCell ref="F92:G92"/>
    <mergeCell ref="I92:I93"/>
    <mergeCell ref="J92:J93"/>
    <mergeCell ref="B93:E93"/>
    <mergeCell ref="F93:G93"/>
    <mergeCell ref="L93:Q93"/>
    <mergeCell ref="I86:K86"/>
    <mergeCell ref="B87:E87"/>
    <mergeCell ref="F87:H87"/>
    <mergeCell ref="I87:K87"/>
    <mergeCell ref="B88:H89"/>
    <mergeCell ref="B91:F91"/>
    <mergeCell ref="G91:H91"/>
    <mergeCell ref="I91:J91"/>
    <mergeCell ref="E80:J80"/>
    <mergeCell ref="E81:J81"/>
    <mergeCell ref="B82:Q82"/>
    <mergeCell ref="B83:Q83"/>
    <mergeCell ref="B84:Q84"/>
    <mergeCell ref="M85:Q85"/>
    <mergeCell ref="E74:J74"/>
    <mergeCell ref="E75:J75"/>
    <mergeCell ref="E76:J76"/>
    <mergeCell ref="E77:J77"/>
    <mergeCell ref="E78:J78"/>
    <mergeCell ref="E79:J79"/>
    <mergeCell ref="E68:J68"/>
    <mergeCell ref="E69:J69"/>
    <mergeCell ref="E70:J70"/>
    <mergeCell ref="E71:J71"/>
    <mergeCell ref="E72:J72"/>
    <mergeCell ref="E73:J73"/>
    <mergeCell ref="Q61:Q62"/>
    <mergeCell ref="E63:J63"/>
    <mergeCell ref="E64:J64"/>
    <mergeCell ref="E65:J65"/>
    <mergeCell ref="E66:J66"/>
    <mergeCell ref="E67:J67"/>
    <mergeCell ref="B61:B62"/>
    <mergeCell ref="C61:C62"/>
    <mergeCell ref="D61:D62"/>
    <mergeCell ref="E61:J62"/>
    <mergeCell ref="K61:M61"/>
    <mergeCell ref="N61:P61"/>
    <mergeCell ref="L57:Q58"/>
    <mergeCell ref="B58:E58"/>
    <mergeCell ref="F58:G58"/>
    <mergeCell ref="I58:I59"/>
    <mergeCell ref="J58:J59"/>
    <mergeCell ref="B59:E59"/>
    <mergeCell ref="F59:G59"/>
    <mergeCell ref="L59:Q59"/>
    <mergeCell ref="B53:E53"/>
    <mergeCell ref="F53:H53"/>
    <mergeCell ref="I53:K53"/>
    <mergeCell ref="B54:H55"/>
    <mergeCell ref="B57:F57"/>
    <mergeCell ref="G57:H57"/>
    <mergeCell ref="I57:J57"/>
    <mergeCell ref="B46:Q46"/>
    <mergeCell ref="B47:Q47"/>
    <mergeCell ref="B48:Q48"/>
    <mergeCell ref="G50:M50"/>
    <mergeCell ref="M51:Q51"/>
    <mergeCell ref="I52:K52"/>
    <mergeCell ref="B40:H40"/>
    <mergeCell ref="M40:N40"/>
    <mergeCell ref="O40:Q40"/>
    <mergeCell ref="B41:N41"/>
    <mergeCell ref="O41:Q41"/>
    <mergeCell ref="B42:N42"/>
    <mergeCell ref="O42:Q42"/>
    <mergeCell ref="C37:E37"/>
    <mergeCell ref="F37:H37"/>
    <mergeCell ref="O37:Q37"/>
    <mergeCell ref="C38:E38"/>
    <mergeCell ref="F38:H38"/>
    <mergeCell ref="O38:Q38"/>
    <mergeCell ref="C35:E35"/>
    <mergeCell ref="F35:H35"/>
    <mergeCell ref="O35:Q35"/>
    <mergeCell ref="C36:E36"/>
    <mergeCell ref="F36:H36"/>
    <mergeCell ref="O36:Q36"/>
    <mergeCell ref="C33:E33"/>
    <mergeCell ref="F33:H33"/>
    <mergeCell ref="O33:Q33"/>
    <mergeCell ref="C34:E34"/>
    <mergeCell ref="F34:H34"/>
    <mergeCell ref="O34:Q34"/>
    <mergeCell ref="C31:E31"/>
    <mergeCell ref="F31:H31"/>
    <mergeCell ref="O31:Q31"/>
    <mergeCell ref="C32:E32"/>
    <mergeCell ref="F32:H32"/>
    <mergeCell ref="O32:Q32"/>
    <mergeCell ref="C29:E29"/>
    <mergeCell ref="F29:H29"/>
    <mergeCell ref="O29:Q29"/>
    <mergeCell ref="C30:E30"/>
    <mergeCell ref="F30:H30"/>
    <mergeCell ref="O30:Q30"/>
    <mergeCell ref="B25:Q25"/>
    <mergeCell ref="B26:Q26"/>
    <mergeCell ref="B27:Q27"/>
    <mergeCell ref="C28:E28"/>
    <mergeCell ref="F28:H28"/>
    <mergeCell ref="O28:Q28"/>
    <mergeCell ref="B20:K20"/>
    <mergeCell ref="L20:M20"/>
    <mergeCell ref="N20:Q20"/>
    <mergeCell ref="B21:K21"/>
    <mergeCell ref="L21:M21"/>
    <mergeCell ref="N21:Q21"/>
    <mergeCell ref="B18:Q18"/>
    <mergeCell ref="B11:Q11"/>
    <mergeCell ref="B12:Q12"/>
    <mergeCell ref="B13:D13"/>
    <mergeCell ref="E13:G13"/>
    <mergeCell ref="H13:J13"/>
    <mergeCell ref="K13:M13"/>
    <mergeCell ref="N13:O13"/>
    <mergeCell ref="P13:Q13"/>
    <mergeCell ref="B2:Q2"/>
    <mergeCell ref="B4:Q4"/>
    <mergeCell ref="B7:Q7"/>
    <mergeCell ref="B9:K9"/>
    <mergeCell ref="M9:Q9"/>
    <mergeCell ref="B10:C10"/>
    <mergeCell ref="D10:Q10"/>
    <mergeCell ref="B15:Q15"/>
    <mergeCell ref="B16:D16"/>
    <mergeCell ref="E16:K16"/>
    <mergeCell ref="L16:M16"/>
    <mergeCell ref="N16:Q16"/>
  </mergeCells>
  <conditionalFormatting sqref="E13">
    <cfRule type="cellIs" dxfId="21" priority="21" operator="equal">
      <formula>0</formula>
    </cfRule>
    <cfRule type="cellIs" dxfId="20" priority="22" operator="equal">
      <formula>0</formula>
    </cfRule>
  </conditionalFormatting>
  <conditionalFormatting sqref="N50:Q50 B82:Q82">
    <cfRule type="cellIs" dxfId="19" priority="19" stopIfTrue="1" operator="equal">
      <formula>$B$21</formula>
    </cfRule>
    <cfRule type="cellIs" dxfId="18" priority="20" stopIfTrue="1" operator="equal">
      <formula>$F$21</formula>
    </cfRule>
  </conditionalFormatting>
  <conditionalFormatting sqref="I58:I59">
    <cfRule type="cellIs" dxfId="17" priority="17" stopIfTrue="1" operator="equal">
      <formula>$B$21</formula>
    </cfRule>
    <cfRule type="cellIs" dxfId="16" priority="18" stopIfTrue="1" operator="equal">
      <formula>$F$21</formula>
    </cfRule>
  </conditionalFormatting>
  <conditionalFormatting sqref="J58:J59">
    <cfRule type="cellIs" dxfId="15" priority="15" stopIfTrue="1" operator="equal">
      <formula>$B$21</formula>
    </cfRule>
    <cfRule type="cellIs" dxfId="14" priority="16" stopIfTrue="1" operator="equal">
      <formula>$F$21</formula>
    </cfRule>
  </conditionalFormatting>
  <conditionalFormatting sqref="L59">
    <cfRule type="cellIs" dxfId="13" priority="13" stopIfTrue="1" operator="equal">
      <formula>$B$21</formula>
    </cfRule>
    <cfRule type="cellIs" dxfId="12" priority="14" stopIfTrue="1" operator="equal">
      <formula>$F$21</formula>
    </cfRule>
  </conditionalFormatting>
  <conditionalFormatting sqref="D63:D81">
    <cfRule type="cellIs" dxfId="11" priority="11" stopIfTrue="1" operator="equal">
      <formula>$B$21</formula>
    </cfRule>
    <cfRule type="cellIs" dxfId="10" priority="12" stopIfTrue="1" operator="equal">
      <formula>$F$21</formula>
    </cfRule>
  </conditionalFormatting>
  <conditionalFormatting sqref="B117:Q117">
    <cfRule type="cellIs" dxfId="9" priority="9" stopIfTrue="1" operator="equal">
      <formula>$B$21</formula>
    </cfRule>
    <cfRule type="cellIs" dxfId="8" priority="10" stopIfTrue="1" operator="equal">
      <formula>$F$21</formula>
    </cfRule>
  </conditionalFormatting>
  <conditionalFormatting sqref="I92:I93">
    <cfRule type="cellIs" dxfId="7" priority="7" stopIfTrue="1" operator="equal">
      <formula>$B$21</formula>
    </cfRule>
    <cfRule type="cellIs" dxfId="6" priority="8" stopIfTrue="1" operator="equal">
      <formula>$F$21</formula>
    </cfRule>
  </conditionalFormatting>
  <conditionalFormatting sqref="J92:J93">
    <cfRule type="cellIs" dxfId="5" priority="5" stopIfTrue="1" operator="equal">
      <formula>$B$21</formula>
    </cfRule>
    <cfRule type="cellIs" dxfId="4" priority="6" stopIfTrue="1" operator="equal">
      <formula>$F$21</formula>
    </cfRule>
  </conditionalFormatting>
  <conditionalFormatting sqref="L93">
    <cfRule type="cellIs" dxfId="3" priority="3" stopIfTrue="1" operator="equal">
      <formula>$B$21</formula>
    </cfRule>
    <cfRule type="cellIs" dxfId="2" priority="4" stopIfTrue="1" operator="equal">
      <formula>$F$21</formula>
    </cfRule>
  </conditionalFormatting>
  <conditionalFormatting sqref="D97:D115">
    <cfRule type="cellIs" dxfId="1" priority="1" stopIfTrue="1" operator="equal">
      <formula>$B$21</formula>
    </cfRule>
    <cfRule type="cellIs" dxfId="0" priority="2" stopIfTrue="1" operator="equal">
      <formula>$F$21</formula>
    </cfRule>
  </conditionalFormatting>
  <dataValidations count="1">
    <dataValidation type="list" allowBlank="1" showInputMessage="1" showErrorMessage="1" sqref="C63:C68 C97:C102">
      <formula1>"SI,NO"</formula1>
    </dataValidation>
  </dataValidations>
  <printOptions horizontalCentered="1" verticalCentered="1"/>
  <pageMargins left="0.59055118110236227" right="0.59055118110236227" top="0.78740157480314965" bottom="0.78740157480314965" header="0.31496062992125984" footer="0.31496062992125984"/>
  <pageSetup paperSize="9" scale="48"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24"/>
  <sheetViews>
    <sheetView zoomScale="80" zoomScaleNormal="80" zoomScaleSheetLayoutView="118" workbookViewId="0">
      <selection activeCell="A3" sqref="A3:E3"/>
    </sheetView>
  </sheetViews>
  <sheetFormatPr baseColWidth="10" defaultColWidth="11.42578125" defaultRowHeight="12.75" x14ac:dyDescent="0.2"/>
  <cols>
    <col min="1" max="1" width="7.7109375" style="270" customWidth="1"/>
    <col min="2" max="2" width="47" style="271" customWidth="1"/>
    <col min="3" max="3" width="21.42578125" style="272" customWidth="1"/>
    <col min="4" max="4" width="18.28515625" style="228" customWidth="1"/>
    <col min="5" max="5" width="61.28515625" style="273" customWidth="1"/>
    <col min="6" max="6" width="5.7109375" style="228" customWidth="1"/>
    <col min="7" max="7" width="54" style="229" customWidth="1"/>
    <col min="8" max="8" width="22.7109375" style="228" customWidth="1"/>
    <col min="9" max="9" width="16.5703125" style="228" customWidth="1"/>
    <col min="10" max="16384" width="11.42578125" style="228"/>
  </cols>
  <sheetData>
    <row r="1" spans="1:8" ht="20.25" customHeight="1" x14ac:dyDescent="0.2">
      <c r="A1" s="878" t="s">
        <v>170</v>
      </c>
      <c r="B1" s="879"/>
      <c r="C1" s="879"/>
      <c r="D1" s="879"/>
      <c r="E1" s="880"/>
    </row>
    <row r="2" spans="1:8" ht="20.25" customHeight="1" x14ac:dyDescent="0.2">
      <c r="A2" s="881" t="s">
        <v>8</v>
      </c>
      <c r="B2" s="882"/>
      <c r="C2" s="882"/>
      <c r="D2" s="882"/>
      <c r="E2" s="883"/>
    </row>
    <row r="3" spans="1:8" ht="20.25" customHeight="1" x14ac:dyDescent="0.2">
      <c r="A3" s="884" t="s">
        <v>171</v>
      </c>
      <c r="B3" s="885"/>
      <c r="C3" s="885"/>
      <c r="D3" s="885"/>
      <c r="E3" s="886"/>
    </row>
    <row r="4" spans="1:8" ht="23.25" customHeight="1" x14ac:dyDescent="0.2">
      <c r="A4" s="887" t="s">
        <v>161</v>
      </c>
      <c r="B4" s="888"/>
      <c r="C4" s="888"/>
      <c r="D4" s="888"/>
      <c r="E4" s="889"/>
    </row>
    <row r="5" spans="1:8" ht="6.75" customHeight="1" x14ac:dyDescent="0.2">
      <c r="A5" s="230"/>
      <c r="B5" s="231"/>
      <c r="C5" s="231"/>
      <c r="D5" s="232"/>
      <c r="E5" s="233"/>
    </row>
    <row r="6" spans="1:8" ht="25.5" x14ac:dyDescent="0.2">
      <c r="A6" s="890" t="s">
        <v>4</v>
      </c>
      <c r="B6" s="891"/>
      <c r="C6" s="234" t="s">
        <v>172</v>
      </c>
      <c r="D6" s="235" t="s">
        <v>173</v>
      </c>
      <c r="E6" s="236" t="s">
        <v>14</v>
      </c>
    </row>
    <row r="7" spans="1:8" s="242" customFormat="1" ht="25.5" x14ac:dyDescent="0.2">
      <c r="A7" s="237">
        <v>1</v>
      </c>
      <c r="B7" s="238" t="s">
        <v>174</v>
      </c>
      <c r="C7" s="239">
        <v>57844764</v>
      </c>
      <c r="D7" s="240" t="s">
        <v>175</v>
      </c>
      <c r="E7" s="241" t="s">
        <v>176</v>
      </c>
      <c r="G7" s="243"/>
      <c r="H7" s="244"/>
    </row>
    <row r="8" spans="1:8" s="242" customFormat="1" ht="15" x14ac:dyDescent="0.2">
      <c r="A8" s="237">
        <v>2</v>
      </c>
      <c r="B8" s="238" t="s">
        <v>102</v>
      </c>
      <c r="C8" s="239">
        <v>49214794</v>
      </c>
      <c r="D8" s="245" t="s">
        <v>3</v>
      </c>
      <c r="E8" s="241"/>
      <c r="G8" s="243"/>
      <c r="H8" s="244"/>
    </row>
    <row r="9" spans="1:8" s="242" customFormat="1" ht="38.25" x14ac:dyDescent="0.2">
      <c r="A9" s="237">
        <v>3</v>
      </c>
      <c r="B9" s="238" t="s">
        <v>169</v>
      </c>
      <c r="C9" s="239">
        <v>44943325</v>
      </c>
      <c r="D9" s="240" t="s">
        <v>175</v>
      </c>
      <c r="E9" s="241" t="s">
        <v>177</v>
      </c>
      <c r="G9" s="243"/>
      <c r="H9" s="244"/>
    </row>
    <row r="10" spans="1:8" s="242" customFormat="1" ht="15" x14ac:dyDescent="0.2">
      <c r="A10" s="237">
        <v>4</v>
      </c>
      <c r="B10" s="238" t="s">
        <v>178</v>
      </c>
      <c r="C10" s="239">
        <v>50000000</v>
      </c>
      <c r="D10" s="245" t="s">
        <v>3</v>
      </c>
      <c r="E10" s="241"/>
      <c r="G10" s="243"/>
      <c r="H10" s="244"/>
    </row>
    <row r="11" spans="1:8" s="242" customFormat="1" ht="63.75" x14ac:dyDescent="0.2">
      <c r="A11" s="237">
        <v>5</v>
      </c>
      <c r="B11" s="238" t="s">
        <v>162</v>
      </c>
      <c r="C11" s="239">
        <v>40563568</v>
      </c>
      <c r="D11" s="240" t="s">
        <v>175</v>
      </c>
      <c r="E11" s="241" t="s">
        <v>179</v>
      </c>
      <c r="G11" s="243"/>
      <c r="H11" s="244"/>
    </row>
    <row r="12" spans="1:8" s="243" customFormat="1" x14ac:dyDescent="0.2">
      <c r="A12" s="246"/>
      <c r="B12" s="247"/>
      <c r="C12" s="248"/>
      <c r="D12" s="249"/>
      <c r="E12" s="250"/>
    </row>
    <row r="13" spans="1:8" s="243" customFormat="1" x14ac:dyDescent="0.2">
      <c r="A13" s="251" t="s">
        <v>180</v>
      </c>
      <c r="B13" s="252">
        <v>43356</v>
      </c>
      <c r="C13" s="248"/>
      <c r="D13" s="249"/>
      <c r="E13" s="250"/>
    </row>
    <row r="14" spans="1:8" s="243" customFormat="1" x14ac:dyDescent="0.2">
      <c r="A14" s="251"/>
      <c r="B14" s="247"/>
      <c r="C14" s="248"/>
      <c r="D14" s="249"/>
      <c r="E14" s="253"/>
    </row>
    <row r="15" spans="1:8" s="258" customFormat="1" x14ac:dyDescent="0.2">
      <c r="A15" s="246"/>
      <c r="B15" s="254"/>
      <c r="C15" s="255"/>
      <c r="D15" s="256"/>
      <c r="E15" s="257"/>
    </row>
    <row r="16" spans="1:8" s="258" customFormat="1" x14ac:dyDescent="0.2">
      <c r="A16" s="246"/>
      <c r="B16" s="254"/>
      <c r="C16" s="248"/>
      <c r="D16" s="256"/>
      <c r="E16" s="257"/>
    </row>
    <row r="17" spans="1:7" s="258" customFormat="1" ht="15" customHeight="1" x14ac:dyDescent="0.2">
      <c r="A17" s="251" t="s">
        <v>181</v>
      </c>
      <c r="B17" s="254"/>
      <c r="C17" s="255"/>
      <c r="D17" s="256"/>
      <c r="E17" s="259" t="s">
        <v>182</v>
      </c>
    </row>
    <row r="18" spans="1:7" s="258" customFormat="1" ht="13.5" thickBot="1" x14ac:dyDescent="0.25">
      <c r="A18" s="260"/>
      <c r="B18" s="261"/>
      <c r="C18" s="262"/>
      <c r="D18" s="263"/>
      <c r="E18" s="264"/>
    </row>
    <row r="19" spans="1:7" s="265" customFormat="1" x14ac:dyDescent="0.2">
      <c r="B19" s="266"/>
      <c r="C19" s="267"/>
      <c r="E19" s="268"/>
      <c r="G19" s="258"/>
    </row>
    <row r="20" spans="1:7" s="265" customFormat="1" x14ac:dyDescent="0.2">
      <c r="B20" s="266"/>
      <c r="C20" s="267"/>
      <c r="E20" s="269"/>
      <c r="G20" s="258"/>
    </row>
    <row r="24" spans="1:7" s="272" customFormat="1" x14ac:dyDescent="0.2">
      <c r="A24" s="270"/>
      <c r="B24" s="271"/>
      <c r="D24" s="228"/>
      <c r="E24" s="273"/>
      <c r="F24" s="228"/>
      <c r="G24" s="229"/>
    </row>
  </sheetData>
  <autoFilter ref="A6:H13">
    <filterColumn colId="0" showButton="0"/>
  </autoFilter>
  <mergeCells count="5">
    <mergeCell ref="A1:E1"/>
    <mergeCell ref="A2:E2"/>
    <mergeCell ref="A3:E3"/>
    <mergeCell ref="A4:E4"/>
    <mergeCell ref="A6:B6"/>
  </mergeCells>
  <printOptions horizontalCentered="1"/>
  <pageMargins left="0.23622047244094491" right="0.23622047244094491" top="0.74803149606299213" bottom="0.74803149606299213" header="0.31496062992125984" footer="0.31496062992125984"/>
  <pageSetup scale="88" orientation="landscape" r:id="rId1"/>
  <headerFooter>
    <oddFooter>&amp;L&amp;F / &amp;A&amp;RPágina &amp;P de &amp;N</oddFooter>
  </headerFooter>
  <colBreaks count="1" manualBreakCount="1">
    <brk id="5"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9"/>
  <sheetViews>
    <sheetView showGridLines="0" view="pageBreakPreview" topLeftCell="A16" zoomScale="85" zoomScaleNormal="55" zoomScaleSheetLayoutView="85" workbookViewId="0">
      <selection activeCell="S22" sqref="S22"/>
    </sheetView>
  </sheetViews>
  <sheetFormatPr baseColWidth="10" defaultColWidth="11.42578125" defaultRowHeight="12.75" x14ac:dyDescent="0.2"/>
  <cols>
    <col min="1" max="13" width="6.7109375" style="1" customWidth="1"/>
    <col min="14" max="14" width="6.85546875" style="1" customWidth="1"/>
    <col min="15" max="15" width="35.85546875" style="1" customWidth="1"/>
    <col min="16" max="16" width="18" style="1" customWidth="1"/>
    <col min="17" max="17" width="9.7109375" style="1" customWidth="1"/>
    <col min="18" max="18" width="6.7109375" style="1" hidden="1" customWidth="1"/>
    <col min="19" max="19" width="19.85546875" style="1" customWidth="1"/>
    <col min="20" max="20" width="8.28515625" style="1" customWidth="1"/>
    <col min="21" max="27" width="6" style="1" customWidth="1"/>
    <col min="28" max="28" width="17.85546875" style="1" customWidth="1"/>
    <col min="29" max="35" width="6" style="1" customWidth="1"/>
    <col min="36" max="36" width="7" style="1" customWidth="1"/>
    <col min="37" max="16384" width="11.42578125" style="1"/>
  </cols>
  <sheetData>
    <row r="1" spans="1:35" x14ac:dyDescent="0.2">
      <c r="A1" s="27"/>
      <c r="B1" s="28"/>
      <c r="C1" s="28"/>
      <c r="D1" s="28"/>
      <c r="E1" s="28"/>
      <c r="F1" s="28"/>
      <c r="G1" s="28"/>
      <c r="H1" s="28"/>
      <c r="I1" s="28"/>
      <c r="J1" s="28"/>
      <c r="K1" s="28"/>
      <c r="L1" s="28"/>
      <c r="M1" s="28"/>
      <c r="N1" s="28"/>
      <c r="O1" s="28"/>
      <c r="P1" s="28"/>
      <c r="Q1" s="28"/>
      <c r="R1" s="29"/>
      <c r="S1" s="66"/>
      <c r="T1" s="5"/>
      <c r="U1" s="5"/>
      <c r="V1" s="5"/>
    </row>
    <row r="2" spans="1:35" ht="15.75" customHeight="1" x14ac:dyDescent="0.25">
      <c r="A2" s="70"/>
      <c r="B2" s="908" t="s">
        <v>21</v>
      </c>
      <c r="C2" s="908"/>
      <c r="D2" s="908"/>
      <c r="E2" s="908"/>
      <c r="F2" s="908"/>
      <c r="G2" s="908"/>
      <c r="H2" s="908"/>
      <c r="I2" s="908"/>
      <c r="J2" s="908"/>
      <c r="K2" s="908"/>
      <c r="L2" s="908"/>
      <c r="M2" s="908"/>
      <c r="N2" s="908"/>
      <c r="O2" s="908"/>
      <c r="P2" s="908"/>
      <c r="Q2" s="908"/>
      <c r="R2" s="71"/>
      <c r="S2" s="67"/>
      <c r="T2" s="3"/>
      <c r="U2" s="3"/>
      <c r="V2" s="3"/>
      <c r="W2" s="3"/>
      <c r="X2" s="3"/>
      <c r="Y2" s="3"/>
      <c r="Z2" s="3"/>
      <c r="AA2" s="3"/>
      <c r="AB2" s="3"/>
      <c r="AC2" s="3"/>
      <c r="AD2" s="3"/>
      <c r="AE2" s="3"/>
      <c r="AF2" s="3"/>
      <c r="AG2" s="3"/>
      <c r="AH2" s="3"/>
      <c r="AI2" s="3"/>
    </row>
    <row r="3" spans="1:35" ht="16.5" x14ac:dyDescent="0.25">
      <c r="A3" s="70"/>
      <c r="B3" s="908"/>
      <c r="C3" s="908"/>
      <c r="D3" s="908"/>
      <c r="E3" s="908"/>
      <c r="F3" s="908"/>
      <c r="G3" s="908"/>
      <c r="H3" s="908"/>
      <c r="I3" s="908"/>
      <c r="J3" s="908"/>
      <c r="K3" s="908"/>
      <c r="L3" s="908"/>
      <c r="M3" s="908"/>
      <c r="N3" s="908"/>
      <c r="O3" s="908"/>
      <c r="P3" s="908"/>
      <c r="Q3" s="908"/>
      <c r="R3" s="71"/>
      <c r="S3" s="67"/>
      <c r="T3" s="3"/>
      <c r="U3" s="3"/>
      <c r="V3" s="3"/>
      <c r="W3" s="3"/>
      <c r="X3" s="3"/>
      <c r="Y3" s="3"/>
      <c r="Z3" s="3"/>
      <c r="AA3" s="3"/>
      <c r="AB3" s="3"/>
      <c r="AC3" s="3"/>
      <c r="AD3" s="3"/>
      <c r="AE3" s="3"/>
      <c r="AF3" s="3"/>
      <c r="AG3" s="3"/>
      <c r="AH3" s="3"/>
      <c r="AI3" s="3"/>
    </row>
    <row r="4" spans="1:35" ht="16.5" x14ac:dyDescent="0.25">
      <c r="A4" s="70"/>
      <c r="B4" s="908"/>
      <c r="C4" s="908"/>
      <c r="D4" s="908"/>
      <c r="E4" s="908"/>
      <c r="F4" s="908"/>
      <c r="G4" s="908"/>
      <c r="H4" s="908"/>
      <c r="I4" s="908"/>
      <c r="J4" s="908"/>
      <c r="K4" s="908"/>
      <c r="L4" s="908"/>
      <c r="M4" s="908"/>
      <c r="N4" s="908"/>
      <c r="O4" s="908"/>
      <c r="P4" s="908"/>
      <c r="Q4" s="908"/>
      <c r="R4" s="71"/>
      <c r="S4" s="67"/>
      <c r="T4" s="3"/>
      <c r="U4" s="3"/>
      <c r="V4" s="3"/>
      <c r="W4" s="3"/>
      <c r="X4" s="3"/>
      <c r="Y4" s="3"/>
      <c r="Z4" s="3"/>
      <c r="AA4" s="3"/>
      <c r="AB4" s="3"/>
      <c r="AC4" s="3"/>
      <c r="AD4" s="3"/>
      <c r="AE4" s="3"/>
      <c r="AF4" s="3"/>
      <c r="AG4" s="3"/>
      <c r="AH4" s="3"/>
      <c r="AI4" s="3"/>
    </row>
    <row r="5" spans="1:35" ht="6" customHeight="1" x14ac:dyDescent="0.25">
      <c r="A5" s="70"/>
      <c r="B5" s="72"/>
      <c r="C5" s="72"/>
      <c r="D5" s="72"/>
      <c r="E5" s="72"/>
      <c r="F5" s="72"/>
      <c r="G5" s="72"/>
      <c r="H5" s="72"/>
      <c r="I5" s="72"/>
      <c r="J5" s="72"/>
      <c r="K5" s="72"/>
      <c r="L5" s="72"/>
      <c r="M5" s="72"/>
      <c r="N5" s="72"/>
      <c r="O5" s="72"/>
      <c r="P5" s="72"/>
      <c r="Q5" s="72"/>
      <c r="R5" s="71"/>
      <c r="S5" s="67"/>
      <c r="T5" s="3"/>
      <c r="U5" s="3"/>
      <c r="V5" s="3"/>
      <c r="W5" s="11"/>
      <c r="X5" s="11"/>
      <c r="Y5" s="11"/>
      <c r="Z5" s="11"/>
      <c r="AA5" s="11"/>
      <c r="AB5" s="11"/>
      <c r="AC5" s="11"/>
      <c r="AD5" s="11"/>
      <c r="AE5" s="11"/>
      <c r="AF5" s="11"/>
      <c r="AG5" s="11"/>
      <c r="AH5" s="11"/>
      <c r="AI5" s="3"/>
    </row>
    <row r="6" spans="1:35" ht="21.75" customHeight="1" x14ac:dyDescent="0.35">
      <c r="A6" s="901" t="s">
        <v>8</v>
      </c>
      <c r="B6" s="901"/>
      <c r="C6" s="901"/>
      <c r="D6" s="901"/>
      <c r="E6" s="901"/>
      <c r="F6" s="901"/>
      <c r="G6" s="901"/>
      <c r="H6" s="901"/>
      <c r="I6" s="901"/>
      <c r="J6" s="901"/>
      <c r="K6" s="901"/>
      <c r="L6" s="901"/>
      <c r="M6" s="901"/>
      <c r="N6" s="901"/>
      <c r="O6" s="901"/>
      <c r="P6" s="901"/>
      <c r="Q6" s="901"/>
      <c r="R6" s="902"/>
      <c r="S6" s="69"/>
      <c r="T6" s="69"/>
      <c r="U6" s="26"/>
      <c r="V6" s="26"/>
      <c r="W6" s="25"/>
      <c r="X6" s="25"/>
      <c r="Y6" s="25"/>
      <c r="Z6" s="25"/>
      <c r="AA6" s="25"/>
      <c r="AB6" s="25"/>
      <c r="AC6" s="25"/>
      <c r="AD6" s="25"/>
      <c r="AE6" s="25"/>
      <c r="AF6" s="25"/>
      <c r="AG6" s="25"/>
      <c r="AH6" s="25"/>
      <c r="AI6" s="25"/>
    </row>
    <row r="7" spans="1:35" ht="21.75" customHeight="1" x14ac:dyDescent="0.35">
      <c r="A7" s="73"/>
      <c r="B7" s="901" t="s">
        <v>22</v>
      </c>
      <c r="C7" s="901"/>
      <c r="D7" s="901"/>
      <c r="E7" s="901"/>
      <c r="F7" s="901"/>
      <c r="G7" s="901"/>
      <c r="H7" s="901"/>
      <c r="I7" s="901"/>
      <c r="J7" s="901"/>
      <c r="K7" s="901"/>
      <c r="L7" s="901"/>
      <c r="M7" s="901"/>
      <c r="N7" s="901"/>
      <c r="O7" s="901"/>
      <c r="P7" s="901"/>
      <c r="Q7" s="901"/>
      <c r="R7" s="902"/>
      <c r="S7" s="69"/>
      <c r="T7" s="69"/>
      <c r="U7" s="26"/>
      <c r="V7" s="26"/>
      <c r="W7" s="25"/>
      <c r="X7" s="25"/>
      <c r="Y7" s="25"/>
      <c r="Z7" s="25"/>
      <c r="AA7" s="25"/>
      <c r="AB7" s="25"/>
      <c r="AC7" s="25"/>
      <c r="AD7" s="25"/>
      <c r="AE7" s="25"/>
      <c r="AF7" s="25"/>
      <c r="AG7" s="25"/>
      <c r="AH7" s="25"/>
      <c r="AI7" s="25"/>
    </row>
    <row r="8" spans="1:35" ht="15.75" customHeight="1" x14ac:dyDescent="0.25">
      <c r="A8" s="70"/>
      <c r="B8" s="72"/>
      <c r="C8" s="72"/>
      <c r="D8" s="72"/>
      <c r="E8" s="72"/>
      <c r="F8" s="72"/>
      <c r="G8" s="72"/>
      <c r="H8" s="72"/>
      <c r="I8" s="72"/>
      <c r="J8" s="72"/>
      <c r="K8" s="72"/>
      <c r="L8" s="72"/>
      <c r="M8" s="72"/>
      <c r="N8" s="72"/>
      <c r="O8" s="72"/>
      <c r="P8" s="72"/>
      <c r="Q8" s="72"/>
      <c r="R8" s="71"/>
      <c r="S8" s="11"/>
      <c r="T8" s="11"/>
      <c r="U8" s="11"/>
      <c r="V8" s="11"/>
      <c r="W8" s="11"/>
      <c r="X8" s="11"/>
      <c r="Y8" s="11"/>
      <c r="Z8" s="11"/>
      <c r="AA8" s="11"/>
      <c r="AB8" s="11"/>
      <c r="AC8" s="11"/>
      <c r="AD8" s="11"/>
      <c r="AE8" s="11"/>
      <c r="AF8" s="11"/>
      <c r="AG8" s="11"/>
      <c r="AH8" s="11"/>
      <c r="AI8" s="11"/>
    </row>
    <row r="9" spans="1:35" ht="26.25" customHeight="1" x14ac:dyDescent="0.25">
      <c r="A9" s="70"/>
      <c r="B9" s="909" t="s">
        <v>20</v>
      </c>
      <c r="C9" s="909"/>
      <c r="D9" s="909"/>
      <c r="E9" s="909"/>
      <c r="F9" s="909"/>
      <c r="G9" s="909"/>
      <c r="H9" s="909"/>
      <c r="I9" s="909"/>
      <c r="J9" s="909"/>
      <c r="K9" s="909"/>
      <c r="L9" s="80" t="s">
        <v>11</v>
      </c>
      <c r="M9" s="909" t="e">
        <f>+NOCONTRATO</f>
        <v>#NAME?</v>
      </c>
      <c r="N9" s="909"/>
      <c r="O9" s="909"/>
      <c r="P9" s="909"/>
      <c r="Q9" s="909"/>
      <c r="R9" s="909"/>
      <c r="S9" s="65"/>
      <c r="T9" s="2"/>
      <c r="U9" s="2"/>
      <c r="V9" s="2"/>
      <c r="W9" s="2"/>
      <c r="X9" s="2"/>
      <c r="Y9" s="2"/>
      <c r="Z9" s="2"/>
      <c r="AA9" s="2"/>
      <c r="AB9" s="2"/>
      <c r="AC9" s="2"/>
      <c r="AD9" s="2"/>
      <c r="AE9" s="2"/>
      <c r="AF9" s="2"/>
      <c r="AG9" s="2"/>
      <c r="AH9" s="2"/>
      <c r="AI9" s="3"/>
    </row>
    <row r="10" spans="1:35" ht="73.5" customHeight="1" x14ac:dyDescent="0.25">
      <c r="A10" s="70"/>
      <c r="B10" s="900" t="s">
        <v>15</v>
      </c>
      <c r="C10" s="900"/>
      <c r="D10" s="903" t="e">
        <f>Contrato</f>
        <v>#REF!</v>
      </c>
      <c r="E10" s="903"/>
      <c r="F10" s="903"/>
      <c r="G10" s="903"/>
      <c r="H10" s="903"/>
      <c r="I10" s="903"/>
      <c r="J10" s="903"/>
      <c r="K10" s="903"/>
      <c r="L10" s="903"/>
      <c r="M10" s="903"/>
      <c r="N10" s="903"/>
      <c r="O10" s="903"/>
      <c r="P10" s="903"/>
      <c r="Q10" s="903"/>
      <c r="R10" s="903"/>
    </row>
    <row r="11" spans="1:35" ht="26.25" customHeight="1" x14ac:dyDescent="0.2">
      <c r="B11" s="904" t="s">
        <v>25</v>
      </c>
      <c r="C11" s="905"/>
      <c r="D11" s="905"/>
      <c r="E11" s="905"/>
      <c r="F11" s="905"/>
      <c r="G11" s="905"/>
      <c r="H11" s="905"/>
      <c r="I11" s="905"/>
      <c r="J11" s="905"/>
      <c r="K11" s="905"/>
      <c r="L11" s="905"/>
      <c r="M11" s="905"/>
      <c r="N11" s="905"/>
      <c r="O11" s="905"/>
      <c r="P11" s="905"/>
      <c r="Q11" s="905"/>
      <c r="R11" s="906"/>
    </row>
    <row r="12" spans="1:35" ht="17.25" customHeight="1" x14ac:dyDescent="0.2">
      <c r="B12" s="66"/>
      <c r="C12" s="66"/>
      <c r="D12" s="66"/>
      <c r="E12" s="66"/>
      <c r="F12" s="66"/>
      <c r="G12" s="66"/>
      <c r="H12" s="66"/>
      <c r="I12" s="66"/>
      <c r="J12" s="66"/>
      <c r="K12" s="66"/>
      <c r="L12" s="66"/>
      <c r="M12" s="66"/>
      <c r="N12" s="66"/>
      <c r="O12" s="66"/>
      <c r="P12" s="66"/>
      <c r="Q12" s="66"/>
      <c r="R12" s="66"/>
    </row>
    <row r="13" spans="1:35" ht="15.75" x14ac:dyDescent="0.25">
      <c r="B13" s="907" t="s">
        <v>5</v>
      </c>
      <c r="C13" s="907"/>
      <c r="D13" s="907"/>
      <c r="E13" s="907"/>
      <c r="F13" s="907"/>
      <c r="G13" s="907"/>
      <c r="H13" s="907"/>
      <c r="I13" s="907"/>
      <c r="J13" s="907"/>
      <c r="K13" s="907"/>
      <c r="L13" s="907"/>
      <c r="M13" s="907"/>
      <c r="N13" s="907"/>
      <c r="O13" s="907"/>
      <c r="P13" s="907"/>
      <c r="Q13" s="907"/>
      <c r="R13" s="907"/>
    </row>
    <row r="14" spans="1:35" ht="16.5" thickBot="1" x14ac:dyDescent="0.3">
      <c r="B14" s="11"/>
      <c r="C14" s="18"/>
    </row>
    <row r="15" spans="1:35" ht="17.25" thickTop="1" thickBot="1" x14ac:dyDescent="0.25">
      <c r="B15" s="19"/>
      <c r="C15" s="895" t="s">
        <v>0</v>
      </c>
      <c r="D15" s="896"/>
      <c r="E15" s="896"/>
      <c r="F15" s="896"/>
      <c r="G15" s="896"/>
      <c r="H15" s="896"/>
      <c r="I15" s="896"/>
      <c r="J15" s="896"/>
      <c r="K15" s="897"/>
      <c r="L15" s="892" t="s">
        <v>6</v>
      </c>
      <c r="M15" s="893"/>
      <c r="N15" s="894"/>
      <c r="O15" s="77" t="s">
        <v>14</v>
      </c>
      <c r="P15" s="898" t="s">
        <v>12</v>
      </c>
      <c r="Q15" s="899"/>
    </row>
    <row r="16" spans="1:35" ht="144.75" customHeight="1" thickTop="1" thickBot="1" x14ac:dyDescent="0.25">
      <c r="B16" s="11"/>
      <c r="C16" s="86">
        <v>1</v>
      </c>
      <c r="D16" s="917" t="e">
        <f>+CONTRATISTA</f>
        <v>#NAME?</v>
      </c>
      <c r="E16" s="918"/>
      <c r="F16" s="918"/>
      <c r="G16" s="918"/>
      <c r="H16" s="918"/>
      <c r="I16" s="918"/>
      <c r="J16" s="918"/>
      <c r="K16" s="919"/>
      <c r="L16" s="932" t="s">
        <v>24</v>
      </c>
      <c r="M16" s="933"/>
      <c r="N16" s="934"/>
      <c r="O16" s="79" t="s">
        <v>28</v>
      </c>
      <c r="P16" s="920" t="e">
        <f>+PUNTAJEFINAL</f>
        <v>#NAME?</v>
      </c>
      <c r="Q16" s="921"/>
    </row>
    <row r="17" spans="2:36" ht="75.75" customHeight="1" thickTop="1" thickBot="1" x14ac:dyDescent="0.25">
      <c r="B17" s="11"/>
      <c r="C17" s="84">
        <v>2</v>
      </c>
      <c r="D17" s="917" t="e">
        <f>+CONTRATISTA2</f>
        <v>#NAME?</v>
      </c>
      <c r="E17" s="918"/>
      <c r="F17" s="918"/>
      <c r="G17" s="918"/>
      <c r="H17" s="918"/>
      <c r="I17" s="918"/>
      <c r="J17" s="918"/>
      <c r="K17" s="919"/>
      <c r="L17" s="932" t="e">
        <f>+Quialifer2</f>
        <v>#NAME?</v>
      </c>
      <c r="M17" s="933"/>
      <c r="N17" s="934"/>
      <c r="O17" s="961" t="s">
        <v>33</v>
      </c>
      <c r="P17" s="920" t="e">
        <f>+PUNTAJEFINAL2</f>
        <v>#NAME?</v>
      </c>
      <c r="Q17" s="921"/>
    </row>
    <row r="18" spans="2:36" ht="16.5" thickBot="1" x14ac:dyDescent="0.25">
      <c r="B18" s="11"/>
      <c r="C18" s="78">
        <v>3</v>
      </c>
      <c r="D18" s="926"/>
      <c r="E18" s="927"/>
      <c r="F18" s="927"/>
      <c r="G18" s="927"/>
      <c r="H18" s="927"/>
      <c r="I18" s="927"/>
      <c r="J18" s="927"/>
      <c r="K18" s="928"/>
      <c r="L18" s="935"/>
      <c r="M18" s="936"/>
      <c r="N18" s="937"/>
      <c r="O18" s="962"/>
      <c r="P18" s="922"/>
      <c r="Q18" s="923"/>
    </row>
    <row r="19" spans="2:36" ht="48.75" customHeight="1" thickBot="1" x14ac:dyDescent="0.25">
      <c r="B19" s="11"/>
      <c r="C19" s="78">
        <v>4</v>
      </c>
      <c r="D19" s="929"/>
      <c r="E19" s="930"/>
      <c r="F19" s="930"/>
      <c r="G19" s="930"/>
      <c r="H19" s="930"/>
      <c r="I19" s="930"/>
      <c r="J19" s="930"/>
      <c r="K19" s="931"/>
      <c r="L19" s="938"/>
      <c r="M19" s="939"/>
      <c r="N19" s="940"/>
      <c r="O19" s="963"/>
      <c r="P19" s="924"/>
      <c r="Q19" s="925"/>
    </row>
    <row r="20" spans="2:36" ht="20.100000000000001" customHeight="1" thickTop="1" x14ac:dyDescent="0.2">
      <c r="B20" s="11"/>
      <c r="C20" s="78">
        <v>5</v>
      </c>
      <c r="D20" s="941" t="e">
        <f>+contratista3</f>
        <v>#NAME?</v>
      </c>
      <c r="E20" s="942"/>
      <c r="F20" s="942"/>
      <c r="G20" s="942"/>
      <c r="H20" s="942"/>
      <c r="I20" s="942"/>
      <c r="J20" s="942"/>
      <c r="K20" s="943"/>
      <c r="L20" s="950" t="e">
        <f>+Quialifer3</f>
        <v>#NAME?</v>
      </c>
      <c r="M20" s="951"/>
      <c r="N20" s="952"/>
      <c r="O20" s="964"/>
      <c r="P20" s="953" t="e">
        <f>+PUNTAJEFINAL3</f>
        <v>#NAME?</v>
      </c>
      <c r="Q20" s="954"/>
    </row>
    <row r="21" spans="2:36" ht="51" customHeight="1" thickBot="1" x14ac:dyDescent="0.25">
      <c r="B21" s="11"/>
      <c r="C21" s="84">
        <v>6</v>
      </c>
      <c r="D21" s="944"/>
      <c r="E21" s="945"/>
      <c r="F21" s="945"/>
      <c r="G21" s="945"/>
      <c r="H21" s="945"/>
      <c r="I21" s="945"/>
      <c r="J21" s="945"/>
      <c r="K21" s="946"/>
      <c r="L21" s="935"/>
      <c r="M21" s="936"/>
      <c r="N21" s="937"/>
      <c r="O21" s="965"/>
      <c r="P21" s="955"/>
      <c r="Q21" s="956"/>
    </row>
    <row r="22" spans="2:36" ht="196.5" customHeight="1" thickTop="1" thickBot="1" x14ac:dyDescent="0.25">
      <c r="B22" s="11"/>
      <c r="C22" s="78">
        <v>7</v>
      </c>
      <c r="D22" s="944"/>
      <c r="E22" s="945"/>
      <c r="F22" s="945"/>
      <c r="G22" s="945"/>
      <c r="H22" s="945"/>
      <c r="I22" s="945"/>
      <c r="J22" s="945"/>
      <c r="K22" s="946"/>
      <c r="L22" s="935"/>
      <c r="M22" s="936"/>
      <c r="N22" s="937"/>
      <c r="O22" s="85" t="s">
        <v>27</v>
      </c>
      <c r="P22" s="955"/>
      <c r="Q22" s="956"/>
    </row>
    <row r="23" spans="2:36" ht="114.75" customHeight="1" thickTop="1" thickBot="1" x14ac:dyDescent="0.25">
      <c r="B23" s="11"/>
      <c r="C23" s="20">
        <v>9</v>
      </c>
      <c r="D23" s="944"/>
      <c r="E23" s="945"/>
      <c r="F23" s="945"/>
      <c r="G23" s="945"/>
      <c r="H23" s="945"/>
      <c r="I23" s="945"/>
      <c r="J23" s="945"/>
      <c r="K23" s="946"/>
      <c r="L23" s="935"/>
      <c r="M23" s="936"/>
      <c r="N23" s="937"/>
      <c r="O23" s="83" t="s">
        <v>26</v>
      </c>
      <c r="P23" s="955"/>
      <c r="Q23" s="956"/>
    </row>
    <row r="24" spans="2:36" ht="126" customHeight="1" thickTop="1" thickBot="1" x14ac:dyDescent="0.25">
      <c r="B24" s="11"/>
      <c r="C24" s="20">
        <v>12</v>
      </c>
      <c r="D24" s="947"/>
      <c r="E24" s="948"/>
      <c r="F24" s="948"/>
      <c r="G24" s="948"/>
      <c r="H24" s="948"/>
      <c r="I24" s="948"/>
      <c r="J24" s="948"/>
      <c r="K24" s="949"/>
      <c r="L24" s="938"/>
      <c r="M24" s="939"/>
      <c r="N24" s="940"/>
      <c r="O24" s="82" t="s">
        <v>29</v>
      </c>
      <c r="P24" s="957"/>
      <c r="Q24" s="958"/>
    </row>
    <row r="25" spans="2:36" ht="153" customHeight="1" thickTop="1" thickBot="1" x14ac:dyDescent="0.25">
      <c r="B25" s="11"/>
      <c r="C25" s="20">
        <v>13</v>
      </c>
      <c r="D25" s="941" t="e">
        <f>+CONTRATISTA4</f>
        <v>#NAME?</v>
      </c>
      <c r="E25" s="942"/>
      <c r="F25" s="942"/>
      <c r="G25" s="942"/>
      <c r="H25" s="942"/>
      <c r="I25" s="942"/>
      <c r="J25" s="942"/>
      <c r="K25" s="943"/>
      <c r="L25" s="950" t="s">
        <v>24</v>
      </c>
      <c r="M25" s="951"/>
      <c r="N25" s="952"/>
      <c r="O25" s="82" t="s">
        <v>30</v>
      </c>
      <c r="P25" s="959" t="e">
        <f>+PUNTAJEFINAL4</f>
        <v>#NAME?</v>
      </c>
      <c r="Q25" s="951"/>
      <c r="S25" s="8"/>
      <c r="T25" s="8"/>
      <c r="U25" s="8"/>
      <c r="V25" s="8"/>
      <c r="W25" s="8"/>
      <c r="X25" s="8"/>
      <c r="Y25" s="8"/>
      <c r="Z25" s="8"/>
      <c r="AA25" s="8"/>
      <c r="AB25" s="8"/>
      <c r="AC25" s="8"/>
      <c r="AD25" s="8"/>
      <c r="AE25" s="8"/>
      <c r="AF25" s="8"/>
      <c r="AG25" s="8"/>
      <c r="AH25" s="8"/>
      <c r="AI25" s="8"/>
      <c r="AJ25" s="4"/>
    </row>
    <row r="26" spans="2:36" ht="99" customHeight="1" thickTop="1" thickBot="1" x14ac:dyDescent="0.25">
      <c r="B26" s="11"/>
      <c r="C26" s="20">
        <v>14</v>
      </c>
      <c r="D26" s="944"/>
      <c r="E26" s="945"/>
      <c r="F26" s="945"/>
      <c r="G26" s="945"/>
      <c r="H26" s="945"/>
      <c r="I26" s="945"/>
      <c r="J26" s="945"/>
      <c r="K26" s="946"/>
      <c r="L26" s="935"/>
      <c r="M26" s="936"/>
      <c r="N26" s="937"/>
      <c r="O26" s="82" t="s">
        <v>31</v>
      </c>
      <c r="P26" s="960"/>
      <c r="Q26" s="936"/>
      <c r="S26" s="8"/>
      <c r="T26" s="8"/>
      <c r="U26" s="8"/>
      <c r="V26" s="8"/>
      <c r="W26" s="8"/>
      <c r="X26" s="8"/>
      <c r="Y26" s="8"/>
      <c r="Z26" s="8"/>
      <c r="AA26" s="8"/>
      <c r="AB26" s="8"/>
      <c r="AC26" s="8"/>
      <c r="AD26" s="8"/>
      <c r="AE26" s="8"/>
      <c r="AF26" s="8"/>
      <c r="AG26" s="8"/>
      <c r="AH26" s="8"/>
      <c r="AI26" s="8"/>
      <c r="AJ26" s="4"/>
    </row>
    <row r="27" spans="2:36" ht="94.5" customHeight="1" thickTop="1" thickBot="1" x14ac:dyDescent="0.25">
      <c r="B27" s="11"/>
      <c r="C27" s="20">
        <v>16</v>
      </c>
      <c r="D27" s="944"/>
      <c r="E27" s="945"/>
      <c r="F27" s="945"/>
      <c r="G27" s="945"/>
      <c r="H27" s="945"/>
      <c r="I27" s="945"/>
      <c r="J27" s="945"/>
      <c r="K27" s="946"/>
      <c r="L27" s="935"/>
      <c r="M27" s="936"/>
      <c r="N27" s="937"/>
      <c r="O27" s="82" t="s">
        <v>32</v>
      </c>
      <c r="P27" s="960"/>
      <c r="Q27" s="936"/>
      <c r="S27" s="8"/>
      <c r="T27" s="8"/>
      <c r="U27" s="8"/>
      <c r="V27" s="8"/>
      <c r="W27" s="8"/>
      <c r="X27" s="8"/>
      <c r="Y27" s="8"/>
      <c r="Z27" s="8"/>
      <c r="AA27" s="8"/>
      <c r="AB27" s="8"/>
      <c r="AC27" s="8"/>
      <c r="AD27" s="8"/>
      <c r="AE27" s="8"/>
      <c r="AF27" s="8"/>
      <c r="AG27" s="8"/>
      <c r="AH27" s="8"/>
      <c r="AI27" s="8"/>
      <c r="AJ27" s="4"/>
    </row>
    <row r="28" spans="2:36" ht="108.75" customHeight="1" thickTop="1" thickBot="1" x14ac:dyDescent="0.3">
      <c r="B28" s="11"/>
      <c r="C28" s="20">
        <v>17</v>
      </c>
      <c r="D28" s="947"/>
      <c r="E28" s="948"/>
      <c r="F28" s="948"/>
      <c r="G28" s="948"/>
      <c r="H28" s="948"/>
      <c r="I28" s="948"/>
      <c r="J28" s="948"/>
      <c r="K28" s="949"/>
      <c r="L28" s="938"/>
      <c r="M28" s="939"/>
      <c r="N28" s="940"/>
      <c r="O28" s="83" t="s">
        <v>26</v>
      </c>
      <c r="P28" s="938"/>
      <c r="Q28" s="939"/>
      <c r="S28" s="10"/>
      <c r="T28" s="10"/>
      <c r="U28" s="10"/>
      <c r="V28" s="10"/>
      <c r="W28" s="10"/>
      <c r="X28" s="10"/>
      <c r="Y28" s="10"/>
      <c r="Z28" s="10"/>
      <c r="AA28" s="10"/>
      <c r="AB28" s="10"/>
      <c r="AC28" s="10"/>
      <c r="AD28" s="10"/>
      <c r="AE28" s="12"/>
      <c r="AF28" s="12"/>
      <c r="AG28" s="8"/>
      <c r="AH28" s="8"/>
      <c r="AI28" s="8"/>
      <c r="AJ28" s="4"/>
    </row>
    <row r="29" spans="2:36" ht="12.75" customHeight="1" thickTop="1" x14ac:dyDescent="0.2">
      <c r="R29" s="16"/>
      <c r="S29" s="12"/>
      <c r="T29" s="12"/>
      <c r="U29" s="12"/>
      <c r="V29" s="12"/>
      <c r="W29" s="12"/>
      <c r="X29" s="12"/>
      <c r="Y29" s="12"/>
      <c r="Z29" s="12"/>
      <c r="AA29" s="12"/>
      <c r="AB29" s="12"/>
      <c r="AC29" s="12"/>
      <c r="AD29" s="12"/>
      <c r="AE29" s="12"/>
      <c r="AF29" s="12"/>
      <c r="AG29" s="8"/>
      <c r="AH29" s="8"/>
      <c r="AI29" s="8"/>
      <c r="AJ29" s="4"/>
    </row>
    <row r="30" spans="2:36" ht="12.75" customHeight="1" x14ac:dyDescent="0.25">
      <c r="R30" s="21"/>
      <c r="S30" s="12"/>
      <c r="T30" s="12"/>
      <c r="U30" s="12"/>
      <c r="V30" s="12"/>
      <c r="W30" s="12"/>
      <c r="X30" s="12"/>
      <c r="Y30" s="12"/>
      <c r="Z30" s="12"/>
      <c r="AA30" s="12"/>
      <c r="AB30" s="12"/>
      <c r="AC30" s="12"/>
      <c r="AD30" s="12"/>
      <c r="AE30" s="12"/>
      <c r="AF30" s="12"/>
      <c r="AG30" s="8"/>
      <c r="AH30" s="8"/>
      <c r="AI30" s="8"/>
      <c r="AJ30" s="4"/>
    </row>
    <row r="31" spans="2:36" ht="12.75" customHeight="1" x14ac:dyDescent="0.2">
      <c r="R31" s="12"/>
      <c r="S31" s="12"/>
      <c r="T31" s="12"/>
      <c r="U31" s="12"/>
      <c r="V31" s="12"/>
      <c r="W31" s="12"/>
      <c r="X31" s="12"/>
      <c r="Y31" s="12"/>
      <c r="Z31" s="12"/>
      <c r="AA31" s="12"/>
      <c r="AB31" s="12"/>
      <c r="AC31" s="12"/>
      <c r="AD31" s="12"/>
      <c r="AE31" s="12"/>
      <c r="AF31" s="12"/>
      <c r="AG31" s="8"/>
      <c r="AH31" s="8"/>
      <c r="AI31" s="8"/>
      <c r="AJ31" s="4"/>
    </row>
    <row r="32" spans="2:36" ht="12.75" customHeight="1" x14ac:dyDescent="0.2">
      <c r="R32" s="12"/>
      <c r="S32" s="12"/>
      <c r="T32" s="12"/>
      <c r="U32" s="12"/>
      <c r="V32" s="12"/>
      <c r="W32" s="12"/>
      <c r="X32" s="12"/>
      <c r="Y32" s="12"/>
      <c r="Z32" s="12"/>
      <c r="AA32" s="12"/>
      <c r="AB32" s="12"/>
      <c r="AC32" s="12"/>
      <c r="AD32" s="12"/>
      <c r="AE32" s="12"/>
      <c r="AF32" s="12"/>
      <c r="AG32" s="8"/>
      <c r="AH32" s="8"/>
      <c r="AI32" s="8"/>
      <c r="AJ32" s="4"/>
    </row>
    <row r="33" spans="1:36" ht="22.5" customHeight="1" x14ac:dyDescent="0.2">
      <c r="B33" s="16"/>
      <c r="C33" s="16"/>
      <c r="D33" s="16"/>
      <c r="E33" s="16"/>
      <c r="F33" s="16"/>
      <c r="G33" s="16"/>
      <c r="H33" s="16"/>
      <c r="I33" s="16"/>
      <c r="J33" s="16"/>
      <c r="K33" s="16"/>
      <c r="L33" s="16"/>
      <c r="M33" s="16"/>
      <c r="N33" s="16"/>
      <c r="O33" s="16"/>
      <c r="P33" s="16"/>
      <c r="Q33" s="16"/>
      <c r="R33" s="12"/>
      <c r="S33" s="12"/>
      <c r="T33" s="12"/>
      <c r="U33" s="12"/>
      <c r="V33" s="12"/>
      <c r="W33" s="12"/>
      <c r="X33" s="12"/>
      <c r="Y33" s="12"/>
      <c r="Z33" s="12"/>
      <c r="AA33" s="12"/>
      <c r="AB33" s="12"/>
      <c r="AC33" s="12"/>
      <c r="AD33" s="12"/>
      <c r="AE33" s="12"/>
      <c r="AF33" s="12"/>
      <c r="AG33" s="8"/>
      <c r="AH33" s="8"/>
      <c r="AI33" s="8"/>
      <c r="AJ33" s="4"/>
    </row>
    <row r="34" spans="1:36" s="4" customFormat="1" ht="22.5" customHeight="1" x14ac:dyDescent="0.25">
      <c r="A34" s="1"/>
      <c r="B34" s="6"/>
      <c r="C34" s="6"/>
      <c r="D34" s="6"/>
      <c r="E34" s="6"/>
      <c r="F34" s="6"/>
      <c r="G34" s="81" t="s">
        <v>23</v>
      </c>
      <c r="H34" s="22"/>
      <c r="I34" s="22"/>
      <c r="J34" s="22"/>
      <c r="K34" s="22"/>
      <c r="L34" s="22"/>
      <c r="M34" s="23"/>
      <c r="N34" s="24"/>
      <c r="O34" s="6"/>
      <c r="P34" s="16"/>
      <c r="Q34" s="16"/>
      <c r="R34" s="12"/>
      <c r="S34" s="7"/>
      <c r="T34" s="7"/>
      <c r="U34" s="7"/>
      <c r="V34" s="7"/>
      <c r="W34" s="12"/>
      <c r="X34" s="12"/>
      <c r="Y34" s="12"/>
      <c r="Z34" s="12"/>
      <c r="AA34" s="12"/>
      <c r="AB34" s="12"/>
      <c r="AC34" s="12"/>
      <c r="AD34" s="12"/>
      <c r="AE34" s="12"/>
      <c r="AF34" s="12"/>
    </row>
    <row r="35" spans="1:36" s="4" customFormat="1" ht="20.25" customHeight="1" x14ac:dyDescent="0.25">
      <c r="A35" s="1"/>
      <c r="B35" s="21"/>
      <c r="C35" s="21"/>
      <c r="D35" s="21"/>
      <c r="E35" s="21"/>
      <c r="F35" s="21"/>
      <c r="G35" s="916"/>
      <c r="H35" s="916"/>
      <c r="I35" s="916"/>
      <c r="J35" s="916"/>
      <c r="K35" s="916"/>
      <c r="L35" s="916"/>
      <c r="M35" s="916"/>
      <c r="N35" s="916"/>
      <c r="O35" s="21"/>
      <c r="P35" s="21"/>
      <c r="Q35" s="21"/>
      <c r="R35" s="12"/>
      <c r="S35" s="10"/>
      <c r="T35" s="10"/>
      <c r="U35" s="10"/>
      <c r="V35" s="10"/>
      <c r="W35" s="10"/>
      <c r="X35" s="10"/>
      <c r="Y35" s="10"/>
      <c r="Z35" s="10"/>
      <c r="AA35" s="10"/>
      <c r="AB35" s="10"/>
      <c r="AC35" s="10"/>
      <c r="AD35" s="10"/>
      <c r="AE35" s="10"/>
      <c r="AF35" s="10"/>
    </row>
    <row r="36" spans="1:36" s="4" customFormat="1" ht="15" x14ac:dyDescent="0.2">
      <c r="A36" s="1"/>
      <c r="B36" s="912" t="s">
        <v>9</v>
      </c>
      <c r="C36" s="912"/>
      <c r="D36" s="912"/>
      <c r="E36" s="912"/>
      <c r="F36" s="912"/>
      <c r="G36" s="912"/>
      <c r="H36" s="912"/>
      <c r="I36" s="912"/>
      <c r="J36" s="912"/>
      <c r="K36" s="912"/>
      <c r="L36" s="912"/>
      <c r="M36" s="912"/>
      <c r="N36" s="912"/>
      <c r="O36" s="912"/>
      <c r="P36" s="912"/>
      <c r="Q36" s="912"/>
      <c r="R36" s="12"/>
      <c r="S36" s="17"/>
      <c r="T36" s="17"/>
      <c r="U36" s="17"/>
      <c r="V36" s="17"/>
      <c r="W36" s="17"/>
      <c r="X36" s="17"/>
      <c r="Y36" s="17"/>
      <c r="Z36" s="17"/>
      <c r="AA36" s="17"/>
      <c r="AB36" s="17"/>
      <c r="AC36" s="17"/>
      <c r="AD36" s="17"/>
      <c r="AE36" s="17"/>
      <c r="AF36" s="17"/>
    </row>
    <row r="37" spans="1:36" s="4" customFormat="1" ht="15" x14ac:dyDescent="0.2">
      <c r="A37" s="1"/>
      <c r="B37" s="16"/>
      <c r="C37" s="16"/>
      <c r="D37" s="16"/>
      <c r="E37" s="16"/>
      <c r="F37" s="16"/>
      <c r="G37" s="16"/>
      <c r="H37" s="16"/>
      <c r="I37" s="16"/>
      <c r="J37" s="16"/>
      <c r="K37" s="16"/>
      <c r="L37" s="16"/>
      <c r="M37" s="16"/>
      <c r="N37" s="16"/>
      <c r="O37" s="16"/>
      <c r="P37" s="16"/>
      <c r="Q37" s="16"/>
      <c r="R37" s="12"/>
      <c r="S37" s="12"/>
      <c r="T37" s="12"/>
      <c r="U37" s="12"/>
      <c r="V37" s="12"/>
      <c r="W37" s="12"/>
      <c r="X37" s="12"/>
      <c r="Y37" s="12"/>
      <c r="Z37" s="12"/>
      <c r="AA37" s="12"/>
      <c r="AB37" s="12"/>
      <c r="AC37" s="12"/>
      <c r="AD37" s="12"/>
      <c r="AE37" s="12"/>
      <c r="AF37" s="12"/>
    </row>
    <row r="38" spans="1:36" s="4" customFormat="1" ht="15" x14ac:dyDescent="0.2">
      <c r="A38" s="1"/>
      <c r="B38" s="16"/>
      <c r="C38" s="16"/>
      <c r="D38" s="16"/>
      <c r="E38" s="16"/>
      <c r="F38" s="16"/>
      <c r="G38" s="16"/>
      <c r="H38" s="16"/>
      <c r="I38" s="16"/>
      <c r="J38" s="16"/>
      <c r="K38" s="16"/>
      <c r="L38" s="16"/>
      <c r="M38" s="16"/>
      <c r="N38" s="16"/>
      <c r="O38" s="16"/>
      <c r="P38" s="16"/>
      <c r="Q38" s="16"/>
      <c r="R38" s="12"/>
    </row>
    <row r="39" spans="1:36" ht="15.75" x14ac:dyDescent="0.25">
      <c r="B39" s="915"/>
      <c r="C39" s="915"/>
      <c r="D39" s="915"/>
      <c r="E39" s="915"/>
      <c r="F39" s="915"/>
      <c r="G39" s="915"/>
      <c r="H39" s="915"/>
      <c r="I39" s="915"/>
      <c r="J39" s="915"/>
      <c r="K39" s="915"/>
      <c r="L39" s="915"/>
      <c r="M39" s="915"/>
      <c r="N39" s="915"/>
      <c r="O39" s="915"/>
      <c r="P39" s="915"/>
      <c r="Q39" s="915"/>
      <c r="R39" s="12"/>
    </row>
    <row r="40" spans="1:36" ht="15" x14ac:dyDescent="0.2">
      <c r="B40" s="912"/>
      <c r="C40" s="912"/>
      <c r="D40" s="912"/>
      <c r="E40" s="912"/>
      <c r="F40" s="912"/>
      <c r="G40" s="912"/>
      <c r="H40" s="912"/>
      <c r="I40" s="912"/>
      <c r="J40" s="912"/>
      <c r="K40" s="912"/>
      <c r="L40" s="912"/>
      <c r="M40" s="912"/>
      <c r="N40" s="912"/>
      <c r="O40" s="912"/>
      <c r="P40" s="912"/>
      <c r="Q40" s="912"/>
      <c r="R40" s="12"/>
    </row>
    <row r="41" spans="1:36" ht="15" x14ac:dyDescent="0.2">
      <c r="B41" s="16"/>
      <c r="C41" s="16"/>
      <c r="D41" s="16"/>
      <c r="E41" s="16"/>
      <c r="F41" s="16"/>
      <c r="G41" s="16"/>
      <c r="H41" s="16"/>
      <c r="I41" s="16"/>
      <c r="J41" s="16"/>
      <c r="K41" s="16"/>
      <c r="L41" s="16"/>
      <c r="M41" s="16"/>
      <c r="N41" s="16"/>
      <c r="O41" s="16"/>
      <c r="P41" s="16"/>
      <c r="Q41" s="16"/>
      <c r="R41" s="12"/>
    </row>
    <row r="42" spans="1:36" ht="15" x14ac:dyDescent="0.2">
      <c r="B42" s="16"/>
      <c r="C42" s="16"/>
      <c r="D42" s="16"/>
      <c r="E42" s="16"/>
      <c r="F42" s="16"/>
      <c r="G42" s="16"/>
      <c r="H42" s="16"/>
      <c r="I42" s="16"/>
      <c r="J42" s="16"/>
      <c r="K42" s="16"/>
      <c r="L42" s="16"/>
      <c r="M42" s="16"/>
      <c r="N42" s="16"/>
      <c r="O42" s="16"/>
      <c r="P42" s="16"/>
      <c r="Q42" s="16"/>
      <c r="R42" s="12"/>
    </row>
    <row r="43" spans="1:36" ht="15" x14ac:dyDescent="0.2">
      <c r="A43" s="4"/>
      <c r="B43" s="13"/>
      <c r="C43" s="13"/>
      <c r="D43" s="13"/>
      <c r="E43" s="13"/>
      <c r="F43" s="13"/>
      <c r="G43" s="13"/>
      <c r="H43" s="15"/>
      <c r="I43" s="15"/>
      <c r="J43" s="15"/>
      <c r="K43" s="15"/>
      <c r="L43" s="15"/>
      <c r="M43" s="15"/>
      <c r="N43" s="15"/>
      <c r="O43" s="15"/>
      <c r="P43" s="12"/>
      <c r="Q43" s="12"/>
      <c r="R43" s="12"/>
    </row>
    <row r="44" spans="1:36" ht="15.75" x14ac:dyDescent="0.25">
      <c r="A44" s="4"/>
      <c r="B44" s="913"/>
      <c r="C44" s="913"/>
      <c r="D44" s="913"/>
      <c r="E44" s="913"/>
      <c r="F44" s="913"/>
      <c r="G44" s="913"/>
      <c r="H44" s="913"/>
      <c r="I44" s="913"/>
      <c r="J44" s="10"/>
      <c r="K44" s="913"/>
      <c r="L44" s="913"/>
      <c r="M44" s="913"/>
      <c r="N44" s="913"/>
      <c r="O44" s="913"/>
      <c r="P44" s="913"/>
      <c r="Q44" s="913"/>
      <c r="R44" s="913"/>
    </row>
    <row r="45" spans="1:36" ht="15" x14ac:dyDescent="0.2">
      <c r="A45" s="4"/>
      <c r="B45" s="912"/>
      <c r="C45" s="912"/>
      <c r="D45" s="912"/>
      <c r="E45" s="912"/>
      <c r="F45" s="912"/>
      <c r="G45" s="912"/>
      <c r="H45" s="912"/>
      <c r="I45" s="912"/>
      <c r="J45" s="16"/>
      <c r="K45" s="914"/>
      <c r="L45" s="914"/>
      <c r="M45" s="914"/>
      <c r="N45" s="914"/>
      <c r="O45" s="914"/>
      <c r="P45" s="914"/>
      <c r="Q45" s="914"/>
      <c r="R45" s="914"/>
    </row>
    <row r="46" spans="1:36" x14ac:dyDescent="0.2">
      <c r="A46" s="4"/>
      <c r="B46" s="14"/>
      <c r="C46" s="14"/>
      <c r="D46" s="14"/>
      <c r="E46" s="14"/>
      <c r="F46" s="14"/>
      <c r="G46" s="12"/>
      <c r="H46" s="12"/>
      <c r="I46" s="14"/>
      <c r="J46" s="14"/>
      <c r="K46" s="14"/>
      <c r="L46" s="14"/>
      <c r="M46" s="14"/>
      <c r="N46" s="14"/>
      <c r="O46" s="14"/>
      <c r="P46" s="12"/>
      <c r="Q46" s="12"/>
      <c r="R46" s="12"/>
    </row>
    <row r="47" spans="1:36" ht="15.75" x14ac:dyDescent="0.25">
      <c r="A47" s="4"/>
      <c r="B47" s="4"/>
      <c r="C47" s="4"/>
      <c r="D47" s="4"/>
      <c r="E47" s="4"/>
      <c r="F47" s="4"/>
      <c r="G47" s="4"/>
      <c r="H47" s="4"/>
      <c r="I47" s="4"/>
      <c r="J47" s="4"/>
      <c r="K47" s="4"/>
      <c r="L47" s="4"/>
      <c r="M47" s="4"/>
      <c r="N47" s="4"/>
      <c r="O47" s="4"/>
      <c r="P47" s="10"/>
      <c r="Q47" s="4"/>
      <c r="R47" s="4"/>
    </row>
    <row r="48" spans="1:36" ht="15" x14ac:dyDescent="0.2">
      <c r="I48" s="910"/>
      <c r="J48" s="911"/>
      <c r="K48" s="911"/>
      <c r="P48" s="9"/>
    </row>
    <row r="49" spans="2:15" x14ac:dyDescent="0.2">
      <c r="B49" s="5"/>
      <c r="C49" s="5"/>
      <c r="D49" s="5"/>
      <c r="E49" s="5"/>
      <c r="F49" s="5"/>
      <c r="I49" s="5"/>
      <c r="J49" s="5"/>
      <c r="K49" s="5"/>
      <c r="L49" s="5"/>
      <c r="M49" s="5"/>
      <c r="N49" s="5"/>
      <c r="O49" s="5"/>
    </row>
  </sheetData>
  <mergeCells count="37">
    <mergeCell ref="G35:N35"/>
    <mergeCell ref="D16:K16"/>
    <mergeCell ref="P16:Q16"/>
    <mergeCell ref="P17:Q19"/>
    <mergeCell ref="D17:K19"/>
    <mergeCell ref="L16:N16"/>
    <mergeCell ref="L17:N19"/>
    <mergeCell ref="D20:K24"/>
    <mergeCell ref="L20:N24"/>
    <mergeCell ref="P20:Q24"/>
    <mergeCell ref="P25:Q28"/>
    <mergeCell ref="L25:N28"/>
    <mergeCell ref="D25:K28"/>
    <mergeCell ref="O17:O19"/>
    <mergeCell ref="O20:O21"/>
    <mergeCell ref="I48:K48"/>
    <mergeCell ref="B36:Q36"/>
    <mergeCell ref="B45:I45"/>
    <mergeCell ref="B44:I44"/>
    <mergeCell ref="K44:R44"/>
    <mergeCell ref="K45:R45"/>
    <mergeCell ref="B40:Q40"/>
    <mergeCell ref="B39:Q39"/>
    <mergeCell ref="B2:Q2"/>
    <mergeCell ref="B3:Q3"/>
    <mergeCell ref="B4:Q4"/>
    <mergeCell ref="A6:R6"/>
    <mergeCell ref="B9:K9"/>
    <mergeCell ref="M9:R9"/>
    <mergeCell ref="L15:N15"/>
    <mergeCell ref="C15:K15"/>
    <mergeCell ref="P15:Q15"/>
    <mergeCell ref="B10:C10"/>
    <mergeCell ref="B7:R7"/>
    <mergeCell ref="D10:R10"/>
    <mergeCell ref="B11:R11"/>
    <mergeCell ref="B13:R13"/>
  </mergeCells>
  <phoneticPr fontId="5" type="noConversion"/>
  <printOptions horizontalCentered="1"/>
  <pageMargins left="0.78740157480314965" right="0.27559055118110237" top="0.59055118110236227" bottom="0.59055118110236227" header="0.15748031496062992" footer="0.39370078740157483"/>
  <pageSetup scale="62" orientation="portrait" r:id="rId1"/>
  <headerFooter alignWithMargins="0"/>
  <colBreaks count="1" manualBreakCount="1">
    <brk id="18"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X46"/>
  <sheetViews>
    <sheetView showGridLines="0" view="pageBreakPreview" zoomScale="70" zoomScaleNormal="75" zoomScaleSheetLayoutView="70" workbookViewId="0">
      <selection activeCell="O11" sqref="O11:Q11"/>
    </sheetView>
  </sheetViews>
  <sheetFormatPr baseColWidth="10" defaultColWidth="11.42578125" defaultRowHeight="12.75" x14ac:dyDescent="0.2"/>
  <cols>
    <col min="1" max="29" width="6.7109375" style="31" customWidth="1"/>
    <col min="30" max="30" width="15.28515625" style="31" customWidth="1"/>
    <col min="31" max="31" width="9.7109375" style="31" customWidth="1"/>
    <col min="32" max="32" width="54.140625" style="31" customWidth="1"/>
    <col min="33" max="33" width="42.7109375" style="31" customWidth="1"/>
    <col min="34" max="34" width="8.28515625" style="31" customWidth="1"/>
    <col min="35" max="41" width="6" style="31" customWidth="1"/>
    <col min="42" max="42" width="17.85546875" style="31" customWidth="1"/>
    <col min="43" max="49" width="6" style="31" customWidth="1"/>
    <col min="50" max="50" width="7" style="31" customWidth="1"/>
    <col min="51" max="16384" width="11.42578125" style="31"/>
  </cols>
  <sheetData>
    <row r="1" spans="2:49" x14ac:dyDescent="0.2">
      <c r="B1" s="966"/>
      <c r="C1" s="966"/>
      <c r="D1" s="966"/>
      <c r="E1" s="966"/>
      <c r="F1" s="966"/>
      <c r="G1" s="966"/>
      <c r="H1" s="966"/>
      <c r="I1" s="966"/>
      <c r="J1" s="966"/>
      <c r="K1" s="966"/>
      <c r="L1" s="966"/>
      <c r="M1" s="966"/>
      <c r="N1" s="966"/>
      <c r="O1" s="966"/>
      <c r="P1" s="966"/>
      <c r="Q1" s="966"/>
      <c r="R1" s="966"/>
      <c r="S1" s="966"/>
      <c r="T1" s="966"/>
      <c r="U1" s="966"/>
      <c r="V1" s="966"/>
      <c r="W1" s="966"/>
      <c r="X1" s="966"/>
      <c r="Y1" s="966"/>
      <c r="Z1" s="966"/>
      <c r="AA1" s="966"/>
      <c r="AB1" s="966"/>
      <c r="AC1" s="966"/>
      <c r="AD1" s="966"/>
      <c r="AE1" s="966"/>
      <c r="AF1" s="966"/>
      <c r="AG1" s="30"/>
      <c r="AH1" s="30"/>
      <c r="AI1" s="30"/>
      <c r="AJ1" s="30"/>
    </row>
    <row r="2" spans="2:49" ht="15.75" customHeight="1" x14ac:dyDescent="0.25">
      <c r="B2" s="74"/>
      <c r="C2" s="74"/>
      <c r="D2" s="74"/>
      <c r="E2" s="74"/>
      <c r="F2" s="74"/>
      <c r="G2" s="74"/>
      <c r="H2" s="74"/>
      <c r="I2" s="74"/>
      <c r="J2" s="74"/>
      <c r="K2" s="74"/>
      <c r="L2" s="74"/>
      <c r="M2" s="74"/>
      <c r="N2" s="74"/>
      <c r="O2" s="74"/>
      <c r="P2" s="74"/>
      <c r="Q2" s="74"/>
      <c r="R2" s="74"/>
      <c r="S2" s="74"/>
      <c r="T2" s="74"/>
      <c r="U2" s="74"/>
      <c r="V2" s="74"/>
      <c r="W2" s="74"/>
      <c r="X2" s="74"/>
      <c r="Y2" s="74"/>
      <c r="Z2" s="74"/>
      <c r="AA2" s="74"/>
      <c r="AB2" s="74"/>
      <c r="AC2" s="74"/>
      <c r="AD2" s="74"/>
      <c r="AE2" s="74"/>
      <c r="AF2" s="74"/>
      <c r="AG2" s="32"/>
      <c r="AH2" s="32"/>
      <c r="AI2" s="32"/>
      <c r="AJ2" s="32"/>
      <c r="AK2" s="32"/>
      <c r="AL2" s="32"/>
      <c r="AM2" s="32"/>
      <c r="AN2" s="32"/>
      <c r="AO2" s="32"/>
      <c r="AP2" s="32"/>
      <c r="AQ2" s="32"/>
      <c r="AR2" s="32"/>
      <c r="AS2" s="32"/>
      <c r="AT2" s="32"/>
      <c r="AU2" s="32"/>
      <c r="AV2" s="32"/>
      <c r="AW2" s="32"/>
    </row>
    <row r="3" spans="2:49" ht="16.5" x14ac:dyDescent="0.25">
      <c r="B3" s="75" t="s">
        <v>21</v>
      </c>
      <c r="C3" s="75"/>
      <c r="D3" s="75"/>
      <c r="E3" s="75"/>
      <c r="F3" s="75"/>
      <c r="G3" s="75"/>
      <c r="H3" s="75"/>
      <c r="I3" s="75"/>
      <c r="J3" s="75"/>
      <c r="K3" s="75"/>
      <c r="L3" s="75"/>
      <c r="M3" s="75"/>
      <c r="N3" s="75"/>
      <c r="O3" s="75"/>
      <c r="P3" s="75"/>
      <c r="Q3" s="75"/>
      <c r="R3" s="75"/>
      <c r="S3" s="75"/>
      <c r="T3" s="75"/>
      <c r="U3" s="75"/>
      <c r="V3" s="75"/>
      <c r="W3" s="75"/>
      <c r="X3" s="75"/>
      <c r="Y3" s="75"/>
      <c r="Z3" s="75"/>
      <c r="AA3" s="75"/>
      <c r="AB3" s="75"/>
      <c r="AC3" s="75"/>
      <c r="AD3" s="75"/>
      <c r="AE3" s="75"/>
      <c r="AF3" s="75"/>
      <c r="AG3" s="32"/>
      <c r="AH3" s="32"/>
      <c r="AI3" s="32"/>
      <c r="AJ3" s="32"/>
      <c r="AK3" s="32"/>
      <c r="AL3" s="32"/>
      <c r="AM3" s="32"/>
      <c r="AN3" s="32"/>
      <c r="AO3" s="32"/>
      <c r="AP3" s="32"/>
      <c r="AQ3" s="32"/>
      <c r="AR3" s="32"/>
      <c r="AS3" s="32"/>
      <c r="AT3" s="32"/>
      <c r="AU3" s="32"/>
      <c r="AV3" s="32"/>
      <c r="AW3" s="32"/>
    </row>
    <row r="4" spans="2:49" ht="15.75" x14ac:dyDescent="0.25">
      <c r="B4" s="74"/>
      <c r="C4" s="74"/>
      <c r="D4" s="74"/>
      <c r="E4" s="74"/>
      <c r="F4" s="74"/>
      <c r="G4" s="74"/>
      <c r="H4" s="74"/>
      <c r="I4" s="74"/>
      <c r="J4" s="74"/>
      <c r="K4" s="74"/>
      <c r="L4" s="74"/>
      <c r="M4" s="74"/>
      <c r="N4" s="74"/>
      <c r="O4" s="74"/>
      <c r="P4" s="74"/>
      <c r="Q4" s="74"/>
      <c r="R4" s="74"/>
      <c r="S4" s="74"/>
      <c r="T4" s="74"/>
      <c r="U4" s="74"/>
      <c r="V4" s="74"/>
      <c r="W4" s="74"/>
      <c r="X4" s="74"/>
      <c r="Y4" s="74"/>
      <c r="Z4" s="74"/>
      <c r="AA4" s="74"/>
      <c r="AB4" s="74"/>
      <c r="AC4" s="74"/>
      <c r="AD4" s="74"/>
      <c r="AE4" s="74"/>
      <c r="AF4" s="74"/>
      <c r="AG4" s="32"/>
      <c r="AH4" s="32"/>
      <c r="AI4" s="32"/>
      <c r="AJ4" s="32"/>
      <c r="AK4" s="32"/>
      <c r="AL4" s="32"/>
      <c r="AM4" s="32"/>
      <c r="AN4" s="32"/>
      <c r="AO4" s="32"/>
      <c r="AP4" s="32"/>
      <c r="AQ4" s="32"/>
      <c r="AR4" s="32"/>
      <c r="AS4" s="32"/>
      <c r="AT4" s="32"/>
      <c r="AU4" s="32"/>
      <c r="AV4" s="32"/>
      <c r="AW4" s="32"/>
    </row>
    <row r="5" spans="2:49" ht="23.25" customHeight="1" x14ac:dyDescent="0.25">
      <c r="B5" s="981" t="str">
        <f>+'Consolidado parcial'!B11</f>
        <v>GRUPO N°  2,4,8,23</v>
      </c>
      <c r="C5" s="981"/>
      <c r="D5" s="981"/>
      <c r="E5" s="981"/>
      <c r="F5" s="981"/>
      <c r="G5" s="981"/>
      <c r="H5" s="981"/>
      <c r="I5" s="981"/>
      <c r="J5" s="74"/>
      <c r="K5" s="74"/>
      <c r="L5" s="74"/>
      <c r="M5" s="74"/>
      <c r="N5" s="74"/>
      <c r="O5" s="74"/>
      <c r="P5" s="74"/>
      <c r="Q5" s="74"/>
      <c r="R5" s="74"/>
      <c r="S5" s="74"/>
      <c r="T5" s="74"/>
      <c r="U5" s="74"/>
      <c r="V5" s="74"/>
      <c r="W5" s="74"/>
      <c r="X5" s="74"/>
      <c r="Y5" s="74"/>
      <c r="Z5" s="74"/>
      <c r="AA5" s="74"/>
      <c r="AB5" s="74"/>
      <c r="AC5" s="74"/>
      <c r="AD5" s="74"/>
      <c r="AE5" s="74"/>
      <c r="AF5" s="74"/>
      <c r="AG5" s="32"/>
      <c r="AH5" s="32"/>
      <c r="AI5" s="32"/>
      <c r="AJ5" s="32"/>
      <c r="AK5" s="33"/>
      <c r="AL5" s="33"/>
      <c r="AM5" s="33"/>
      <c r="AN5" s="33"/>
      <c r="AO5" s="33"/>
      <c r="AP5" s="33"/>
      <c r="AQ5" s="33"/>
      <c r="AR5" s="33"/>
      <c r="AS5" s="33"/>
      <c r="AT5" s="33"/>
      <c r="AU5" s="33"/>
      <c r="AV5" s="33"/>
      <c r="AW5" s="32"/>
    </row>
    <row r="6" spans="2:49" ht="75.75" customHeight="1" x14ac:dyDescent="0.35">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34"/>
      <c r="AH6" s="34"/>
      <c r="AI6" s="34"/>
      <c r="AJ6" s="34"/>
      <c r="AK6" s="35"/>
      <c r="AL6" s="35"/>
      <c r="AM6" s="35"/>
      <c r="AN6" s="35"/>
      <c r="AO6" s="35"/>
      <c r="AP6" s="35"/>
      <c r="AQ6" s="35"/>
      <c r="AR6" s="35"/>
      <c r="AS6" s="35"/>
      <c r="AT6" s="35"/>
      <c r="AU6" s="35"/>
      <c r="AV6" s="35"/>
      <c r="AW6" s="35"/>
    </row>
    <row r="7" spans="2:49" ht="15.75" customHeight="1" x14ac:dyDescent="0.2">
      <c r="B7" s="966"/>
      <c r="C7" s="966"/>
      <c r="D7" s="966"/>
      <c r="E7" s="966"/>
      <c r="F7" s="966"/>
      <c r="G7" s="966"/>
      <c r="H7" s="966"/>
      <c r="I7" s="966"/>
      <c r="J7" s="966"/>
      <c r="K7" s="966"/>
      <c r="L7" s="966"/>
      <c r="M7" s="966"/>
      <c r="N7" s="966"/>
      <c r="O7" s="966"/>
      <c r="P7" s="966"/>
      <c r="Q7" s="966"/>
      <c r="R7" s="966"/>
      <c r="S7" s="966"/>
      <c r="T7" s="966"/>
      <c r="U7" s="966"/>
      <c r="V7" s="966"/>
      <c r="W7" s="966"/>
      <c r="X7" s="966"/>
      <c r="Y7" s="966"/>
      <c r="Z7" s="966"/>
      <c r="AA7" s="966"/>
      <c r="AB7" s="966"/>
      <c r="AC7" s="966"/>
      <c r="AD7" s="966"/>
      <c r="AE7" s="966"/>
      <c r="AF7" s="966"/>
      <c r="AG7" s="33"/>
      <c r="AH7" s="33"/>
      <c r="AI7" s="33"/>
      <c r="AJ7" s="33"/>
      <c r="AK7" s="33"/>
      <c r="AL7" s="33"/>
      <c r="AM7" s="33"/>
      <c r="AN7" s="33"/>
      <c r="AO7" s="33"/>
      <c r="AP7" s="33"/>
      <c r="AQ7" s="33"/>
      <c r="AR7" s="33"/>
      <c r="AS7" s="33"/>
      <c r="AT7" s="33"/>
      <c r="AU7" s="33"/>
      <c r="AV7" s="33"/>
      <c r="AW7" s="33"/>
    </row>
    <row r="8" spans="2:49" ht="15.75" x14ac:dyDescent="0.25">
      <c r="B8" s="967" t="s">
        <v>5</v>
      </c>
      <c r="C8" s="967"/>
      <c r="D8" s="967"/>
      <c r="E8" s="967"/>
      <c r="F8" s="967"/>
      <c r="G8" s="967"/>
      <c r="H8" s="967"/>
      <c r="I8" s="967"/>
      <c r="J8" s="967"/>
      <c r="K8" s="967"/>
      <c r="L8" s="967"/>
      <c r="M8" s="967"/>
      <c r="N8" s="967"/>
      <c r="O8" s="967"/>
      <c r="P8" s="967"/>
      <c r="Q8" s="967"/>
      <c r="R8" s="967"/>
      <c r="S8" s="967"/>
      <c r="T8" s="967"/>
      <c r="U8" s="967"/>
      <c r="V8" s="967"/>
      <c r="W8" s="967"/>
      <c r="X8" s="967"/>
      <c r="Y8" s="967"/>
      <c r="Z8" s="967"/>
      <c r="AA8" s="967"/>
      <c r="AB8" s="967"/>
      <c r="AC8" s="967"/>
      <c r="AD8" s="967"/>
      <c r="AE8" s="967"/>
      <c r="AF8" s="967"/>
      <c r="AG8" s="36"/>
      <c r="AH8" s="36"/>
      <c r="AI8" s="36"/>
      <c r="AJ8" s="36"/>
      <c r="AK8" s="36"/>
      <c r="AL8" s="36"/>
      <c r="AM8" s="36"/>
      <c r="AN8" s="36"/>
      <c r="AO8" s="36"/>
      <c r="AP8" s="36"/>
      <c r="AQ8" s="36"/>
      <c r="AR8" s="36"/>
      <c r="AS8" s="36"/>
      <c r="AT8" s="36"/>
      <c r="AU8" s="36"/>
      <c r="AV8" s="36"/>
      <c r="AW8" s="32"/>
    </row>
    <row r="9" spans="2:49" ht="16.5" thickBot="1" x14ac:dyDescent="0.3">
      <c r="B9" s="33"/>
      <c r="C9" s="37"/>
      <c r="AG9" s="36"/>
      <c r="AH9" s="36"/>
    </row>
    <row r="10" spans="2:49" ht="43.5" customHeight="1" thickBot="1" x14ac:dyDescent="0.3">
      <c r="B10" s="38"/>
      <c r="C10" s="968" t="s">
        <v>0</v>
      </c>
      <c r="D10" s="969"/>
      <c r="E10" s="969"/>
      <c r="F10" s="969"/>
      <c r="G10" s="969"/>
      <c r="H10" s="969"/>
      <c r="I10" s="969"/>
      <c r="J10" s="969"/>
      <c r="K10" s="969"/>
      <c r="L10" s="970" t="s">
        <v>6</v>
      </c>
      <c r="M10" s="971"/>
      <c r="N10" s="972"/>
      <c r="O10" s="973" t="s">
        <v>16</v>
      </c>
      <c r="P10" s="974"/>
      <c r="Q10" s="975"/>
      <c r="R10" s="976" t="s">
        <v>17</v>
      </c>
      <c r="S10" s="977"/>
      <c r="T10" s="978"/>
      <c r="U10" s="976" t="s">
        <v>18</v>
      </c>
      <c r="V10" s="977"/>
      <c r="W10" s="978"/>
      <c r="X10" s="976" t="s">
        <v>19</v>
      </c>
      <c r="Y10" s="977"/>
      <c r="Z10" s="978"/>
      <c r="AA10" s="976" t="s">
        <v>10</v>
      </c>
      <c r="AB10" s="977"/>
      <c r="AC10" s="978"/>
      <c r="AD10" s="979" t="s">
        <v>12</v>
      </c>
      <c r="AE10" s="980"/>
      <c r="AF10" s="39" t="s">
        <v>14</v>
      </c>
      <c r="AG10" s="36"/>
      <c r="AH10" s="36"/>
    </row>
    <row r="11" spans="2:49" ht="18" customHeight="1" thickTop="1" thickBot="1" x14ac:dyDescent="0.3">
      <c r="B11" s="33"/>
      <c r="C11" s="40">
        <v>1</v>
      </c>
      <c r="D11" s="992" t="e">
        <f>+contratista_1</f>
        <v>#REF!</v>
      </c>
      <c r="E11" s="992"/>
      <c r="F11" s="992"/>
      <c r="G11" s="992"/>
      <c r="H11" s="992"/>
      <c r="I11" s="992"/>
      <c r="J11" s="992"/>
      <c r="K11" s="993"/>
      <c r="L11" s="994"/>
      <c r="M11" s="995"/>
      <c r="N11" s="996"/>
      <c r="O11" s="982"/>
      <c r="P11" s="983"/>
      <c r="Q11" s="984"/>
      <c r="R11" s="997"/>
      <c r="S11" s="998"/>
      <c r="T11" s="999"/>
      <c r="U11" s="982"/>
      <c r="V11" s="983"/>
      <c r="W11" s="984"/>
      <c r="X11" s="982"/>
      <c r="Y11" s="983"/>
      <c r="Z11" s="984"/>
      <c r="AA11" s="982"/>
      <c r="AB11" s="983"/>
      <c r="AC11" s="984"/>
      <c r="AD11" s="985"/>
      <c r="AE11" s="986"/>
      <c r="AF11" s="41"/>
      <c r="AG11" s="36"/>
      <c r="AH11" s="36"/>
    </row>
    <row r="12" spans="2:49" ht="24.75" customHeight="1" thickTop="1" thickBot="1" x14ac:dyDescent="0.3">
      <c r="B12" s="33"/>
      <c r="C12" s="42">
        <v>2</v>
      </c>
      <c r="D12" s="987" t="e">
        <f>+#REF!</f>
        <v>#REF!</v>
      </c>
      <c r="E12" s="987"/>
      <c r="F12" s="987"/>
      <c r="G12" s="987"/>
      <c r="H12" s="987"/>
      <c r="I12" s="987"/>
      <c r="J12" s="987"/>
      <c r="K12" s="988"/>
      <c r="L12" s="989"/>
      <c r="M12" s="990"/>
      <c r="N12" s="991"/>
      <c r="O12" s="982"/>
      <c r="P12" s="983"/>
      <c r="Q12" s="984"/>
      <c r="R12" s="989"/>
      <c r="S12" s="990"/>
      <c r="T12" s="991"/>
      <c r="U12" s="982"/>
      <c r="V12" s="983"/>
      <c r="W12" s="984"/>
      <c r="X12" s="982"/>
      <c r="Y12" s="983"/>
      <c r="Z12" s="984"/>
      <c r="AA12" s="982"/>
      <c r="AB12" s="983"/>
      <c r="AC12" s="984"/>
      <c r="AD12" s="985"/>
      <c r="AE12" s="986"/>
      <c r="AF12" s="68"/>
      <c r="AG12" s="36"/>
      <c r="AH12" s="36"/>
    </row>
    <row r="13" spans="2:49" ht="17.25" thickTop="1" thickBot="1" x14ac:dyDescent="0.3">
      <c r="B13" s="33"/>
      <c r="C13" s="42">
        <v>3</v>
      </c>
      <c r="D13" s="987" t="e">
        <f>+#REF!</f>
        <v>#REF!</v>
      </c>
      <c r="E13" s="987"/>
      <c r="F13" s="987"/>
      <c r="G13" s="987"/>
      <c r="H13" s="987"/>
      <c r="I13" s="987"/>
      <c r="J13" s="987"/>
      <c r="K13" s="988"/>
      <c r="L13" s="989"/>
      <c r="M13" s="990"/>
      <c r="N13" s="991"/>
      <c r="O13" s="982"/>
      <c r="P13" s="983"/>
      <c r="Q13" s="984"/>
      <c r="R13" s="989"/>
      <c r="S13" s="990"/>
      <c r="T13" s="991"/>
      <c r="U13" s="982"/>
      <c r="V13" s="983"/>
      <c r="W13" s="984"/>
      <c r="X13" s="982"/>
      <c r="Y13" s="983"/>
      <c r="Z13" s="984"/>
      <c r="AA13" s="982"/>
      <c r="AB13" s="983"/>
      <c r="AC13" s="984"/>
      <c r="AD13" s="985"/>
      <c r="AE13" s="986"/>
      <c r="AF13" s="44"/>
      <c r="AG13" s="36"/>
      <c r="AH13" s="36"/>
    </row>
    <row r="14" spans="2:49" ht="17.25" thickTop="1" thickBot="1" x14ac:dyDescent="0.3">
      <c r="B14" s="33"/>
      <c r="C14" s="42">
        <v>4</v>
      </c>
      <c r="D14" s="987" t="e">
        <f>+#REF!</f>
        <v>#REF!</v>
      </c>
      <c r="E14" s="987"/>
      <c r="F14" s="987"/>
      <c r="G14" s="987"/>
      <c r="H14" s="987"/>
      <c r="I14" s="987"/>
      <c r="J14" s="987"/>
      <c r="K14" s="988"/>
      <c r="L14" s="989"/>
      <c r="M14" s="990"/>
      <c r="N14" s="991"/>
      <c r="O14" s="982"/>
      <c r="P14" s="983"/>
      <c r="Q14" s="984"/>
      <c r="R14" s="989"/>
      <c r="S14" s="990"/>
      <c r="T14" s="991"/>
      <c r="U14" s="982"/>
      <c r="V14" s="983"/>
      <c r="W14" s="984"/>
      <c r="X14" s="982"/>
      <c r="Y14" s="983"/>
      <c r="Z14" s="984"/>
      <c r="AA14" s="982"/>
      <c r="AB14" s="983"/>
      <c r="AC14" s="984"/>
      <c r="AD14" s="985"/>
      <c r="AE14" s="986"/>
      <c r="AF14" s="43"/>
      <c r="AG14" s="36"/>
      <c r="AH14" s="36"/>
    </row>
    <row r="15" spans="2:49" ht="17.25" thickTop="1" thickBot="1" x14ac:dyDescent="0.3">
      <c r="B15" s="33"/>
      <c r="C15" s="42">
        <v>5</v>
      </c>
      <c r="D15" s="987" t="e">
        <f>+#REF!</f>
        <v>#REF!</v>
      </c>
      <c r="E15" s="987"/>
      <c r="F15" s="987"/>
      <c r="G15" s="987"/>
      <c r="H15" s="987"/>
      <c r="I15" s="987"/>
      <c r="J15" s="987"/>
      <c r="K15" s="988"/>
      <c r="L15" s="989"/>
      <c r="M15" s="990"/>
      <c r="N15" s="991"/>
      <c r="O15" s="982"/>
      <c r="P15" s="983"/>
      <c r="Q15" s="984"/>
      <c r="R15" s="989"/>
      <c r="S15" s="990"/>
      <c r="T15" s="991"/>
      <c r="U15" s="982"/>
      <c r="V15" s="983"/>
      <c r="W15" s="984"/>
      <c r="X15" s="982"/>
      <c r="Y15" s="983"/>
      <c r="Z15" s="984"/>
      <c r="AA15" s="982"/>
      <c r="AB15" s="983"/>
      <c r="AC15" s="984"/>
      <c r="AD15" s="985"/>
      <c r="AE15" s="986"/>
      <c r="AF15" s="64"/>
      <c r="AG15" s="63"/>
      <c r="AH15" s="36"/>
    </row>
    <row r="16" spans="2:49" ht="17.25" thickTop="1" thickBot="1" x14ac:dyDescent="0.3">
      <c r="B16" s="33"/>
      <c r="C16" s="42">
        <v>6</v>
      </c>
      <c r="D16" s="987" t="e">
        <f>+#REF!</f>
        <v>#REF!</v>
      </c>
      <c r="E16" s="987"/>
      <c r="F16" s="987"/>
      <c r="G16" s="987"/>
      <c r="H16" s="987"/>
      <c r="I16" s="987"/>
      <c r="J16" s="987"/>
      <c r="K16" s="988"/>
      <c r="L16" s="989"/>
      <c r="M16" s="990"/>
      <c r="N16" s="991"/>
      <c r="O16" s="982"/>
      <c r="P16" s="983"/>
      <c r="Q16" s="984"/>
      <c r="R16" s="989"/>
      <c r="S16" s="990"/>
      <c r="T16" s="991"/>
      <c r="U16" s="982"/>
      <c r="V16" s="983"/>
      <c r="W16" s="984"/>
      <c r="X16" s="982"/>
      <c r="Y16" s="983"/>
      <c r="Z16" s="984"/>
      <c r="AA16" s="982"/>
      <c r="AB16" s="983"/>
      <c r="AC16" s="984"/>
      <c r="AD16" s="985"/>
      <c r="AE16" s="986"/>
      <c r="AF16" s="44"/>
      <c r="AG16" s="36"/>
      <c r="AH16" s="36"/>
    </row>
    <row r="17" spans="2:50" ht="17.25" thickTop="1" thickBot="1" x14ac:dyDescent="0.3">
      <c r="B17" s="33"/>
      <c r="C17" s="42">
        <v>7</v>
      </c>
      <c r="D17" s="987" t="e">
        <f>+#REF!</f>
        <v>#REF!</v>
      </c>
      <c r="E17" s="987"/>
      <c r="F17" s="987"/>
      <c r="G17" s="987"/>
      <c r="H17" s="987"/>
      <c r="I17" s="987"/>
      <c r="J17" s="987"/>
      <c r="K17" s="988"/>
      <c r="L17" s="989"/>
      <c r="M17" s="990"/>
      <c r="N17" s="991"/>
      <c r="O17" s="982"/>
      <c r="P17" s="983"/>
      <c r="Q17" s="984"/>
      <c r="R17" s="989"/>
      <c r="S17" s="990"/>
      <c r="T17" s="991"/>
      <c r="U17" s="982"/>
      <c r="V17" s="983"/>
      <c r="W17" s="984"/>
      <c r="X17" s="982"/>
      <c r="Y17" s="983"/>
      <c r="Z17" s="984"/>
      <c r="AA17" s="982"/>
      <c r="AB17" s="983"/>
      <c r="AC17" s="984"/>
      <c r="AD17" s="985"/>
      <c r="AE17" s="986"/>
      <c r="AF17" s="44"/>
      <c r="AG17" s="36"/>
      <c r="AH17" s="36"/>
    </row>
    <row r="18" spans="2:50" ht="17.25" thickTop="1" thickBot="1" x14ac:dyDescent="0.3">
      <c r="B18" s="33"/>
      <c r="C18" s="42">
        <v>8</v>
      </c>
      <c r="D18" s="987" t="e">
        <f>+#REF!</f>
        <v>#REF!</v>
      </c>
      <c r="E18" s="987"/>
      <c r="F18" s="987"/>
      <c r="G18" s="987"/>
      <c r="H18" s="987"/>
      <c r="I18" s="987"/>
      <c r="J18" s="987"/>
      <c r="K18" s="988"/>
      <c r="L18" s="989"/>
      <c r="M18" s="990"/>
      <c r="N18" s="991"/>
      <c r="O18" s="982"/>
      <c r="P18" s="983"/>
      <c r="Q18" s="984"/>
      <c r="R18" s="989"/>
      <c r="S18" s="990"/>
      <c r="T18" s="991"/>
      <c r="U18" s="982"/>
      <c r="V18" s="983"/>
      <c r="W18" s="984"/>
      <c r="X18" s="982"/>
      <c r="Y18" s="983"/>
      <c r="Z18" s="984"/>
      <c r="AA18" s="982"/>
      <c r="AB18" s="983"/>
      <c r="AC18" s="984"/>
      <c r="AD18" s="985"/>
      <c r="AE18" s="986"/>
      <c r="AF18" s="44"/>
      <c r="AG18" s="36"/>
      <c r="AH18" s="36"/>
    </row>
    <row r="19" spans="2:50" ht="17.25" thickTop="1" thickBot="1" x14ac:dyDescent="0.3">
      <c r="B19" s="33"/>
      <c r="C19" s="42">
        <v>9</v>
      </c>
      <c r="D19" s="987" t="e">
        <f>+#REF!</f>
        <v>#REF!</v>
      </c>
      <c r="E19" s="987"/>
      <c r="F19" s="987"/>
      <c r="G19" s="987"/>
      <c r="H19" s="987"/>
      <c r="I19" s="987"/>
      <c r="J19" s="987"/>
      <c r="K19" s="988"/>
      <c r="L19" s="989"/>
      <c r="M19" s="990"/>
      <c r="N19" s="991"/>
      <c r="O19" s="982"/>
      <c r="P19" s="983"/>
      <c r="Q19" s="984"/>
      <c r="R19" s="989"/>
      <c r="S19" s="990"/>
      <c r="T19" s="991"/>
      <c r="U19" s="982"/>
      <c r="V19" s="983"/>
      <c r="W19" s="984"/>
      <c r="X19" s="982"/>
      <c r="Y19" s="983"/>
      <c r="Z19" s="984"/>
      <c r="AA19" s="982"/>
      <c r="AB19" s="983"/>
      <c r="AC19" s="984"/>
      <c r="AD19" s="985"/>
      <c r="AE19" s="986"/>
      <c r="AF19" s="43"/>
      <c r="AG19" s="36"/>
      <c r="AH19" s="36"/>
    </row>
    <row r="20" spans="2:50" ht="17.25" thickTop="1" thickBot="1" x14ac:dyDescent="0.3">
      <c r="B20" s="33"/>
      <c r="C20" s="42">
        <v>10</v>
      </c>
      <c r="D20" s="987"/>
      <c r="E20" s="987"/>
      <c r="F20" s="987"/>
      <c r="G20" s="987"/>
      <c r="H20" s="987"/>
      <c r="I20" s="987"/>
      <c r="J20" s="987"/>
      <c r="K20" s="988"/>
      <c r="L20" s="982"/>
      <c r="M20" s="983"/>
      <c r="N20" s="984"/>
      <c r="O20" s="982"/>
      <c r="P20" s="983"/>
      <c r="Q20" s="984"/>
      <c r="R20" s="989"/>
      <c r="S20" s="990"/>
      <c r="T20" s="991"/>
      <c r="U20" s="982"/>
      <c r="V20" s="983"/>
      <c r="W20" s="984"/>
      <c r="X20" s="982"/>
      <c r="Y20" s="983"/>
      <c r="Z20" s="984"/>
      <c r="AA20" s="982"/>
      <c r="AB20" s="983"/>
      <c r="AC20" s="984"/>
      <c r="AD20" s="985"/>
      <c r="AE20" s="986"/>
      <c r="AF20" s="44"/>
      <c r="AG20" s="36"/>
      <c r="AH20" s="36"/>
    </row>
    <row r="21" spans="2:50" ht="17.25" thickTop="1" thickBot="1" x14ac:dyDescent="0.3">
      <c r="B21" s="33"/>
      <c r="C21" s="42">
        <v>11</v>
      </c>
      <c r="D21" s="987"/>
      <c r="E21" s="987"/>
      <c r="F21" s="987"/>
      <c r="G21" s="987"/>
      <c r="H21" s="987"/>
      <c r="I21" s="987"/>
      <c r="J21" s="987"/>
      <c r="K21" s="988"/>
      <c r="L21" s="982"/>
      <c r="M21" s="983"/>
      <c r="N21" s="984"/>
      <c r="O21" s="982"/>
      <c r="P21" s="983"/>
      <c r="Q21" s="984"/>
      <c r="R21" s="989"/>
      <c r="S21" s="990"/>
      <c r="T21" s="991"/>
      <c r="U21" s="982"/>
      <c r="V21" s="983"/>
      <c r="W21" s="984"/>
      <c r="X21" s="982"/>
      <c r="Y21" s="983"/>
      <c r="Z21" s="984"/>
      <c r="AA21" s="982"/>
      <c r="AB21" s="983"/>
      <c r="AC21" s="984"/>
      <c r="AD21" s="985"/>
      <c r="AE21" s="986"/>
      <c r="AF21" s="44"/>
      <c r="AG21" s="36"/>
      <c r="AH21" s="36"/>
    </row>
    <row r="22" spans="2:50" ht="17.25" thickTop="1" thickBot="1" x14ac:dyDescent="0.3">
      <c r="B22" s="33"/>
      <c r="C22" s="42">
        <v>12</v>
      </c>
      <c r="D22" s="987"/>
      <c r="E22" s="987"/>
      <c r="F22" s="987"/>
      <c r="G22" s="987"/>
      <c r="H22" s="987"/>
      <c r="I22" s="987"/>
      <c r="J22" s="987"/>
      <c r="K22" s="988"/>
      <c r="L22" s="982"/>
      <c r="M22" s="983"/>
      <c r="N22" s="984"/>
      <c r="O22" s="982"/>
      <c r="P22" s="983"/>
      <c r="Q22" s="984"/>
      <c r="R22" s="989"/>
      <c r="S22" s="990"/>
      <c r="T22" s="991"/>
      <c r="U22" s="982"/>
      <c r="V22" s="983"/>
      <c r="W22" s="984"/>
      <c r="X22" s="982"/>
      <c r="Y22" s="983"/>
      <c r="Z22" s="984"/>
      <c r="AA22" s="982"/>
      <c r="AB22" s="983"/>
      <c r="AC22" s="984"/>
      <c r="AD22" s="985"/>
      <c r="AE22" s="986"/>
      <c r="AF22" s="44"/>
      <c r="AG22" s="36"/>
      <c r="AH22" s="36"/>
    </row>
    <row r="23" spans="2:50" ht="17.25" thickTop="1" thickBot="1" x14ac:dyDescent="0.3">
      <c r="B23" s="33"/>
      <c r="C23" s="42">
        <v>13</v>
      </c>
      <c r="D23" s="987"/>
      <c r="E23" s="987"/>
      <c r="F23" s="987"/>
      <c r="G23" s="987"/>
      <c r="H23" s="987"/>
      <c r="I23" s="987"/>
      <c r="J23" s="987"/>
      <c r="K23" s="988"/>
      <c r="L23" s="982"/>
      <c r="M23" s="983"/>
      <c r="N23" s="984"/>
      <c r="O23" s="982"/>
      <c r="P23" s="983"/>
      <c r="Q23" s="984"/>
      <c r="R23" s="989"/>
      <c r="S23" s="990"/>
      <c r="T23" s="991"/>
      <c r="U23" s="982"/>
      <c r="V23" s="983"/>
      <c r="W23" s="984"/>
      <c r="X23" s="982"/>
      <c r="Y23" s="983"/>
      <c r="Z23" s="984"/>
      <c r="AA23" s="982"/>
      <c r="AB23" s="983"/>
      <c r="AC23" s="984"/>
      <c r="AD23" s="985"/>
      <c r="AE23" s="986"/>
      <c r="AF23" s="44"/>
      <c r="AG23" s="36"/>
      <c r="AH23" s="36"/>
    </row>
    <row r="24" spans="2:50" ht="17.25" thickTop="1" thickBot="1" x14ac:dyDescent="0.3">
      <c r="B24" s="33"/>
      <c r="C24" s="42">
        <v>14</v>
      </c>
      <c r="D24" s="987"/>
      <c r="E24" s="987"/>
      <c r="F24" s="987"/>
      <c r="G24" s="987"/>
      <c r="H24" s="987"/>
      <c r="I24" s="987"/>
      <c r="J24" s="987"/>
      <c r="K24" s="988"/>
      <c r="L24" s="982"/>
      <c r="M24" s="983"/>
      <c r="N24" s="984"/>
      <c r="O24" s="982"/>
      <c r="P24" s="983"/>
      <c r="Q24" s="984"/>
      <c r="R24" s="989"/>
      <c r="S24" s="990"/>
      <c r="T24" s="991"/>
      <c r="U24" s="982"/>
      <c r="V24" s="983"/>
      <c r="W24" s="984"/>
      <c r="X24" s="982"/>
      <c r="Y24" s="983"/>
      <c r="Z24" s="984"/>
      <c r="AA24" s="982"/>
      <c r="AB24" s="983"/>
      <c r="AC24" s="984"/>
      <c r="AD24" s="985"/>
      <c r="AE24" s="986"/>
      <c r="AF24" s="44"/>
      <c r="AG24" s="36"/>
      <c r="AH24" s="36"/>
    </row>
    <row r="25" spans="2:50" ht="17.25" thickTop="1" thickBot="1" x14ac:dyDescent="0.3">
      <c r="B25" s="33"/>
      <c r="C25" s="45">
        <v>15</v>
      </c>
      <c r="D25" s="1009"/>
      <c r="E25" s="1009"/>
      <c r="F25" s="1009"/>
      <c r="G25" s="1009"/>
      <c r="H25" s="1009"/>
      <c r="I25" s="1009"/>
      <c r="J25" s="1009"/>
      <c r="K25" s="1010"/>
      <c r="L25" s="1003"/>
      <c r="M25" s="1004"/>
      <c r="N25" s="1005"/>
      <c r="O25" s="1003"/>
      <c r="P25" s="1004"/>
      <c r="Q25" s="1005"/>
      <c r="R25" s="1011"/>
      <c r="S25" s="1012"/>
      <c r="T25" s="1013"/>
      <c r="U25" s="1003"/>
      <c r="V25" s="1004"/>
      <c r="W25" s="1005"/>
      <c r="X25" s="1003"/>
      <c r="Y25" s="1004"/>
      <c r="Z25" s="1005"/>
      <c r="AA25" s="1003"/>
      <c r="AB25" s="1004"/>
      <c r="AC25" s="1005"/>
      <c r="AD25" s="1006"/>
      <c r="AE25" s="1007"/>
      <c r="AF25" s="46"/>
      <c r="AG25" s="36"/>
      <c r="AH25" s="36"/>
    </row>
    <row r="26" spans="2:50" ht="80.099999999999994" customHeight="1" x14ac:dyDescent="0.2">
      <c r="B26" s="47"/>
      <c r="C26" s="47"/>
      <c r="D26" s="47"/>
      <c r="E26" s="47"/>
      <c r="F26" s="47"/>
      <c r="G26" s="48"/>
      <c r="H26" s="48"/>
      <c r="I26" s="48"/>
      <c r="J26" s="48"/>
      <c r="K26" s="48"/>
      <c r="L26" s="48"/>
      <c r="M26" s="49"/>
      <c r="N26" s="50"/>
      <c r="O26" s="47"/>
      <c r="P26" s="51"/>
      <c r="Q26" s="51"/>
      <c r="R26" s="47"/>
      <c r="S26" s="51"/>
      <c r="T26" s="51"/>
      <c r="U26" s="47"/>
      <c r="V26" s="51"/>
      <c r="W26" s="51"/>
      <c r="X26" s="47"/>
      <c r="Y26" s="51"/>
      <c r="Z26" s="51"/>
      <c r="AA26" s="47"/>
      <c r="AB26" s="51"/>
      <c r="AC26" s="51"/>
      <c r="AD26" s="51"/>
      <c r="AE26" s="51"/>
      <c r="AF26" s="51"/>
      <c r="AG26" s="52"/>
      <c r="AH26" s="52"/>
      <c r="AI26" s="52"/>
      <c r="AJ26" s="52"/>
      <c r="AK26" s="52"/>
      <c r="AL26" s="52"/>
      <c r="AM26" s="52"/>
      <c r="AN26" s="52"/>
      <c r="AO26" s="52"/>
      <c r="AP26" s="52"/>
      <c r="AQ26" s="52"/>
      <c r="AR26" s="52"/>
      <c r="AS26" s="52"/>
      <c r="AT26" s="52"/>
      <c r="AU26" s="52"/>
      <c r="AV26" s="52"/>
      <c r="AW26" s="52"/>
      <c r="AX26" s="53"/>
    </row>
    <row r="27" spans="2:50" ht="17.25" customHeight="1" x14ac:dyDescent="0.25">
      <c r="B27" s="1008"/>
      <c r="C27" s="1008"/>
      <c r="D27" s="1008"/>
      <c r="E27" s="1008"/>
      <c r="F27" s="1008"/>
      <c r="G27" s="1008"/>
      <c r="H27" s="1008"/>
      <c r="I27" s="1008"/>
      <c r="J27" s="1008"/>
      <c r="K27" s="1008"/>
      <c r="L27" s="1008"/>
      <c r="M27" s="1008"/>
      <c r="N27" s="1008"/>
      <c r="O27" s="1008"/>
      <c r="P27" s="1008"/>
      <c r="Q27" s="1008"/>
      <c r="R27" s="1008"/>
      <c r="S27" s="1008"/>
      <c r="T27" s="1008"/>
      <c r="U27" s="1008"/>
      <c r="V27" s="1008"/>
      <c r="W27" s="1008"/>
      <c r="X27" s="1008"/>
      <c r="Y27" s="1008"/>
      <c r="Z27" s="1008"/>
      <c r="AA27" s="1008"/>
      <c r="AB27" s="1008"/>
      <c r="AC27" s="1008"/>
      <c r="AD27" s="1008"/>
      <c r="AE27" s="1008"/>
      <c r="AF27" s="54"/>
      <c r="AG27" s="55"/>
      <c r="AH27" s="55"/>
      <c r="AI27" s="55"/>
      <c r="AJ27" s="55"/>
      <c r="AK27" s="55"/>
      <c r="AL27" s="55"/>
      <c r="AM27" s="55"/>
      <c r="AN27" s="55"/>
      <c r="AO27" s="55"/>
      <c r="AP27" s="55"/>
      <c r="AQ27" s="55"/>
      <c r="AR27" s="55"/>
      <c r="AS27" s="56"/>
      <c r="AT27" s="56"/>
      <c r="AU27" s="52"/>
      <c r="AV27" s="52"/>
      <c r="AW27" s="52"/>
      <c r="AX27" s="53"/>
    </row>
    <row r="28" spans="2:50" ht="12.75" customHeight="1" x14ac:dyDescent="0.2">
      <c r="B28" s="1001" t="s">
        <v>9</v>
      </c>
      <c r="C28" s="1001"/>
      <c r="D28" s="1001"/>
      <c r="E28" s="1001"/>
      <c r="F28" s="1001"/>
      <c r="G28" s="1001"/>
      <c r="H28" s="1001"/>
      <c r="I28" s="1001"/>
      <c r="J28" s="1001"/>
      <c r="K28" s="1001"/>
      <c r="L28" s="1001"/>
      <c r="M28" s="1001"/>
      <c r="N28" s="1001"/>
      <c r="O28" s="1001"/>
      <c r="P28" s="1001"/>
      <c r="Q28" s="1001"/>
      <c r="R28" s="1001"/>
      <c r="S28" s="1001"/>
      <c r="T28" s="1001"/>
      <c r="U28" s="1001"/>
      <c r="V28" s="1001"/>
      <c r="W28" s="1001"/>
      <c r="X28" s="1001"/>
      <c r="Y28" s="1001"/>
      <c r="Z28" s="1001"/>
      <c r="AA28" s="1001"/>
      <c r="AB28" s="1001"/>
      <c r="AC28" s="1001"/>
      <c r="AD28" s="1001"/>
      <c r="AE28" s="1001"/>
      <c r="AF28" s="56"/>
      <c r="AG28" s="56"/>
      <c r="AH28" s="56"/>
      <c r="AI28" s="56"/>
      <c r="AJ28" s="56"/>
      <c r="AK28" s="56"/>
      <c r="AL28" s="56"/>
      <c r="AM28" s="56"/>
      <c r="AN28" s="56"/>
      <c r="AO28" s="56"/>
      <c r="AP28" s="56"/>
      <c r="AQ28" s="56"/>
      <c r="AR28" s="56"/>
      <c r="AS28" s="56"/>
      <c r="AT28" s="56"/>
      <c r="AU28" s="52"/>
      <c r="AV28" s="52"/>
      <c r="AW28" s="52"/>
      <c r="AX28" s="53"/>
    </row>
    <row r="29" spans="2:50" ht="12.75" customHeight="1" x14ac:dyDescent="0.2">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6"/>
      <c r="AG29" s="56"/>
      <c r="AH29" s="56"/>
      <c r="AI29" s="56"/>
      <c r="AJ29" s="56"/>
      <c r="AK29" s="56"/>
      <c r="AL29" s="56"/>
      <c r="AM29" s="56"/>
      <c r="AN29" s="56"/>
      <c r="AO29" s="56"/>
      <c r="AP29" s="56"/>
      <c r="AQ29" s="56"/>
      <c r="AR29" s="56"/>
      <c r="AS29" s="56"/>
      <c r="AT29" s="56"/>
      <c r="AU29" s="52"/>
      <c r="AV29" s="52"/>
      <c r="AW29" s="52"/>
      <c r="AX29" s="53"/>
    </row>
    <row r="30" spans="2:50" ht="12.75" customHeight="1" x14ac:dyDescent="0.2">
      <c r="B30" s="51"/>
      <c r="C30" s="51"/>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6"/>
      <c r="AG30" s="56"/>
      <c r="AH30" s="56"/>
      <c r="AI30" s="56"/>
      <c r="AJ30" s="56"/>
      <c r="AK30" s="56"/>
      <c r="AL30" s="56"/>
      <c r="AM30" s="56"/>
      <c r="AN30" s="56"/>
      <c r="AO30" s="56"/>
      <c r="AP30" s="56"/>
      <c r="AQ30" s="56"/>
      <c r="AR30" s="56"/>
      <c r="AS30" s="56"/>
      <c r="AT30" s="56"/>
      <c r="AU30" s="52"/>
      <c r="AV30" s="52"/>
      <c r="AW30" s="52"/>
      <c r="AX30" s="53"/>
    </row>
    <row r="31" spans="2:50" ht="12.75" customHeight="1" x14ac:dyDescent="0.2">
      <c r="B31" s="51"/>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6"/>
      <c r="AG31" s="56"/>
      <c r="AH31" s="56"/>
      <c r="AI31" s="56"/>
      <c r="AJ31" s="56"/>
      <c r="AK31" s="56"/>
      <c r="AL31" s="56"/>
      <c r="AM31" s="56"/>
      <c r="AN31" s="56"/>
      <c r="AO31" s="56"/>
      <c r="AP31" s="56"/>
      <c r="AQ31" s="56"/>
      <c r="AR31" s="56"/>
      <c r="AS31" s="56"/>
      <c r="AT31" s="56"/>
      <c r="AU31" s="52"/>
      <c r="AV31" s="52"/>
      <c r="AW31" s="52"/>
      <c r="AX31" s="53"/>
    </row>
    <row r="32" spans="2:50" ht="12.75" customHeight="1" x14ac:dyDescent="0.2">
      <c r="B32" s="51"/>
      <c r="C32" s="51"/>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6"/>
      <c r="AG32" s="56"/>
      <c r="AH32" s="56"/>
      <c r="AI32" s="56"/>
      <c r="AJ32" s="56"/>
      <c r="AK32" s="56"/>
      <c r="AL32" s="56"/>
      <c r="AM32" s="56"/>
      <c r="AN32" s="56"/>
      <c r="AO32" s="56"/>
      <c r="AP32" s="56"/>
      <c r="AQ32" s="56"/>
      <c r="AR32" s="56"/>
      <c r="AS32" s="56"/>
      <c r="AT32" s="56"/>
      <c r="AU32" s="52"/>
      <c r="AV32" s="52"/>
      <c r="AW32" s="52"/>
      <c r="AX32" s="53"/>
    </row>
    <row r="33" spans="2:50" ht="12.75" customHeight="1" x14ac:dyDescent="0.2">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6"/>
      <c r="AG33" s="56"/>
      <c r="AH33" s="56"/>
      <c r="AI33" s="56"/>
      <c r="AJ33" s="56"/>
      <c r="AK33" s="56"/>
      <c r="AL33" s="56"/>
      <c r="AM33" s="56"/>
      <c r="AN33" s="56"/>
      <c r="AO33" s="56"/>
      <c r="AP33" s="56"/>
      <c r="AQ33" s="56"/>
      <c r="AR33" s="56"/>
      <c r="AS33" s="56"/>
      <c r="AT33" s="56"/>
      <c r="AU33" s="52"/>
      <c r="AV33" s="52"/>
      <c r="AW33" s="52"/>
      <c r="AX33" s="53"/>
    </row>
    <row r="34" spans="2:50" ht="12.75" customHeight="1" x14ac:dyDescent="0.2">
      <c r="B34" s="51"/>
      <c r="C34" s="51"/>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6"/>
      <c r="AG34" s="56"/>
      <c r="AH34" s="56"/>
      <c r="AI34" s="56"/>
      <c r="AJ34" s="56"/>
      <c r="AK34" s="56"/>
      <c r="AL34" s="56"/>
      <c r="AM34" s="56"/>
      <c r="AN34" s="56"/>
      <c r="AO34" s="56"/>
      <c r="AP34" s="56"/>
      <c r="AQ34" s="56"/>
      <c r="AR34" s="56"/>
      <c r="AS34" s="56"/>
      <c r="AT34" s="56"/>
      <c r="AU34" s="52"/>
      <c r="AV34" s="52"/>
      <c r="AW34" s="52"/>
      <c r="AX34" s="53"/>
    </row>
    <row r="35" spans="2:50" ht="12.75" customHeight="1" x14ac:dyDescent="0.2">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6"/>
      <c r="AG35" s="56"/>
      <c r="AH35" s="56"/>
      <c r="AI35" s="56"/>
      <c r="AJ35" s="56"/>
      <c r="AK35" s="56"/>
      <c r="AL35" s="56"/>
      <c r="AM35" s="56"/>
      <c r="AN35" s="56"/>
      <c r="AO35" s="56"/>
      <c r="AP35" s="56"/>
      <c r="AQ35" s="56"/>
      <c r="AR35" s="56"/>
      <c r="AS35" s="56"/>
      <c r="AT35" s="56"/>
      <c r="AU35" s="52"/>
      <c r="AV35" s="52"/>
      <c r="AW35" s="52"/>
      <c r="AX35" s="53"/>
    </row>
    <row r="36" spans="2:50" ht="12.75" customHeight="1" x14ac:dyDescent="0.25">
      <c r="B36" s="1008"/>
      <c r="C36" s="1008"/>
      <c r="D36" s="1008"/>
      <c r="E36" s="1008"/>
      <c r="F36" s="1008"/>
      <c r="G36" s="1008"/>
      <c r="H36" s="1008"/>
      <c r="I36" s="1008"/>
      <c r="J36" s="1008"/>
      <c r="K36" s="1008"/>
      <c r="L36" s="1008"/>
      <c r="M36" s="1008"/>
      <c r="N36" s="1008"/>
      <c r="O36" s="1008"/>
      <c r="P36" s="1008"/>
      <c r="Q36" s="1008"/>
      <c r="R36" s="1008"/>
      <c r="S36" s="1008"/>
      <c r="T36" s="1008"/>
      <c r="U36" s="1008"/>
      <c r="V36" s="1008"/>
      <c r="W36" s="1008"/>
      <c r="X36" s="1008"/>
      <c r="Y36" s="1008"/>
      <c r="Z36" s="1008"/>
      <c r="AA36" s="1008"/>
      <c r="AB36" s="1008"/>
      <c r="AC36" s="1008"/>
      <c r="AD36" s="1008"/>
      <c r="AE36" s="1008"/>
      <c r="AF36" s="56"/>
      <c r="AG36" s="56"/>
      <c r="AH36" s="56"/>
      <c r="AI36" s="56"/>
      <c r="AJ36" s="56"/>
      <c r="AK36" s="56"/>
      <c r="AL36" s="56"/>
      <c r="AM36" s="56"/>
      <c r="AN36" s="56"/>
      <c r="AO36" s="56"/>
      <c r="AP36" s="56"/>
      <c r="AQ36" s="56"/>
      <c r="AR36" s="56"/>
      <c r="AS36" s="56"/>
      <c r="AT36" s="56"/>
      <c r="AU36" s="52"/>
      <c r="AV36" s="52"/>
      <c r="AW36" s="52"/>
      <c r="AX36" s="53"/>
    </row>
    <row r="37" spans="2:50" ht="12.75" customHeight="1" x14ac:dyDescent="0.2">
      <c r="B37" s="1001"/>
      <c r="C37" s="1001"/>
      <c r="D37" s="1001"/>
      <c r="E37" s="1001"/>
      <c r="F37" s="1001"/>
      <c r="G37" s="1001"/>
      <c r="H37" s="1001"/>
      <c r="I37" s="1001"/>
      <c r="J37" s="1001"/>
      <c r="K37" s="1001"/>
      <c r="L37" s="1001"/>
      <c r="M37" s="1001"/>
      <c r="N37" s="1001"/>
      <c r="O37" s="1001"/>
      <c r="P37" s="1001"/>
      <c r="Q37" s="1001"/>
      <c r="R37" s="1001"/>
      <c r="S37" s="1001"/>
      <c r="T37" s="1001"/>
      <c r="U37" s="1001"/>
      <c r="V37" s="1001"/>
      <c r="W37" s="1001"/>
      <c r="X37" s="1001"/>
      <c r="Y37" s="1001"/>
      <c r="Z37" s="1001"/>
      <c r="AA37" s="1001"/>
      <c r="AB37" s="1001"/>
      <c r="AC37" s="1001"/>
      <c r="AD37" s="1001"/>
      <c r="AE37" s="1001"/>
      <c r="AF37" s="56"/>
      <c r="AG37" s="56"/>
      <c r="AH37" s="56"/>
      <c r="AI37" s="56"/>
      <c r="AJ37" s="56"/>
      <c r="AK37" s="56"/>
      <c r="AL37" s="56"/>
      <c r="AM37" s="56"/>
      <c r="AN37" s="56"/>
      <c r="AO37" s="56"/>
      <c r="AP37" s="56"/>
      <c r="AQ37" s="56"/>
      <c r="AR37" s="56"/>
      <c r="AS37" s="56"/>
      <c r="AT37" s="56"/>
      <c r="AU37" s="52"/>
      <c r="AV37" s="52"/>
      <c r="AW37" s="52"/>
      <c r="AX37" s="53"/>
    </row>
    <row r="38" spans="2:50" ht="12.75" customHeight="1" x14ac:dyDescent="0.2">
      <c r="B38" s="51"/>
      <c r="C38" s="51"/>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6"/>
      <c r="AG38" s="56"/>
      <c r="AH38" s="56"/>
      <c r="AI38" s="56"/>
      <c r="AJ38" s="56"/>
      <c r="AK38" s="56"/>
      <c r="AL38" s="56"/>
      <c r="AM38" s="56"/>
      <c r="AN38" s="56"/>
      <c r="AO38" s="56"/>
      <c r="AP38" s="56"/>
      <c r="AQ38" s="56"/>
      <c r="AR38" s="56"/>
      <c r="AS38" s="56"/>
      <c r="AT38" s="56"/>
      <c r="AU38" s="52"/>
      <c r="AV38" s="52"/>
      <c r="AW38" s="52"/>
      <c r="AX38" s="53"/>
    </row>
    <row r="39" spans="2:50" ht="12.75" customHeight="1" x14ac:dyDescent="0.2">
      <c r="B39" s="51"/>
      <c r="C39" s="51"/>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6"/>
      <c r="AG39" s="56"/>
      <c r="AH39" s="56"/>
      <c r="AI39" s="56"/>
      <c r="AJ39" s="56"/>
      <c r="AK39" s="56"/>
      <c r="AL39" s="56"/>
      <c r="AM39" s="56"/>
      <c r="AN39" s="56"/>
      <c r="AO39" s="56"/>
      <c r="AP39" s="56"/>
      <c r="AQ39" s="56"/>
      <c r="AR39" s="56"/>
      <c r="AS39" s="56"/>
      <c r="AT39" s="56"/>
      <c r="AU39" s="52"/>
      <c r="AV39" s="52"/>
      <c r="AW39" s="52"/>
      <c r="AX39" s="53"/>
    </row>
    <row r="40" spans="2:50" s="53" customFormat="1" ht="80.099999999999994" customHeight="1" x14ac:dyDescent="0.2">
      <c r="B40" s="57"/>
      <c r="C40" s="57"/>
      <c r="D40" s="57"/>
      <c r="E40" s="57"/>
      <c r="F40" s="57"/>
      <c r="G40" s="57"/>
      <c r="H40" s="58"/>
      <c r="I40" s="58"/>
      <c r="J40" s="58"/>
      <c r="K40" s="58"/>
      <c r="L40" s="58"/>
      <c r="M40" s="58"/>
      <c r="N40" s="58"/>
      <c r="O40" s="58"/>
      <c r="P40" s="59"/>
      <c r="Q40" s="59"/>
      <c r="R40" s="58"/>
      <c r="S40" s="59"/>
      <c r="T40" s="59"/>
      <c r="U40" s="58"/>
      <c r="V40" s="59"/>
      <c r="W40" s="59"/>
      <c r="X40" s="58"/>
      <c r="Y40" s="59"/>
      <c r="Z40" s="59"/>
      <c r="AA40" s="58"/>
      <c r="AB40" s="59"/>
      <c r="AC40" s="59"/>
      <c r="AD40" s="56"/>
      <c r="AE40" s="56"/>
      <c r="AF40" s="56"/>
      <c r="AG40" s="60"/>
      <c r="AH40" s="60"/>
      <c r="AI40" s="60"/>
      <c r="AJ40" s="60"/>
      <c r="AK40" s="56"/>
      <c r="AL40" s="56"/>
      <c r="AM40" s="56"/>
      <c r="AN40" s="56"/>
      <c r="AO40" s="56"/>
      <c r="AP40" s="56"/>
      <c r="AQ40" s="56"/>
      <c r="AR40" s="56"/>
      <c r="AS40" s="56"/>
      <c r="AT40" s="56"/>
    </row>
    <row r="41" spans="2:50" s="53" customFormat="1" ht="20.25" customHeight="1" x14ac:dyDescent="0.25">
      <c r="B41" s="1000"/>
      <c r="C41" s="1000"/>
      <c r="D41" s="1000"/>
      <c r="E41" s="1000"/>
      <c r="F41" s="1000"/>
      <c r="G41" s="1000"/>
      <c r="H41" s="1000"/>
      <c r="I41" s="1000"/>
      <c r="J41" s="55"/>
      <c r="K41" s="1000"/>
      <c r="L41" s="1000"/>
      <c r="M41" s="1000"/>
      <c r="N41" s="1000"/>
      <c r="O41" s="1000"/>
      <c r="P41" s="1000"/>
      <c r="Q41" s="1000"/>
      <c r="R41" s="1000"/>
      <c r="S41" s="1000"/>
      <c r="T41" s="1000"/>
      <c r="U41" s="1000"/>
      <c r="V41" s="1000"/>
      <c r="W41" s="1000"/>
      <c r="X41" s="1000"/>
      <c r="Y41" s="1000"/>
      <c r="Z41" s="1000"/>
      <c r="AA41" s="1000"/>
      <c r="AB41" s="1000"/>
      <c r="AC41" s="1000"/>
      <c r="AD41" s="1000"/>
      <c r="AE41" s="1000"/>
      <c r="AF41" s="1000"/>
      <c r="AG41" s="55"/>
      <c r="AH41" s="55"/>
      <c r="AI41" s="55"/>
      <c r="AJ41" s="55"/>
      <c r="AK41" s="55"/>
      <c r="AL41" s="55"/>
      <c r="AM41" s="55"/>
      <c r="AN41" s="55"/>
      <c r="AO41" s="55"/>
      <c r="AP41" s="55"/>
      <c r="AQ41" s="55"/>
      <c r="AR41" s="55"/>
      <c r="AS41" s="55"/>
      <c r="AT41" s="55"/>
    </row>
    <row r="42" spans="2:50" s="53" customFormat="1" ht="15" x14ac:dyDescent="0.2">
      <c r="B42" s="1001"/>
      <c r="C42" s="1001"/>
      <c r="D42" s="1001"/>
      <c r="E42" s="1001"/>
      <c r="F42" s="1001"/>
      <c r="G42" s="1001"/>
      <c r="H42" s="1001"/>
      <c r="I42" s="1001"/>
      <c r="J42" s="51"/>
      <c r="K42" s="1001"/>
      <c r="L42" s="1001"/>
      <c r="M42" s="1001"/>
      <c r="N42" s="1001"/>
      <c r="O42" s="1001"/>
      <c r="P42" s="1001"/>
      <c r="Q42" s="1001"/>
      <c r="R42" s="1001"/>
      <c r="S42" s="1001"/>
      <c r="T42" s="1001"/>
      <c r="U42" s="1001"/>
      <c r="V42" s="1001"/>
      <c r="W42" s="1001"/>
      <c r="X42" s="1001"/>
      <c r="Y42" s="1001"/>
      <c r="Z42" s="1001"/>
      <c r="AA42" s="1001"/>
      <c r="AB42" s="1001"/>
      <c r="AC42" s="1001"/>
      <c r="AD42" s="1001"/>
      <c r="AE42" s="1001"/>
      <c r="AF42" s="1001"/>
      <c r="AG42" s="51"/>
      <c r="AH42" s="51"/>
      <c r="AI42" s="51"/>
      <c r="AJ42" s="51"/>
      <c r="AK42" s="51"/>
      <c r="AL42" s="51"/>
      <c r="AM42" s="51"/>
      <c r="AN42" s="51"/>
      <c r="AO42" s="51"/>
      <c r="AP42" s="51"/>
      <c r="AQ42" s="51"/>
      <c r="AR42" s="51"/>
      <c r="AS42" s="51"/>
      <c r="AT42" s="51"/>
    </row>
    <row r="43" spans="2:50" s="53" customFormat="1" x14ac:dyDescent="0.2">
      <c r="B43" s="61"/>
      <c r="C43" s="61"/>
      <c r="D43" s="61"/>
      <c r="E43" s="61"/>
      <c r="F43" s="61"/>
      <c r="G43" s="56"/>
      <c r="H43" s="56"/>
      <c r="I43" s="61"/>
      <c r="J43" s="61"/>
      <c r="K43" s="61"/>
      <c r="L43" s="61"/>
      <c r="M43" s="61"/>
      <c r="N43" s="61"/>
      <c r="O43" s="61"/>
      <c r="P43" s="56"/>
      <c r="Q43" s="56"/>
      <c r="R43" s="61"/>
      <c r="S43" s="56"/>
      <c r="T43" s="56"/>
      <c r="U43" s="61"/>
      <c r="V43" s="56"/>
      <c r="W43" s="56"/>
      <c r="X43" s="61"/>
      <c r="Y43" s="56"/>
      <c r="Z43" s="56"/>
      <c r="AA43" s="61"/>
      <c r="AB43" s="56"/>
      <c r="AC43" s="56"/>
      <c r="AD43" s="56"/>
      <c r="AE43" s="56"/>
      <c r="AF43" s="56"/>
      <c r="AG43" s="56"/>
      <c r="AH43" s="56"/>
      <c r="AI43" s="56"/>
      <c r="AJ43" s="56"/>
      <c r="AK43" s="56"/>
      <c r="AL43" s="56"/>
      <c r="AM43" s="56"/>
      <c r="AN43" s="56"/>
      <c r="AO43" s="56"/>
      <c r="AP43" s="56"/>
      <c r="AQ43" s="56"/>
      <c r="AR43" s="56"/>
      <c r="AS43" s="56"/>
      <c r="AT43" s="56"/>
    </row>
    <row r="44" spans="2:50" s="53" customFormat="1" ht="15.75" x14ac:dyDescent="0.25">
      <c r="Q44" s="55"/>
      <c r="T44" s="55"/>
      <c r="W44" s="55"/>
      <c r="Z44" s="55"/>
      <c r="AC44" s="55"/>
      <c r="AD44" s="55"/>
    </row>
    <row r="45" spans="2:50" ht="15" x14ac:dyDescent="0.2">
      <c r="I45" s="1002"/>
      <c r="J45" s="966"/>
      <c r="K45" s="966"/>
      <c r="Q45" s="62"/>
      <c r="T45" s="62"/>
      <c r="W45" s="62"/>
      <c r="Z45" s="62"/>
      <c r="AC45" s="62"/>
      <c r="AD45" s="62"/>
    </row>
    <row r="46" spans="2:50" x14ac:dyDescent="0.2">
      <c r="B46" s="30"/>
      <c r="C46" s="30"/>
      <c r="D46" s="30"/>
      <c r="E46" s="30"/>
      <c r="F46" s="30"/>
      <c r="I46" s="30"/>
      <c r="J46" s="30"/>
      <c r="K46" s="30"/>
      <c r="L46" s="30"/>
      <c r="M46" s="30"/>
      <c r="N46" s="30"/>
      <c r="O46" s="30"/>
      <c r="R46" s="30"/>
      <c r="U46" s="30"/>
      <c r="X46" s="30"/>
      <c r="AA46" s="30"/>
    </row>
  </sheetData>
  <mergeCells count="141">
    <mergeCell ref="B41:I41"/>
    <mergeCell ref="K41:AF41"/>
    <mergeCell ref="B42:I42"/>
    <mergeCell ref="K42:AF42"/>
    <mergeCell ref="I45:K45"/>
    <mergeCell ref="AA25:AC25"/>
    <mergeCell ref="AD25:AE25"/>
    <mergeCell ref="B27:AE27"/>
    <mergeCell ref="B28:AE28"/>
    <mergeCell ref="B36:AE36"/>
    <mergeCell ref="B37:AE37"/>
    <mergeCell ref="D25:K25"/>
    <mergeCell ref="L25:N25"/>
    <mergeCell ref="O25:Q25"/>
    <mergeCell ref="R25:T25"/>
    <mergeCell ref="U25:W25"/>
    <mergeCell ref="X25:Z25"/>
    <mergeCell ref="AA23:AC23"/>
    <mergeCell ref="AD23:AE23"/>
    <mergeCell ref="D24:K24"/>
    <mergeCell ref="L24:N24"/>
    <mergeCell ref="O24:Q24"/>
    <mergeCell ref="R24:T24"/>
    <mergeCell ref="U24:W24"/>
    <mergeCell ref="X24:Z24"/>
    <mergeCell ref="AA24:AC24"/>
    <mergeCell ref="AD24:AE24"/>
    <mergeCell ref="D23:K23"/>
    <mergeCell ref="L23:N23"/>
    <mergeCell ref="O23:Q23"/>
    <mergeCell ref="R23:T23"/>
    <mergeCell ref="U23:W23"/>
    <mergeCell ref="X23:Z23"/>
    <mergeCell ref="AA21:AC21"/>
    <mergeCell ref="AD21:AE21"/>
    <mergeCell ref="D22:K22"/>
    <mergeCell ref="L22:N22"/>
    <mergeCell ref="O22:Q22"/>
    <mergeCell ref="R22:T22"/>
    <mergeCell ref="U22:W22"/>
    <mergeCell ref="X22:Z22"/>
    <mergeCell ref="AA22:AC22"/>
    <mergeCell ref="AD22:AE22"/>
    <mergeCell ref="D21:K21"/>
    <mergeCell ref="L21:N21"/>
    <mergeCell ref="O21:Q21"/>
    <mergeCell ref="R21:T21"/>
    <mergeCell ref="U21:W21"/>
    <mergeCell ref="X21:Z21"/>
    <mergeCell ref="AA19:AC19"/>
    <mergeCell ref="AD19:AE19"/>
    <mergeCell ref="D20:K20"/>
    <mergeCell ref="L20:N20"/>
    <mergeCell ref="O20:Q20"/>
    <mergeCell ref="R20:T20"/>
    <mergeCell ref="U20:W20"/>
    <mergeCell ref="X20:Z20"/>
    <mergeCell ref="AA20:AC20"/>
    <mergeCell ref="AD20:AE20"/>
    <mergeCell ref="D19:K19"/>
    <mergeCell ref="L19:N19"/>
    <mergeCell ref="O19:Q19"/>
    <mergeCell ref="R19:T19"/>
    <mergeCell ref="U19:W19"/>
    <mergeCell ref="X19:Z19"/>
    <mergeCell ref="AA17:AC17"/>
    <mergeCell ref="AD17:AE17"/>
    <mergeCell ref="D18:K18"/>
    <mergeCell ref="L18:N18"/>
    <mergeCell ref="O18:Q18"/>
    <mergeCell ref="R18:T18"/>
    <mergeCell ref="U18:W18"/>
    <mergeCell ref="X18:Z18"/>
    <mergeCell ref="AA18:AC18"/>
    <mergeCell ref="AD18:AE18"/>
    <mergeCell ref="D17:K17"/>
    <mergeCell ref="L17:N17"/>
    <mergeCell ref="O17:Q17"/>
    <mergeCell ref="R17:T17"/>
    <mergeCell ref="U17:W17"/>
    <mergeCell ref="X17:Z17"/>
    <mergeCell ref="AA15:AC15"/>
    <mergeCell ref="AD15:AE15"/>
    <mergeCell ref="D16:K16"/>
    <mergeCell ref="L16:N16"/>
    <mergeCell ref="O16:Q16"/>
    <mergeCell ref="R16:T16"/>
    <mergeCell ref="U16:W16"/>
    <mergeCell ref="X16:Z16"/>
    <mergeCell ref="AA16:AC16"/>
    <mergeCell ref="AD16:AE16"/>
    <mergeCell ref="D15:K15"/>
    <mergeCell ref="L15:N15"/>
    <mergeCell ref="O15:Q15"/>
    <mergeCell ref="R15:T15"/>
    <mergeCell ref="U15:W15"/>
    <mergeCell ref="X15:Z15"/>
    <mergeCell ref="AA13:AC13"/>
    <mergeCell ref="AD13:AE13"/>
    <mergeCell ref="D14:K14"/>
    <mergeCell ref="L14:N14"/>
    <mergeCell ref="O14:Q14"/>
    <mergeCell ref="R14:T14"/>
    <mergeCell ref="U14:W14"/>
    <mergeCell ref="X14:Z14"/>
    <mergeCell ref="AA14:AC14"/>
    <mergeCell ref="AD14:AE14"/>
    <mergeCell ref="D13:K13"/>
    <mergeCell ref="L13:N13"/>
    <mergeCell ref="O13:Q13"/>
    <mergeCell ref="R13:T13"/>
    <mergeCell ref="U13:W13"/>
    <mergeCell ref="X13:Z13"/>
    <mergeCell ref="AA11:AC11"/>
    <mergeCell ref="AD11:AE11"/>
    <mergeCell ref="D12:K12"/>
    <mergeCell ref="L12:N12"/>
    <mergeCell ref="O12:Q12"/>
    <mergeCell ref="R12:T12"/>
    <mergeCell ref="U12:W12"/>
    <mergeCell ref="X12:Z12"/>
    <mergeCell ref="AA12:AC12"/>
    <mergeCell ref="AD12:AE12"/>
    <mergeCell ref="D11:K11"/>
    <mergeCell ref="L11:N11"/>
    <mergeCell ref="O11:Q11"/>
    <mergeCell ref="R11:T11"/>
    <mergeCell ref="U11:W11"/>
    <mergeCell ref="X11:Z11"/>
    <mergeCell ref="B1:AF1"/>
    <mergeCell ref="B7:AF7"/>
    <mergeCell ref="B8:AF8"/>
    <mergeCell ref="C10:K10"/>
    <mergeCell ref="L10:N10"/>
    <mergeCell ref="O10:Q10"/>
    <mergeCell ref="R10:T10"/>
    <mergeCell ref="U10:W10"/>
    <mergeCell ref="X10:Z10"/>
    <mergeCell ref="AA10:AC10"/>
    <mergeCell ref="AD10:AE10"/>
    <mergeCell ref="B5:I5"/>
  </mergeCells>
  <printOptions horizontalCentered="1"/>
  <pageMargins left="0.25" right="0.25" top="0.75" bottom="0.75" header="0.3" footer="0.3"/>
  <pageSetup scale="4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19</vt:i4>
      </vt:variant>
    </vt:vector>
  </HeadingPairs>
  <TitlesOfParts>
    <vt:vector size="30" baseType="lpstr">
      <vt:lpstr>Consolidado</vt:lpstr>
      <vt:lpstr>Hoja1</vt:lpstr>
      <vt:lpstr>Hoja2</vt:lpstr>
      <vt:lpstr>1,CORIGAM</vt:lpstr>
      <vt:lpstr>2.AIC SAS</vt:lpstr>
      <vt:lpstr>3.INSTRUMENTO GRUPO SAS</vt:lpstr>
      <vt:lpstr>4.ESTUDIO URBANO ARQUITECTOSAS</vt:lpstr>
      <vt:lpstr>5.H&amp;V</vt:lpstr>
      <vt:lpstr>Evaluación</vt:lpstr>
      <vt:lpstr>Consolidado parcial</vt:lpstr>
      <vt:lpstr>Consolidado SUBSANE</vt:lpstr>
      <vt:lpstr>'1,CORIGAM'!Área_de_impresión</vt:lpstr>
      <vt:lpstr>'2.AIC SAS'!Área_de_impresión</vt:lpstr>
      <vt:lpstr>'3.INSTRUMENTO GRUPO SAS'!Área_de_impresión</vt:lpstr>
      <vt:lpstr>'4.ESTUDIO URBANO ARQUITECTOSAS'!Área_de_impresión</vt:lpstr>
      <vt:lpstr>'5.H&amp;V'!Área_de_impresión</vt:lpstr>
      <vt:lpstr>Consolidado!Área_de_impresión</vt:lpstr>
      <vt:lpstr>'Consolidado parcial'!Área_de_impresión</vt:lpstr>
      <vt:lpstr>'Consolidado SUBSANE'!Área_de_impresión</vt:lpstr>
      <vt:lpstr>Evaluación!Área_de_impresión</vt:lpstr>
      <vt:lpstr>'1,CORIGAM'!Contrato</vt:lpstr>
      <vt:lpstr>'2.AIC SAS'!Contrato</vt:lpstr>
      <vt:lpstr>'3.INSTRUMENTO GRUPO SAS'!Contrato</vt:lpstr>
      <vt:lpstr>'4.ESTUDIO URBANO ARQUITECTOSAS'!Contrato</vt:lpstr>
      <vt:lpstr>'5.H&amp;V'!Contrato</vt:lpstr>
      <vt:lpstr>Evaluación!FECHA.SAM</vt:lpstr>
      <vt:lpstr>Consolidado!NoLicitacion</vt:lpstr>
      <vt:lpstr>Consolidado!Títulos_a_imprimir</vt:lpstr>
      <vt:lpstr>'Consolidado parcial'!Títulos_a_imprimir</vt:lpstr>
      <vt:lpstr>'Consolidado SUBSANE'!Títulos_a_imprimir</vt:lpstr>
    </vt:vector>
  </TitlesOfParts>
  <Company>Familiar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 GUTIERREZ B</dc:creator>
  <cp:lastModifiedBy>Paula Jimena Bermudez Lopez</cp:lastModifiedBy>
  <cp:lastPrinted>2018-09-18T15:46:41Z</cp:lastPrinted>
  <dcterms:created xsi:type="dcterms:W3CDTF">2001-04-11T08:36:21Z</dcterms:created>
  <dcterms:modified xsi:type="dcterms:W3CDTF">2018-09-18T16:40:59Z</dcterms:modified>
</cp:coreProperties>
</file>