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s\Desktop\"/>
    </mc:Choice>
  </mc:AlternateContent>
  <bookViews>
    <workbookView xWindow="0" yWindow="0" windowWidth="15360" windowHeight="7665" tabRatio="911" firstSheet="2" activeTab="3"/>
  </bookViews>
  <sheets>
    <sheet name="Hoja1" sheetId="1" state="hidden" r:id="rId1"/>
    <sheet name="CERTIFICACION MES DE FEBRERO " sheetId="2" state="hidden" r:id="rId2"/>
    <sheet name="Auxiliar " sheetId="14" r:id="rId3"/>
    <sheet name="ACTIVIDADES" sheetId="12" r:id="rId4"/>
    <sheet name="CERTIFICACION JULIO 80%" sheetId="7" state="hidden" r:id="rId5"/>
    <sheet name="Hoja2" sheetId="8" state="hidden" r:id="rId6"/>
    <sheet name="Hoja3" sheetId="9" state="hidden" r:id="rId7"/>
  </sheets>
  <definedNames>
    <definedName name="_xlnm.Print_Area" localSheetId="3">ACTIVIDADES!$A$1:$P$24</definedName>
    <definedName name="_xlnm.Print_Area" localSheetId="2">'Auxiliar '!$A$1:$N$47</definedName>
    <definedName name="_xlnm.Print_Area" localSheetId="4">'CERTIFICACION JULIO 80%'!$A$1:$M$46</definedName>
    <definedName name="_xlnm.Print_Area" localSheetId="1">'CERTIFICACION MES DE FEBRERO '!$A$1:$M$46</definedName>
  </definedNames>
  <calcPr calcId="162913"/>
</workbook>
</file>

<file path=xl/calcChain.xml><?xml version="1.0" encoding="utf-8"?>
<calcChain xmlns="http://schemas.openxmlformats.org/spreadsheetml/2006/main">
  <c r="J31" i="14" l="1"/>
  <c r="J30" i="14"/>
  <c r="J32" i="14" l="1"/>
  <c r="J34" i="14" l="1"/>
  <c r="L42" i="14" l="1"/>
  <c r="J35" i="14" l="1"/>
  <c r="O24" i="7"/>
  <c r="B28" i="7"/>
  <c r="B31" i="7"/>
  <c r="R28" i="7"/>
  <c r="O30" i="7"/>
  <c r="P38" i="7"/>
  <c r="F39" i="7"/>
  <c r="I39" i="7"/>
  <c r="K39" i="7"/>
  <c r="P26" i="2"/>
  <c r="O29" i="2"/>
  <c r="B31" i="2"/>
  <c r="B32" i="2"/>
  <c r="F39" i="2"/>
  <c r="I39" i="2"/>
  <c r="K39" i="2"/>
  <c r="G39" i="2"/>
  <c r="G39" i="7"/>
  <c r="B32" i="7"/>
  <c r="C5" i="1"/>
  <c r="F29" i="2"/>
  <c r="C21" i="1"/>
  <c r="H27" i="2"/>
  <c r="L27" i="2"/>
  <c r="F27" i="2"/>
  <c r="G27" i="7"/>
  <c r="C13" i="1"/>
  <c r="J27" i="7"/>
  <c r="F30" i="2"/>
  <c r="F27" i="7"/>
  <c r="F31" i="2"/>
  <c r="I27" i="2"/>
  <c r="J28" i="7"/>
  <c r="L27" i="7"/>
  <c r="M27" i="7"/>
  <c r="F29" i="7"/>
  <c r="F28" i="7"/>
  <c r="K27" i="7"/>
  <c r="G27" i="2"/>
  <c r="G28" i="2" s="1"/>
  <c r="F31" i="7"/>
  <c r="I28" i="2"/>
  <c r="I29" i="2" s="1"/>
  <c r="J29" i="7"/>
  <c r="H27" i="7"/>
  <c r="H28" i="7" s="1"/>
  <c r="H29" i="7"/>
  <c r="H30" i="7" s="1"/>
  <c r="H31" i="7"/>
  <c r="L28" i="7"/>
  <c r="L29" i="7" s="1"/>
  <c r="L30" i="7"/>
  <c r="L31" i="7" s="1"/>
  <c r="F28" i="2"/>
  <c r="M28" i="7"/>
  <c r="M29" i="7" s="1"/>
  <c r="M30" i="7"/>
  <c r="G29" i="2"/>
  <c r="G30" i="2" s="1"/>
  <c r="G31" i="2"/>
  <c r="K27" i="2"/>
  <c r="K28" i="2" s="1"/>
  <c r="K29" i="2"/>
  <c r="K30" i="2" s="1"/>
  <c r="K31" i="2"/>
  <c r="I30" i="2"/>
  <c r="I31" i="2" s="1"/>
  <c r="J30" i="7"/>
  <c r="J31" i="7" s="1"/>
  <c r="K28" i="7"/>
  <c r="K29" i="7" s="1"/>
  <c r="K30" i="7"/>
  <c r="K31" i="7" s="1"/>
  <c r="M31" i="7"/>
  <c r="J27" i="2"/>
  <c r="I27" i="7"/>
  <c r="I28" i="7" s="1"/>
  <c r="I29" i="7" s="1"/>
  <c r="J28" i="2"/>
  <c r="J29" i="2" s="1"/>
  <c r="J30" i="2" s="1"/>
  <c r="J31" i="2" s="1"/>
  <c r="M27" i="2"/>
  <c r="F30" i="7"/>
  <c r="H28" i="2"/>
  <c r="H29" i="2" s="1"/>
  <c r="H30" i="2" s="1"/>
  <c r="H31" i="2" s="1"/>
  <c r="M28" i="2"/>
  <c r="M29" i="2" s="1"/>
  <c r="M30" i="2" s="1"/>
  <c r="M31" i="2" s="1"/>
  <c r="C25" i="1"/>
  <c r="L28" i="2"/>
  <c r="L29" i="2" s="1"/>
  <c r="L30" i="2" s="1"/>
  <c r="L31" i="2" s="1"/>
  <c r="I30" i="7"/>
  <c r="I31" i="7" s="1"/>
  <c r="C9" i="1"/>
  <c r="G28" i="7"/>
  <c r="G29" i="7" s="1"/>
  <c r="G30" i="7" s="1"/>
  <c r="G31" i="7" s="1"/>
  <c r="C17" i="1"/>
</calcChain>
</file>

<file path=xl/comments1.xml><?xml version="1.0" encoding="utf-8"?>
<comments xmlns="http://schemas.openxmlformats.org/spreadsheetml/2006/main">
  <authors>
    <author/>
    <author>diego.neira</author>
  </authors>
  <commentList>
    <comment ref="E6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DILIGENCIAR EL NOMBRE COMPLETO DEL CONTRATISTA
</t>
        </r>
      </text>
    </comment>
    <comment ref="F7" authorId="0" shapeId="0">
      <text>
        <r>
          <rPr>
            <sz val="9"/>
            <color indexed="8"/>
            <rFont val="Tahoma"/>
            <family val="2"/>
          </rPr>
          <t xml:space="preserve">MARQUE  X SI SU DOCUMENTO ES CEDULA DE CIUDADANIA 
</t>
        </r>
      </text>
    </comment>
    <comment ref="H7" authorId="0" shapeId="0">
      <text>
        <r>
          <rPr>
            <sz val="9"/>
            <color indexed="8"/>
            <rFont val="Tahoma"/>
            <family val="2"/>
          </rPr>
          <t xml:space="preserve">MARQUE X SI SU DOCUMENTON ES CEDULA DE EXTRANJERIA </t>
        </r>
      </text>
    </comment>
    <comment ref="K7" authorId="0" shapeId="0">
      <text>
        <r>
          <rPr>
            <sz val="9"/>
            <color indexed="8"/>
            <rFont val="Tahoma"/>
            <family val="2"/>
          </rPr>
          <t xml:space="preserve">DILIGENCIAR EL NÚMERO DE DOCUMENTO </t>
        </r>
      </text>
    </comment>
    <comment ref="E8" authorId="0" shapeId="0">
      <text>
        <r>
          <rPr>
            <sz val="9"/>
            <color indexed="8"/>
            <rFont val="Tahoma"/>
            <family val="2"/>
          </rPr>
          <t>DILIGENCIAR  SU CORREO ELECTRONICO</t>
        </r>
      </text>
    </comment>
    <comment ref="K8" authorId="0" shapeId="0">
      <text>
        <r>
          <rPr>
            <sz val="9"/>
            <color indexed="8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>
      <text>
        <r>
          <rPr>
            <sz val="9"/>
            <color indexed="8"/>
            <rFont val="Tahoma"/>
            <family val="2"/>
          </rPr>
          <t>ELEGIR UNA OPCIÓN DE LA LISTA DESPLEGABLE</t>
        </r>
      </text>
    </comment>
    <comment ref="E10" authorId="0" shapeId="0">
      <text>
        <r>
          <rPr>
            <sz val="9"/>
            <color indexed="8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>
      <text>
        <r>
          <rPr>
            <sz val="9"/>
            <color indexed="8"/>
            <rFont val="Tahoma"/>
            <family val="2"/>
          </rPr>
          <t xml:space="preserve">DILIGENCIAR EL NOMBRE DE LA SEDE DONDE PRESTA SUS SERVICIOS </t>
        </r>
      </text>
    </comment>
    <comment ref="D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F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H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J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L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N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C13" authorId="0" shapeId="0">
      <text>
        <r>
          <rPr>
            <sz val="9"/>
            <color indexed="8"/>
            <rFont val="Tahoma"/>
            <family val="2"/>
          </rPr>
          <t>DILIGENCIAR EL NOMBRE DE LA ENTIDAD FINANCIERA</t>
        </r>
      </text>
    </comment>
    <comment ref="K13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ELEGIR UNA OPCION DE LA LISTA DESPLEGABLE </t>
        </r>
      </text>
    </comment>
    <comment ref="N14" authorId="0" shapeId="0">
      <text>
        <r>
          <rPr>
            <sz val="9"/>
            <color indexed="8"/>
            <rFont val="Tahoma"/>
            <family val="2"/>
          </rPr>
          <t xml:space="preserve">ELEGIR UNA OPCION DE LA LISTA DESPLEGABLE 
</t>
        </r>
      </text>
    </comment>
    <comment ref="D17" authorId="0" shapeId="0">
      <text>
        <r>
          <rPr>
            <sz val="9"/>
            <color indexed="8"/>
            <rFont val="Tahoma"/>
            <family val="2"/>
          </rPr>
          <t xml:space="preserve">DILIGENCIAR EL NÚMERO DE CONTRATO CON LA VIGENCIA </t>
        </r>
      </text>
    </comment>
    <comment ref="L17" authorId="0" shapeId="0">
      <text>
        <r>
          <rPr>
            <b/>
            <sz val="9"/>
            <color indexed="8"/>
            <rFont val="Tahoma"/>
            <family val="2"/>
          </rPr>
          <t>Ingrese el número de pago correspondiente a esta certificación.
Ejemplo : pago 1 de 2</t>
        </r>
      </text>
    </comment>
    <comment ref="D20" authorId="0" shapeId="0">
      <text>
        <r>
          <rPr>
            <sz val="9"/>
            <color indexed="8"/>
            <rFont val="Tahoma"/>
            <family val="2"/>
          </rPr>
          <t>DILIGENCIAR EL OBJETO DEL CONTRATO TAL COMO APARECE EN LA MINUTA</t>
        </r>
      </text>
    </comment>
    <comment ref="H23" authorId="0" shapeId="0">
      <text>
        <r>
          <rPr>
            <sz val="9"/>
            <color indexed="8"/>
            <rFont val="Tahoma"/>
            <family val="2"/>
          </rPr>
          <t>DILIGENCIAR LA FECHA DE INICIO DEL PERIODO CERTIFICADO</t>
        </r>
      </text>
    </comment>
    <comment ref="L23" authorId="0" shapeId="0">
      <text>
        <r>
          <rPr>
            <sz val="9"/>
            <color indexed="8"/>
            <rFont val="Tahoma"/>
            <family val="2"/>
          </rPr>
          <t xml:space="preserve">DILIGENCIAR LA FECHA FINAL DEL PERIODO CERTIFICADO </t>
        </r>
      </text>
    </comment>
    <comment ref="H24" authorId="0" shapeId="0">
      <text>
        <r>
          <rPr>
            <sz val="9"/>
            <color indexed="8"/>
            <rFont val="Tahoma"/>
            <family val="2"/>
          </rPr>
          <t xml:space="preserve">DILIGENCIAR EL VALOR DE SUS HONORARIOS MENSUALES </t>
        </r>
      </text>
    </comment>
    <comment ref="C25" authorId="0" shapeId="0">
      <text>
        <r>
          <rPr>
            <sz val="9"/>
            <color indexed="8"/>
            <rFont val="Tahoma"/>
            <family val="2"/>
          </rPr>
          <t>ELIJA UNA OPCION DE LA LISTA DESPLEGABLE 
Administrativo
Asistencial
PIC</t>
        </r>
      </text>
    </comment>
    <comment ref="K25" authorId="0" shapeId="0">
      <text>
        <r>
          <rPr>
            <sz val="9"/>
            <color indexed="8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30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3" authorId="0" shapeId="0">
      <text>
        <r>
          <rPr>
            <sz val="9"/>
            <color indexed="8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4" authorId="0" shapeId="0">
      <text>
        <r>
          <rPr>
            <sz val="9"/>
            <color indexed="8"/>
            <rFont val="Tahoma"/>
            <family val="2"/>
          </rPr>
          <t xml:space="preserve">ES EL VALOR QUE EL CONTRATISTA TIENE PENDIENTE POR EJECUTAR  : VALOR TOTAL DEL CONTRATO - VALOR EJECUTADO </t>
        </r>
      </text>
    </comment>
    <comment ref="A42" authorId="0" shapeId="0">
      <text>
        <r>
          <rPr>
            <sz val="9"/>
            <color indexed="8"/>
            <rFont val="Tahoma"/>
            <family val="2"/>
          </rPr>
          <t xml:space="preserve">DILIGENCIAR EL NUMERO DE PLANILLA CON EL CUAL RREALIZO EL PAGO DE SEGURIDAD SOCIAL </t>
        </r>
      </text>
    </comment>
    <comment ref="C42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2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2" authorId="1" shapeId="0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2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2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5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ES FUNDAMENTAL QUE SE DILIGENCIE EL NOMBRE COMPLETO DEL SUPERVISOR, YA QUE LA FIRMA NO SE RECONCE FACILMENTE </t>
        </r>
      </text>
    </comment>
  </commentList>
</comments>
</file>

<file path=xl/sharedStrings.xml><?xml version="1.0" encoding="utf-8"?>
<sst xmlns="http://schemas.openxmlformats.org/spreadsheetml/2006/main" count="326" uniqueCount="218">
  <si>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</si>
  <si>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</si>
  <si>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</si>
  <si>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</si>
  <si>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</si>
  <si>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</si>
  <si>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</si>
  <si>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</si>
  <si>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</si>
  <si>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</si>
  <si>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</si>
  <si>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</si>
  <si>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</si>
  <si>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</si>
  <si>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</si>
  <si>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</si>
  <si>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</si>
  <si>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</si>
  <si>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</si>
  <si>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</si>
  <si>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</si>
  <si>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</si>
  <si>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</si>
  <si>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</si>
  <si>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</si>
  <si>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</si>
  <si>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</si>
  <si>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</si>
  <si>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</si>
  <si>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</si>
  <si>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</si>
  <si>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</si>
  <si>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</si>
  <si>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</si>
  <si>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</si>
  <si>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</si>
  <si>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</si>
  <si>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</si>
  <si>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</si>
  <si>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</si>
  <si>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</si>
  <si>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</si>
  <si>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</si>
  <si>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</si>
  <si>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</si>
  <si>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</si>
  <si>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</si>
  <si>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</si>
  <si>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</si>
  <si>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</si>
  <si>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</si>
  <si>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</si>
  <si>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</si>
  <si>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</si>
  <si>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</si>
  <si>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</si>
  <si>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</si>
  <si>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</si>
  <si>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</si>
  <si>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</si>
  <si>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</si>
  <si>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</si>
  <si>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</si>
  <si>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</si>
  <si>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</si>
  <si>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</si>
  <si>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</si>
  <si>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</si>
  <si>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</si>
  <si>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</si>
  <si>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</si>
  <si>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</si>
  <si>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</si>
  <si>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</si>
  <si>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</si>
  <si>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</si>
  <si>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</si>
  <si>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</si>
  <si>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</si>
  <si>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</si>
  <si>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</si>
  <si>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</si>
  <si>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</si>
  <si>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</si>
  <si>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</si>
  <si>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</si>
  <si>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</si>
  <si>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</si>
  <si>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</si>
  <si>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</si>
  <si>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</si>
  <si>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UBICACIÓN DEL SERVICIO:</t>
  </si>
  <si>
    <t>URGENCIAS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</si>
  <si>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</si>
  <si>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</si>
  <si>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</si>
  <si>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</si>
  <si>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</si>
  <si>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</si>
  <si>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</si>
  <si>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</si>
  <si>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</si>
  <si>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</si>
  <si>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</si>
  <si>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</si>
  <si>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</si>
  <si>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</si>
  <si>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</si>
  <si>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</si>
  <si>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</si>
  <si>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</si>
  <si>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</si>
  <si>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</si>
  <si>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</si>
  <si>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</si>
  <si>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</si>
  <si>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</si>
  <si>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RESERVA DE GLOSA 2%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</si>
  <si>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</si>
  <si>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</si>
  <si>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</si>
  <si>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</si>
  <si>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</si>
  <si>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</si>
  <si>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</si>
  <si>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</si>
  <si>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</si>
  <si>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</si>
  <si>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</si>
  <si>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</si>
  <si>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</si>
  <si>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</si>
  <si>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</si>
  <si>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</si>
  <si>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</si>
  <si>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</si>
  <si>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</si>
  <si>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</si>
  <si>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</si>
  <si>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</si>
  <si>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</si>
  <si>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</si>
  <si>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</si>
  <si>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</si>
  <si>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</si>
  <si>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</si>
  <si>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</si>
  <si>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</si>
  <si>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</si>
  <si>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</si>
  <si>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</si>
  <si>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</si>
  <si>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</si>
  <si>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</si>
  <si>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</si>
  <si>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>INFORME  DE ACTIVIDADES  POR ORDEN DE PRESTACIÓN DE SERVICIOS</t>
  </si>
  <si>
    <t>Código:</t>
  </si>
  <si>
    <t>04-02-FO-0003</t>
  </si>
  <si>
    <t xml:space="preserve">Ubicación del Servicio: </t>
  </si>
  <si>
    <t>No. DE CONTRATO:</t>
  </si>
  <si>
    <t>Periodo certificado desde el</t>
  </si>
  <si>
    <t xml:space="preserve">NOMBRE DEL CONTRATISTA:  </t>
  </si>
  <si>
    <t xml:space="preserve">C. C. </t>
  </si>
  <si>
    <t>DE</t>
  </si>
  <si>
    <t xml:space="preserve">OBLIGACIONES  CONTRACTUALES </t>
  </si>
  <si>
    <t>PROGRAMADO</t>
  </si>
  <si>
    <t>ACTIVIDADES REALIZADAS</t>
  </si>
  <si>
    <t>PRODUCTOS ENTREGADOS</t>
  </si>
  <si>
    <t>1-Lista de verificación</t>
  </si>
  <si>
    <t>Nota: El  informe para su aprobación estará sujeto a la certificación  de cumplimiento del contrato que expida el supervisor.</t>
  </si>
  <si>
    <r>
      <t xml:space="preserve">OBJETO DEL CONTRATO: </t>
    </r>
    <r>
      <rPr>
        <sz val="11"/>
        <color indexed="8"/>
        <rFont val="Arial"/>
        <family val="2"/>
        <charset val="1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indexed="8"/>
        <rFont val="Arial"/>
        <family val="2"/>
        <charset val="1"/>
      </rPr>
      <t>AUXILIAR DE ENFERMERIA</t>
    </r>
    <r>
      <rPr>
        <sz val="11"/>
        <color indexed="8"/>
        <rFont val="Arial"/>
        <family val="2"/>
        <charset val="1"/>
      </rPr>
      <t xml:space="preserve">  de la Subred  Integrada de Servicios de Salud Sur Occidente</t>
    </r>
  </si>
  <si>
    <r>
      <t xml:space="preserve">El resultado del cumplimiento del contrato es:  Productos :    SI   ____            NO   ____              Servicios:  SI    __X__ </t>
    </r>
    <r>
      <rPr>
        <sz val="11"/>
        <color indexed="8"/>
        <rFont val="Arial"/>
        <family val="2"/>
        <charset val="1"/>
      </rPr>
      <t xml:space="preserve">          </t>
    </r>
    <r>
      <rPr>
        <b/>
        <sz val="11"/>
        <color indexed="8"/>
        <rFont val="Arial"/>
        <family val="2"/>
        <charset val="1"/>
      </rPr>
      <t xml:space="preserve">     NO _____               </t>
    </r>
  </si>
  <si>
    <r>
      <t>ACTIVIDADES BÁSICAS</t>
    </r>
    <r>
      <rPr>
        <sz val="9"/>
        <color indexed="8"/>
        <rFont val="Arial"/>
        <family val="2"/>
        <charset val="1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</si>
  <si>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
2-Realizar procedimiento básicos de enfermería a pacientes asignados. 
3-Preparar paciente para exámenes especiales y/o medios diagnósticos.
4-Asistir al paciente en sus actividades básicas</t>
  </si>
  <si>
    <t>1-Anecdotario.
2-Bitácora de procedimientos.
3-Bitácora de procedimientos.   
4-Bitácora de procedimientos</t>
  </si>
  <si>
    <r>
      <t xml:space="preserve">
</t>
    </r>
    <r>
      <rPr>
        <b/>
        <sz val="9"/>
        <color indexed="8"/>
        <rFont val="Arial"/>
        <family val="2"/>
        <charset val="1"/>
      </rPr>
      <t xml:space="preserve">REGISTROS OPORTUNOS SIN ENMENDADURAS, CRONOLOGIA, NOMBRE, FIRMA LEGIBLES Y VERACES: </t>
    </r>
    <r>
      <rPr>
        <sz val="9"/>
        <color indexed="8"/>
        <rFont val="Arial"/>
        <family val="2"/>
        <charset val="1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</si>
  <si>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</si>
  <si>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r>
      <t>RECIBO Y ENTREGA DE TURNO:</t>
    </r>
    <r>
      <rPr>
        <sz val="9"/>
        <color indexed="8"/>
        <rFont val="Arial"/>
        <family val="2"/>
        <charset val="1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</si>
  <si>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</si>
  <si>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</si>
  <si>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t>RELACIONES INTERPERSONALES, TRABAJO EN EQUIPO, COMUNICACIÓN ASERTIVA, HUMANIZACION SERVICIO, NECESIDADES DEL EQUIPO:</t>
    </r>
    <r>
      <rPr>
        <sz val="9"/>
        <color indexed="8"/>
        <rFont val="Arial"/>
        <family val="2"/>
        <charset val="1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</si>
  <si>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</si>
  <si>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</si>
  <si>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t>EPIDEMIOLOGIA, ASEPSIA Y BIOSEGURIDAD</t>
    </r>
    <r>
      <rPr>
        <sz val="9"/>
        <color indexed="8"/>
        <rFont val="Arial"/>
        <family val="2"/>
        <charset val="1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</si>
  <si>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</si>
  <si>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</si>
  <si>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t>MANEJO, USO CUSTODIA DE RECURSOS FISICOS, INSUMOS, EQUIPOS E IDENTIFICACION</t>
    </r>
    <r>
      <rPr>
        <sz val="9"/>
        <color indexed="8"/>
        <rFont val="Arial"/>
        <family val="2"/>
        <charset val="1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</si>
  <si>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</si>
  <si>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</si>
  <si>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t>CAPACITACION, EDUCACION CLINICA  E INVESTIGACION PERMANENTE: 3</t>
    </r>
    <r>
      <rPr>
        <sz val="9"/>
        <color indexed="8"/>
        <rFont val="Arial"/>
        <family val="2"/>
        <charset val="1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</si>
  <si>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</si>
  <si>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</si>
  <si>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>PROFESIONAL ESPECIALIZADO</t>
  </si>
  <si>
    <t>KE10</t>
  </si>
  <si>
    <t>.</t>
  </si>
  <si>
    <t>La formula lo arroja automaticamente</t>
  </si>
  <si>
    <t>El valor a pagar en el mes (número de horas a trabajar multiplicado por valor de hora relacionada en su contrato)</t>
  </si>
  <si>
    <t>El relacionado en la parte superior del contrato</t>
  </si>
  <si>
    <t>El valor que hasta el momento se ha ejecutado ( suma del valor pagado en el mes de febrero + marzo + abril + mayo + junio + el valor a cobrar este mes)</t>
  </si>
  <si>
    <t>BOGOTA</t>
  </si>
  <si>
    <t>NÚMERO DE CRP</t>
  </si>
  <si>
    <t>KE10B03</t>
  </si>
  <si>
    <t>COLOCAR EL CRP Y CRD QUE ENVIE ENERO</t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</si>
  <si>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Arial"/>
        <family val="2"/>
      </rPr>
      <t>2.271,315</t>
    </r>
    <r>
      <rPr>
        <sz val="12"/>
        <color indexed="8"/>
        <rFont val="Arial"/>
        <family val="2"/>
      </rPr>
      <t xml:space="preserve"> el valor para IBC debe ser sobre un salario mínimo legal vigente.</t>
    </r>
  </si>
  <si>
    <t>Sede:                           KENNEDY</t>
  </si>
  <si>
    <t>Dado en Bogotá a los (    ) días del mes de JULIO el año Dos Mil Veintiuno (2021). Lo anterior para que surta el pago pertinente. Cordialmente,</t>
  </si>
  <si>
    <t>DIANA MARITZA BELTRAN BEJARANO</t>
  </si>
  <si>
    <t>__________________________________________________________
DIANA MARITZA BELTRAN BEJARANO</t>
  </si>
  <si>
    <t>LUZ DARY BOHADA SANABRIA</t>
  </si>
  <si>
    <t>bohada2015@hotmail.com</t>
  </si>
  <si>
    <t>5697-2021</t>
  </si>
  <si>
    <t>OBSERVACIONES: HORAS 168 EN JULIO</t>
  </si>
  <si>
    <t>5697 De 2021</t>
  </si>
  <si>
    <t>OBSERVACIONES:  168 HORAS EN JULIO</t>
  </si>
  <si>
    <r>
      <t xml:space="preserve">____________________________________________________________
</t>
    </r>
    <r>
      <rPr>
        <b/>
        <vertAlign val="superscript"/>
        <sz val="16"/>
        <color indexed="8"/>
        <rFont val="Arial"/>
        <family val="2"/>
      </rPr>
      <t>LUZ DARY BOHADA SANABRIA</t>
    </r>
  </si>
  <si>
    <t xml:space="preserve"> CAJA SOCIAL</t>
  </si>
  <si>
    <t>4 DE 4</t>
  </si>
  <si>
    <t>TOTAL A PAGAR (): $1.539.048          (UN MILLÓN QUIINIENTOS TREINTA Y NUEVE MIL CUARENTA Y OCHO PESOS MCT.)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</si>
</sst>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\-??_);_(@_)"/>
    <numFmt numFmtId="165" formatCode="_(&quot;$ &quot;* #,##0.00_);_(&quot;$ &quot;* \(#,##0.00\);_(&quot;$ &quot;* \-??_);_(@_)"/>
    <numFmt numFmtId="166" formatCode="\$#,##0.00"/>
    <numFmt numFmtId="167" formatCode="\$#,##0"/>
    <numFmt numFmtId="168" formatCode="_(&quot;$ &quot;* #,##0_);_(&quot;$ &quot;* \(#,##0\);_(&quot;$ &quot;* \-_);_(@_)"/>
    <numFmt numFmtId="169" formatCode="&quot;$ &quot;#,##0"/>
    <numFmt numFmtId="170" formatCode="_-* #,##0.00_-;\-* #,##0.00_-;_-* \-??_-;_-@_-"/>
    <numFmt numFmtId="171" formatCode="0.000%"/>
    <numFmt numFmtId="172" formatCode="_(* #,##0_);_(* \(#,##0\);_(* \-??_);_(@_)"/>
    <numFmt numFmtId="173" formatCode="&quot;$&quot;#,##0"/>
  </numFmts>
  <fonts count="46" x14ac:knownFonts="1">
    <font>
      <sz val="11"/>
      <color indexed="8"/>
      <name val="Calibri"/>
      <family val="2"/>
    </font>
    <font>
      <sz val="10"/>
      <name val="Arial"/>
      <family val="2"/>
    </font>
    <font>
      <sz val="18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12"/>
      <color indexed="8"/>
      <name val="Arial Black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vertAlign val="superscript"/>
      <sz val="12"/>
      <color indexed="8"/>
      <name val="Calibri"/>
      <family val="2"/>
    </font>
    <font>
      <b/>
      <sz val="12"/>
      <color indexed="8"/>
      <name val="Arial Black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u/>
      <sz val="11"/>
      <color indexed="12"/>
      <name val="Arial"/>
      <family val="2"/>
    </font>
    <font>
      <u/>
      <sz val="11"/>
      <color indexed="12"/>
      <name val="Calibri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1"/>
      <color indexed="8"/>
      <name val="Calibri"/>
      <family val="2"/>
    </font>
    <font>
      <b/>
      <u/>
      <sz val="12"/>
      <color indexed="8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sz val="9"/>
      <color indexed="8"/>
      <name val="Tahoma"/>
      <family val="2"/>
    </font>
    <font>
      <b/>
      <sz val="9"/>
      <color indexed="8"/>
      <name val="Tahoma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8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0"/>
      <color indexed="8"/>
      <name val="Arial"/>
      <family val="2"/>
      <charset val="1"/>
    </font>
    <font>
      <b/>
      <vertAlign val="superscript"/>
      <sz val="16"/>
      <color indexed="8"/>
      <name val="Arial"/>
      <family val="2"/>
    </font>
    <font>
      <b/>
      <vertAlign val="superscript"/>
      <sz val="11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2"/>
      <color indexed="8"/>
      <name val="Calibri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0"/>
        <bgColor indexed="5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53"/>
      </patternFill>
    </fill>
  </fills>
  <borders count="56">
    <border>
      <left/>
      <right/>
      <top/>
      <bottom/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  <border>
      <left style="thin">
        <color indexed="49"/>
      </left>
      <right/>
      <top style="thin">
        <color indexed="49"/>
      </top>
      <bottom style="thin">
        <color indexed="49"/>
      </bottom>
      <diagonal/>
    </border>
    <border>
      <left/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2" fillId="0" borderId="0" applyNumberFormat="0" applyFill="0" applyBorder="0" applyAlignment="0" applyProtection="0"/>
    <xf numFmtId="170" fontId="33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164" fontId="33" fillId="0" borderId="0" applyFill="0" applyBorder="0" applyAlignment="0" applyProtection="0"/>
    <xf numFmtId="165" fontId="1" fillId="0" borderId="0" applyFill="0" applyBorder="0" applyAlignment="0" applyProtection="0"/>
    <xf numFmtId="165" fontId="1" fillId="0" borderId="0" applyFill="0" applyBorder="0" applyAlignment="0" applyProtection="0"/>
    <xf numFmtId="0" fontId="33" fillId="0" borderId="0"/>
    <xf numFmtId="0" fontId="1" fillId="0" borderId="0"/>
    <xf numFmtId="9" fontId="33" fillId="0" borderId="0" applyFill="0" applyBorder="0" applyAlignment="0" applyProtection="0"/>
  </cellStyleXfs>
  <cellXfs count="277">
    <xf numFmtId="0" fontId="0" fillId="0" borderId="0" xfId="0"/>
    <xf numFmtId="0" fontId="2" fillId="0" borderId="0" xfId="0" applyFont="1"/>
    <xf numFmtId="0" fontId="0" fillId="2" borderId="1" xfId="0" applyFont="1" applyFill="1" applyBorder="1"/>
    <xf numFmtId="166" fontId="0" fillId="2" borderId="2" xfId="0" applyNumberFormat="1" applyFont="1" applyFill="1" applyBorder="1" applyAlignment="1">
      <alignment horizontal="left"/>
    </xf>
    <xf numFmtId="0" fontId="0" fillId="0" borderId="3" xfId="0" applyFont="1" applyBorder="1"/>
    <xf numFmtId="0" fontId="0" fillId="0" borderId="4" xfId="0" applyFont="1" applyBorder="1"/>
    <xf numFmtId="167" fontId="0" fillId="2" borderId="2" xfId="0" applyNumberFormat="1" applyFont="1" applyFill="1" applyBorder="1" applyAlignment="1">
      <alignment horizontal="left"/>
    </xf>
    <xf numFmtId="0" fontId="3" fillId="3" borderId="5" xfId="0" applyFont="1" applyFill="1" applyBorder="1"/>
    <xf numFmtId="0" fontId="0" fillId="4" borderId="6" xfId="0" applyFont="1" applyFill="1" applyBorder="1"/>
    <xf numFmtId="166" fontId="0" fillId="4" borderId="2" xfId="0" applyNumberFormat="1" applyFont="1" applyFill="1" applyBorder="1" applyAlignment="1">
      <alignment horizontal="left"/>
    </xf>
    <xf numFmtId="0" fontId="0" fillId="0" borderId="6" xfId="0" applyFont="1" applyBorder="1"/>
    <xf numFmtId="0" fontId="0" fillId="0" borderId="7" xfId="0" applyFont="1" applyBorder="1"/>
    <xf numFmtId="0" fontId="4" fillId="5" borderId="0" xfId="8" applyFont="1" applyFill="1" applyProtection="1">
      <protection locked="0"/>
    </xf>
    <xf numFmtId="0" fontId="4" fillId="5" borderId="8" xfId="8" applyFont="1" applyFill="1" applyBorder="1" applyProtection="1">
      <protection locked="0"/>
    </xf>
    <xf numFmtId="0" fontId="4" fillId="5" borderId="9" xfId="8" applyFont="1" applyFill="1" applyBorder="1" applyProtection="1">
      <protection locked="0"/>
    </xf>
    <xf numFmtId="0" fontId="4" fillId="5" borderId="10" xfId="8" applyFont="1" applyFill="1" applyBorder="1" applyProtection="1">
      <protection locked="0"/>
    </xf>
    <xf numFmtId="0" fontId="4" fillId="5" borderId="11" xfId="8" applyFont="1" applyFill="1" applyBorder="1" applyProtection="1">
      <protection locked="0"/>
    </xf>
    <xf numFmtId="0" fontId="4" fillId="5" borderId="0" xfId="8" applyFont="1" applyFill="1" applyBorder="1" applyProtection="1">
      <protection locked="0"/>
    </xf>
    <xf numFmtId="0" fontId="4" fillId="5" borderId="12" xfId="8" applyFont="1" applyFill="1" applyBorder="1" applyProtection="1">
      <protection locked="0"/>
    </xf>
    <xf numFmtId="0" fontId="6" fillId="5" borderId="13" xfId="8" applyFont="1" applyFill="1" applyBorder="1" applyAlignment="1" applyProtection="1">
      <alignment horizontal="center" vertical="center"/>
      <protection locked="0"/>
    </xf>
    <xf numFmtId="3" fontId="6" fillId="5" borderId="14" xfId="8" applyNumberFormat="1" applyFont="1" applyFill="1" applyBorder="1" applyAlignment="1" applyProtection="1">
      <alignment horizontal="center" vertical="center"/>
      <protection locked="0"/>
    </xf>
    <xf numFmtId="3" fontId="6" fillId="5" borderId="15" xfId="8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left"/>
      <protection locked="0"/>
    </xf>
    <xf numFmtId="3" fontId="6" fillId="6" borderId="13" xfId="8" applyNumberFormat="1" applyFont="1" applyFill="1" applyBorder="1" applyAlignment="1" applyProtection="1">
      <alignment horizontal="center" vertical="center"/>
      <protection locked="0"/>
    </xf>
    <xf numFmtId="3" fontId="6" fillId="6" borderId="14" xfId="8" applyNumberFormat="1" applyFont="1" applyFill="1" applyBorder="1" applyAlignment="1" applyProtection="1">
      <alignment horizontal="center" vertical="center"/>
      <protection locked="0"/>
    </xf>
    <xf numFmtId="3" fontId="6" fillId="6" borderId="15" xfId="8" applyNumberFormat="1" applyFont="1" applyFill="1" applyBorder="1" applyAlignment="1" applyProtection="1">
      <alignment horizontal="center" vertical="center"/>
      <protection locked="0"/>
    </xf>
    <xf numFmtId="0" fontId="4" fillId="5" borderId="0" xfId="8" applyFont="1" applyFill="1" applyAlignment="1" applyProtection="1">
      <alignment vertical="center"/>
      <protection locked="0"/>
    </xf>
    <xf numFmtId="0" fontId="5" fillId="5" borderId="16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wrapText="1"/>
      <protection locked="0"/>
    </xf>
    <xf numFmtId="0" fontId="4" fillId="5" borderId="16" xfId="8" applyFont="1" applyFill="1" applyBorder="1" applyProtection="1">
      <protection locked="0"/>
    </xf>
    <xf numFmtId="0" fontId="9" fillId="5" borderId="13" xfId="8" applyFont="1" applyFill="1" applyBorder="1" applyAlignment="1" applyProtection="1">
      <alignment vertical="center" wrapText="1"/>
      <protection locked="0"/>
    </xf>
    <xf numFmtId="0" fontId="9" fillId="5" borderId="13" xfId="8" applyFont="1" applyFill="1" applyBorder="1" applyAlignment="1" applyProtection="1">
      <alignment horizontal="justify" vertical="center"/>
      <protection locked="0"/>
    </xf>
    <xf numFmtId="0" fontId="9" fillId="5" borderId="13" xfId="8" applyFont="1" applyFill="1" applyBorder="1" applyAlignment="1" applyProtection="1">
      <alignment horizontal="left"/>
      <protection locked="0"/>
    </xf>
    <xf numFmtId="167" fontId="4" fillId="5" borderId="0" xfId="8" applyNumberFormat="1" applyFont="1" applyFill="1" applyProtection="1">
      <protection locked="0"/>
    </xf>
    <xf numFmtId="0" fontId="5" fillId="5" borderId="16" xfId="8" applyFont="1" applyFill="1" applyBorder="1" applyProtection="1">
      <protection locked="0"/>
    </xf>
    <xf numFmtId="0" fontId="9" fillId="5" borderId="11" xfId="8" applyFont="1" applyFill="1" applyBorder="1" applyAlignment="1" applyProtection="1">
      <alignment horizontal="center"/>
      <protection locked="0"/>
    </xf>
    <xf numFmtId="0" fontId="9" fillId="5" borderId="0" xfId="8" applyFont="1" applyFill="1" applyBorder="1" applyAlignment="1" applyProtection="1">
      <alignment horizontal="left"/>
      <protection locked="0"/>
    </xf>
    <xf numFmtId="168" fontId="9" fillId="5" borderId="0" xfId="8" applyNumberFormat="1" applyFont="1" applyFill="1" applyBorder="1" applyAlignment="1" applyProtection="1">
      <alignment horizontal="left"/>
      <protection locked="0"/>
    </xf>
    <xf numFmtId="0" fontId="9" fillId="5" borderId="0" xfId="8" applyFont="1" applyFill="1" applyBorder="1" applyAlignment="1" applyProtection="1">
      <alignment horizontal="right"/>
      <protection locked="0"/>
    </xf>
    <xf numFmtId="0" fontId="9" fillId="5" borderId="12" xfId="8" applyFont="1" applyFill="1" applyBorder="1" applyAlignment="1" applyProtection="1">
      <alignment horizontal="right"/>
      <protection locked="0"/>
    </xf>
    <xf numFmtId="0" fontId="4" fillId="5" borderId="13" xfId="8" applyFont="1" applyFill="1" applyBorder="1" applyAlignment="1" applyProtection="1">
      <alignment horizontal="center"/>
      <protection locked="0"/>
    </xf>
    <xf numFmtId="0" fontId="9" fillId="5" borderId="13" xfId="8" applyFont="1" applyFill="1" applyBorder="1" applyAlignment="1" applyProtection="1">
      <alignment horizontal="center" vertical="center"/>
      <protection locked="0"/>
    </xf>
    <xf numFmtId="0" fontId="9" fillId="5" borderId="14" xfId="8" applyFont="1" applyFill="1" applyBorder="1" applyAlignment="1" applyProtection="1">
      <alignment horizontal="center" vertical="center"/>
      <protection locked="0"/>
    </xf>
    <xf numFmtId="169" fontId="4" fillId="5" borderId="14" xfId="8" applyNumberFormat="1" applyFont="1" applyFill="1" applyBorder="1" applyAlignment="1" applyProtection="1">
      <alignment horizontal="center"/>
    </xf>
    <xf numFmtId="0" fontId="5" fillId="5" borderId="16" xfId="8" applyFont="1" applyFill="1" applyBorder="1" applyAlignment="1" applyProtection="1">
      <alignment wrapText="1"/>
      <protection locked="0"/>
    </xf>
    <xf numFmtId="0" fontId="33" fillId="0" borderId="0" xfId="8" applyBorder="1"/>
    <xf numFmtId="0" fontId="14" fillId="5" borderId="16" xfId="8" applyFont="1" applyFill="1" applyBorder="1" applyAlignment="1" applyProtection="1">
      <alignment horizontal="center" vertical="center"/>
      <protection locked="0"/>
    </xf>
    <xf numFmtId="0" fontId="15" fillId="5" borderId="17" xfId="8" applyFont="1" applyFill="1" applyBorder="1" applyAlignment="1" applyProtection="1">
      <alignment horizontal="left" vertical="center" wrapText="1"/>
      <protection locked="0"/>
    </xf>
    <xf numFmtId="0" fontId="4" fillId="5" borderId="0" xfId="8" applyFont="1" applyFill="1" applyAlignment="1" applyProtection="1">
      <protection locked="0"/>
    </xf>
    <xf numFmtId="0" fontId="17" fillId="6" borderId="18" xfId="8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center" vertical="center"/>
      <protection locked="0"/>
    </xf>
    <xf numFmtId="0" fontId="17" fillId="5" borderId="19" xfId="8" applyFont="1" applyFill="1" applyBorder="1" applyAlignment="1" applyProtection="1">
      <alignment horizontal="center" vertical="center"/>
      <protection locked="0"/>
    </xf>
    <xf numFmtId="0" fontId="17" fillId="6" borderId="18" xfId="8" applyFont="1" applyFill="1" applyBorder="1" applyAlignment="1" applyProtection="1">
      <alignment vertical="center"/>
      <protection locked="0"/>
    </xf>
    <xf numFmtId="0" fontId="4" fillId="5" borderId="0" xfId="8" applyFont="1" applyFill="1" applyAlignment="1" applyProtection="1">
      <alignment vertical="center" wrapText="1"/>
      <protection locked="0"/>
    </xf>
    <xf numFmtId="0" fontId="15" fillId="5" borderId="20" xfId="8" applyFont="1" applyFill="1" applyBorder="1" applyAlignment="1" applyProtection="1">
      <alignment horizontal="center" vertical="center" wrapText="1"/>
      <protection locked="0"/>
    </xf>
    <xf numFmtId="0" fontId="15" fillId="5" borderId="21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horizontal="center" vertical="center" wrapText="1"/>
      <protection locked="0"/>
    </xf>
    <xf numFmtId="0" fontId="17" fillId="6" borderId="22" xfId="8" applyFont="1" applyFill="1" applyBorder="1" applyAlignment="1" applyProtection="1">
      <alignment horizontal="center" vertical="center" wrapText="1"/>
      <protection locked="0"/>
    </xf>
    <xf numFmtId="0" fontId="17" fillId="6" borderId="23" xfId="8" applyFont="1" applyFill="1" applyBorder="1" applyAlignment="1" applyProtection="1">
      <alignment vertical="center"/>
      <protection locked="0"/>
    </xf>
    <xf numFmtId="0" fontId="17" fillId="6" borderId="22" xfId="8" applyFont="1" applyFill="1" applyBorder="1" applyAlignment="1" applyProtection="1">
      <alignment vertical="center"/>
      <protection locked="0"/>
    </xf>
    <xf numFmtId="0" fontId="4" fillId="6" borderId="23" xfId="8" applyFont="1" applyFill="1" applyBorder="1" applyProtection="1">
      <protection locked="0"/>
    </xf>
    <xf numFmtId="0" fontId="17" fillId="0" borderId="24" xfId="8" applyFont="1" applyFill="1" applyBorder="1" applyAlignment="1" applyProtection="1">
      <alignment vertical="center"/>
      <protection locked="0"/>
    </xf>
    <xf numFmtId="0" fontId="17" fillId="0" borderId="19" xfId="8" applyFont="1" applyFill="1" applyBorder="1" applyAlignment="1" applyProtection="1">
      <alignment horizontal="center" vertical="center"/>
      <protection locked="0"/>
    </xf>
    <xf numFmtId="0" fontId="17" fillId="5" borderId="25" xfId="8" applyFont="1" applyFill="1" applyBorder="1" applyAlignment="1" applyProtection="1">
      <alignment horizontal="left"/>
      <protection locked="0"/>
    </xf>
    <xf numFmtId="0" fontId="17" fillId="5" borderId="24" xfId="8" applyFont="1" applyFill="1" applyBorder="1" applyAlignment="1" applyProtection="1">
      <alignment horizontal="left"/>
      <protection locked="0"/>
    </xf>
    <xf numFmtId="0" fontId="17" fillId="5" borderId="24" xfId="8" applyFont="1" applyFill="1" applyBorder="1" applyAlignment="1" applyProtection="1">
      <alignment horizontal="center"/>
      <protection locked="0"/>
    </xf>
    <xf numFmtId="0" fontId="17" fillId="5" borderId="24" xfId="8" applyFont="1" applyFill="1" applyBorder="1" applyAlignment="1" applyProtection="1">
      <protection locked="0"/>
    </xf>
    <xf numFmtId="0" fontId="17" fillId="5" borderId="19" xfId="8" applyFont="1" applyFill="1" applyBorder="1" applyAlignment="1" applyProtection="1">
      <protection locked="0"/>
    </xf>
    <xf numFmtId="0" fontId="20" fillId="5" borderId="0" xfId="8" applyFont="1" applyFill="1" applyBorder="1" applyAlignment="1" applyProtection="1">
      <alignment horizontal="left" vertical="top" wrapText="1"/>
      <protection locked="0"/>
    </xf>
    <xf numFmtId="0" fontId="24" fillId="5" borderId="25" xfId="8" applyFont="1" applyFill="1" applyBorder="1" applyAlignment="1" applyProtection="1">
      <alignment horizontal="left" vertical="center" wrapText="1"/>
      <protection locked="0"/>
    </xf>
    <xf numFmtId="0" fontId="24" fillId="5" borderId="24" xfId="8" applyFont="1" applyFill="1" applyBorder="1" applyAlignment="1" applyProtection="1">
      <alignment horizontal="left" vertical="center" wrapText="1"/>
      <protection locked="0"/>
    </xf>
    <xf numFmtId="0" fontId="24" fillId="5" borderId="19" xfId="8" applyFont="1" applyFill="1" applyBorder="1" applyAlignment="1" applyProtection="1">
      <alignment horizontal="left" vertical="center" wrapText="1"/>
      <protection locked="0"/>
    </xf>
    <xf numFmtId="10" fontId="4" fillId="5" borderId="0" xfId="8" applyNumberFormat="1" applyFont="1" applyFill="1" applyProtection="1">
      <protection locked="0"/>
    </xf>
    <xf numFmtId="0" fontId="25" fillId="5" borderId="25" xfId="8" applyFont="1" applyFill="1" applyBorder="1" applyAlignment="1" applyProtection="1">
      <alignment horizontal="center"/>
      <protection locked="0"/>
    </xf>
    <xf numFmtId="0" fontId="25" fillId="5" borderId="24" xfId="8" applyFont="1" applyFill="1" applyBorder="1" applyAlignment="1" applyProtection="1">
      <alignment horizontal="center"/>
      <protection locked="0"/>
    </xf>
    <xf numFmtId="0" fontId="25" fillId="5" borderId="24" xfId="8" applyFont="1" applyFill="1" applyBorder="1" applyAlignment="1" applyProtection="1">
      <alignment horizontal="left"/>
      <protection locked="0"/>
    </xf>
    <xf numFmtId="168" fontId="25" fillId="5" borderId="24" xfId="8" applyNumberFormat="1" applyFont="1" applyFill="1" applyBorder="1" applyAlignment="1" applyProtection="1">
      <alignment horizontal="left"/>
      <protection locked="0"/>
    </xf>
    <xf numFmtId="0" fontId="25" fillId="5" borderId="24" xfId="8" applyFont="1" applyFill="1" applyBorder="1" applyAlignment="1" applyProtection="1">
      <alignment horizontal="right"/>
      <protection locked="0"/>
    </xf>
    <xf numFmtId="0" fontId="25" fillId="5" borderId="19" xfId="8" applyFont="1" applyFill="1" applyBorder="1" applyAlignment="1" applyProtection="1">
      <alignment horizontal="right"/>
      <protection locked="0"/>
    </xf>
    <xf numFmtId="0" fontId="19" fillId="5" borderId="18" xfId="8" applyFont="1" applyFill="1" applyBorder="1" applyAlignment="1" applyProtection="1">
      <alignment horizontal="center" vertical="center" wrapText="1"/>
      <protection locked="0"/>
    </xf>
    <xf numFmtId="0" fontId="19" fillId="5" borderId="25" xfId="8" applyFont="1" applyFill="1" applyBorder="1" applyAlignment="1" applyProtection="1">
      <alignment horizontal="center" vertical="center" wrapText="1"/>
      <protection locked="0"/>
    </xf>
    <xf numFmtId="0" fontId="4" fillId="5" borderId="0" xfId="8" applyFont="1" applyFill="1" applyAlignment="1" applyProtection="1">
      <alignment horizontal="center" wrapText="1"/>
      <protection locked="0"/>
    </xf>
    <xf numFmtId="0" fontId="4" fillId="5" borderId="26" xfId="8" applyFont="1" applyFill="1" applyBorder="1" applyProtection="1">
      <protection locked="0"/>
    </xf>
    <xf numFmtId="0" fontId="28" fillId="5" borderId="0" xfId="8" applyFont="1" applyFill="1" applyProtection="1">
      <protection locked="0"/>
    </xf>
    <xf numFmtId="0" fontId="0" fillId="0" borderId="14" xfId="0" applyFont="1" applyBorder="1"/>
    <xf numFmtId="0" fontId="0" fillId="0" borderId="27" xfId="0" applyFont="1" applyBorder="1"/>
    <xf numFmtId="0" fontId="0" fillId="0" borderId="14" xfId="0" applyFont="1" applyFill="1" applyBorder="1"/>
    <xf numFmtId="0" fontId="0" fillId="0" borderId="14" xfId="0" applyBorder="1" applyAlignment="1">
      <alignment horizontal="center"/>
    </xf>
    <xf numFmtId="171" fontId="32" fillId="5" borderId="14" xfId="9" applyNumberFormat="1" applyFont="1" applyFill="1" applyBorder="1" applyAlignment="1">
      <alignment vertical="center" wrapText="1"/>
    </xf>
    <xf numFmtId="0" fontId="34" fillId="5" borderId="0" xfId="0" applyFont="1" applyFill="1" applyProtection="1"/>
    <xf numFmtId="0" fontId="35" fillId="5" borderId="14" xfId="0" applyFont="1" applyFill="1" applyBorder="1" applyAlignment="1" applyProtection="1">
      <alignment horizontal="center" vertical="center" wrapText="1"/>
    </xf>
    <xf numFmtId="0" fontId="34" fillId="5" borderId="0" xfId="0" applyFont="1" applyFill="1" applyAlignment="1" applyProtection="1">
      <alignment horizontal="center" wrapText="1"/>
    </xf>
    <xf numFmtId="9" fontId="37" fillId="5" borderId="14" xfId="10" applyFont="1" applyFill="1" applyBorder="1" applyAlignment="1" applyProtection="1">
      <alignment horizontal="center" vertical="center" wrapText="1"/>
    </xf>
    <xf numFmtId="9" fontId="37" fillId="5" borderId="0" xfId="10" applyFont="1" applyFill="1" applyBorder="1" applyAlignment="1" applyProtection="1">
      <alignment horizontal="center" vertical="center" wrapText="1"/>
    </xf>
    <xf numFmtId="0" fontId="34" fillId="5" borderId="0" xfId="0" applyFont="1" applyFill="1" applyAlignment="1" applyProtection="1">
      <alignment vertical="center" wrapText="1"/>
    </xf>
    <xf numFmtId="0" fontId="34" fillId="5" borderId="0" xfId="0" applyFont="1" applyFill="1" applyAlignment="1" applyProtection="1">
      <alignment horizontal="left"/>
    </xf>
    <xf numFmtId="0" fontId="34" fillId="5" borderId="0" xfId="0" applyFont="1" applyFill="1" applyAlignment="1" applyProtection="1">
      <alignment horizontal="center"/>
    </xf>
    <xf numFmtId="0" fontId="34" fillId="5" borderId="28" xfId="0" applyFont="1" applyFill="1" applyBorder="1" applyAlignment="1" applyProtection="1">
      <alignment vertical="center"/>
    </xf>
    <xf numFmtId="0" fontId="34" fillId="0" borderId="0" xfId="0" applyFont="1"/>
    <xf numFmtId="0" fontId="34" fillId="5" borderId="28" xfId="0" applyFont="1" applyFill="1" applyBorder="1" applyAlignment="1" applyProtection="1">
      <alignment horizontal="left" vertical="center" wrapText="1"/>
    </xf>
    <xf numFmtId="0" fontId="34" fillId="5" borderId="29" xfId="0" applyFont="1" applyFill="1" applyBorder="1" applyAlignment="1" applyProtection="1">
      <alignment horizontal="left"/>
    </xf>
    <xf numFmtId="0" fontId="34" fillId="5" borderId="29" xfId="0" applyFont="1" applyFill="1" applyBorder="1" applyAlignment="1" applyProtection="1">
      <alignment horizontal="center"/>
    </xf>
    <xf numFmtId="0" fontId="34" fillId="5" borderId="29" xfId="0" applyFont="1" applyFill="1" applyBorder="1" applyProtection="1"/>
    <xf numFmtId="0" fontId="34" fillId="0" borderId="0" xfId="0" applyFont="1" applyAlignment="1">
      <alignment vertical="center" wrapText="1"/>
    </xf>
    <xf numFmtId="0" fontId="44" fillId="5" borderId="0" xfId="8" applyFont="1" applyFill="1" applyProtection="1">
      <protection locked="0"/>
    </xf>
    <xf numFmtId="167" fontId="20" fillId="5" borderId="0" xfId="8" applyNumberFormat="1" applyFont="1" applyFill="1" applyBorder="1" applyAlignment="1" applyProtection="1">
      <alignment vertical="center"/>
      <protection locked="0"/>
    </xf>
    <xf numFmtId="0" fontId="44" fillId="5" borderId="0" xfId="8" applyFont="1" applyFill="1" applyAlignment="1" applyProtection="1">
      <protection locked="0"/>
    </xf>
    <xf numFmtId="167" fontId="20" fillId="5" borderId="0" xfId="8" applyNumberFormat="1" applyFont="1" applyFill="1" applyBorder="1" applyAlignment="1" applyProtection="1">
      <alignment horizontal="left" vertical="center"/>
      <protection locked="0"/>
    </xf>
    <xf numFmtId="0" fontId="17" fillId="9" borderId="23" xfId="8" applyFont="1" applyFill="1" applyBorder="1" applyAlignment="1" applyProtection="1">
      <alignment horizontal="center" vertical="center"/>
      <protection locked="0"/>
    </xf>
    <xf numFmtId="0" fontId="24" fillId="7" borderId="30" xfId="8" applyFont="1" applyFill="1" applyBorder="1" applyAlignment="1" applyProtection="1">
      <alignment horizontal="center" vertical="center" wrapText="1"/>
      <protection locked="0"/>
    </xf>
    <xf numFmtId="173" fontId="24" fillId="5" borderId="31" xfId="8" applyNumberFormat="1" applyFont="1" applyFill="1" applyBorder="1" applyAlignment="1" applyProtection="1">
      <alignment horizontal="center" vertical="center" wrapText="1"/>
    </xf>
    <xf numFmtId="0" fontId="16" fillId="5" borderId="17" xfId="8" applyFont="1" applyFill="1" applyBorder="1" applyAlignment="1" applyProtection="1">
      <alignment horizontal="center" vertical="center"/>
      <protection locked="0"/>
    </xf>
    <xf numFmtId="14" fontId="16" fillId="5" borderId="17" xfId="8" applyNumberFormat="1" applyFont="1" applyFill="1" applyBorder="1" applyAlignment="1" applyProtection="1">
      <alignment horizontal="center" vertical="center"/>
      <protection locked="0"/>
    </xf>
    <xf numFmtId="0" fontId="19" fillId="5" borderId="0" xfId="8" applyFont="1" applyFill="1" applyBorder="1" applyAlignment="1" applyProtection="1">
      <alignment horizontal="left" vertical="center"/>
      <protection locked="0"/>
    </xf>
    <xf numFmtId="0" fontId="20" fillId="5" borderId="0" xfId="8" applyFont="1" applyFill="1" applyBorder="1" applyAlignment="1" applyProtection="1">
      <alignment horizontal="left" vertical="center"/>
      <protection locked="0"/>
    </xf>
    <xf numFmtId="0" fontId="20" fillId="5" borderId="0" xfId="2" applyNumberFormat="1" applyFont="1" applyFill="1" applyBorder="1" applyAlignment="1" applyProtection="1">
      <alignment horizontal="left" vertical="center"/>
      <protection locked="0"/>
    </xf>
    <xf numFmtId="0" fontId="20" fillId="5" borderId="0" xfId="8" applyFont="1" applyFill="1" applyBorder="1" applyAlignment="1" applyProtection="1">
      <alignment horizontal="left" vertical="center" wrapText="1"/>
      <protection locked="0"/>
    </xf>
    <xf numFmtId="167" fontId="20" fillId="5" borderId="0" xfId="8" applyNumberFormat="1" applyFont="1" applyFill="1" applyBorder="1" applyAlignment="1" applyProtection="1">
      <alignment horizontal="left" vertical="center" wrapText="1"/>
      <protection locked="0"/>
    </xf>
    <xf numFmtId="167" fontId="20" fillId="5" borderId="0" xfId="8" applyNumberFormat="1" applyFont="1" applyFill="1" applyBorder="1" applyAlignment="1" applyProtection="1">
      <alignment horizontal="left"/>
      <protection locked="0"/>
    </xf>
    <xf numFmtId="0" fontId="20" fillId="5" borderId="0" xfId="8" applyFont="1" applyFill="1" applyBorder="1" applyAlignment="1" applyProtection="1">
      <alignment horizontal="left"/>
      <protection locked="0"/>
    </xf>
    <xf numFmtId="167" fontId="20" fillId="5" borderId="11" xfId="8" applyNumberFormat="1" applyFont="1" applyFill="1" applyBorder="1" applyAlignment="1" applyProtection="1">
      <alignment horizontal="left" vertical="center"/>
      <protection locked="0"/>
    </xf>
    <xf numFmtId="0" fontId="19" fillId="5" borderId="0" xfId="8" applyFont="1" applyFill="1" applyBorder="1" applyAlignment="1" applyProtection="1">
      <alignment horizontal="left" vertical="top"/>
      <protection locked="0"/>
    </xf>
    <xf numFmtId="0" fontId="20" fillId="5" borderId="0" xfId="8" applyFont="1" applyFill="1" applyAlignment="1" applyProtection="1">
      <alignment horizontal="left"/>
      <protection locked="0"/>
    </xf>
    <xf numFmtId="167" fontId="20" fillId="5" borderId="0" xfId="8" applyNumberFormat="1" applyFont="1" applyFill="1" applyAlignment="1" applyProtection="1">
      <alignment horizontal="left"/>
      <protection locked="0"/>
    </xf>
    <xf numFmtId="0" fontId="19" fillId="5" borderId="0" xfId="8" applyFont="1" applyFill="1" applyBorder="1" applyAlignment="1" applyProtection="1">
      <alignment horizontal="left"/>
      <protection locked="0"/>
    </xf>
    <xf numFmtId="0" fontId="19" fillId="5" borderId="0" xfId="8" applyFont="1" applyFill="1" applyBorder="1" applyAlignment="1" applyProtection="1">
      <alignment horizontal="left" vertical="center" wrapText="1"/>
      <protection locked="0"/>
    </xf>
    <xf numFmtId="169" fontId="20" fillId="5" borderId="0" xfId="8" applyNumberFormat="1" applyFont="1" applyFill="1" applyBorder="1" applyAlignment="1" applyProtection="1">
      <alignment horizontal="left"/>
    </xf>
    <xf numFmtId="167" fontId="24" fillId="5" borderId="0" xfId="8" applyNumberFormat="1" applyFont="1" applyFill="1" applyBorder="1" applyAlignment="1" applyProtection="1">
      <alignment horizontal="center"/>
      <protection locked="0"/>
    </xf>
    <xf numFmtId="0" fontId="19" fillId="5" borderId="0" xfId="8" applyFont="1" applyFill="1" applyBorder="1" applyAlignment="1" applyProtection="1">
      <alignment horizontal="center" vertical="top"/>
      <protection locked="0"/>
    </xf>
    <xf numFmtId="0" fontId="19" fillId="5" borderId="0" xfId="8" applyFont="1" applyFill="1" applyBorder="1" applyAlignment="1" applyProtection="1">
      <alignment horizontal="center" vertical="center"/>
      <protection locked="0"/>
    </xf>
    <xf numFmtId="3" fontId="35" fillId="5" borderId="14" xfId="8" applyNumberFormat="1" applyFont="1" applyFill="1" applyBorder="1" applyAlignment="1" applyProtection="1">
      <alignment horizontal="center" vertical="center" wrapText="1"/>
      <protection locked="0"/>
    </xf>
    <xf numFmtId="0" fontId="36" fillId="5" borderId="14" xfId="8" applyFont="1" applyFill="1" applyBorder="1" applyAlignment="1" applyProtection="1">
      <alignment vertical="center"/>
      <protection locked="0"/>
    </xf>
    <xf numFmtId="0" fontId="17" fillId="5" borderId="8" xfId="8" applyFont="1" applyFill="1" applyBorder="1" applyAlignment="1" applyProtection="1">
      <alignment vertical="center"/>
      <protection locked="0"/>
    </xf>
    <xf numFmtId="0" fontId="17" fillId="5" borderId="9" xfId="8" applyFont="1" applyFill="1" applyBorder="1" applyAlignment="1" applyProtection="1">
      <alignment vertical="center"/>
      <protection locked="0"/>
    </xf>
    <xf numFmtId="0" fontId="18" fillId="5" borderId="32" xfId="8" applyFont="1" applyFill="1" applyBorder="1" applyAlignment="1" applyProtection="1">
      <alignment horizontal="center" vertical="center"/>
      <protection locked="0"/>
    </xf>
    <xf numFmtId="0" fontId="18" fillId="11" borderId="32" xfId="8" applyFont="1" applyFill="1" applyBorder="1" applyAlignment="1" applyProtection="1">
      <alignment horizontal="left" vertical="center"/>
      <protection locked="0"/>
    </xf>
    <xf numFmtId="0" fontId="18" fillId="10" borderId="32" xfId="8" applyFont="1" applyFill="1" applyBorder="1" applyAlignment="1" applyProtection="1">
      <alignment horizontal="left" vertical="center"/>
      <protection locked="0"/>
    </xf>
    <xf numFmtId="0" fontId="18" fillId="10" borderId="32" xfId="8" applyFont="1" applyFill="1" applyBorder="1" applyAlignment="1" applyProtection="1">
      <alignment vertical="center"/>
      <protection locked="0"/>
    </xf>
    <xf numFmtId="3" fontId="18" fillId="10" borderId="14" xfId="8" applyNumberFormat="1" applyFont="1" applyFill="1" applyBorder="1" applyAlignment="1" applyProtection="1">
      <alignment horizontal="center" vertical="center" wrapText="1"/>
      <protection locked="0"/>
    </xf>
    <xf numFmtId="1" fontId="18" fillId="10" borderId="14" xfId="8" applyNumberFormat="1" applyFont="1" applyFill="1" applyBorder="1" applyAlignment="1" applyProtection="1">
      <alignment horizontal="center" vertical="center" wrapText="1"/>
      <protection locked="0"/>
    </xf>
    <xf numFmtId="0" fontId="18" fillId="6" borderId="18" xfId="8" applyFont="1" applyFill="1" applyBorder="1" applyAlignment="1" applyProtection="1">
      <alignment horizontal="center"/>
      <protection locked="0"/>
    </xf>
    <xf numFmtId="0" fontId="3" fillId="8" borderId="17" xfId="0" applyFont="1" applyFill="1" applyBorder="1" applyAlignment="1">
      <alignment horizontal="left"/>
    </xf>
    <xf numFmtId="0" fontId="13" fillId="5" borderId="41" xfId="8" applyFont="1" applyFill="1" applyBorder="1" applyAlignment="1" applyProtection="1">
      <alignment horizontal="center" vertical="top"/>
      <protection locked="0"/>
    </xf>
    <xf numFmtId="0" fontId="9" fillId="5" borderId="14" xfId="8" applyFont="1" applyFill="1" applyBorder="1" applyAlignment="1" applyProtection="1">
      <alignment horizontal="center" vertical="center"/>
      <protection locked="0"/>
    </xf>
    <xf numFmtId="0" fontId="9" fillId="5" borderId="14" xfId="8" applyFont="1" applyFill="1" applyBorder="1" applyAlignment="1" applyProtection="1">
      <alignment horizontal="center" vertical="center" wrapText="1"/>
      <protection locked="0"/>
    </xf>
    <xf numFmtId="0" fontId="9" fillId="5" borderId="15" xfId="8" applyFont="1" applyFill="1" applyBorder="1" applyAlignment="1" applyProtection="1">
      <alignment horizontal="center" vertical="center" wrapText="1"/>
      <protection locked="0"/>
    </xf>
    <xf numFmtId="169" fontId="0" fillId="5" borderId="14" xfId="8" applyNumberFormat="1" applyFont="1" applyFill="1" applyBorder="1" applyAlignment="1" applyProtection="1">
      <alignment horizontal="center"/>
      <protection locked="0"/>
    </xf>
    <xf numFmtId="169" fontId="4" fillId="5" borderId="14" xfId="8" applyNumberFormat="1" applyFont="1" applyFill="1" applyBorder="1" applyAlignment="1" applyProtection="1">
      <alignment horizontal="center"/>
    </xf>
    <xf numFmtId="169" fontId="4" fillId="5" borderId="15" xfId="8" applyNumberFormat="1" applyFont="1" applyFill="1" applyBorder="1" applyAlignment="1" applyProtection="1">
      <alignment horizontal="center"/>
    </xf>
    <xf numFmtId="1" fontId="9" fillId="5" borderId="38" xfId="8" applyNumberFormat="1" applyFont="1" applyFill="1" applyBorder="1" applyAlignment="1" applyProtection="1">
      <alignment horizontal="center" vertical="center"/>
    </xf>
    <xf numFmtId="0" fontId="9" fillId="5" borderId="37" xfId="8" applyFont="1" applyFill="1" applyBorder="1" applyAlignment="1" applyProtection="1">
      <alignment horizontal="center" vertical="center"/>
      <protection locked="0"/>
    </xf>
    <xf numFmtId="0" fontId="4" fillId="5" borderId="35" xfId="8" applyFont="1" applyFill="1" applyBorder="1" applyAlignment="1" applyProtection="1">
      <alignment horizontal="left" vertical="center" wrapText="1"/>
      <protection locked="0"/>
    </xf>
    <xf numFmtId="0" fontId="5" fillId="5" borderId="16" xfId="8" applyFont="1" applyFill="1" applyBorder="1" applyAlignment="1" applyProtection="1">
      <alignment horizontal="center" wrapText="1"/>
      <protection locked="0"/>
    </xf>
    <xf numFmtId="0" fontId="4" fillId="5" borderId="40" xfId="8" applyFont="1" applyFill="1" applyBorder="1" applyAlignment="1" applyProtection="1">
      <alignment horizontal="center"/>
      <protection locked="0"/>
    </xf>
    <xf numFmtId="0" fontId="4" fillId="5" borderId="13" xfId="8" applyFont="1" applyFill="1" applyBorder="1" applyAlignment="1" applyProtection="1">
      <alignment horizontal="center"/>
      <protection locked="0"/>
    </xf>
    <xf numFmtId="0" fontId="9" fillId="5" borderId="36" xfId="8" applyFont="1" applyFill="1" applyBorder="1" applyAlignment="1" applyProtection="1">
      <alignment horizontal="center"/>
      <protection locked="0"/>
    </xf>
    <xf numFmtId="0" fontId="4" fillId="5" borderId="34" xfId="8" applyFont="1" applyFill="1" applyBorder="1" applyAlignment="1" applyProtection="1">
      <alignment horizontal="justify" vertical="center" wrapText="1"/>
      <protection locked="0"/>
    </xf>
    <xf numFmtId="167" fontId="9" fillId="5" borderId="38" xfId="8" applyNumberFormat="1" applyFont="1" applyFill="1" applyBorder="1" applyAlignment="1" applyProtection="1">
      <alignment horizontal="center" vertical="center"/>
      <protection locked="0"/>
    </xf>
    <xf numFmtId="0" fontId="9" fillId="5" borderId="37" xfId="8" applyFont="1" applyFill="1" applyBorder="1" applyAlignment="1" applyProtection="1">
      <alignment horizontal="center" vertical="center" wrapText="1"/>
    </xf>
    <xf numFmtId="0" fontId="5" fillId="5" borderId="16" xfId="8" applyFont="1" applyFill="1" applyBorder="1" applyAlignment="1" applyProtection="1">
      <alignment horizontal="center" vertical="center" wrapText="1"/>
      <protection locked="0"/>
    </xf>
    <xf numFmtId="0" fontId="9" fillId="5" borderId="34" xfId="8" applyFont="1" applyFill="1" applyBorder="1" applyAlignment="1" applyProtection="1">
      <alignment horizontal="justify" vertical="center" wrapText="1"/>
      <protection locked="0"/>
    </xf>
    <xf numFmtId="0" fontId="6" fillId="5" borderId="33" xfId="8" applyFont="1" applyFill="1" applyBorder="1" applyAlignment="1" applyProtection="1">
      <alignment horizontal="justify" vertical="top" wrapText="1"/>
      <protection locked="0"/>
    </xf>
    <xf numFmtId="0" fontId="6" fillId="5" borderId="33" xfId="8" applyFont="1" applyFill="1" applyBorder="1" applyAlignment="1" applyProtection="1">
      <alignment horizontal="center" vertical="center"/>
      <protection locked="0"/>
    </xf>
    <xf numFmtId="0" fontId="8" fillId="5" borderId="35" xfId="8" applyFont="1" applyFill="1" applyBorder="1" applyAlignment="1" applyProtection="1">
      <alignment horizontal="center" vertical="center"/>
      <protection locked="0"/>
    </xf>
    <xf numFmtId="0" fontId="6" fillId="5" borderId="36" xfId="8" applyFont="1" applyFill="1" applyBorder="1" applyAlignment="1" applyProtection="1">
      <alignment horizontal="center" vertical="center"/>
      <protection locked="0"/>
    </xf>
    <xf numFmtId="0" fontId="8" fillId="5" borderId="34" xfId="8" applyFont="1" applyFill="1" applyBorder="1" applyAlignment="1" applyProtection="1">
      <alignment horizontal="center" vertical="center" wrapText="1"/>
      <protection locked="0"/>
    </xf>
    <xf numFmtId="0" fontId="8" fillId="0" borderId="35" xfId="8" applyFont="1" applyFill="1" applyBorder="1" applyAlignment="1" applyProtection="1">
      <alignment horizontal="center" vertical="top" wrapText="1"/>
      <protection locked="0"/>
    </xf>
    <xf numFmtId="0" fontId="6" fillId="0" borderId="39" xfId="8" applyFont="1" applyFill="1" applyBorder="1" applyAlignment="1" applyProtection="1">
      <alignment horizontal="left" vertical="top" wrapText="1"/>
      <protection locked="0"/>
    </xf>
    <xf numFmtId="0" fontId="8" fillId="0" borderId="33" xfId="8" applyFont="1" applyFill="1" applyBorder="1" applyAlignment="1" applyProtection="1">
      <alignment horizontal="left" vertical="top" wrapText="1"/>
      <protection locked="0"/>
    </xf>
    <xf numFmtId="0" fontId="5" fillId="5" borderId="16" xfId="8" applyFont="1" applyFill="1" applyBorder="1" applyAlignment="1" applyProtection="1">
      <alignment horizontal="center" vertical="center"/>
      <protection locked="0"/>
    </xf>
    <xf numFmtId="0" fontId="6" fillId="0" borderId="33" xfId="8" applyFont="1" applyFill="1" applyBorder="1" applyAlignment="1" applyProtection="1">
      <alignment vertical="top" wrapText="1"/>
      <protection locked="0"/>
    </xf>
    <xf numFmtId="0" fontId="5" fillId="6" borderId="16" xfId="8" applyFont="1" applyFill="1" applyBorder="1" applyAlignment="1" applyProtection="1">
      <alignment horizontal="center" vertical="center"/>
      <protection locked="0"/>
    </xf>
    <xf numFmtId="0" fontId="6" fillId="6" borderId="13" xfId="8" applyFont="1" applyFill="1" applyBorder="1" applyAlignment="1" applyProtection="1">
      <alignment horizontal="left" vertical="center"/>
      <protection locked="0"/>
    </xf>
    <xf numFmtId="0" fontId="6" fillId="6" borderId="15" xfId="8" applyFont="1" applyFill="1" applyBorder="1" applyAlignment="1" applyProtection="1">
      <alignment horizontal="left" vertical="center"/>
      <protection locked="0"/>
    </xf>
    <xf numFmtId="0" fontId="6" fillId="5" borderId="14" xfId="8" applyFont="1" applyFill="1" applyBorder="1" applyAlignment="1" applyProtection="1">
      <alignment horizontal="center" vertical="center"/>
      <protection locked="0"/>
    </xf>
    <xf numFmtId="3" fontId="6" fillId="5" borderId="14" xfId="8" applyNumberFormat="1" applyFont="1" applyFill="1" applyBorder="1" applyAlignment="1" applyProtection="1">
      <alignment horizontal="center" vertical="center" wrapText="1"/>
      <protection locked="0"/>
    </xf>
    <xf numFmtId="3" fontId="6" fillId="5" borderId="14" xfId="8" applyNumberFormat="1" applyFont="1" applyFill="1" applyBorder="1" applyAlignment="1" applyProtection="1">
      <alignment horizontal="center" vertical="center"/>
      <protection locked="0"/>
    </xf>
    <xf numFmtId="0" fontId="6" fillId="6" borderId="14" xfId="8" applyFont="1" applyFill="1" applyBorder="1" applyAlignment="1" applyProtection="1">
      <alignment horizontal="center" vertical="center"/>
      <protection locked="0"/>
    </xf>
    <xf numFmtId="0" fontId="6" fillId="6" borderId="33" xfId="8" applyFont="1" applyFill="1" applyBorder="1" applyAlignment="1" applyProtection="1">
      <alignment horizontal="left" vertical="center"/>
      <protection locked="0"/>
    </xf>
    <xf numFmtId="0" fontId="17" fillId="5" borderId="32" xfId="8" applyFont="1" applyFill="1" applyBorder="1" applyAlignment="1" applyProtection="1">
      <alignment horizontal="left" vertical="center"/>
      <protection locked="0"/>
    </xf>
    <xf numFmtId="14" fontId="18" fillId="9" borderId="32" xfId="8" applyNumberFormat="1" applyFont="1" applyFill="1" applyBorder="1" applyAlignment="1" applyProtection="1">
      <alignment horizontal="center" vertical="center"/>
      <protection locked="0"/>
    </xf>
    <xf numFmtId="0" fontId="18" fillId="9" borderId="32" xfId="8" applyFont="1" applyFill="1" applyBorder="1" applyAlignment="1" applyProtection="1">
      <alignment horizontal="center" vertical="center"/>
      <protection locked="0"/>
    </xf>
    <xf numFmtId="0" fontId="18" fillId="11" borderId="32" xfId="8" applyFont="1" applyFill="1" applyBorder="1" applyAlignment="1" applyProtection="1">
      <alignment horizontal="center" vertical="center"/>
      <protection locked="0"/>
    </xf>
    <xf numFmtId="0" fontId="4" fillId="5" borderId="17" xfId="8" applyFont="1" applyFill="1" applyBorder="1" applyAlignment="1" applyProtection="1">
      <alignment horizontal="center"/>
      <protection locked="0"/>
    </xf>
    <xf numFmtId="0" fontId="17" fillId="5" borderId="17" xfId="8" applyFont="1" applyFill="1" applyBorder="1" applyAlignment="1" applyProtection="1">
      <alignment horizontal="center" vertical="center" wrapText="1"/>
      <protection locked="0"/>
    </xf>
    <xf numFmtId="0" fontId="18" fillId="5" borderId="18" xfId="8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left" vertical="center"/>
      <protection locked="0"/>
    </xf>
    <xf numFmtId="0" fontId="18" fillId="6" borderId="18" xfId="8" applyFont="1" applyFill="1" applyBorder="1" applyAlignment="1" applyProtection="1">
      <alignment horizontal="center" vertical="center"/>
      <protection locked="0"/>
    </xf>
    <xf numFmtId="0" fontId="17" fillId="5" borderId="25" xfId="8" applyFont="1" applyFill="1" applyBorder="1" applyAlignment="1" applyProtection="1">
      <alignment horizontal="left" vertical="center"/>
      <protection locked="0"/>
    </xf>
    <xf numFmtId="0" fontId="17" fillId="5" borderId="18" xfId="8" applyFont="1" applyFill="1" applyBorder="1" applyAlignment="1" applyProtection="1">
      <alignment horizontal="center" vertical="center"/>
      <protection locked="0"/>
    </xf>
    <xf numFmtId="0" fontId="22" fillId="6" borderId="18" xfId="1" applyNumberFormat="1" applyFill="1" applyBorder="1" applyAlignment="1" applyProtection="1">
      <alignment horizontal="center" vertical="center"/>
      <protection locked="0"/>
    </xf>
    <xf numFmtId="0" fontId="21" fillId="6" borderId="18" xfId="1" applyNumberFormat="1" applyFont="1" applyFill="1" applyBorder="1" applyAlignment="1" applyProtection="1">
      <alignment horizontal="center" vertical="center"/>
      <protection locked="0"/>
    </xf>
    <xf numFmtId="0" fontId="17" fillId="6" borderId="18" xfId="8" applyFont="1" applyFill="1" applyBorder="1" applyAlignment="1" applyProtection="1">
      <alignment horizontal="center" vertical="center"/>
      <protection locked="0"/>
    </xf>
    <xf numFmtId="0" fontId="17" fillId="0" borderId="25" xfId="8" applyFont="1" applyFill="1" applyBorder="1" applyAlignment="1" applyProtection="1">
      <alignment horizontal="left" vertical="center"/>
      <protection locked="0"/>
    </xf>
    <xf numFmtId="1" fontId="25" fillId="0" borderId="25" xfId="0" applyNumberFormat="1" applyFont="1" applyBorder="1" applyAlignment="1">
      <alignment horizontal="center"/>
    </xf>
    <xf numFmtId="1" fontId="25" fillId="0" borderId="24" xfId="0" applyNumberFormat="1" applyFont="1" applyBorder="1" applyAlignment="1">
      <alignment horizontal="center"/>
    </xf>
    <xf numFmtId="1" fontId="25" fillId="0" borderId="19" xfId="0" applyNumberFormat="1" applyFont="1" applyBorder="1" applyAlignment="1">
      <alignment horizontal="center"/>
    </xf>
    <xf numFmtId="0" fontId="17" fillId="0" borderId="18" xfId="8" applyFont="1" applyFill="1" applyBorder="1" applyAlignment="1" applyProtection="1">
      <alignment horizontal="center" vertical="center"/>
      <protection locked="0"/>
    </xf>
    <xf numFmtId="0" fontId="18" fillId="10" borderId="18" xfId="8" applyFont="1" applyFill="1" applyBorder="1" applyAlignment="1" applyProtection="1">
      <alignment horizontal="center" vertical="center"/>
      <protection locked="0"/>
    </xf>
    <xf numFmtId="0" fontId="17" fillId="5" borderId="18" xfId="8" applyFont="1" applyFill="1" applyBorder="1" applyAlignment="1" applyProtection="1">
      <alignment horizontal="left" vertical="center" wrapText="1"/>
      <protection locked="0"/>
    </xf>
    <xf numFmtId="0" fontId="17" fillId="6" borderId="42" xfId="8" applyFont="1" applyFill="1" applyBorder="1" applyAlignment="1" applyProtection="1">
      <alignment horizontal="center" vertical="center" wrapText="1"/>
      <protection locked="0"/>
    </xf>
    <xf numFmtId="0" fontId="17" fillId="5" borderId="42" xfId="8" applyFont="1" applyFill="1" applyBorder="1" applyAlignment="1" applyProtection="1">
      <alignment horizontal="center" vertical="center" wrapText="1"/>
      <protection locked="0"/>
    </xf>
    <xf numFmtId="0" fontId="17" fillId="0" borderId="25" xfId="8" applyFont="1" applyFill="1" applyBorder="1" applyAlignment="1" applyProtection="1">
      <alignment horizontal="center" vertical="center"/>
      <protection locked="0"/>
    </xf>
    <xf numFmtId="0" fontId="18" fillId="6" borderId="42" xfId="8" applyFont="1" applyFill="1" applyBorder="1" applyAlignment="1" applyProtection="1">
      <alignment horizontal="center" vertical="center"/>
      <protection locked="0"/>
    </xf>
    <xf numFmtId="0" fontId="17" fillId="5" borderId="42" xfId="8" applyFont="1" applyFill="1" applyBorder="1" applyAlignment="1" applyProtection="1">
      <alignment horizontal="left" vertical="center"/>
      <protection locked="0"/>
    </xf>
    <xf numFmtId="0" fontId="18" fillId="6" borderId="10" xfId="8" applyFont="1" applyFill="1" applyBorder="1" applyAlignment="1" applyProtection="1">
      <alignment horizontal="center" vertical="center"/>
      <protection locked="0"/>
    </xf>
    <xf numFmtId="167" fontId="17" fillId="6" borderId="18" xfId="8" applyNumberFormat="1" applyFont="1" applyFill="1" applyBorder="1" applyAlignment="1" applyProtection="1">
      <alignment horizontal="center"/>
      <protection locked="0"/>
    </xf>
    <xf numFmtId="0" fontId="17" fillId="5" borderId="41" xfId="8" applyFont="1" applyFill="1" applyBorder="1" applyAlignment="1" applyProtection="1">
      <alignment horizontal="left" vertical="center"/>
      <protection locked="0"/>
    </xf>
    <xf numFmtId="0" fontId="18" fillId="6" borderId="41" xfId="8" applyFont="1" applyFill="1" applyBorder="1" applyAlignment="1" applyProtection="1">
      <alignment horizontal="center" vertical="center"/>
      <protection locked="0"/>
    </xf>
    <xf numFmtId="167" fontId="19" fillId="6" borderId="18" xfId="8" applyNumberFormat="1" applyFont="1" applyFill="1" applyBorder="1" applyAlignment="1" applyProtection="1">
      <alignment horizontal="center" vertical="center"/>
      <protection locked="0"/>
    </xf>
    <xf numFmtId="0" fontId="19" fillId="5" borderId="18" xfId="8" applyFont="1" applyFill="1" applyBorder="1" applyAlignment="1" applyProtection="1">
      <alignment horizontal="left" vertical="center" wrapText="1"/>
      <protection locked="0"/>
    </xf>
    <xf numFmtId="0" fontId="20" fillId="5" borderId="18" xfId="8" applyFont="1" applyFill="1" applyBorder="1" applyAlignment="1" applyProtection="1">
      <alignment horizontal="left" vertical="center" wrapText="1"/>
      <protection locked="0"/>
    </xf>
    <xf numFmtId="0" fontId="18" fillId="5" borderId="41" xfId="8" applyFont="1" applyFill="1" applyBorder="1" applyAlignment="1" applyProtection="1">
      <alignment horizontal="center" vertical="top"/>
      <protection locked="0"/>
    </xf>
    <xf numFmtId="0" fontId="20" fillId="12" borderId="36" xfId="8" applyFont="1" applyFill="1" applyBorder="1" applyAlignment="1" applyProtection="1">
      <alignment horizontal="justify" vertical="center" wrapText="1"/>
      <protection locked="0"/>
    </xf>
    <xf numFmtId="0" fontId="18" fillId="5" borderId="18" xfId="8" applyFont="1" applyFill="1" applyBorder="1" applyAlignment="1" applyProtection="1">
      <alignment horizontal="left" vertical="center" wrapText="1"/>
      <protection locked="0"/>
    </xf>
    <xf numFmtId="167" fontId="17" fillId="6" borderId="18" xfId="8" applyNumberFormat="1" applyFont="1" applyFill="1" applyBorder="1" applyAlignment="1" applyProtection="1">
      <alignment horizontal="center" vertical="center"/>
      <protection locked="0"/>
    </xf>
    <xf numFmtId="9" fontId="17" fillId="6" borderId="18" xfId="8" applyNumberFormat="1" applyFont="1" applyFill="1" applyBorder="1" applyAlignment="1" applyProtection="1">
      <alignment horizontal="center" vertical="center"/>
      <protection locked="0"/>
    </xf>
    <xf numFmtId="0" fontId="23" fillId="6" borderId="18" xfId="8" applyFont="1" applyFill="1" applyBorder="1" applyAlignment="1" applyProtection="1">
      <alignment horizontal="center" vertical="center"/>
      <protection locked="0"/>
    </xf>
    <xf numFmtId="173" fontId="24" fillId="5" borderId="45" xfId="8" applyNumberFormat="1" applyFont="1" applyFill="1" applyBorder="1" applyAlignment="1" applyProtection="1">
      <alignment horizontal="center" vertical="center"/>
    </xf>
    <xf numFmtId="173" fontId="24" fillId="5" borderId="46" xfId="8" applyNumberFormat="1" applyFont="1" applyFill="1" applyBorder="1" applyAlignment="1" applyProtection="1">
      <alignment horizontal="center" vertical="center"/>
    </xf>
    <xf numFmtId="173" fontId="24" fillId="5" borderId="47" xfId="8" applyNumberFormat="1" applyFont="1" applyFill="1" applyBorder="1" applyAlignment="1" applyProtection="1">
      <alignment horizontal="center" vertical="center"/>
    </xf>
    <xf numFmtId="173" fontId="23" fillId="5" borderId="45" xfId="8" applyNumberFormat="1" applyFont="1" applyFill="1" applyBorder="1" applyAlignment="1" applyProtection="1">
      <alignment horizontal="center" vertical="center" wrapText="1"/>
    </xf>
    <xf numFmtId="173" fontId="23" fillId="5" borderId="47" xfId="8" applyNumberFormat="1" applyFont="1" applyFill="1" applyBorder="1" applyAlignment="1" applyProtection="1">
      <alignment horizontal="center" vertical="center" wrapText="1"/>
    </xf>
    <xf numFmtId="173" fontId="23" fillId="5" borderId="46" xfId="8" applyNumberFormat="1" applyFont="1" applyFill="1" applyBorder="1" applyAlignment="1" applyProtection="1">
      <alignment horizontal="center" vertical="center" wrapText="1"/>
    </xf>
    <xf numFmtId="0" fontId="19" fillId="5" borderId="18" xfId="8" applyFont="1" applyFill="1" applyBorder="1" applyAlignment="1" applyProtection="1">
      <alignment horizontal="center" vertical="center" wrapText="1"/>
      <protection locked="0"/>
    </xf>
    <xf numFmtId="0" fontId="19" fillId="5" borderId="25" xfId="8" applyFont="1" applyFill="1" applyBorder="1" applyAlignment="1" applyProtection="1">
      <alignment horizontal="center" vertical="center" wrapText="1"/>
      <protection locked="0"/>
    </xf>
    <xf numFmtId="0" fontId="20" fillId="5" borderId="42" xfId="8" applyFont="1" applyFill="1" applyBorder="1" applyAlignment="1" applyProtection="1">
      <alignment horizontal="left" vertical="center" wrapText="1"/>
      <protection locked="0"/>
    </xf>
    <xf numFmtId="0" fontId="27" fillId="6" borderId="11" xfId="8" applyFont="1" applyFill="1" applyBorder="1" applyAlignment="1" applyProtection="1">
      <alignment horizontal="center"/>
      <protection locked="0"/>
    </xf>
    <xf numFmtId="0" fontId="27" fillId="6" borderId="12" xfId="8" applyFont="1" applyFill="1" applyBorder="1" applyAlignment="1" applyProtection="1">
      <alignment horizontal="center"/>
      <protection locked="0"/>
    </xf>
    <xf numFmtId="0" fontId="27" fillId="11" borderId="11" xfId="8" applyFont="1" applyFill="1" applyBorder="1" applyAlignment="1" applyProtection="1">
      <alignment horizontal="center"/>
      <protection locked="0"/>
    </xf>
    <xf numFmtId="0" fontId="27" fillId="11" borderId="0" xfId="8" applyFont="1" applyFill="1" applyBorder="1" applyAlignment="1" applyProtection="1">
      <alignment horizontal="center"/>
      <protection locked="0"/>
    </xf>
    <xf numFmtId="0" fontId="29" fillId="5" borderId="0" xfId="8" applyFont="1" applyFill="1" applyBorder="1" applyAlignment="1" applyProtection="1">
      <alignment horizontal="center" vertical="top"/>
      <protection locked="0"/>
    </xf>
    <xf numFmtId="0" fontId="29" fillId="5" borderId="12" xfId="8" applyFont="1" applyFill="1" applyBorder="1" applyAlignment="1" applyProtection="1">
      <alignment horizontal="center" vertical="top"/>
      <protection locked="0"/>
    </xf>
    <xf numFmtId="0" fontId="29" fillId="5" borderId="26" xfId="8" applyFont="1" applyFill="1" applyBorder="1" applyAlignment="1" applyProtection="1">
      <alignment horizontal="center" vertical="top"/>
      <protection locked="0"/>
    </xf>
    <xf numFmtId="0" fontId="29" fillId="5" borderId="43" xfId="8" applyFont="1" applyFill="1" applyBorder="1" applyAlignment="1" applyProtection="1">
      <alignment horizontal="center" vertical="top"/>
      <protection locked="0"/>
    </xf>
    <xf numFmtId="0" fontId="29" fillId="5" borderId="44" xfId="8" applyFont="1" applyFill="1" applyBorder="1" applyAlignment="1" applyProtection="1">
      <alignment horizontal="center" vertical="top"/>
      <protection locked="0"/>
    </xf>
    <xf numFmtId="0" fontId="35" fillId="5" borderId="14" xfId="0" applyFont="1" applyFill="1" applyBorder="1" applyAlignment="1" applyProtection="1">
      <alignment horizontal="left" vertical="center" wrapText="1"/>
    </xf>
    <xf numFmtId="0" fontId="35" fillId="10" borderId="14" xfId="0" applyFont="1" applyFill="1" applyBorder="1" applyAlignment="1" applyProtection="1">
      <alignment horizontal="left" vertical="center" wrapText="1"/>
      <protection locked="0"/>
    </xf>
    <xf numFmtId="0" fontId="39" fillId="5" borderId="14" xfId="0" applyFont="1" applyFill="1" applyBorder="1" applyAlignment="1" applyProtection="1">
      <alignment horizontal="center" wrapText="1"/>
    </xf>
    <xf numFmtId="0" fontId="38" fillId="5" borderId="14" xfId="0" applyFont="1" applyFill="1" applyBorder="1" applyAlignment="1" applyProtection="1">
      <alignment horizontal="center" wrapText="1"/>
    </xf>
    <xf numFmtId="0" fontId="38" fillId="5" borderId="48" xfId="0" applyFont="1" applyFill="1" applyBorder="1" applyAlignment="1" applyProtection="1">
      <alignment horizontal="center" wrapText="1"/>
    </xf>
    <xf numFmtId="0" fontId="38" fillId="5" borderId="49" xfId="0" applyFont="1" applyFill="1" applyBorder="1" applyAlignment="1" applyProtection="1">
      <alignment horizontal="center" wrapText="1"/>
    </xf>
    <xf numFmtId="0" fontId="38" fillId="5" borderId="50" xfId="0" applyFont="1" applyFill="1" applyBorder="1" applyAlignment="1" applyProtection="1">
      <alignment horizontal="center" wrapText="1"/>
    </xf>
    <xf numFmtId="0" fontId="38" fillId="5" borderId="51" xfId="0" applyFont="1" applyFill="1" applyBorder="1" applyAlignment="1" applyProtection="1">
      <alignment horizontal="center" wrapText="1"/>
    </xf>
    <xf numFmtId="0" fontId="38" fillId="5" borderId="0" xfId="0" applyFont="1" applyFill="1" applyBorder="1" applyAlignment="1" applyProtection="1">
      <alignment horizontal="center" wrapText="1"/>
    </xf>
    <xf numFmtId="0" fontId="38" fillId="5" borderId="52" xfId="0" applyFont="1" applyFill="1" applyBorder="1" applyAlignment="1" applyProtection="1">
      <alignment horizontal="center" wrapText="1"/>
    </xf>
    <xf numFmtId="0" fontId="38" fillId="5" borderId="53" xfId="0" applyFont="1" applyFill="1" applyBorder="1" applyAlignment="1" applyProtection="1">
      <alignment horizontal="center" wrapText="1"/>
    </xf>
    <xf numFmtId="0" fontId="38" fillId="5" borderId="54" xfId="0" applyFont="1" applyFill="1" applyBorder="1" applyAlignment="1" applyProtection="1">
      <alignment horizontal="center" wrapText="1"/>
    </xf>
    <xf numFmtId="0" fontId="38" fillId="5" borderId="55" xfId="0" applyFont="1" applyFill="1" applyBorder="1" applyAlignment="1" applyProtection="1">
      <alignment horizontal="center" wrapText="1"/>
    </xf>
    <xf numFmtId="0" fontId="17" fillId="5" borderId="51" xfId="0" applyFont="1" applyFill="1" applyBorder="1" applyAlignment="1" applyProtection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</xf>
    <xf numFmtId="0" fontId="17" fillId="5" borderId="52" xfId="0" applyFont="1" applyFill="1" applyBorder="1" applyAlignment="1" applyProtection="1">
      <alignment horizontal="center" vertical="center"/>
    </xf>
    <xf numFmtId="0" fontId="37" fillId="5" borderId="14" xfId="0" applyFont="1" applyFill="1" applyBorder="1" applyAlignment="1" applyProtection="1">
      <alignment horizontal="justify" vertical="center" wrapText="1"/>
    </xf>
    <xf numFmtId="0" fontId="41" fillId="5" borderId="14" xfId="0" applyFont="1" applyFill="1" applyBorder="1" applyAlignment="1" applyProtection="1">
      <alignment vertical="center" wrapText="1"/>
    </xf>
    <xf numFmtId="0" fontId="37" fillId="5" borderId="14" xfId="0" applyFont="1" applyFill="1" applyBorder="1" applyAlignment="1" applyProtection="1">
      <alignment horizontal="left" vertical="center" wrapText="1"/>
    </xf>
    <xf numFmtId="0" fontId="41" fillId="5" borderId="14" xfId="0" applyFont="1" applyFill="1" applyBorder="1" applyAlignment="1" applyProtection="1">
      <alignment horizontal="justify" vertical="center" wrapText="1"/>
    </xf>
    <xf numFmtId="0" fontId="41" fillId="5" borderId="14" xfId="0" applyFont="1" applyFill="1" applyBorder="1" applyAlignment="1" applyProtection="1">
      <alignment horizontal="left" vertical="center" wrapText="1"/>
    </xf>
    <xf numFmtId="0" fontId="35" fillId="5" borderId="14" xfId="0" applyFont="1" applyFill="1" applyBorder="1" applyAlignment="1" applyProtection="1">
      <alignment horizontal="left" vertical="center"/>
    </xf>
    <xf numFmtId="0" fontId="35" fillId="5" borderId="14" xfId="0" applyFont="1" applyFill="1" applyBorder="1" applyAlignment="1" applyProtection="1">
      <alignment horizontal="center" vertical="center" wrapText="1"/>
    </xf>
    <xf numFmtId="0" fontId="35" fillId="5" borderId="14" xfId="0" applyFont="1" applyFill="1" applyBorder="1" applyAlignment="1" applyProtection="1">
      <alignment horizontal="left" vertical="center" wrapText="1"/>
      <protection locked="0"/>
    </xf>
    <xf numFmtId="0" fontId="18" fillId="10" borderId="14" xfId="8" applyFont="1" applyFill="1" applyBorder="1" applyAlignment="1" applyProtection="1">
      <alignment horizontal="center" vertical="center"/>
      <protection locked="0"/>
    </xf>
    <xf numFmtId="172" fontId="18" fillId="10" borderId="14" xfId="3" applyNumberFormat="1" applyFont="1" applyFill="1" applyBorder="1" applyAlignment="1" applyProtection="1">
      <alignment horizontal="center" vertical="center"/>
      <protection locked="0"/>
    </xf>
    <xf numFmtId="0" fontId="35" fillId="5" borderId="14" xfId="0" applyFont="1" applyFill="1" applyBorder="1" applyAlignment="1" applyProtection="1">
      <alignment horizontal="justify" vertical="center" wrapText="1"/>
      <protection locked="0"/>
    </xf>
    <xf numFmtId="0" fontId="18" fillId="5" borderId="14" xfId="8" applyFont="1" applyFill="1" applyBorder="1" applyAlignment="1" applyProtection="1">
      <alignment horizontal="center" vertical="center"/>
    </xf>
    <xf numFmtId="0" fontId="18" fillId="5" borderId="14" xfId="8" applyFont="1" applyFill="1" applyBorder="1" applyAlignment="1" applyProtection="1">
      <alignment horizontal="left" vertical="center"/>
    </xf>
    <xf numFmtId="0" fontId="35" fillId="5" borderId="27" xfId="0" applyFont="1" applyFill="1" applyBorder="1" applyAlignment="1" applyProtection="1">
      <alignment horizontal="left" vertical="center"/>
    </xf>
    <xf numFmtId="0" fontId="18" fillId="10" borderId="14" xfId="8" applyFont="1" applyFill="1" applyBorder="1" applyAlignment="1" applyProtection="1">
      <alignment horizontal="center" vertical="center"/>
    </xf>
    <xf numFmtId="3" fontId="35" fillId="5" borderId="14" xfId="8" applyNumberFormat="1" applyFont="1" applyFill="1" applyBorder="1" applyAlignment="1" applyProtection="1">
      <alignment horizontal="left" vertical="center" wrapText="1"/>
      <protection locked="0"/>
    </xf>
    <xf numFmtId="3" fontId="35" fillId="5" borderId="14" xfId="8" applyNumberFormat="1" applyFont="1" applyFill="1" applyBorder="1" applyAlignment="1" applyProtection="1">
      <alignment horizontal="center" vertical="center" wrapText="1"/>
      <protection locked="0"/>
    </xf>
    <xf numFmtId="0" fontId="34" fillId="5" borderId="28" xfId="0" applyFont="1" applyFill="1" applyBorder="1" applyAlignment="1" applyProtection="1">
      <alignment horizontal="center"/>
    </xf>
    <xf numFmtId="0" fontId="35" fillId="5" borderId="28" xfId="0" applyFont="1" applyFill="1" applyBorder="1" applyAlignment="1" applyProtection="1">
      <alignment horizontal="center" vertical="center" wrapText="1"/>
    </xf>
    <xf numFmtId="0" fontId="40" fillId="13" borderId="17" xfId="0" applyFont="1" applyFill="1" applyBorder="1" applyAlignment="1" applyProtection="1">
      <alignment horizontal="center" vertical="center"/>
    </xf>
    <xf numFmtId="14" fontId="40" fillId="13" borderId="17" xfId="0" applyNumberFormat="1" applyFont="1" applyFill="1" applyBorder="1" applyAlignment="1" applyProtection="1">
      <alignment horizontal="center" vertical="center"/>
    </xf>
    <xf numFmtId="0" fontId="8" fillId="6" borderId="33" xfId="8" applyFont="1" applyFill="1" applyBorder="1" applyAlignment="1" applyProtection="1">
      <alignment horizontal="left" vertical="top" wrapText="1"/>
      <protection locked="0"/>
    </xf>
    <xf numFmtId="0" fontId="0" fillId="0" borderId="14" xfId="0" applyFont="1" applyBorder="1" applyAlignment="1">
      <alignment horizontal="center" vertical="center"/>
    </xf>
    <xf numFmtId="3" fontId="18" fillId="6" borderId="18" xfId="2" applyNumberFormat="1" applyFont="1" applyFill="1" applyBorder="1" applyAlignment="1" applyProtection="1">
      <alignment horizontal="center" vertical="center"/>
      <protection locked="0"/>
    </xf>
    <xf numFmtId="0" fontId="18" fillId="6" borderId="18" xfId="2" applyNumberFormat="1" applyFont="1" applyFill="1" applyBorder="1" applyAlignment="1" applyProtection="1">
      <alignment horizontal="center" vertical="center"/>
      <protection locked="0"/>
    </xf>
  </cellXfs>
  <cellStyles count="11">
    <cellStyle name="Hipervínculo" xfId="1" builtinId="8"/>
    <cellStyle name="Millares" xfId="2" builtinId="3"/>
    <cellStyle name="Millares 2" xfId="3"/>
    <cellStyle name="Millares 3" xfId="4"/>
    <cellStyle name="Millares 4" xfId="5"/>
    <cellStyle name="Moneda 2" xfId="6"/>
    <cellStyle name="Moneda 3" xfId="7"/>
    <cellStyle name="Normal" xfId="0" builtinId="0"/>
    <cellStyle name="Normal 2" xfId="8"/>
    <cellStyle name="Normal 2 2 2" xfId="9"/>
    <cellStyle name="Porcentaje 2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3450" name="Group 1"/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2050" name="Rectangle 4"/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2051" name="Rectangle 5"/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2052" name="Rectangle 2"/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2053" name="Rectangle 3"/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2054" name="Rectangle 8"/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2055" name="Rectangle 6"/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3459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2057" name="Rectangle 9"/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3451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3452" name="Objet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47625</xdr:rowOff>
    </xdr:to>
    <xdr:pic>
      <xdr:nvPicPr>
        <xdr:cNvPr id="24693" name="1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18954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152400</xdr:rowOff>
    </xdr:to>
    <xdr:pic>
      <xdr:nvPicPr>
        <xdr:cNvPr id="2469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85725"/>
          <a:ext cx="1047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152400</xdr:rowOff>
    </xdr:from>
    <xdr:to>
      <xdr:col>14</xdr:col>
      <xdr:colOff>295275</xdr:colOff>
      <xdr:row>2</xdr:row>
      <xdr:rowOff>285750</xdr:rowOff>
    </xdr:to>
    <xdr:pic>
      <xdr:nvPicPr>
        <xdr:cNvPr id="12869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25125" y="152400"/>
          <a:ext cx="11239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123825</xdr:rowOff>
    </xdr:from>
    <xdr:to>
      <xdr:col>3</xdr:col>
      <xdr:colOff>1381125</xdr:colOff>
      <xdr:row>2</xdr:row>
      <xdr:rowOff>152400</xdr:rowOff>
    </xdr:to>
    <xdr:pic>
      <xdr:nvPicPr>
        <xdr:cNvPr id="12870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23825"/>
          <a:ext cx="31813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4474" name="Group 1"/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7170" name="Rectangle 4"/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7171" name="Rectangle 5"/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7172" name="Rectangle 2"/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7173" name="Rectangle 3"/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174" name="Rectangle 8"/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7175" name="Rectangle 6"/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4483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7177" name="Rectangle 9"/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4475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4476" name="Objet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bohada2015@hot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C25"/>
  <sheetViews>
    <sheetView showGridLines="0" view="pageBreakPreview" zoomScale="95" zoomScaleSheetLayoutView="95" workbookViewId="0">
      <selection activeCell="I12" sqref="I12"/>
    </sheetView>
  </sheetViews>
  <sheetFormatPr baseColWidth="10" defaultRowHeight="15" x14ac:dyDescent="0.25"/>
  <cols>
    <col min="2" max="2" width="13.42578125" customWidth="1"/>
    <col min="3" max="3" width="62.28515625" customWidth="1"/>
    <col min="6" max="6" width="12" customWidth="1"/>
  </cols>
  <sheetData>
    <row r="1" spans="2:3" ht="23.25" x14ac:dyDescent="0.35">
      <c r="B1" s="1" t="s">
        <v>0</v>
      </c>
    </row>
    <row r="3" spans="2:3" x14ac:dyDescent="0.25">
      <c r="B3" s="141" t="s">
        <v>1</v>
      </c>
      <c r="C3" s="141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str">
        <f>CONVERTIRNUM(C4)</f>
        <v>Seis Millones Pesos 00/100</v>
      </c>
    </row>
    <row r="7" spans="2:3" x14ac:dyDescent="0.25">
      <c r="B7" s="141" t="s">
        <v>4</v>
      </c>
      <c r="C7" s="141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str">
        <f>CONVERTIRNUM(C8,FALSE)</f>
        <v>Seis Millones Pesos 00/100</v>
      </c>
    </row>
    <row r="11" spans="2:3" x14ac:dyDescent="0.25">
      <c r="B11" s="141" t="s">
        <v>5</v>
      </c>
      <c r="C11" s="141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str">
        <f>UPPER(CONVERTIRNUM(C12,TRUE))</f>
        <v>CIENTO VEINTE PESOS CON CINCO CENTAVOS</v>
      </c>
    </row>
    <row r="15" spans="2:3" x14ac:dyDescent="0.25">
      <c r="B15" s="141" t="s">
        <v>6</v>
      </c>
      <c r="C15" s="141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str">
        <f>CONCATENATE("(",UPPER(CONVERTIRNUM(C16)),")")</f>
        <v>(DOSCIENTOS PESOS 85/100)</v>
      </c>
    </row>
    <row r="19" spans="2:3" x14ac:dyDescent="0.25">
      <c r="B19" s="141" t="s">
        <v>7</v>
      </c>
      <c r="C19" s="141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str">
        <f>CONCATENATE(UPPER(CONVERTIRNUM(C20))," MCTE)")</f>
        <v>CINCO MILLONES PESOS 00/100 MCTE)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str">
        <f>CONVERTIRNUM(C24,TRUE)</f>
        <v>Mil Novecientos Noventa y Nueve Millones Novecientos Noventa y Nueve Mil Novecientos Noventa y Nueve Pesos Con Cero Centavos</v>
      </c>
    </row>
  </sheetData>
  <sheetProtection selectLockedCells="1" selectUnlockedCells="1"/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view="pageBreakPreview" zoomScale="95" zoomScaleSheetLayoutView="95" workbookViewId="0">
      <selection activeCell="A13" sqref="A13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71" t="s">
        <v>10</v>
      </c>
    </row>
    <row r="2" spans="1:16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71"/>
    </row>
    <row r="3" spans="1:16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71"/>
    </row>
    <row r="4" spans="1:16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71"/>
    </row>
    <row r="5" spans="1:16" x14ac:dyDescent="0.2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71"/>
    </row>
    <row r="6" spans="1:16" ht="8.25" customHeight="1" x14ac:dyDescent="0.2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71"/>
    </row>
    <row r="7" spans="1:16" x14ac:dyDescent="0.2">
      <c r="A7" s="172" t="s">
        <v>12</v>
      </c>
      <c r="B7" s="172"/>
      <c r="C7" s="172"/>
      <c r="D7" s="172"/>
      <c r="E7" s="173" t="s">
        <v>13</v>
      </c>
      <c r="F7" s="173"/>
      <c r="G7" s="173"/>
      <c r="H7" s="173"/>
      <c r="I7" s="173"/>
      <c r="J7" s="173"/>
      <c r="K7" s="173"/>
      <c r="L7" s="173"/>
      <c r="M7" s="173"/>
      <c r="N7" s="169" t="s">
        <v>14</v>
      </c>
    </row>
    <row r="8" spans="1:16" ht="15" customHeight="1" x14ac:dyDescent="0.2">
      <c r="A8" s="19" t="s">
        <v>15</v>
      </c>
      <c r="B8" s="174" t="s">
        <v>16</v>
      </c>
      <c r="C8" s="174"/>
      <c r="D8" s="174"/>
      <c r="E8" s="174"/>
      <c r="F8" s="175" t="s">
        <v>17</v>
      </c>
      <c r="G8" s="20" t="s">
        <v>18</v>
      </c>
      <c r="H8" s="20" t="s">
        <v>19</v>
      </c>
      <c r="I8" s="20" t="s">
        <v>20</v>
      </c>
      <c r="J8" s="176" t="s">
        <v>21</v>
      </c>
      <c r="K8" s="20" t="s">
        <v>18</v>
      </c>
      <c r="L8" s="20" t="s">
        <v>19</v>
      </c>
      <c r="M8" s="21" t="s">
        <v>20</v>
      </c>
      <c r="N8" s="169"/>
      <c r="P8" s="22">
        <v>9092475</v>
      </c>
    </row>
    <row r="9" spans="1:16" s="26" customFormat="1" ht="35.25" customHeight="1" x14ac:dyDescent="0.25">
      <c r="A9" s="23">
        <v>1032363720</v>
      </c>
      <c r="B9" s="177" t="s">
        <v>22</v>
      </c>
      <c r="C9" s="177"/>
      <c r="D9" s="177"/>
      <c r="E9" s="177"/>
      <c r="F9" s="175"/>
      <c r="G9" s="24">
        <v>1</v>
      </c>
      <c r="H9" s="24">
        <v>6</v>
      </c>
      <c r="I9" s="24">
        <v>2016</v>
      </c>
      <c r="J9" s="176"/>
      <c r="K9" s="24">
        <v>30</v>
      </c>
      <c r="L9" s="24">
        <v>6</v>
      </c>
      <c r="M9" s="25">
        <v>2016</v>
      </c>
      <c r="N9" s="169"/>
    </row>
    <row r="10" spans="1:16" x14ac:dyDescent="0.2">
      <c r="A10" s="178" t="s">
        <v>23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69"/>
    </row>
    <row r="11" spans="1:16" x14ac:dyDescent="0.2">
      <c r="A11" s="178" t="s">
        <v>24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69"/>
    </row>
    <row r="12" spans="1:16" s="28" customFormat="1" ht="48" customHeight="1" x14ac:dyDescent="0.2">
      <c r="A12" s="161" t="s">
        <v>25</v>
      </c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27" t="s">
        <v>26</v>
      </c>
      <c r="O12" s="12"/>
    </row>
    <row r="13" spans="1:16" ht="24" customHeight="1" x14ac:dyDescent="0.2">
      <c r="A13" s="162" t="s">
        <v>27</v>
      </c>
      <c r="B13" s="162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59" t="s">
        <v>28</v>
      </c>
    </row>
    <row r="14" spans="1:16" ht="12.75" customHeight="1" x14ac:dyDescent="0.2">
      <c r="A14" s="163" t="s">
        <v>29</v>
      </c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59"/>
    </row>
    <row r="15" spans="1:16" ht="42" customHeight="1" x14ac:dyDescent="0.2">
      <c r="A15" s="164" t="s">
        <v>30</v>
      </c>
      <c r="B15" s="164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59"/>
    </row>
    <row r="16" spans="1:16" ht="42" customHeight="1" x14ac:dyDescent="0.2">
      <c r="A16" s="165" t="s">
        <v>31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59"/>
    </row>
    <row r="17" spans="1:16" ht="13.5" customHeight="1" x14ac:dyDescent="0.2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29"/>
    </row>
    <row r="18" spans="1:16" ht="13.5" customHeight="1" x14ac:dyDescent="0.2">
      <c r="A18" s="167" t="s">
        <v>32</v>
      </c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29"/>
    </row>
    <row r="19" spans="1:16" ht="31.5" customHeight="1" x14ac:dyDescent="0.2">
      <c r="A19" s="168" t="s">
        <v>33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9" t="s">
        <v>34</v>
      </c>
    </row>
    <row r="20" spans="1:16" ht="14.25" customHeight="1" x14ac:dyDescent="0.2">
      <c r="A20" s="168"/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9"/>
    </row>
    <row r="21" spans="1:16" hidden="1" x14ac:dyDescent="0.2">
      <c r="A21" s="168"/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29"/>
    </row>
    <row r="22" spans="1:16" ht="16.5" hidden="1" customHeight="1" x14ac:dyDescent="0.2">
      <c r="A22" s="168"/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29"/>
    </row>
    <row r="23" spans="1:16" ht="12.75" hidden="1" customHeight="1" x14ac:dyDescent="0.2">
      <c r="A23" s="168"/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29"/>
    </row>
    <row r="24" spans="1:16" ht="49.5" customHeight="1" x14ac:dyDescent="0.2">
      <c r="A24" s="170" t="s">
        <v>35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29"/>
    </row>
    <row r="25" spans="1:16" ht="61.5" customHeight="1" x14ac:dyDescent="0.2">
      <c r="A25" s="160" t="s">
        <v>36</v>
      </c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29"/>
    </row>
    <row r="26" spans="1:16" ht="20.25" customHeight="1" x14ac:dyDescent="0.2">
      <c r="A26" s="30" t="s">
        <v>37</v>
      </c>
      <c r="B26" s="144" t="s">
        <v>38</v>
      </c>
      <c r="C26" s="144"/>
      <c r="D26" s="144"/>
      <c r="E26" s="144"/>
      <c r="F26" s="145" t="s">
        <v>39</v>
      </c>
      <c r="G26" s="145"/>
      <c r="H26" s="145"/>
      <c r="I26" s="145"/>
      <c r="J26" s="145"/>
      <c r="K26" s="145"/>
      <c r="L26" s="145"/>
      <c r="M26" s="145"/>
      <c r="N26" s="29"/>
      <c r="P26" s="12">
        <f>9240000+2310000</f>
        <v>11550000</v>
      </c>
    </row>
    <row r="27" spans="1:16" ht="38.25" customHeight="1" x14ac:dyDescent="0.2">
      <c r="A27" s="31" t="s">
        <v>40</v>
      </c>
      <c r="B27" s="157">
        <v>13860000</v>
      </c>
      <c r="C27" s="157"/>
      <c r="D27" s="157"/>
      <c r="E27" s="157"/>
      <c r="F27" s="158" t="str">
        <f>CONCATENATE(UPPER(CONVERTIRNUM(B27,TRUE)),"( MCTE )")</f>
        <v>TRECE MILLONES OCHOCIENTOS SESENTA MIL PESOS CON CERO CENTAVOS( MCTE )</v>
      </c>
      <c r="G27" s="158" t="str">
        <f t="shared" ref="G27:M31" si="0">CONCATENATE(UPPER(CONVERTIRNUM(G26,TRUE))," MCTE)")</f>
        <v>CERO PESOS CON CERO CENTAVOS MCTE)</v>
      </c>
      <c r="H27" s="158" t="str">
        <f t="shared" si="0"/>
        <v>CERO PESOS CON CERO CENTAVOS MCTE)</v>
      </c>
      <c r="I27" s="158" t="str">
        <f t="shared" si="0"/>
        <v>CERO PESOS CON CERO CENTAVOS MCTE)</v>
      </c>
      <c r="J27" s="158" t="str">
        <f t="shared" si="0"/>
        <v>CERO PESOS CON CERO CENTAVOS MCTE)</v>
      </c>
      <c r="K27" s="158" t="str">
        <f t="shared" si="0"/>
        <v>CERO PESOS CON CERO CENTAVOS MCTE)</v>
      </c>
      <c r="L27" s="158" t="str">
        <f t="shared" si="0"/>
        <v>CERO PESOS CON CERO CENTAVOS MCTE)</v>
      </c>
      <c r="M27" s="158" t="str">
        <f t="shared" si="0"/>
        <v>CERO PESOS CON CERO CENTAVOS MCTE)</v>
      </c>
      <c r="N27" s="159" t="s">
        <v>41</v>
      </c>
      <c r="O27" s="12">
        <v>3109800</v>
      </c>
    </row>
    <row r="28" spans="1:16" ht="25.5" customHeight="1" x14ac:dyDescent="0.2">
      <c r="A28" s="32" t="s">
        <v>42</v>
      </c>
      <c r="B28" s="157">
        <v>13860000</v>
      </c>
      <c r="C28" s="157"/>
      <c r="D28" s="157"/>
      <c r="E28" s="157"/>
      <c r="F28" s="158" t="str">
        <f>CONCATENATE(UPPER(CONVERTIRNUM(B28,TRUE)),"( MCTE )")</f>
        <v>TRECE MILLONES OCHOCIENTOS SESENTA MIL PESOS CON CERO CENTAVOS( MCTE )</v>
      </c>
      <c r="G28" s="158" t="e">
        <f t="shared" si="0"/>
        <v>#VALUE!</v>
      </c>
      <c r="H28" s="158" t="e">
        <f t="shared" si="0"/>
        <v>#VALUE!</v>
      </c>
      <c r="I28" s="158" t="e">
        <f t="shared" si="0"/>
        <v>#VALUE!</v>
      </c>
      <c r="J28" s="158" t="e">
        <f t="shared" si="0"/>
        <v>#VALUE!</v>
      </c>
      <c r="K28" s="158" t="e">
        <f t="shared" si="0"/>
        <v>#VALUE!</v>
      </c>
      <c r="L28" s="158" t="e">
        <f t="shared" si="0"/>
        <v>#VALUE!</v>
      </c>
      <c r="M28" s="158" t="e">
        <f t="shared" si="0"/>
        <v>#VALUE!</v>
      </c>
      <c r="N28" s="159"/>
    </row>
    <row r="29" spans="1:16" ht="25.5" customHeight="1" x14ac:dyDescent="0.2">
      <c r="A29" s="31" t="s">
        <v>43</v>
      </c>
      <c r="B29" s="157">
        <v>2310000</v>
      </c>
      <c r="C29" s="157"/>
      <c r="D29" s="157"/>
      <c r="E29" s="157"/>
      <c r="F29" s="158" t="str">
        <f>CONCATENATE(UPPER(CONVERTIRNUM(B29,TRUE)),"( MCTE )")</f>
        <v>DOS MILLONES TRESCIENTOS DIEZ MIL PESOS CON CERO CENTAVOS( MCTE )</v>
      </c>
      <c r="G29" s="158" t="e">
        <f t="shared" si="0"/>
        <v>#VALUE!</v>
      </c>
      <c r="H29" s="158" t="e">
        <f t="shared" si="0"/>
        <v>#VALUE!</v>
      </c>
      <c r="I29" s="158" t="e">
        <f t="shared" si="0"/>
        <v>#VALUE!</v>
      </c>
      <c r="J29" s="158" t="e">
        <f t="shared" si="0"/>
        <v>#VALUE!</v>
      </c>
      <c r="K29" s="158" t="e">
        <f t="shared" si="0"/>
        <v>#VALUE!</v>
      </c>
      <c r="L29" s="158" t="e">
        <f t="shared" si="0"/>
        <v>#VALUE!</v>
      </c>
      <c r="M29" s="158" t="e">
        <f t="shared" si="0"/>
        <v>#VALUE!</v>
      </c>
      <c r="N29" s="159"/>
      <c r="O29" s="33">
        <f>+B27+2310000</f>
        <v>16170000</v>
      </c>
    </row>
    <row r="30" spans="1:16" ht="25.5" customHeight="1" x14ac:dyDescent="0.2">
      <c r="A30" s="31" t="s">
        <v>44</v>
      </c>
      <c r="B30" s="157">
        <v>0</v>
      </c>
      <c r="C30" s="157"/>
      <c r="D30" s="157"/>
      <c r="E30" s="157"/>
      <c r="F30" s="158" t="str">
        <f>CONCATENATE(UPPER(CONVERTIRNUM(B30,TRUE)),"( MCTE )")</f>
        <v>CERO PESOS CON CERO CENTAVOS( MCTE )</v>
      </c>
      <c r="G30" s="158" t="e">
        <f t="shared" si="0"/>
        <v>#VALUE!</v>
      </c>
      <c r="H30" s="158" t="e">
        <f t="shared" si="0"/>
        <v>#VALUE!</v>
      </c>
      <c r="I30" s="158" t="e">
        <f t="shared" si="0"/>
        <v>#VALUE!</v>
      </c>
      <c r="J30" s="158" t="e">
        <f t="shared" si="0"/>
        <v>#VALUE!</v>
      </c>
      <c r="K30" s="158" t="e">
        <f t="shared" si="0"/>
        <v>#VALUE!</v>
      </c>
      <c r="L30" s="158" t="e">
        <f t="shared" si="0"/>
        <v>#VALUE!</v>
      </c>
      <c r="M30" s="158" t="e">
        <f t="shared" si="0"/>
        <v>#VALUE!</v>
      </c>
      <c r="N30" s="159"/>
    </row>
    <row r="31" spans="1:16" x14ac:dyDescent="0.2">
      <c r="A31" s="31" t="s">
        <v>45</v>
      </c>
      <c r="B31" s="157">
        <f>+B27-B28</f>
        <v>0</v>
      </c>
      <c r="C31" s="157"/>
      <c r="D31" s="157"/>
      <c r="E31" s="157"/>
      <c r="F31" s="158" t="str">
        <f>CONCATENATE(UPPER(CONVERTIRNUM(B31,TRUE)),"( MCTE )")</f>
        <v>CERO PESOS CON CERO CENTAVOS( MCTE )</v>
      </c>
      <c r="G31" s="158" t="e">
        <f t="shared" si="0"/>
        <v>#VALUE!</v>
      </c>
      <c r="H31" s="158" t="e">
        <f t="shared" si="0"/>
        <v>#VALUE!</v>
      </c>
      <c r="I31" s="158" t="e">
        <f t="shared" si="0"/>
        <v>#VALUE!</v>
      </c>
      <c r="J31" s="158" t="e">
        <f t="shared" si="0"/>
        <v>#VALUE!</v>
      </c>
      <c r="K31" s="158" t="e">
        <f t="shared" si="0"/>
        <v>#VALUE!</v>
      </c>
      <c r="L31" s="158" t="e">
        <f t="shared" si="0"/>
        <v>#VALUE!</v>
      </c>
      <c r="M31" s="158" t="e">
        <f t="shared" si="0"/>
        <v>#VALUE!</v>
      </c>
      <c r="N31" s="159"/>
    </row>
    <row r="32" spans="1:16" ht="25.5" x14ac:dyDescent="0.4">
      <c r="A32" s="31" t="s">
        <v>46</v>
      </c>
      <c r="B32" s="149">
        <f>+(B28*100)/B27</f>
        <v>100</v>
      </c>
      <c r="C32" s="149"/>
      <c r="D32" s="149"/>
      <c r="E32" s="149"/>
      <c r="F32" s="150" t="s">
        <v>47</v>
      </c>
      <c r="G32" s="150"/>
      <c r="H32" s="150"/>
      <c r="I32" s="150"/>
      <c r="J32" s="150"/>
      <c r="K32" s="150"/>
      <c r="L32" s="150"/>
      <c r="M32" s="150"/>
      <c r="N32" s="34" t="s">
        <v>48</v>
      </c>
    </row>
    <row r="33" spans="1:14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54"/>
    </row>
    <row r="34" spans="1:14" ht="15" customHeight="1" x14ac:dyDescent="0.2">
      <c r="A34" s="155" t="s">
        <v>49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4"/>
    </row>
    <row r="35" spans="1:14" ht="4.5" customHeight="1" x14ac:dyDescent="0.2">
      <c r="A35" s="155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4"/>
    </row>
    <row r="36" spans="1:14" ht="12.75" customHeight="1" x14ac:dyDescent="0.2">
      <c r="A36" s="156" t="s">
        <v>50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4"/>
    </row>
    <row r="37" spans="1:14" ht="30.75" customHeight="1" x14ac:dyDescent="0.2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4"/>
    </row>
    <row r="38" spans="1:14" ht="12.75" customHeight="1" x14ac:dyDescent="0.2">
      <c r="A38" s="41" t="s">
        <v>51</v>
      </c>
      <c r="B38" s="143" t="s">
        <v>52</v>
      </c>
      <c r="C38" s="143"/>
      <c r="D38" s="143"/>
      <c r="E38" s="143"/>
      <c r="F38" s="42" t="s">
        <v>53</v>
      </c>
      <c r="G38" s="144" t="s">
        <v>54</v>
      </c>
      <c r="H38" s="144"/>
      <c r="I38" s="144" t="s">
        <v>55</v>
      </c>
      <c r="J38" s="144"/>
      <c r="K38" s="145" t="s">
        <v>56</v>
      </c>
      <c r="L38" s="145"/>
      <c r="M38" s="145"/>
      <c r="N38" s="29"/>
    </row>
    <row r="39" spans="1:14" ht="37.5" customHeight="1" x14ac:dyDescent="0.4">
      <c r="A39" s="40">
        <v>8840125941</v>
      </c>
      <c r="B39" s="146">
        <v>2310000</v>
      </c>
      <c r="C39" s="146"/>
      <c r="D39" s="146"/>
      <c r="E39" s="146"/>
      <c r="F39" s="43">
        <f>IF(B39&lt;=(1723650),(689450),(B39*0.4))</f>
        <v>924000</v>
      </c>
      <c r="G39" s="147">
        <f>(F39*12.5)/100</f>
        <v>115500</v>
      </c>
      <c r="H39" s="147"/>
      <c r="I39" s="147">
        <f>(F39*16)/100</f>
        <v>147840</v>
      </c>
      <c r="J39" s="147"/>
      <c r="K39" s="148">
        <f>+I39+G39</f>
        <v>263340</v>
      </c>
      <c r="L39" s="148"/>
      <c r="M39" s="148"/>
      <c r="N39" s="44" t="s">
        <v>57</v>
      </c>
    </row>
    <row r="40" spans="1:14" ht="27" customHeight="1" x14ac:dyDescent="0.2">
      <c r="A40" s="151" t="s">
        <v>58</v>
      </c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2" t="s">
        <v>59</v>
      </c>
    </row>
    <row r="41" spans="1:14" ht="24" customHeight="1" x14ac:dyDescent="0.2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52"/>
    </row>
    <row r="42" spans="1:14" ht="12.75" customHeight="1" x14ac:dyDescent="0.2">
      <c r="A42" s="16" t="s">
        <v>60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52"/>
    </row>
    <row r="43" spans="1:14" ht="15" x14ac:dyDescent="0.25">
      <c r="A43" s="16"/>
      <c r="B43" s="153" t="s">
        <v>61</v>
      </c>
      <c r="C43" s="153"/>
      <c r="D43" s="153"/>
      <c r="E43" s="153"/>
      <c r="F43" s="153"/>
      <c r="G43" s="153"/>
      <c r="H43" s="153"/>
      <c r="I43" s="153"/>
      <c r="J43" s="153"/>
      <c r="K43" s="45"/>
      <c r="L43" s="17"/>
      <c r="M43" s="18"/>
      <c r="N43" s="152"/>
    </row>
    <row r="44" spans="1:14" ht="19.5" x14ac:dyDescent="0.2">
      <c r="A44" s="142" t="s">
        <v>62</v>
      </c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46" t="s">
        <v>63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3"/>
  </sheetPr>
  <dimension ref="A1:Y47"/>
  <sheetViews>
    <sheetView view="pageBreakPreview" topLeftCell="A10" zoomScale="80" zoomScaleSheetLayoutView="80" workbookViewId="0">
      <selection activeCell="C19" sqref="C19"/>
    </sheetView>
  </sheetViews>
  <sheetFormatPr baseColWidth="10" defaultColWidth="9.140625" defaultRowHeight="15" x14ac:dyDescent="0.2"/>
  <cols>
    <col min="1" max="1" width="17" style="12" customWidth="1"/>
    <col min="2" max="2" width="12" style="12" customWidth="1"/>
    <col min="3" max="3" width="12.5703125" style="12" customWidth="1"/>
    <col min="4" max="4" width="13.42578125" style="12" customWidth="1"/>
    <col min="5" max="5" width="8.7109375" style="12" customWidth="1"/>
    <col min="6" max="6" width="6.85546875" style="12" customWidth="1"/>
    <col min="7" max="7" width="7.5703125" style="12" customWidth="1"/>
    <col min="8" max="8" width="6.85546875" style="12" customWidth="1"/>
    <col min="9" max="9" width="9.85546875" style="12" customWidth="1"/>
    <col min="10" max="10" width="10.28515625" style="12" customWidth="1"/>
    <col min="11" max="11" width="13.7109375" style="12" customWidth="1"/>
    <col min="12" max="14" width="8.140625" style="12" customWidth="1"/>
    <col min="15" max="15" width="51" style="122" customWidth="1"/>
    <col min="16" max="16" width="13.28515625" style="12" customWidth="1"/>
    <col min="17" max="17" width="52.85546875" style="12" customWidth="1"/>
    <col min="18" max="23" width="15.7109375" style="12" customWidth="1"/>
    <col min="24" max="24" width="6.85546875" style="12" customWidth="1"/>
    <col min="25" max="25" width="7.7109375" style="12" customWidth="1"/>
    <col min="26" max="26" width="17.7109375" style="12" customWidth="1"/>
    <col min="27" max="16384" width="9.140625" style="12"/>
  </cols>
  <sheetData>
    <row r="1" spans="1:25" ht="22.5" customHeight="1" x14ac:dyDescent="0.2">
      <c r="A1" s="183"/>
      <c r="B1" s="183"/>
      <c r="C1" s="184" t="s">
        <v>64</v>
      </c>
      <c r="D1" s="184"/>
      <c r="E1" s="184"/>
      <c r="F1" s="184"/>
      <c r="G1" s="184"/>
      <c r="H1" s="184"/>
      <c r="I1" s="184"/>
      <c r="J1" s="47" t="s">
        <v>65</v>
      </c>
      <c r="K1" s="111">
        <v>3</v>
      </c>
      <c r="L1" s="183"/>
      <c r="M1" s="183"/>
      <c r="N1" s="183"/>
    </row>
    <row r="2" spans="1:25" ht="28.5" customHeight="1" x14ac:dyDescent="0.2">
      <c r="A2" s="183"/>
      <c r="B2" s="183"/>
      <c r="C2" s="184"/>
      <c r="D2" s="184"/>
      <c r="E2" s="184"/>
      <c r="F2" s="184"/>
      <c r="G2" s="184"/>
      <c r="H2" s="184"/>
      <c r="I2" s="184"/>
      <c r="J2" s="47" t="s">
        <v>66</v>
      </c>
      <c r="K2" s="112">
        <v>43146</v>
      </c>
      <c r="L2" s="183"/>
      <c r="M2" s="183"/>
      <c r="N2" s="183"/>
      <c r="R2" s="12" t="s">
        <v>67</v>
      </c>
      <c r="S2" s="12" t="s">
        <v>68</v>
      </c>
      <c r="V2" s="12" t="s">
        <v>69</v>
      </c>
      <c r="Y2" s="12" t="s">
        <v>70</v>
      </c>
    </row>
    <row r="3" spans="1:25" ht="22.5" customHeight="1" x14ac:dyDescent="0.2">
      <c r="A3" s="183"/>
      <c r="B3" s="183"/>
      <c r="C3" s="184"/>
      <c r="D3" s="184"/>
      <c r="E3" s="184"/>
      <c r="F3" s="184"/>
      <c r="G3" s="184"/>
      <c r="H3" s="184"/>
      <c r="I3" s="184"/>
      <c r="J3" s="47" t="s">
        <v>71</v>
      </c>
      <c r="K3" s="111" t="s">
        <v>72</v>
      </c>
      <c r="L3" s="183"/>
      <c r="M3" s="183"/>
      <c r="N3" s="183"/>
      <c r="R3" s="12" t="s">
        <v>73</v>
      </c>
      <c r="S3" s="12" t="s">
        <v>74</v>
      </c>
      <c r="V3" s="12" t="s">
        <v>75</v>
      </c>
      <c r="Y3" s="12" t="s">
        <v>76</v>
      </c>
    </row>
    <row r="4" spans="1:25" ht="15.75" thickBot="1" x14ac:dyDescent="0.25">
      <c r="A4" s="48"/>
      <c r="B4" s="48"/>
      <c r="C4" s="48"/>
      <c r="H4" s="48"/>
      <c r="I4" s="48"/>
      <c r="K4" s="48"/>
      <c r="L4" s="48"/>
      <c r="M4" s="48"/>
      <c r="N4" s="48"/>
      <c r="V4" s="12" t="s">
        <v>77</v>
      </c>
      <c r="Y4" s="12" t="s">
        <v>78</v>
      </c>
    </row>
    <row r="5" spans="1:25" s="26" customFormat="1" ht="22.5" customHeight="1" thickBot="1" x14ac:dyDescent="0.3">
      <c r="A5" s="185" t="s">
        <v>79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13"/>
      <c r="T5" s="26">
        <v>0</v>
      </c>
      <c r="Y5" s="26" t="s">
        <v>80</v>
      </c>
    </row>
    <row r="6" spans="1:25" s="26" customFormat="1" ht="27.75" customHeight="1" thickBot="1" x14ac:dyDescent="0.3">
      <c r="A6" s="186" t="s">
        <v>81</v>
      </c>
      <c r="B6" s="186"/>
      <c r="C6" s="186"/>
      <c r="D6" s="186"/>
      <c r="E6" s="187" t="s">
        <v>208</v>
      </c>
      <c r="F6" s="187"/>
      <c r="G6" s="187"/>
      <c r="H6" s="187"/>
      <c r="I6" s="187"/>
      <c r="J6" s="187"/>
      <c r="K6" s="187"/>
      <c r="L6" s="187"/>
      <c r="M6" s="187"/>
      <c r="N6" s="187"/>
      <c r="O6" s="114"/>
      <c r="T6" s="26">
        <v>1</v>
      </c>
      <c r="Y6" s="26" t="s">
        <v>82</v>
      </c>
    </row>
    <row r="7" spans="1:25" s="26" customFormat="1" ht="25.5" customHeight="1" thickBot="1" x14ac:dyDescent="0.3">
      <c r="A7" s="188" t="s">
        <v>83</v>
      </c>
      <c r="B7" s="188"/>
      <c r="C7" s="188"/>
      <c r="D7" s="188"/>
      <c r="E7" s="50" t="s">
        <v>84</v>
      </c>
      <c r="F7" s="49" t="s">
        <v>85</v>
      </c>
      <c r="G7" s="51" t="s">
        <v>86</v>
      </c>
      <c r="H7" s="52"/>
      <c r="I7" s="189" t="s">
        <v>87</v>
      </c>
      <c r="J7" s="189"/>
      <c r="K7" s="275">
        <v>52965893</v>
      </c>
      <c r="L7" s="276"/>
      <c r="M7" s="276"/>
      <c r="N7" s="276"/>
      <c r="O7" s="115"/>
      <c r="T7" s="26">
        <v>2</v>
      </c>
    </row>
    <row r="8" spans="1:25" s="26" customFormat="1" ht="29.25" customHeight="1" thickBot="1" x14ac:dyDescent="0.3">
      <c r="A8" s="188" t="s">
        <v>88</v>
      </c>
      <c r="B8" s="188"/>
      <c r="C8" s="188"/>
      <c r="D8" s="188"/>
      <c r="E8" s="190" t="s">
        <v>209</v>
      </c>
      <c r="F8" s="191"/>
      <c r="G8" s="191"/>
      <c r="H8" s="191"/>
      <c r="I8" s="189" t="s">
        <v>89</v>
      </c>
      <c r="J8" s="189"/>
      <c r="K8" s="192">
        <v>3114964184</v>
      </c>
      <c r="L8" s="192"/>
      <c r="M8" s="192"/>
      <c r="N8" s="192"/>
      <c r="O8" s="114"/>
      <c r="T8" s="26">
        <v>3</v>
      </c>
    </row>
    <row r="9" spans="1:25" s="26" customFormat="1" ht="26.25" customHeight="1" thickBot="1" x14ac:dyDescent="0.3">
      <c r="A9" s="188" t="s">
        <v>90</v>
      </c>
      <c r="B9" s="188"/>
      <c r="C9" s="188"/>
      <c r="D9" s="188"/>
      <c r="E9" s="188"/>
      <c r="F9" s="188"/>
      <c r="G9" s="188"/>
      <c r="H9" s="188"/>
      <c r="I9" s="198" t="s">
        <v>193</v>
      </c>
      <c r="J9" s="198"/>
      <c r="K9" s="198"/>
      <c r="L9" s="198"/>
      <c r="M9" s="198"/>
      <c r="N9" s="198"/>
      <c r="O9" s="113"/>
      <c r="T9" s="26">
        <v>4</v>
      </c>
    </row>
    <row r="10" spans="1:25" s="53" customFormat="1" ht="32.25" customHeight="1" thickBot="1" x14ac:dyDescent="0.3">
      <c r="A10" s="199" t="s">
        <v>91</v>
      </c>
      <c r="B10" s="199"/>
      <c r="C10" s="199"/>
      <c r="D10" s="199"/>
      <c r="E10" s="200" t="s">
        <v>92</v>
      </c>
      <c r="F10" s="200"/>
      <c r="G10" s="200"/>
      <c r="H10" s="200"/>
      <c r="I10" s="201" t="s">
        <v>93</v>
      </c>
      <c r="J10" s="201"/>
      <c r="K10" s="200" t="s">
        <v>78</v>
      </c>
      <c r="L10" s="200"/>
      <c r="M10" s="200"/>
      <c r="N10" s="200"/>
      <c r="O10" s="116"/>
      <c r="T10" s="53">
        <v>5</v>
      </c>
    </row>
    <row r="11" spans="1:25" s="56" customFormat="1" ht="24.75" customHeight="1" thickBot="1" x14ac:dyDescent="0.3">
      <c r="A11" s="188" t="s">
        <v>94</v>
      </c>
      <c r="B11" s="188"/>
      <c r="C11" s="54" t="s">
        <v>95</v>
      </c>
      <c r="D11" s="55" t="s">
        <v>96</v>
      </c>
      <c r="E11" s="54" t="s">
        <v>95</v>
      </c>
      <c r="F11" s="55" t="s">
        <v>96</v>
      </c>
      <c r="G11" s="54" t="s">
        <v>95</v>
      </c>
      <c r="H11" s="55" t="s">
        <v>96</v>
      </c>
      <c r="I11" s="54" t="s">
        <v>95</v>
      </c>
      <c r="J11" s="55" t="s">
        <v>96</v>
      </c>
      <c r="K11" s="54" t="s">
        <v>97</v>
      </c>
      <c r="L11" s="55" t="s">
        <v>96</v>
      </c>
      <c r="M11" s="54" t="s">
        <v>95</v>
      </c>
      <c r="N11" s="55" t="s">
        <v>96</v>
      </c>
      <c r="O11" s="117"/>
    </row>
    <row r="12" spans="1:25" ht="24" customHeight="1" thickBot="1" x14ac:dyDescent="0.25">
      <c r="A12" s="188"/>
      <c r="B12" s="188"/>
      <c r="C12" s="108" t="s">
        <v>201</v>
      </c>
      <c r="D12" s="57">
        <v>100</v>
      </c>
      <c r="E12" s="58"/>
      <c r="F12" s="59"/>
      <c r="G12" s="58"/>
      <c r="H12" s="59"/>
      <c r="I12" s="60"/>
      <c r="J12" s="59"/>
      <c r="K12" s="60"/>
      <c r="L12" s="59"/>
      <c r="M12" s="60"/>
      <c r="N12" s="59"/>
      <c r="O12" s="118"/>
    </row>
    <row r="13" spans="1:25" ht="24" customHeight="1" thickBot="1" x14ac:dyDescent="0.25">
      <c r="A13" s="186" t="s">
        <v>98</v>
      </c>
      <c r="B13" s="186"/>
      <c r="C13" s="187" t="s">
        <v>215</v>
      </c>
      <c r="D13" s="187"/>
      <c r="E13" s="187"/>
      <c r="F13" s="187"/>
      <c r="G13" s="187"/>
      <c r="H13" s="202" t="s">
        <v>99</v>
      </c>
      <c r="I13" s="202"/>
      <c r="J13" s="202"/>
      <c r="K13" s="192" t="s">
        <v>68</v>
      </c>
      <c r="L13" s="192"/>
      <c r="M13" s="192"/>
      <c r="N13" s="192"/>
      <c r="O13" s="118"/>
    </row>
    <row r="14" spans="1:25" ht="24" customHeight="1" thickBot="1" x14ac:dyDescent="0.3">
      <c r="A14" s="193" t="s">
        <v>100</v>
      </c>
      <c r="B14" s="193"/>
      <c r="C14" s="61"/>
      <c r="D14" s="62"/>
      <c r="E14" s="194">
        <v>24054251421</v>
      </c>
      <c r="F14" s="195"/>
      <c r="G14" s="195"/>
      <c r="H14" s="195"/>
      <c r="I14" s="195"/>
      <c r="J14" s="195"/>
      <c r="K14" s="196"/>
      <c r="L14" s="197" t="s">
        <v>101</v>
      </c>
      <c r="M14" s="197"/>
      <c r="N14" s="52" t="s">
        <v>73</v>
      </c>
      <c r="O14" s="118"/>
    </row>
    <row r="15" spans="1:25" ht="16.5" customHeight="1" thickBot="1" x14ac:dyDescent="0.25">
      <c r="A15" s="63"/>
      <c r="B15" s="64"/>
      <c r="C15" s="64"/>
      <c r="D15" s="64"/>
      <c r="E15" s="65"/>
      <c r="F15" s="65"/>
      <c r="G15" s="65"/>
      <c r="H15" s="65"/>
      <c r="I15" s="65"/>
      <c r="J15" s="65"/>
      <c r="K15" s="66"/>
      <c r="L15" s="66"/>
      <c r="M15" s="66"/>
      <c r="N15" s="67"/>
      <c r="O15" s="119"/>
      <c r="P15" s="17"/>
    </row>
    <row r="16" spans="1:25" ht="18" customHeight="1" thickBot="1" x14ac:dyDescent="0.25">
      <c r="A16" s="185" t="s">
        <v>102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13"/>
    </row>
    <row r="17" spans="1:18" ht="27" customHeight="1" x14ac:dyDescent="0.2">
      <c r="A17" s="132" t="s">
        <v>103</v>
      </c>
      <c r="B17" s="133"/>
      <c r="C17" s="133"/>
      <c r="D17" s="203" t="s">
        <v>210</v>
      </c>
      <c r="E17" s="203"/>
      <c r="F17" s="203"/>
      <c r="G17" s="203"/>
      <c r="H17" s="204" t="s">
        <v>104</v>
      </c>
      <c r="I17" s="204"/>
      <c r="J17" s="204"/>
      <c r="K17" s="204"/>
      <c r="L17" s="205" t="s">
        <v>216</v>
      </c>
      <c r="M17" s="205"/>
      <c r="N17" s="205"/>
      <c r="O17" s="113"/>
    </row>
    <row r="18" spans="1:18" ht="27" customHeight="1" x14ac:dyDescent="0.2">
      <c r="A18" s="179" t="s">
        <v>105</v>
      </c>
      <c r="B18" s="179"/>
      <c r="C18" s="137">
        <v>924</v>
      </c>
      <c r="D18" s="135" t="s">
        <v>106</v>
      </c>
      <c r="E18" s="180">
        <v>44368</v>
      </c>
      <c r="F18" s="181"/>
      <c r="G18" s="182" t="s">
        <v>200</v>
      </c>
      <c r="H18" s="182"/>
      <c r="I18" s="182"/>
      <c r="J18" s="136">
        <v>37354</v>
      </c>
      <c r="K18" s="134" t="s">
        <v>106</v>
      </c>
      <c r="L18" s="180">
        <v>44377</v>
      </c>
      <c r="M18" s="181"/>
      <c r="N18" s="181"/>
      <c r="O18" s="113" t="s">
        <v>202</v>
      </c>
    </row>
    <row r="19" spans="1:18" ht="27" customHeight="1" x14ac:dyDescent="0.2">
      <c r="A19" s="179" t="s">
        <v>105</v>
      </c>
      <c r="B19" s="179"/>
      <c r="C19" s="137"/>
      <c r="D19" s="135" t="s">
        <v>106</v>
      </c>
      <c r="E19" s="180"/>
      <c r="F19" s="181"/>
      <c r="G19" s="182" t="s">
        <v>200</v>
      </c>
      <c r="H19" s="182"/>
      <c r="I19" s="182"/>
      <c r="J19" s="136"/>
      <c r="K19" s="134" t="s">
        <v>106</v>
      </c>
      <c r="L19" s="180"/>
      <c r="M19" s="181"/>
      <c r="N19" s="181"/>
      <c r="O19" s="113"/>
    </row>
    <row r="20" spans="1:18" ht="13.5" customHeight="1" thickBot="1" x14ac:dyDescent="0.25">
      <c r="A20" s="207" t="s">
        <v>107</v>
      </c>
      <c r="B20" s="207"/>
      <c r="C20" s="207"/>
      <c r="D20" s="208" t="s">
        <v>108</v>
      </c>
      <c r="E20" s="208"/>
      <c r="F20" s="208"/>
      <c r="G20" s="208"/>
      <c r="H20" s="208"/>
      <c r="I20" s="208"/>
      <c r="J20" s="208"/>
      <c r="K20" s="208"/>
      <c r="L20" s="208"/>
      <c r="M20" s="208"/>
      <c r="N20" s="208"/>
      <c r="O20" s="113"/>
    </row>
    <row r="21" spans="1:18" ht="19.5" customHeight="1" thickBot="1" x14ac:dyDescent="0.25">
      <c r="A21" s="186"/>
      <c r="B21" s="186"/>
      <c r="C21" s="186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14"/>
    </row>
    <row r="22" spans="1:18" ht="23.25" customHeight="1" thickBot="1" x14ac:dyDescent="0.25">
      <c r="A22" s="188" t="s">
        <v>109</v>
      </c>
      <c r="B22" s="188"/>
      <c r="C22" s="188"/>
      <c r="D22" s="188"/>
      <c r="E22" s="188"/>
      <c r="F22" s="185" t="s">
        <v>110</v>
      </c>
      <c r="G22" s="185"/>
      <c r="H22" s="50" t="s">
        <v>111</v>
      </c>
      <c r="I22" s="50" t="s">
        <v>112</v>
      </c>
      <c r="J22" s="50" t="s">
        <v>113</v>
      </c>
      <c r="K22" s="185" t="s">
        <v>114</v>
      </c>
      <c r="L22" s="50" t="s">
        <v>111</v>
      </c>
      <c r="M22" s="50" t="s">
        <v>112</v>
      </c>
      <c r="N22" s="50" t="s">
        <v>113</v>
      </c>
      <c r="O22" s="113"/>
    </row>
    <row r="23" spans="1:18" ht="22.5" customHeight="1" thickBot="1" x14ac:dyDescent="0.3">
      <c r="A23" s="188"/>
      <c r="B23" s="188"/>
      <c r="C23" s="188"/>
      <c r="D23" s="188"/>
      <c r="E23" s="188"/>
      <c r="F23" s="185"/>
      <c r="G23" s="185"/>
      <c r="H23" s="140">
        <v>1</v>
      </c>
      <c r="I23" s="140">
        <v>7</v>
      </c>
      <c r="J23" s="140">
        <v>2021</v>
      </c>
      <c r="K23" s="185"/>
      <c r="L23" s="140">
        <v>31</v>
      </c>
      <c r="M23" s="140">
        <v>7</v>
      </c>
      <c r="N23" s="140">
        <v>2021</v>
      </c>
      <c r="O23" s="119"/>
      <c r="R23" s="17"/>
    </row>
    <row r="24" spans="1:18" ht="24" customHeight="1" thickBot="1" x14ac:dyDescent="0.25">
      <c r="A24" s="186" t="s">
        <v>115</v>
      </c>
      <c r="B24" s="186"/>
      <c r="C24" s="186"/>
      <c r="D24" s="186"/>
      <c r="E24" s="186"/>
      <c r="F24" s="186"/>
      <c r="G24" s="186"/>
      <c r="H24" s="209">
        <v>1539048</v>
      </c>
      <c r="I24" s="209"/>
      <c r="J24" s="209"/>
      <c r="K24" s="209"/>
      <c r="L24" s="209"/>
      <c r="M24" s="209"/>
      <c r="N24" s="209"/>
      <c r="O24" s="120" t="s">
        <v>196</v>
      </c>
    </row>
    <row r="25" spans="1:18" ht="24" customHeight="1" thickBot="1" x14ac:dyDescent="0.3">
      <c r="A25" s="186" t="s">
        <v>116</v>
      </c>
      <c r="B25" s="186"/>
      <c r="C25" s="192" t="s">
        <v>69</v>
      </c>
      <c r="D25" s="192"/>
      <c r="E25" s="192"/>
      <c r="F25" s="189" t="s">
        <v>117</v>
      </c>
      <c r="G25" s="189"/>
      <c r="H25" s="189"/>
      <c r="I25" s="189"/>
      <c r="J25" s="189"/>
      <c r="K25" s="206">
        <v>0</v>
      </c>
      <c r="L25" s="206"/>
      <c r="M25" s="206"/>
      <c r="N25" s="206"/>
      <c r="O25" s="127"/>
    </row>
    <row r="26" spans="1:18" ht="54.75" customHeight="1" thickBot="1" x14ac:dyDescent="0.25">
      <c r="A26" s="210" t="s">
        <v>211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68"/>
      <c r="Q26" s="12" t="s">
        <v>194</v>
      </c>
    </row>
    <row r="27" spans="1:18" ht="18" customHeight="1" thickBot="1" x14ac:dyDescent="0.25">
      <c r="A27" s="69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1"/>
      <c r="O27" s="68"/>
    </row>
    <row r="28" spans="1:18" ht="19.5" customHeight="1" thickBot="1" x14ac:dyDescent="0.25">
      <c r="A28" s="212" t="s">
        <v>118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128"/>
    </row>
    <row r="29" spans="1:18" ht="19.5" customHeight="1" thickBot="1" x14ac:dyDescent="0.3">
      <c r="A29" s="185" t="s">
        <v>119</v>
      </c>
      <c r="B29" s="185"/>
      <c r="C29" s="185"/>
      <c r="D29" s="185"/>
      <c r="E29" s="185"/>
      <c r="F29" s="185"/>
      <c r="G29" s="185"/>
      <c r="H29" s="185"/>
      <c r="I29" s="185"/>
      <c r="J29" s="185" t="s">
        <v>120</v>
      </c>
      <c r="K29" s="185"/>
      <c r="L29" s="185"/>
      <c r="M29" s="185"/>
      <c r="N29" s="185"/>
      <c r="O29" s="129"/>
      <c r="P29" s="104"/>
    </row>
    <row r="30" spans="1:18" ht="19.5" customHeight="1" thickBot="1" x14ac:dyDescent="0.3">
      <c r="A30" s="199" t="s">
        <v>121</v>
      </c>
      <c r="B30" s="199"/>
      <c r="C30" s="199"/>
      <c r="D30" s="199"/>
      <c r="E30" s="199"/>
      <c r="F30" s="199"/>
      <c r="G30" s="199"/>
      <c r="H30" s="199"/>
      <c r="I30" s="199"/>
      <c r="J30" s="209">
        <f>7255512</f>
        <v>7255512</v>
      </c>
      <c r="K30" s="209"/>
      <c r="L30" s="209"/>
      <c r="M30" s="209"/>
      <c r="N30" s="209"/>
      <c r="O30" s="123" t="s">
        <v>197</v>
      </c>
      <c r="P30" s="104"/>
      <c r="R30" s="72"/>
    </row>
    <row r="31" spans="1:18" ht="19.5" customHeight="1" thickBot="1" x14ac:dyDescent="0.25">
      <c r="A31" s="199" t="s">
        <v>42</v>
      </c>
      <c r="B31" s="199"/>
      <c r="C31" s="199"/>
      <c r="D31" s="199"/>
      <c r="E31" s="199"/>
      <c r="F31" s="199"/>
      <c r="G31" s="199"/>
      <c r="H31" s="199"/>
      <c r="I31" s="199"/>
      <c r="J31" s="209">
        <f>3627756+1539048</f>
        <v>5166804</v>
      </c>
      <c r="K31" s="209"/>
      <c r="L31" s="209"/>
      <c r="M31" s="209"/>
      <c r="N31" s="209"/>
      <c r="O31" s="120" t="s">
        <v>198</v>
      </c>
      <c r="P31" s="105"/>
    </row>
    <row r="32" spans="1:18" ht="19.5" customHeight="1" thickBot="1" x14ac:dyDescent="0.3">
      <c r="A32" s="214" t="s">
        <v>122</v>
      </c>
      <c r="B32" s="214"/>
      <c r="C32" s="214"/>
      <c r="D32" s="214"/>
      <c r="E32" s="214"/>
      <c r="F32" s="214"/>
      <c r="G32" s="214"/>
      <c r="H32" s="214"/>
      <c r="I32" s="214"/>
      <c r="J32" s="209">
        <f>168*9161</f>
        <v>1539048</v>
      </c>
      <c r="K32" s="209"/>
      <c r="L32" s="209"/>
      <c r="M32" s="209"/>
      <c r="N32" s="209"/>
      <c r="O32" s="120" t="s">
        <v>196</v>
      </c>
      <c r="P32" s="106"/>
    </row>
    <row r="33" spans="1:18" ht="19.5" customHeight="1" thickBot="1" x14ac:dyDescent="0.3">
      <c r="A33" s="199" t="s">
        <v>44</v>
      </c>
      <c r="B33" s="199"/>
      <c r="C33" s="199"/>
      <c r="D33" s="199"/>
      <c r="E33" s="199"/>
      <c r="F33" s="199"/>
      <c r="G33" s="199"/>
      <c r="H33" s="199"/>
      <c r="I33" s="199"/>
      <c r="J33" s="215">
        <v>0</v>
      </c>
      <c r="K33" s="215"/>
      <c r="L33" s="215"/>
      <c r="M33" s="215"/>
      <c r="N33" s="215"/>
      <c r="O33" s="107"/>
      <c r="P33" s="104"/>
    </row>
    <row r="34" spans="1:18" ht="19.5" customHeight="1" thickBot="1" x14ac:dyDescent="0.3">
      <c r="A34" s="199" t="s">
        <v>45</v>
      </c>
      <c r="B34" s="199"/>
      <c r="C34" s="199"/>
      <c r="D34" s="199"/>
      <c r="E34" s="199"/>
      <c r="F34" s="199"/>
      <c r="G34" s="199"/>
      <c r="H34" s="199"/>
      <c r="I34" s="199"/>
      <c r="J34" s="215">
        <f>+(J30-J31)</f>
        <v>2088708</v>
      </c>
      <c r="K34" s="215"/>
      <c r="L34" s="215"/>
      <c r="M34" s="215"/>
      <c r="N34" s="215"/>
      <c r="O34" s="113" t="s">
        <v>195</v>
      </c>
      <c r="P34" s="104"/>
    </row>
    <row r="35" spans="1:18" ht="19.5" customHeight="1" thickBot="1" x14ac:dyDescent="0.25">
      <c r="A35" s="186" t="s">
        <v>46</v>
      </c>
      <c r="B35" s="186"/>
      <c r="C35" s="186"/>
      <c r="D35" s="186"/>
      <c r="E35" s="186"/>
      <c r="F35" s="186"/>
      <c r="G35" s="186"/>
      <c r="H35" s="186"/>
      <c r="I35" s="186"/>
      <c r="J35" s="216">
        <f>+(J31*100/J30)/100</f>
        <v>0.71212121212121215</v>
      </c>
      <c r="K35" s="216"/>
      <c r="L35" s="216"/>
      <c r="M35" s="216"/>
      <c r="N35" s="216"/>
      <c r="O35" s="113" t="s">
        <v>195</v>
      </c>
    </row>
    <row r="36" spans="1:18" ht="16.5" thickBot="1" x14ac:dyDescent="0.3">
      <c r="A36" s="73"/>
      <c r="B36" s="74"/>
      <c r="C36" s="74"/>
      <c r="D36" s="75"/>
      <c r="E36" s="76"/>
      <c r="F36" s="76"/>
      <c r="G36" s="77"/>
      <c r="H36" s="77"/>
      <c r="I36" s="77"/>
      <c r="J36" s="77"/>
      <c r="K36" s="77"/>
      <c r="L36" s="77"/>
      <c r="M36" s="77"/>
      <c r="N36" s="78"/>
      <c r="O36" s="124"/>
    </row>
    <row r="37" spans="1:18" ht="15" customHeight="1" thickBot="1" x14ac:dyDescent="0.3">
      <c r="A37" s="185" t="s">
        <v>49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24"/>
    </row>
    <row r="38" spans="1:18" ht="16.5" customHeight="1" thickBot="1" x14ac:dyDescent="0.3">
      <c r="A38" s="185"/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24"/>
    </row>
    <row r="39" spans="1:18" ht="17.25" customHeight="1" x14ac:dyDescent="0.2">
      <c r="A39" s="213" t="s">
        <v>203</v>
      </c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116"/>
    </row>
    <row r="40" spans="1:18" ht="32.85" customHeight="1" thickBot="1" x14ac:dyDescent="0.25">
      <c r="A40" s="213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116"/>
    </row>
    <row r="41" spans="1:18" s="81" customFormat="1" ht="46.35" customHeight="1" thickBot="1" x14ac:dyDescent="0.25">
      <c r="A41" s="224" t="s">
        <v>51</v>
      </c>
      <c r="B41" s="224"/>
      <c r="C41" s="224" t="s">
        <v>123</v>
      </c>
      <c r="D41" s="224"/>
      <c r="E41" s="224" t="s">
        <v>124</v>
      </c>
      <c r="F41" s="224"/>
      <c r="G41" s="224"/>
      <c r="H41" s="225" t="s">
        <v>125</v>
      </c>
      <c r="I41" s="225"/>
      <c r="J41" s="80" t="s">
        <v>126</v>
      </c>
      <c r="K41" s="79" t="s">
        <v>127</v>
      </c>
      <c r="L41" s="224" t="s">
        <v>128</v>
      </c>
      <c r="M41" s="224"/>
      <c r="N41" s="224"/>
      <c r="O41" s="125" t="s">
        <v>194</v>
      </c>
    </row>
    <row r="42" spans="1:18" ht="30" customHeight="1" thickBot="1" x14ac:dyDescent="0.25">
      <c r="A42" s="217">
        <v>8351865719</v>
      </c>
      <c r="B42" s="217"/>
      <c r="C42" s="218">
        <v>908526</v>
      </c>
      <c r="D42" s="219"/>
      <c r="E42" s="218">
        <v>113566</v>
      </c>
      <c r="F42" s="220"/>
      <c r="G42" s="219"/>
      <c r="H42" s="218">
        <v>145364</v>
      </c>
      <c r="I42" s="220"/>
      <c r="J42" s="109">
        <v>3</v>
      </c>
      <c r="K42" s="110">
        <v>22132</v>
      </c>
      <c r="L42" s="221">
        <f>E42+H42+K42</f>
        <v>281062</v>
      </c>
      <c r="M42" s="222"/>
      <c r="N42" s="223"/>
      <c r="O42" s="126"/>
      <c r="P42" s="33"/>
    </row>
    <row r="43" spans="1:18" ht="27.75" customHeight="1" x14ac:dyDescent="0.2">
      <c r="A43" s="226" t="s">
        <v>205</v>
      </c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116"/>
    </row>
    <row r="44" spans="1:18" ht="37.700000000000003" customHeight="1" thickBot="1" x14ac:dyDescent="0.25">
      <c r="A44" s="16" t="s">
        <v>60</v>
      </c>
      <c r="B44" s="82"/>
      <c r="C44" s="82"/>
      <c r="D44" s="82"/>
      <c r="E44" s="17"/>
      <c r="F44" s="17"/>
      <c r="G44" s="17"/>
      <c r="H44" s="17"/>
      <c r="I44" s="82"/>
      <c r="J44" s="82"/>
      <c r="K44" s="82"/>
      <c r="L44" s="82"/>
      <c r="M44" s="17"/>
      <c r="N44" s="18"/>
      <c r="O44" s="119"/>
    </row>
    <row r="45" spans="1:18" s="83" customFormat="1" ht="19.5" customHeight="1" x14ac:dyDescent="0.3">
      <c r="A45" s="227" t="s">
        <v>206</v>
      </c>
      <c r="B45" s="227"/>
      <c r="C45" s="227"/>
      <c r="D45" s="227"/>
      <c r="E45" s="227"/>
      <c r="F45" s="227"/>
      <c r="G45" s="228" t="s">
        <v>208</v>
      </c>
      <c r="H45" s="228"/>
      <c r="I45" s="228"/>
      <c r="J45" s="228"/>
      <c r="K45" s="228"/>
      <c r="L45" s="228"/>
      <c r="M45" s="228"/>
      <c r="N45" s="228"/>
      <c r="O45" s="119"/>
    </row>
    <row r="46" spans="1:18" s="83" customFormat="1" ht="19.5" customHeight="1" x14ac:dyDescent="0.3">
      <c r="A46" s="229" t="s">
        <v>192</v>
      </c>
      <c r="B46" s="230"/>
      <c r="C46" s="230"/>
      <c r="D46" s="230"/>
      <c r="E46" s="230"/>
      <c r="F46" s="230"/>
      <c r="G46" s="231" t="s">
        <v>129</v>
      </c>
      <c r="H46" s="231"/>
      <c r="I46" s="231"/>
      <c r="J46" s="231"/>
      <c r="K46" s="231"/>
      <c r="L46" s="231"/>
      <c r="M46" s="231"/>
      <c r="N46" s="232"/>
      <c r="O46" s="119"/>
    </row>
    <row r="47" spans="1:18" ht="13.5" customHeight="1" thickBot="1" x14ac:dyDescent="0.25">
      <c r="A47" s="235" t="s">
        <v>62</v>
      </c>
      <c r="B47" s="235"/>
      <c r="C47" s="235"/>
      <c r="D47" s="235"/>
      <c r="E47" s="235"/>
      <c r="F47" s="235"/>
      <c r="G47" s="233"/>
      <c r="H47" s="233"/>
      <c r="I47" s="233"/>
      <c r="J47" s="233"/>
      <c r="K47" s="233"/>
      <c r="L47" s="233"/>
      <c r="M47" s="233"/>
      <c r="N47" s="234"/>
      <c r="O47" s="121"/>
      <c r="R47" s="12" t="s">
        <v>60</v>
      </c>
    </row>
  </sheetData>
  <sheetProtection selectLockedCells="1" selectUnlockedCells="1"/>
  <mergeCells count="84">
    <mergeCell ref="A43:N43"/>
    <mergeCell ref="A45:F45"/>
    <mergeCell ref="G45:N45"/>
    <mergeCell ref="A46:F46"/>
    <mergeCell ref="G46:N47"/>
    <mergeCell ref="A47:F47"/>
    <mergeCell ref="A41:B41"/>
    <mergeCell ref="C41:D41"/>
    <mergeCell ref="E41:G41"/>
    <mergeCell ref="H41:I41"/>
    <mergeCell ref="L41:N41"/>
    <mergeCell ref="A42:B42"/>
    <mergeCell ref="C42:D42"/>
    <mergeCell ref="E42:G42"/>
    <mergeCell ref="H42:I42"/>
    <mergeCell ref="L42:N42"/>
    <mergeCell ref="A39:N40"/>
    <mergeCell ref="A31:I31"/>
    <mergeCell ref="J31:N31"/>
    <mergeCell ref="A32:I32"/>
    <mergeCell ref="J32:N32"/>
    <mergeCell ref="A33:I33"/>
    <mergeCell ref="J33:N33"/>
    <mergeCell ref="A34:I34"/>
    <mergeCell ref="J34:N34"/>
    <mergeCell ref="A35:I35"/>
    <mergeCell ref="J35:N35"/>
    <mergeCell ref="A37:N38"/>
    <mergeCell ref="A26:N26"/>
    <mergeCell ref="A28:N28"/>
    <mergeCell ref="A29:I29"/>
    <mergeCell ref="J29:N29"/>
    <mergeCell ref="A30:I30"/>
    <mergeCell ref="J30:N30"/>
    <mergeCell ref="A25:B25"/>
    <mergeCell ref="C25:E25"/>
    <mergeCell ref="F25:J25"/>
    <mergeCell ref="K25:N25"/>
    <mergeCell ref="A20:C21"/>
    <mergeCell ref="D20:N21"/>
    <mergeCell ref="A22:E23"/>
    <mergeCell ref="F22:G23"/>
    <mergeCell ref="K22:K23"/>
    <mergeCell ref="A24:G24"/>
    <mergeCell ref="H24:N24"/>
    <mergeCell ref="A16:N16"/>
    <mergeCell ref="D17:G17"/>
    <mergeCell ref="H17:K17"/>
    <mergeCell ref="L17:N17"/>
    <mergeCell ref="A18:B18"/>
    <mergeCell ref="E18:F18"/>
    <mergeCell ref="G18:I18"/>
    <mergeCell ref="L18:N18"/>
    <mergeCell ref="K8:N8"/>
    <mergeCell ref="A14:B14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19:B19"/>
    <mergeCell ref="E19:F19"/>
    <mergeCell ref="G19:I19"/>
    <mergeCell ref="L19:N19"/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</mergeCells>
  <dataValidations count="5">
    <dataValidation type="list" allowBlank="1" showInputMessage="1" showErrorMessage="1" sqref="J42">
      <formula1>$T$5:$T$10</formula1>
    </dataValidation>
    <dataValidation type="list" allowBlank="1" showErrorMessage="1" sqref="N14">
      <formula1>$R$2:$R$3</formula1>
      <formula2>0</formula2>
    </dataValidation>
    <dataValidation type="list" allowBlank="1" showErrorMessage="1" sqref="K13:N13">
      <formula1>$S$2:$S$3</formula1>
      <formula2>0</formula2>
    </dataValidation>
    <dataValidation type="list" allowBlank="1" showErrorMessage="1" sqref="C25:E25">
      <formula1>$V$2:$V$4</formula1>
      <formula2>0</formula2>
    </dataValidation>
    <dataValidation type="list" allowBlank="1" showErrorMessage="1" sqref="K10:N10">
      <formula1>$Y$2:$Y$6</formula1>
      <formula2>0</formula2>
    </dataValidation>
  </dataValidations>
  <hyperlinks>
    <hyperlink ref="E8" r:id="rId1"/>
  </hyperlinks>
  <pageMargins left="0.70833333333333337" right="0.51180555555555551" top="0.4826388888888889" bottom="0.74861111111111112" header="0.51180555555555551" footer="0.31527777777777777"/>
  <pageSetup scale="64" firstPageNumber="0" orientation="portrait" verticalDpi="4294967294" r:id="rId2"/>
  <headerFooter alignWithMargins="0">
    <oddFooter>&amp;R&amp;"Arial,Normal"&amp;8Página &amp;P de &amp;N</oddFoot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4"/>
  <sheetViews>
    <sheetView tabSelected="1" view="pageBreakPreview" topLeftCell="C1" zoomScale="80" zoomScaleNormal="80" zoomScaleSheetLayoutView="80" workbookViewId="0">
      <selection activeCell="O8" sqref="O8:P8"/>
    </sheetView>
  </sheetViews>
  <sheetFormatPr baseColWidth="10" defaultRowHeight="14.25" x14ac:dyDescent="0.2"/>
  <cols>
    <col min="1" max="3" width="9.7109375" style="95" customWidth="1"/>
    <col min="4" max="4" width="23.7109375" style="95" customWidth="1"/>
    <col min="5" max="5" width="25.42578125" style="95" customWidth="1"/>
    <col min="6" max="6" width="16.42578125" style="96" customWidth="1"/>
    <col min="7" max="8" width="10.7109375" style="89" customWidth="1"/>
    <col min="9" max="9" width="15.5703125" style="89" customWidth="1"/>
    <col min="10" max="16" width="7.7109375" style="89" customWidth="1"/>
    <col min="17" max="17" width="6.28515625" style="89" customWidth="1"/>
    <col min="18" max="255" width="11.42578125" style="89"/>
    <col min="256" max="16384" width="11.42578125" style="98"/>
  </cols>
  <sheetData>
    <row r="1" spans="1:254" ht="24" customHeight="1" x14ac:dyDescent="0.2">
      <c r="A1" s="269"/>
      <c r="B1" s="269"/>
      <c r="C1" s="269"/>
      <c r="D1" s="269"/>
      <c r="E1" s="270" t="s">
        <v>155</v>
      </c>
      <c r="F1" s="270"/>
      <c r="G1" s="270"/>
      <c r="H1" s="270"/>
      <c r="I1" s="97" t="s">
        <v>65</v>
      </c>
      <c r="J1" s="271">
        <v>2</v>
      </c>
      <c r="K1" s="271"/>
      <c r="L1" s="269"/>
      <c r="M1" s="269"/>
      <c r="N1" s="269"/>
      <c r="O1" s="269"/>
      <c r="P1" s="269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  <c r="FF1" s="98"/>
      <c r="FG1" s="98"/>
      <c r="FH1" s="98"/>
      <c r="FI1" s="98"/>
      <c r="FJ1" s="98"/>
      <c r="FK1" s="98"/>
      <c r="FL1" s="98"/>
      <c r="FM1" s="98"/>
      <c r="FN1" s="98"/>
      <c r="FO1" s="98"/>
      <c r="FP1" s="98"/>
      <c r="FQ1" s="98"/>
      <c r="FR1" s="98"/>
      <c r="FS1" s="98"/>
      <c r="FT1" s="98"/>
      <c r="FU1" s="98"/>
      <c r="FV1" s="98"/>
      <c r="FW1" s="98"/>
      <c r="FX1" s="98"/>
      <c r="FY1" s="98"/>
      <c r="FZ1" s="98"/>
      <c r="GA1" s="98"/>
      <c r="GB1" s="98"/>
      <c r="GC1" s="98"/>
      <c r="GD1" s="98"/>
      <c r="GE1" s="98"/>
      <c r="GF1" s="98"/>
      <c r="GG1" s="98"/>
      <c r="GH1" s="98"/>
      <c r="GI1" s="98"/>
      <c r="GJ1" s="98"/>
      <c r="GK1" s="98"/>
      <c r="GL1" s="98"/>
      <c r="GM1" s="98"/>
      <c r="GN1" s="98"/>
      <c r="GO1" s="98"/>
      <c r="GP1" s="98"/>
      <c r="GQ1" s="98"/>
      <c r="GR1" s="98"/>
      <c r="GS1" s="98"/>
      <c r="GT1" s="98"/>
      <c r="GU1" s="98"/>
      <c r="GV1" s="98"/>
      <c r="GW1" s="98"/>
      <c r="GX1" s="98"/>
      <c r="GY1" s="98"/>
      <c r="GZ1" s="98"/>
      <c r="HA1" s="98"/>
      <c r="HB1" s="98"/>
      <c r="HC1" s="98"/>
      <c r="HD1" s="98"/>
      <c r="HE1" s="98"/>
      <c r="HF1" s="98"/>
      <c r="HG1" s="98"/>
      <c r="HH1" s="98"/>
      <c r="HI1" s="98"/>
      <c r="HJ1" s="98"/>
      <c r="HK1" s="98"/>
      <c r="HL1" s="98"/>
      <c r="HM1" s="98"/>
      <c r="HN1" s="98"/>
      <c r="HO1" s="98"/>
      <c r="HP1" s="98"/>
      <c r="HQ1" s="98"/>
      <c r="HR1" s="98"/>
      <c r="HS1" s="98"/>
      <c r="HT1" s="98"/>
      <c r="HU1" s="98"/>
      <c r="HV1" s="98"/>
      <c r="HW1" s="98"/>
      <c r="HX1" s="98"/>
      <c r="HY1" s="98"/>
      <c r="HZ1" s="98"/>
      <c r="IA1" s="98"/>
      <c r="IB1" s="98"/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</row>
    <row r="2" spans="1:254" ht="28.5" x14ac:dyDescent="0.2">
      <c r="A2" s="269"/>
      <c r="B2" s="269"/>
      <c r="C2" s="269"/>
      <c r="D2" s="269"/>
      <c r="E2" s="270"/>
      <c r="F2" s="270"/>
      <c r="G2" s="270"/>
      <c r="H2" s="270"/>
      <c r="I2" s="99" t="s">
        <v>66</v>
      </c>
      <c r="J2" s="272">
        <v>42828</v>
      </c>
      <c r="K2" s="272"/>
      <c r="L2" s="269"/>
      <c r="M2" s="269"/>
      <c r="N2" s="269"/>
      <c r="O2" s="269"/>
      <c r="P2" s="269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  <c r="CJ2" s="98"/>
      <c r="CK2" s="98"/>
      <c r="CL2" s="98"/>
      <c r="CM2" s="98"/>
      <c r="CN2" s="98"/>
      <c r="CO2" s="98"/>
      <c r="CP2" s="98"/>
      <c r="CQ2" s="98"/>
      <c r="CR2" s="98"/>
      <c r="CS2" s="98"/>
      <c r="CT2" s="98"/>
      <c r="CU2" s="98"/>
      <c r="CV2" s="98"/>
      <c r="CW2" s="98"/>
      <c r="CX2" s="98"/>
      <c r="CY2" s="98"/>
      <c r="CZ2" s="98"/>
      <c r="DA2" s="98"/>
      <c r="DB2" s="98"/>
      <c r="DC2" s="98"/>
      <c r="DD2" s="98"/>
      <c r="DE2" s="98"/>
      <c r="DF2" s="98"/>
      <c r="DG2" s="98"/>
      <c r="DH2" s="98"/>
      <c r="DI2" s="98"/>
      <c r="DJ2" s="98"/>
      <c r="DK2" s="98"/>
      <c r="DL2" s="98"/>
      <c r="DM2" s="98"/>
      <c r="DN2" s="98"/>
      <c r="DO2" s="98"/>
      <c r="DP2" s="98"/>
      <c r="DQ2" s="98"/>
      <c r="DR2" s="98"/>
      <c r="DS2" s="98"/>
      <c r="DT2" s="98"/>
      <c r="DU2" s="98"/>
      <c r="DV2" s="98"/>
      <c r="DW2" s="98"/>
      <c r="DX2" s="98"/>
      <c r="DY2" s="98"/>
      <c r="DZ2" s="98"/>
      <c r="EA2" s="98"/>
      <c r="EB2" s="98"/>
      <c r="EC2" s="98"/>
      <c r="ED2" s="98"/>
      <c r="EE2" s="98"/>
      <c r="EF2" s="98"/>
      <c r="EG2" s="98"/>
      <c r="EH2" s="98"/>
      <c r="EI2" s="98"/>
      <c r="EJ2" s="98"/>
      <c r="EK2" s="98"/>
      <c r="EL2" s="98"/>
      <c r="EM2" s="98"/>
      <c r="EN2" s="98"/>
      <c r="EO2" s="98"/>
      <c r="EP2" s="98"/>
      <c r="EQ2" s="98"/>
      <c r="ER2" s="98"/>
      <c r="ES2" s="98"/>
      <c r="ET2" s="98"/>
      <c r="EU2" s="98"/>
      <c r="EV2" s="98"/>
      <c r="EW2" s="98"/>
      <c r="EX2" s="98"/>
      <c r="EY2" s="98"/>
      <c r="EZ2" s="98"/>
      <c r="FA2" s="98"/>
      <c r="FB2" s="98"/>
      <c r="FC2" s="98"/>
      <c r="FD2" s="98"/>
      <c r="FE2" s="98"/>
      <c r="FF2" s="98"/>
      <c r="FG2" s="98"/>
      <c r="FH2" s="98"/>
      <c r="FI2" s="98"/>
      <c r="FJ2" s="98"/>
      <c r="FK2" s="98"/>
      <c r="FL2" s="98"/>
      <c r="FM2" s="98"/>
      <c r="FN2" s="98"/>
      <c r="FO2" s="98"/>
      <c r="FP2" s="98"/>
      <c r="FQ2" s="98"/>
      <c r="FR2" s="98"/>
      <c r="FS2" s="98"/>
      <c r="FT2" s="98"/>
      <c r="FU2" s="98"/>
      <c r="FV2" s="98"/>
      <c r="FW2" s="98"/>
      <c r="FX2" s="98"/>
      <c r="FY2" s="98"/>
      <c r="FZ2" s="98"/>
      <c r="GA2" s="98"/>
      <c r="GB2" s="98"/>
      <c r="GC2" s="98"/>
      <c r="GD2" s="98"/>
      <c r="GE2" s="98"/>
      <c r="GF2" s="98"/>
      <c r="GG2" s="98"/>
      <c r="GH2" s="98"/>
      <c r="GI2" s="98"/>
      <c r="GJ2" s="98"/>
      <c r="GK2" s="98"/>
      <c r="GL2" s="98"/>
      <c r="GM2" s="98"/>
      <c r="GN2" s="98"/>
      <c r="GO2" s="98"/>
      <c r="GP2" s="98"/>
      <c r="GQ2" s="98"/>
      <c r="GR2" s="98"/>
      <c r="GS2" s="98"/>
      <c r="GT2" s="98"/>
      <c r="GU2" s="98"/>
      <c r="GV2" s="98"/>
      <c r="GW2" s="98"/>
      <c r="GX2" s="98"/>
      <c r="GY2" s="98"/>
      <c r="GZ2" s="98"/>
      <c r="HA2" s="98"/>
      <c r="HB2" s="98"/>
      <c r="HC2" s="98"/>
      <c r="HD2" s="98"/>
      <c r="HE2" s="98"/>
      <c r="HF2" s="98"/>
      <c r="HG2" s="98"/>
      <c r="HH2" s="98"/>
      <c r="HI2" s="98"/>
      <c r="HJ2" s="98"/>
      <c r="HK2" s="98"/>
      <c r="HL2" s="98"/>
      <c r="HM2" s="98"/>
      <c r="HN2" s="98"/>
      <c r="HO2" s="98"/>
      <c r="HP2" s="98"/>
      <c r="HQ2" s="98"/>
      <c r="HR2" s="98"/>
      <c r="HS2" s="98"/>
      <c r="HT2" s="98"/>
      <c r="HU2" s="98"/>
      <c r="HV2" s="98"/>
      <c r="HW2" s="98"/>
      <c r="HX2" s="98"/>
      <c r="HY2" s="98"/>
      <c r="HZ2" s="98"/>
      <c r="IA2" s="98"/>
      <c r="IB2" s="98"/>
      <c r="IC2" s="98"/>
      <c r="ID2" s="98"/>
      <c r="IE2" s="98"/>
      <c r="IF2" s="98"/>
      <c r="IG2" s="98"/>
      <c r="IH2" s="98"/>
      <c r="II2" s="98"/>
      <c r="IJ2" s="98"/>
      <c r="IK2" s="98"/>
      <c r="IL2" s="98"/>
      <c r="IM2" s="98"/>
      <c r="IN2" s="98"/>
      <c r="IO2" s="98"/>
      <c r="IP2" s="98"/>
      <c r="IQ2" s="98"/>
      <c r="IR2" s="98"/>
      <c r="IS2" s="98"/>
      <c r="IT2" s="98"/>
    </row>
    <row r="3" spans="1:254" ht="24" customHeight="1" x14ac:dyDescent="0.2">
      <c r="A3" s="269"/>
      <c r="B3" s="269"/>
      <c r="C3" s="269"/>
      <c r="D3" s="269"/>
      <c r="E3" s="270"/>
      <c r="F3" s="270"/>
      <c r="G3" s="270"/>
      <c r="H3" s="270"/>
      <c r="I3" s="97" t="s">
        <v>156</v>
      </c>
      <c r="J3" s="271" t="s">
        <v>157</v>
      </c>
      <c r="K3" s="271"/>
      <c r="L3" s="269"/>
      <c r="M3" s="269"/>
      <c r="N3" s="269"/>
      <c r="O3" s="269"/>
      <c r="P3" s="269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8"/>
      <c r="CL3" s="98"/>
      <c r="CM3" s="98"/>
      <c r="CN3" s="98"/>
      <c r="CO3" s="98"/>
      <c r="CP3" s="98"/>
      <c r="CQ3" s="98"/>
      <c r="CR3" s="98"/>
      <c r="CS3" s="98"/>
      <c r="CT3" s="98"/>
      <c r="CU3" s="98"/>
      <c r="CV3" s="98"/>
      <c r="CW3" s="98"/>
      <c r="CX3" s="98"/>
      <c r="CY3" s="98"/>
      <c r="CZ3" s="98"/>
      <c r="DA3" s="98"/>
      <c r="DB3" s="98"/>
      <c r="DC3" s="98"/>
      <c r="DD3" s="98"/>
      <c r="DE3" s="98"/>
      <c r="DF3" s="98"/>
      <c r="DG3" s="98"/>
      <c r="DH3" s="98"/>
      <c r="DI3" s="98"/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  <c r="FF3" s="98"/>
      <c r="FG3" s="98"/>
      <c r="FH3" s="98"/>
      <c r="FI3" s="98"/>
      <c r="FJ3" s="98"/>
      <c r="FK3" s="98"/>
      <c r="FL3" s="98"/>
      <c r="FM3" s="98"/>
      <c r="FN3" s="98"/>
      <c r="FO3" s="98"/>
      <c r="FP3" s="98"/>
      <c r="FQ3" s="98"/>
      <c r="FR3" s="98"/>
      <c r="FS3" s="98"/>
      <c r="FT3" s="98"/>
      <c r="FU3" s="98"/>
      <c r="FV3" s="98"/>
      <c r="FW3" s="98"/>
      <c r="FX3" s="98"/>
      <c r="FY3" s="98"/>
      <c r="FZ3" s="98"/>
      <c r="GA3" s="98"/>
      <c r="GB3" s="98"/>
      <c r="GC3" s="98"/>
      <c r="GD3" s="98"/>
      <c r="GE3" s="98"/>
      <c r="GF3" s="98"/>
      <c r="GG3" s="98"/>
      <c r="GH3" s="98"/>
      <c r="GI3" s="98"/>
      <c r="GJ3" s="98"/>
      <c r="GK3" s="98"/>
      <c r="GL3" s="98"/>
      <c r="GM3" s="98"/>
      <c r="GN3" s="98"/>
      <c r="GO3" s="98"/>
      <c r="GP3" s="98"/>
      <c r="GQ3" s="98"/>
      <c r="GR3" s="98"/>
      <c r="GS3" s="98"/>
      <c r="GT3" s="98"/>
      <c r="GU3" s="98"/>
      <c r="GV3" s="98"/>
      <c r="GW3" s="98"/>
      <c r="GX3" s="98"/>
      <c r="GY3" s="98"/>
      <c r="GZ3" s="98"/>
      <c r="HA3" s="98"/>
      <c r="HB3" s="98"/>
      <c r="HC3" s="98"/>
      <c r="HD3" s="98"/>
      <c r="HE3" s="98"/>
      <c r="HF3" s="98"/>
      <c r="HG3" s="98"/>
      <c r="HH3" s="98"/>
      <c r="HI3" s="98"/>
      <c r="HJ3" s="98"/>
      <c r="HK3" s="98"/>
      <c r="HL3" s="98"/>
      <c r="HM3" s="98"/>
      <c r="HN3" s="98"/>
      <c r="HO3" s="98"/>
      <c r="HP3" s="98"/>
      <c r="HQ3" s="98"/>
      <c r="HR3" s="98"/>
      <c r="HS3" s="98"/>
      <c r="HT3" s="98"/>
      <c r="HU3" s="98"/>
      <c r="HV3" s="98"/>
      <c r="HW3" s="98"/>
      <c r="HX3" s="98"/>
      <c r="HY3" s="98"/>
      <c r="HZ3" s="98"/>
      <c r="IA3" s="98"/>
      <c r="IB3" s="98"/>
      <c r="IC3" s="98"/>
      <c r="ID3" s="98"/>
      <c r="IE3" s="98"/>
      <c r="IF3" s="98"/>
      <c r="IG3" s="98"/>
      <c r="IH3" s="98"/>
      <c r="II3" s="98"/>
      <c r="IJ3" s="98"/>
      <c r="IK3" s="98"/>
      <c r="IL3" s="98"/>
      <c r="IM3" s="98"/>
      <c r="IN3" s="98"/>
      <c r="IO3" s="98"/>
      <c r="IP3" s="98"/>
      <c r="IQ3" s="98"/>
      <c r="IR3" s="98"/>
      <c r="IS3" s="98"/>
      <c r="IT3" s="98"/>
    </row>
    <row r="4" spans="1:254" ht="34.5" customHeight="1" x14ac:dyDescent="0.2">
      <c r="A4" s="100"/>
      <c r="B4" s="100"/>
      <c r="C4" s="100"/>
      <c r="D4" s="100"/>
      <c r="E4" s="100"/>
      <c r="F4" s="101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8"/>
      <c r="EH4" s="98"/>
      <c r="EI4" s="98"/>
      <c r="EJ4" s="98"/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8"/>
      <c r="EV4" s="98"/>
      <c r="EW4" s="98"/>
      <c r="EX4" s="98"/>
      <c r="EY4" s="98"/>
      <c r="EZ4" s="98"/>
      <c r="FA4" s="98"/>
      <c r="FB4" s="98"/>
      <c r="FC4" s="98"/>
      <c r="FD4" s="98"/>
      <c r="FE4" s="98"/>
      <c r="FF4" s="98"/>
      <c r="FG4" s="98"/>
      <c r="FH4" s="98"/>
      <c r="FI4" s="98"/>
      <c r="FJ4" s="98"/>
      <c r="FK4" s="98"/>
      <c r="FL4" s="98"/>
      <c r="FM4" s="98"/>
      <c r="FN4" s="98"/>
      <c r="FO4" s="98"/>
      <c r="FP4" s="98"/>
      <c r="FQ4" s="98"/>
      <c r="FR4" s="98"/>
      <c r="FS4" s="98"/>
      <c r="FT4" s="98"/>
      <c r="FU4" s="98"/>
      <c r="FV4" s="98"/>
      <c r="FW4" s="98"/>
      <c r="FX4" s="98"/>
      <c r="FY4" s="98"/>
      <c r="FZ4" s="98"/>
      <c r="GA4" s="98"/>
      <c r="GB4" s="98"/>
      <c r="GC4" s="98"/>
      <c r="GD4" s="98"/>
      <c r="GE4" s="98"/>
      <c r="GF4" s="98"/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8"/>
      <c r="GR4" s="98"/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8"/>
      <c r="HD4" s="98"/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8"/>
      <c r="HP4" s="98"/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8"/>
      <c r="IB4" s="98"/>
      <c r="IC4" s="98"/>
      <c r="ID4" s="98"/>
      <c r="IE4" s="98"/>
      <c r="IF4" s="98"/>
      <c r="IG4" s="98"/>
      <c r="IH4" s="98"/>
      <c r="II4" s="98"/>
      <c r="IJ4" s="98"/>
      <c r="IK4" s="98"/>
      <c r="IL4" s="98"/>
      <c r="IM4" s="98"/>
      <c r="IN4" s="98"/>
      <c r="IO4" s="98"/>
      <c r="IP4" s="98"/>
      <c r="IQ4" s="98"/>
      <c r="IR4" s="98"/>
      <c r="IS4" s="98"/>
      <c r="IT4" s="98"/>
    </row>
    <row r="5" spans="1:254" ht="29.1" customHeight="1" x14ac:dyDescent="0.2">
      <c r="A5" s="257" t="s">
        <v>158</v>
      </c>
      <c r="B5" s="257"/>
      <c r="C5" s="257"/>
      <c r="D5" s="257"/>
      <c r="E5" s="263" t="s">
        <v>92</v>
      </c>
      <c r="F5" s="263"/>
      <c r="G5" s="263"/>
      <c r="H5" s="263"/>
      <c r="I5" s="263"/>
      <c r="J5" s="264" t="s">
        <v>204</v>
      </c>
      <c r="K5" s="264"/>
      <c r="L5" s="264"/>
      <c r="M5" s="264"/>
      <c r="N5" s="264"/>
      <c r="O5" s="264"/>
      <c r="P5" s="264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  <c r="FL5" s="98"/>
      <c r="FM5" s="98"/>
      <c r="FN5" s="98"/>
      <c r="FO5" s="98"/>
      <c r="FP5" s="98"/>
      <c r="FQ5" s="98"/>
      <c r="FR5" s="98"/>
      <c r="FS5" s="98"/>
      <c r="FT5" s="98"/>
      <c r="FU5" s="98"/>
      <c r="FV5" s="98"/>
      <c r="FW5" s="98"/>
      <c r="FX5" s="98"/>
      <c r="FY5" s="98"/>
      <c r="FZ5" s="98"/>
      <c r="GA5" s="98"/>
      <c r="GB5" s="98"/>
      <c r="GC5" s="98"/>
      <c r="GD5" s="98"/>
      <c r="GE5" s="98"/>
      <c r="GF5" s="98"/>
      <c r="GG5" s="98"/>
      <c r="GH5" s="98"/>
      <c r="GI5" s="98"/>
      <c r="GJ5" s="98"/>
      <c r="GK5" s="98"/>
      <c r="GL5" s="98"/>
      <c r="GM5" s="98"/>
      <c r="GN5" s="98"/>
      <c r="GO5" s="98"/>
      <c r="GP5" s="98"/>
      <c r="GQ5" s="98"/>
      <c r="GR5" s="98"/>
      <c r="GS5" s="98"/>
      <c r="GT5" s="98"/>
      <c r="GU5" s="98"/>
      <c r="GV5" s="98"/>
      <c r="GW5" s="98"/>
      <c r="GX5" s="98"/>
      <c r="GY5" s="98"/>
      <c r="GZ5" s="98"/>
      <c r="HA5" s="98"/>
      <c r="HB5" s="98"/>
      <c r="HC5" s="98"/>
      <c r="HD5" s="98"/>
      <c r="HE5" s="98"/>
      <c r="HF5" s="98"/>
      <c r="HG5" s="98"/>
      <c r="HH5" s="98"/>
      <c r="HI5" s="98"/>
      <c r="HJ5" s="98"/>
      <c r="HK5" s="98"/>
      <c r="HL5" s="98"/>
      <c r="HM5" s="98"/>
      <c r="HN5" s="98"/>
      <c r="HO5" s="98"/>
      <c r="HP5" s="98"/>
      <c r="HQ5" s="98"/>
      <c r="HR5" s="98"/>
      <c r="HS5" s="98"/>
      <c r="HT5" s="98"/>
      <c r="HU5" s="98"/>
      <c r="HV5" s="98"/>
      <c r="HW5" s="98"/>
      <c r="HX5" s="98"/>
      <c r="HY5" s="98"/>
      <c r="HZ5" s="98"/>
      <c r="IA5" s="98"/>
      <c r="IB5" s="98"/>
      <c r="IC5" s="98"/>
      <c r="ID5" s="98"/>
      <c r="IE5" s="98"/>
      <c r="IF5" s="98"/>
      <c r="IG5" s="98"/>
      <c r="IH5" s="98"/>
      <c r="II5" s="98"/>
      <c r="IJ5" s="98"/>
      <c r="IK5" s="98"/>
      <c r="IL5" s="98"/>
      <c r="IM5" s="98"/>
      <c r="IN5" s="98"/>
      <c r="IO5" s="98"/>
      <c r="IP5" s="98"/>
      <c r="IQ5" s="98"/>
      <c r="IR5" s="98"/>
      <c r="IS5" s="98"/>
      <c r="IT5" s="98"/>
    </row>
    <row r="6" spans="1:254" ht="22.35" customHeight="1" x14ac:dyDescent="0.2">
      <c r="A6" s="265" t="s">
        <v>159</v>
      </c>
      <c r="B6" s="265"/>
      <c r="C6" s="265"/>
      <c r="D6" s="265"/>
      <c r="E6" s="266" t="s">
        <v>212</v>
      </c>
      <c r="F6" s="266"/>
      <c r="G6" s="267" t="s">
        <v>160</v>
      </c>
      <c r="H6" s="267"/>
      <c r="I6" s="267"/>
      <c r="J6" s="130" t="s">
        <v>18</v>
      </c>
      <c r="K6" s="130" t="s">
        <v>19</v>
      </c>
      <c r="L6" s="130" t="s">
        <v>20</v>
      </c>
      <c r="M6" s="268" t="s">
        <v>21</v>
      </c>
      <c r="N6" s="130" t="s">
        <v>18</v>
      </c>
      <c r="O6" s="130" t="s">
        <v>19</v>
      </c>
      <c r="P6" s="130" t="s">
        <v>20</v>
      </c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8"/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98"/>
      <c r="CO6" s="98"/>
      <c r="CP6" s="98"/>
      <c r="CQ6" s="98"/>
      <c r="CR6" s="98"/>
      <c r="CS6" s="98"/>
      <c r="CT6" s="98"/>
      <c r="CU6" s="98"/>
      <c r="CV6" s="98"/>
      <c r="CW6" s="98"/>
      <c r="CX6" s="98"/>
      <c r="CY6" s="98"/>
      <c r="CZ6" s="98"/>
      <c r="DA6" s="98"/>
      <c r="DB6" s="98"/>
      <c r="DC6" s="98"/>
      <c r="DD6" s="98"/>
      <c r="DE6" s="98"/>
      <c r="DF6" s="98"/>
      <c r="DG6" s="98"/>
      <c r="DH6" s="98"/>
      <c r="DI6" s="98"/>
      <c r="DJ6" s="98"/>
      <c r="DK6" s="98"/>
      <c r="DL6" s="98"/>
      <c r="DM6" s="98"/>
      <c r="DN6" s="98"/>
      <c r="DO6" s="98"/>
      <c r="DP6" s="98"/>
      <c r="DQ6" s="98"/>
      <c r="DR6" s="98"/>
      <c r="DS6" s="98"/>
      <c r="DT6" s="98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V6" s="98"/>
      <c r="EW6" s="98"/>
      <c r="EX6" s="98"/>
      <c r="EY6" s="98"/>
      <c r="EZ6" s="98"/>
      <c r="FA6" s="98"/>
      <c r="FB6" s="98"/>
      <c r="FC6" s="98"/>
      <c r="FD6" s="98"/>
      <c r="FE6" s="98"/>
      <c r="FF6" s="98"/>
      <c r="FG6" s="98"/>
      <c r="FH6" s="98"/>
      <c r="FI6" s="98"/>
      <c r="FJ6" s="98"/>
      <c r="FK6" s="98"/>
      <c r="FL6" s="98"/>
      <c r="FM6" s="98"/>
      <c r="FN6" s="98"/>
      <c r="FO6" s="98"/>
      <c r="FP6" s="98"/>
      <c r="FQ6" s="98"/>
      <c r="FR6" s="98"/>
      <c r="FS6" s="98"/>
      <c r="FT6" s="98"/>
      <c r="FU6" s="98"/>
      <c r="FV6" s="98"/>
      <c r="FW6" s="98"/>
      <c r="FX6" s="98"/>
      <c r="FY6" s="98"/>
      <c r="FZ6" s="98"/>
      <c r="GA6" s="98"/>
      <c r="GB6" s="98"/>
      <c r="GC6" s="98"/>
      <c r="GD6" s="98"/>
      <c r="GE6" s="98"/>
      <c r="GF6" s="98"/>
      <c r="GG6" s="98"/>
      <c r="GH6" s="98"/>
      <c r="GI6" s="98"/>
      <c r="GJ6" s="98"/>
      <c r="GK6" s="98"/>
      <c r="GL6" s="98"/>
      <c r="GM6" s="98"/>
      <c r="GN6" s="98"/>
      <c r="GO6" s="98"/>
      <c r="GP6" s="98"/>
      <c r="GQ6" s="98"/>
      <c r="GR6" s="98"/>
      <c r="GS6" s="98"/>
      <c r="GT6" s="98"/>
      <c r="GU6" s="98"/>
      <c r="GV6" s="98"/>
      <c r="GW6" s="98"/>
      <c r="GX6" s="98"/>
      <c r="GY6" s="98"/>
      <c r="GZ6" s="98"/>
      <c r="HA6" s="98"/>
      <c r="HB6" s="98"/>
      <c r="HC6" s="98"/>
      <c r="HD6" s="98"/>
      <c r="HE6" s="98"/>
      <c r="HF6" s="98"/>
      <c r="HG6" s="98"/>
      <c r="HH6" s="98"/>
      <c r="HI6" s="98"/>
      <c r="HJ6" s="98"/>
      <c r="HK6" s="98"/>
      <c r="HL6" s="98"/>
      <c r="HM6" s="98"/>
      <c r="HN6" s="98"/>
      <c r="HO6" s="98"/>
      <c r="HP6" s="98"/>
      <c r="HQ6" s="98"/>
      <c r="HR6" s="98"/>
      <c r="HS6" s="98"/>
      <c r="HT6" s="98"/>
      <c r="HU6" s="98"/>
      <c r="HV6" s="98"/>
      <c r="HW6" s="98"/>
      <c r="HX6" s="98"/>
      <c r="HY6" s="98"/>
      <c r="HZ6" s="98"/>
      <c r="IA6" s="98"/>
      <c r="IB6" s="98"/>
      <c r="IC6" s="98"/>
      <c r="ID6" s="98"/>
      <c r="IE6" s="98"/>
      <c r="IF6" s="98"/>
      <c r="IG6" s="98"/>
      <c r="IH6" s="98"/>
      <c r="II6" s="98"/>
      <c r="IJ6" s="98"/>
      <c r="IK6" s="98"/>
      <c r="IL6" s="98"/>
      <c r="IM6" s="98"/>
      <c r="IN6" s="98"/>
      <c r="IO6" s="98"/>
      <c r="IP6" s="98"/>
      <c r="IQ6" s="98"/>
      <c r="IR6" s="98"/>
      <c r="IS6" s="98"/>
      <c r="IT6" s="98"/>
    </row>
    <row r="7" spans="1:254" ht="22.35" customHeight="1" x14ac:dyDescent="0.2">
      <c r="A7" s="265"/>
      <c r="B7" s="265"/>
      <c r="C7" s="265"/>
      <c r="D7" s="265"/>
      <c r="E7" s="266"/>
      <c r="F7" s="266"/>
      <c r="G7" s="267"/>
      <c r="H7" s="267"/>
      <c r="I7" s="267"/>
      <c r="J7" s="138">
        <v>1</v>
      </c>
      <c r="K7" s="138">
        <v>7</v>
      </c>
      <c r="L7" s="139">
        <v>2021</v>
      </c>
      <c r="M7" s="268"/>
      <c r="N7" s="138">
        <v>31</v>
      </c>
      <c r="O7" s="138">
        <v>7</v>
      </c>
      <c r="P7" s="139">
        <v>2021</v>
      </c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  <c r="DQ7" s="98"/>
      <c r="DR7" s="98"/>
      <c r="DS7" s="98"/>
      <c r="DT7" s="98"/>
      <c r="DU7" s="98"/>
      <c r="DV7" s="98"/>
      <c r="DW7" s="98"/>
      <c r="DX7" s="98"/>
      <c r="DY7" s="98"/>
      <c r="DZ7" s="98"/>
      <c r="EA7" s="98"/>
      <c r="EB7" s="98"/>
      <c r="EC7" s="98"/>
      <c r="ED7" s="98"/>
      <c r="EE7" s="98"/>
      <c r="EF7" s="98"/>
      <c r="EG7" s="98"/>
      <c r="EH7" s="98"/>
      <c r="EI7" s="98"/>
      <c r="EJ7" s="98"/>
      <c r="EK7" s="98"/>
      <c r="EL7" s="98"/>
      <c r="EM7" s="98"/>
      <c r="EN7" s="98"/>
      <c r="EO7" s="98"/>
      <c r="EP7" s="98"/>
      <c r="EQ7" s="98"/>
      <c r="ER7" s="98"/>
      <c r="ES7" s="98"/>
      <c r="ET7" s="98"/>
      <c r="EU7" s="98"/>
      <c r="EV7" s="98"/>
      <c r="EW7" s="98"/>
      <c r="EX7" s="98"/>
      <c r="EY7" s="98"/>
      <c r="EZ7" s="98"/>
      <c r="FA7" s="98"/>
      <c r="FB7" s="98"/>
      <c r="FC7" s="98"/>
      <c r="FD7" s="98"/>
      <c r="FE7" s="98"/>
      <c r="FF7" s="98"/>
      <c r="FG7" s="98"/>
      <c r="FH7" s="98"/>
      <c r="FI7" s="98"/>
      <c r="FJ7" s="98"/>
      <c r="FK7" s="98"/>
      <c r="FL7" s="98"/>
      <c r="FM7" s="98"/>
      <c r="FN7" s="98"/>
      <c r="FO7" s="98"/>
      <c r="FP7" s="98"/>
      <c r="FQ7" s="98"/>
      <c r="FR7" s="98"/>
      <c r="FS7" s="98"/>
      <c r="FT7" s="98"/>
      <c r="FU7" s="98"/>
      <c r="FV7" s="98"/>
      <c r="FW7" s="98"/>
      <c r="FX7" s="98"/>
      <c r="FY7" s="98"/>
      <c r="FZ7" s="98"/>
      <c r="GA7" s="98"/>
      <c r="GB7" s="98"/>
      <c r="GC7" s="98"/>
      <c r="GD7" s="98"/>
      <c r="GE7" s="98"/>
      <c r="GF7" s="98"/>
      <c r="GG7" s="98"/>
      <c r="GH7" s="98"/>
      <c r="GI7" s="98"/>
      <c r="GJ7" s="98"/>
      <c r="GK7" s="98"/>
      <c r="GL7" s="98"/>
      <c r="GM7" s="98"/>
      <c r="GN7" s="98"/>
      <c r="GO7" s="98"/>
      <c r="GP7" s="98"/>
      <c r="GQ7" s="98"/>
      <c r="GR7" s="98"/>
      <c r="GS7" s="98"/>
      <c r="GT7" s="98"/>
      <c r="GU7" s="98"/>
      <c r="GV7" s="98"/>
      <c r="GW7" s="98"/>
      <c r="GX7" s="98"/>
      <c r="GY7" s="98"/>
      <c r="GZ7" s="98"/>
      <c r="HA7" s="98"/>
      <c r="HB7" s="98"/>
      <c r="HC7" s="98"/>
      <c r="HD7" s="98"/>
      <c r="HE7" s="98"/>
      <c r="HF7" s="98"/>
      <c r="HG7" s="98"/>
      <c r="HH7" s="98"/>
      <c r="HI7" s="98"/>
      <c r="HJ7" s="98"/>
      <c r="HK7" s="98"/>
      <c r="HL7" s="98"/>
      <c r="HM7" s="98"/>
      <c r="HN7" s="98"/>
      <c r="HO7" s="98"/>
      <c r="HP7" s="98"/>
      <c r="HQ7" s="98"/>
      <c r="HR7" s="98"/>
      <c r="HS7" s="98"/>
      <c r="HT7" s="98"/>
      <c r="HU7" s="98"/>
      <c r="HV7" s="98"/>
      <c r="HW7" s="98"/>
      <c r="HX7" s="98"/>
      <c r="HY7" s="98"/>
      <c r="HZ7" s="98"/>
      <c r="IA7" s="98"/>
      <c r="IB7" s="98"/>
      <c r="IC7" s="98"/>
      <c r="ID7" s="98"/>
      <c r="IE7" s="98"/>
      <c r="IF7" s="98"/>
      <c r="IG7" s="98"/>
      <c r="IH7" s="98"/>
      <c r="II7" s="98"/>
      <c r="IJ7" s="98"/>
      <c r="IK7" s="98"/>
      <c r="IL7" s="98"/>
      <c r="IM7" s="98"/>
      <c r="IN7" s="98"/>
      <c r="IO7" s="98"/>
      <c r="IP7" s="98"/>
      <c r="IQ7" s="98"/>
      <c r="IR7" s="98"/>
      <c r="IS7" s="98"/>
      <c r="IT7" s="98"/>
    </row>
    <row r="8" spans="1:254" ht="42.95" customHeight="1" x14ac:dyDescent="0.2">
      <c r="A8" s="259" t="s">
        <v>161</v>
      </c>
      <c r="B8" s="259"/>
      <c r="C8" s="259"/>
      <c r="D8" s="259"/>
      <c r="E8" s="260" t="s">
        <v>208</v>
      </c>
      <c r="F8" s="260"/>
      <c r="G8" s="260"/>
      <c r="H8" s="260"/>
      <c r="I8" s="260"/>
      <c r="J8" s="131" t="s">
        <v>162</v>
      </c>
      <c r="K8" s="261">
        <v>52965893</v>
      </c>
      <c r="L8" s="261"/>
      <c r="M8" s="261"/>
      <c r="N8" s="131" t="s">
        <v>163</v>
      </c>
      <c r="O8" s="260" t="s">
        <v>199</v>
      </c>
      <c r="P8" s="260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8"/>
      <c r="BW8" s="98"/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CR8" s="98"/>
      <c r="CS8" s="98"/>
      <c r="CT8" s="98"/>
      <c r="CU8" s="98"/>
      <c r="CV8" s="98"/>
      <c r="CW8" s="98"/>
      <c r="CX8" s="98"/>
      <c r="CY8" s="98"/>
      <c r="CZ8" s="98"/>
      <c r="DA8" s="98"/>
      <c r="DB8" s="98"/>
      <c r="DC8" s="98"/>
      <c r="DD8" s="98"/>
      <c r="DE8" s="98"/>
      <c r="DF8" s="98"/>
      <c r="DG8" s="98"/>
      <c r="DH8" s="98"/>
      <c r="DI8" s="98"/>
      <c r="DJ8" s="98"/>
      <c r="DK8" s="98"/>
      <c r="DL8" s="98"/>
      <c r="DM8" s="98"/>
      <c r="DN8" s="98"/>
      <c r="DO8" s="98"/>
      <c r="DP8" s="98"/>
      <c r="DQ8" s="98"/>
      <c r="DR8" s="98"/>
      <c r="DS8" s="98"/>
      <c r="DT8" s="98"/>
      <c r="DU8" s="98"/>
      <c r="DV8" s="98"/>
      <c r="DW8" s="98"/>
      <c r="DX8" s="98"/>
      <c r="DY8" s="98"/>
      <c r="DZ8" s="98"/>
      <c r="EA8" s="98"/>
      <c r="EB8" s="98"/>
      <c r="EC8" s="98"/>
      <c r="ED8" s="98"/>
      <c r="EE8" s="98"/>
      <c r="EF8" s="98"/>
      <c r="EG8" s="98"/>
      <c r="EH8" s="98"/>
      <c r="EI8" s="98"/>
      <c r="EJ8" s="98"/>
      <c r="EK8" s="98"/>
      <c r="EL8" s="98"/>
      <c r="EM8" s="98"/>
      <c r="EN8" s="98"/>
      <c r="EO8" s="98"/>
      <c r="EP8" s="98"/>
      <c r="EQ8" s="98"/>
      <c r="ER8" s="98"/>
      <c r="ES8" s="98"/>
      <c r="ET8" s="98"/>
      <c r="EU8" s="98"/>
      <c r="EV8" s="98"/>
      <c r="EW8" s="98"/>
      <c r="EX8" s="98"/>
      <c r="EY8" s="98"/>
      <c r="EZ8" s="98"/>
      <c r="FA8" s="98"/>
      <c r="FB8" s="98"/>
      <c r="FC8" s="98"/>
      <c r="FD8" s="98"/>
      <c r="FE8" s="98"/>
      <c r="FF8" s="98"/>
      <c r="FG8" s="98"/>
      <c r="FH8" s="98"/>
      <c r="FI8" s="98"/>
      <c r="FJ8" s="98"/>
      <c r="FK8" s="98"/>
      <c r="FL8" s="98"/>
      <c r="FM8" s="98"/>
      <c r="FN8" s="98"/>
      <c r="FO8" s="98"/>
      <c r="FP8" s="98"/>
      <c r="FQ8" s="98"/>
      <c r="FR8" s="98"/>
      <c r="FS8" s="98"/>
      <c r="FT8" s="98"/>
      <c r="FU8" s="98"/>
      <c r="FV8" s="98"/>
      <c r="FW8" s="98"/>
      <c r="FX8" s="98"/>
      <c r="FY8" s="98"/>
      <c r="FZ8" s="98"/>
      <c r="GA8" s="98"/>
      <c r="GB8" s="98"/>
      <c r="GC8" s="98"/>
      <c r="GD8" s="98"/>
      <c r="GE8" s="98"/>
      <c r="GF8" s="98"/>
      <c r="GG8" s="98"/>
      <c r="GH8" s="98"/>
      <c r="GI8" s="98"/>
      <c r="GJ8" s="98"/>
      <c r="GK8" s="98"/>
      <c r="GL8" s="98"/>
      <c r="GM8" s="98"/>
      <c r="GN8" s="98"/>
      <c r="GO8" s="98"/>
      <c r="GP8" s="98"/>
      <c r="GQ8" s="98"/>
      <c r="GR8" s="98"/>
      <c r="GS8" s="98"/>
      <c r="GT8" s="98"/>
      <c r="GU8" s="98"/>
      <c r="GV8" s="98"/>
      <c r="GW8" s="98"/>
      <c r="GX8" s="98"/>
      <c r="GY8" s="98"/>
      <c r="GZ8" s="98"/>
      <c r="HA8" s="98"/>
      <c r="HB8" s="98"/>
      <c r="HC8" s="98"/>
      <c r="HD8" s="98"/>
      <c r="HE8" s="98"/>
      <c r="HF8" s="98"/>
      <c r="HG8" s="98"/>
      <c r="HH8" s="98"/>
      <c r="HI8" s="98"/>
      <c r="HJ8" s="98"/>
      <c r="HK8" s="98"/>
      <c r="HL8" s="98"/>
      <c r="HM8" s="98"/>
      <c r="HN8" s="98"/>
      <c r="HO8" s="98"/>
      <c r="HP8" s="98"/>
      <c r="HQ8" s="98"/>
      <c r="HR8" s="98"/>
      <c r="HS8" s="98"/>
      <c r="HT8" s="98"/>
      <c r="HU8" s="98"/>
      <c r="HV8" s="98"/>
      <c r="HW8" s="98"/>
      <c r="HX8" s="98"/>
      <c r="HY8" s="98"/>
      <c r="HZ8" s="98"/>
      <c r="IA8" s="98"/>
      <c r="IB8" s="98"/>
      <c r="IC8" s="98"/>
      <c r="ID8" s="98"/>
      <c r="IE8" s="98"/>
      <c r="IF8" s="98"/>
      <c r="IG8" s="98"/>
      <c r="IH8" s="98"/>
      <c r="II8" s="98"/>
      <c r="IJ8" s="98"/>
      <c r="IK8" s="98"/>
      <c r="IL8" s="98"/>
      <c r="IM8" s="98"/>
      <c r="IN8" s="98"/>
      <c r="IO8" s="98"/>
      <c r="IP8" s="98"/>
      <c r="IQ8" s="98"/>
      <c r="IR8" s="98"/>
      <c r="IS8" s="98"/>
      <c r="IT8" s="98"/>
    </row>
    <row r="9" spans="1:254" ht="35.25" customHeight="1" x14ac:dyDescent="0.2">
      <c r="A9" s="262" t="s">
        <v>170</v>
      </c>
      <c r="B9" s="262"/>
      <c r="C9" s="262"/>
      <c r="D9" s="262"/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2"/>
      <c r="P9" s="262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N9" s="98"/>
      <c r="CO9" s="98"/>
      <c r="CP9" s="98"/>
      <c r="CQ9" s="98"/>
      <c r="CR9" s="98"/>
      <c r="CS9" s="98"/>
      <c r="CT9" s="98"/>
      <c r="CU9" s="98"/>
      <c r="CV9" s="98"/>
      <c r="CW9" s="98"/>
      <c r="CX9" s="98"/>
      <c r="CY9" s="98"/>
      <c r="CZ9" s="98"/>
      <c r="DA9" s="98"/>
      <c r="DB9" s="98"/>
      <c r="DC9" s="98"/>
      <c r="DD9" s="98"/>
      <c r="DE9" s="98"/>
      <c r="DF9" s="98"/>
      <c r="DG9" s="98"/>
      <c r="DH9" s="98"/>
      <c r="DI9" s="98"/>
      <c r="DJ9" s="98"/>
      <c r="DK9" s="98"/>
      <c r="DL9" s="98"/>
      <c r="DM9" s="98"/>
      <c r="DN9" s="98"/>
      <c r="DO9" s="98"/>
      <c r="DP9" s="98"/>
      <c r="DQ9" s="98"/>
      <c r="DR9" s="98"/>
      <c r="DS9" s="98"/>
      <c r="DT9" s="98"/>
      <c r="DU9" s="98"/>
      <c r="DV9" s="98"/>
      <c r="DW9" s="98"/>
      <c r="DX9" s="98"/>
      <c r="DY9" s="98"/>
      <c r="DZ9" s="98"/>
      <c r="EA9" s="98"/>
      <c r="EB9" s="98"/>
      <c r="EC9" s="98"/>
      <c r="ED9" s="98"/>
      <c r="EE9" s="98"/>
      <c r="EF9" s="98"/>
      <c r="EG9" s="98"/>
      <c r="EH9" s="98"/>
      <c r="EI9" s="98"/>
      <c r="EJ9" s="98"/>
      <c r="EK9" s="98"/>
      <c r="EL9" s="98"/>
      <c r="EM9" s="98"/>
      <c r="EN9" s="98"/>
      <c r="EO9" s="98"/>
      <c r="EP9" s="98"/>
      <c r="EQ9" s="98"/>
      <c r="ER9" s="98"/>
      <c r="ES9" s="98"/>
      <c r="ET9" s="98"/>
      <c r="EU9" s="98"/>
      <c r="EV9" s="98"/>
      <c r="EW9" s="98"/>
      <c r="EX9" s="98"/>
      <c r="EY9" s="98"/>
      <c r="EZ9" s="98"/>
      <c r="FA9" s="98"/>
      <c r="FB9" s="98"/>
      <c r="FC9" s="98"/>
      <c r="FD9" s="98"/>
      <c r="FE9" s="98"/>
      <c r="FF9" s="98"/>
      <c r="FG9" s="98"/>
      <c r="FH9" s="98"/>
      <c r="FI9" s="98"/>
      <c r="FJ9" s="98"/>
      <c r="FK9" s="98"/>
      <c r="FL9" s="98"/>
      <c r="FM9" s="98"/>
      <c r="FN9" s="98"/>
      <c r="FO9" s="98"/>
      <c r="FP9" s="98"/>
      <c r="FQ9" s="98"/>
      <c r="FR9" s="98"/>
      <c r="FS9" s="98"/>
      <c r="FT9" s="98"/>
      <c r="FU9" s="98"/>
      <c r="FV9" s="98"/>
      <c r="FW9" s="98"/>
      <c r="FX9" s="98"/>
      <c r="FY9" s="98"/>
      <c r="FZ9" s="98"/>
      <c r="GA9" s="98"/>
      <c r="GB9" s="98"/>
      <c r="GC9" s="98"/>
      <c r="GD9" s="98"/>
      <c r="GE9" s="98"/>
      <c r="GF9" s="98"/>
      <c r="GG9" s="98"/>
      <c r="GH9" s="98"/>
      <c r="GI9" s="98"/>
      <c r="GJ9" s="98"/>
      <c r="GK9" s="98"/>
      <c r="GL9" s="98"/>
      <c r="GM9" s="98"/>
      <c r="GN9" s="98"/>
      <c r="GO9" s="98"/>
      <c r="GP9" s="98"/>
      <c r="GQ9" s="98"/>
      <c r="GR9" s="98"/>
      <c r="GS9" s="98"/>
      <c r="GT9" s="98"/>
      <c r="GU9" s="98"/>
      <c r="GV9" s="98"/>
      <c r="GW9" s="98"/>
      <c r="GX9" s="98"/>
      <c r="GY9" s="98"/>
      <c r="GZ9" s="98"/>
      <c r="HA9" s="98"/>
      <c r="HB9" s="98"/>
      <c r="HC9" s="98"/>
      <c r="HD9" s="98"/>
      <c r="HE9" s="98"/>
      <c r="HF9" s="98"/>
      <c r="HG9" s="98"/>
      <c r="HH9" s="98"/>
      <c r="HI9" s="98"/>
      <c r="HJ9" s="98"/>
      <c r="HK9" s="98"/>
      <c r="HL9" s="98"/>
      <c r="HM9" s="98"/>
      <c r="HN9" s="98"/>
      <c r="HO9" s="98"/>
      <c r="HP9" s="98"/>
      <c r="HQ9" s="98"/>
      <c r="HR9" s="98"/>
      <c r="HS9" s="98"/>
      <c r="HT9" s="98"/>
      <c r="HU9" s="98"/>
      <c r="HV9" s="98"/>
      <c r="HW9" s="98"/>
      <c r="HX9" s="98"/>
      <c r="HY9" s="98"/>
      <c r="HZ9" s="98"/>
      <c r="IA9" s="98"/>
      <c r="IB9" s="98"/>
      <c r="IC9" s="98"/>
      <c r="ID9" s="98"/>
      <c r="IE9" s="98"/>
      <c r="IF9" s="98"/>
      <c r="IG9" s="98"/>
      <c r="IH9" s="98"/>
      <c r="II9" s="98"/>
      <c r="IJ9" s="98"/>
      <c r="IK9" s="98"/>
      <c r="IL9" s="98"/>
      <c r="IM9" s="98"/>
      <c r="IN9" s="98"/>
      <c r="IO9" s="98"/>
      <c r="IP9" s="98"/>
      <c r="IQ9" s="98"/>
      <c r="IR9" s="98"/>
      <c r="IS9" s="98"/>
      <c r="IT9" s="98"/>
    </row>
    <row r="10" spans="1:254" ht="24.75" customHeight="1" x14ac:dyDescent="0.2">
      <c r="A10" s="257" t="s">
        <v>171</v>
      </c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V10" s="98"/>
      <c r="CW10" s="98"/>
      <c r="CX10" s="98"/>
      <c r="CY10" s="98"/>
      <c r="CZ10" s="98"/>
      <c r="DA10" s="98"/>
      <c r="DB10" s="98"/>
      <c r="DC10" s="98"/>
      <c r="DD10" s="98"/>
      <c r="DE10" s="98"/>
      <c r="DF10" s="98"/>
      <c r="DG10" s="98"/>
      <c r="DH10" s="98"/>
      <c r="DI10" s="98"/>
      <c r="DJ10" s="98"/>
      <c r="DK10" s="98"/>
      <c r="DL10" s="98"/>
      <c r="DM10" s="98"/>
      <c r="DN10" s="98"/>
      <c r="DO10" s="98"/>
      <c r="DP10" s="98"/>
      <c r="DQ10" s="98"/>
      <c r="DR10" s="98"/>
      <c r="DS10" s="98"/>
      <c r="DT10" s="98"/>
      <c r="DU10" s="98"/>
      <c r="DV10" s="98"/>
      <c r="DW10" s="98"/>
      <c r="DX10" s="98"/>
      <c r="DY10" s="98"/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98"/>
      <c r="EN10" s="98"/>
      <c r="EO10" s="98"/>
      <c r="EP10" s="98"/>
      <c r="EQ10" s="98"/>
      <c r="ER10" s="98"/>
      <c r="ES10" s="98"/>
      <c r="ET10" s="98"/>
      <c r="EU10" s="98"/>
      <c r="EV10" s="98"/>
      <c r="EW10" s="98"/>
      <c r="EX10" s="98"/>
      <c r="EY10" s="98"/>
      <c r="EZ10" s="98"/>
      <c r="FA10" s="98"/>
      <c r="FB10" s="98"/>
      <c r="FC10" s="98"/>
      <c r="FD10" s="98"/>
      <c r="FE10" s="98"/>
      <c r="FF10" s="98"/>
      <c r="FG10" s="98"/>
      <c r="FH10" s="98"/>
      <c r="FI10" s="98"/>
      <c r="FJ10" s="98"/>
      <c r="FK10" s="98"/>
      <c r="FL10" s="98"/>
      <c r="FM10" s="98"/>
      <c r="FN10" s="98"/>
      <c r="FO10" s="98"/>
      <c r="FP10" s="98"/>
      <c r="FQ10" s="98"/>
      <c r="FR10" s="98"/>
      <c r="FS10" s="98"/>
      <c r="FT10" s="98"/>
      <c r="FU10" s="98"/>
      <c r="FV10" s="98"/>
      <c r="FW10" s="98"/>
      <c r="FX10" s="98"/>
      <c r="FY10" s="98"/>
      <c r="FZ10" s="98"/>
      <c r="GA10" s="98"/>
      <c r="GB10" s="98"/>
      <c r="GC10" s="98"/>
      <c r="GD10" s="98"/>
      <c r="GE10" s="98"/>
      <c r="GF10" s="98"/>
      <c r="GG10" s="98"/>
      <c r="GH10" s="98"/>
      <c r="GI10" s="98"/>
      <c r="GJ10" s="98"/>
      <c r="GK10" s="98"/>
      <c r="GL10" s="98"/>
      <c r="GM10" s="98"/>
      <c r="GN10" s="98"/>
      <c r="GO10" s="98"/>
      <c r="GP10" s="98"/>
      <c r="GQ10" s="98"/>
      <c r="GR10" s="98"/>
      <c r="GS10" s="98"/>
      <c r="GT10" s="98"/>
      <c r="GU10" s="98"/>
      <c r="GV10" s="98"/>
      <c r="GW10" s="98"/>
      <c r="GX10" s="98"/>
      <c r="GY10" s="98"/>
      <c r="GZ10" s="98"/>
      <c r="HA10" s="98"/>
      <c r="HB10" s="98"/>
      <c r="HC10" s="98"/>
      <c r="HD10" s="98"/>
      <c r="HE10" s="98"/>
      <c r="HF10" s="98"/>
      <c r="HG10" s="98"/>
      <c r="HH10" s="98"/>
      <c r="HI10" s="98"/>
      <c r="HJ10" s="98"/>
      <c r="HK10" s="98"/>
      <c r="HL10" s="98"/>
      <c r="HM10" s="98"/>
      <c r="HN10" s="98"/>
      <c r="HO10" s="98"/>
      <c r="HP10" s="98"/>
      <c r="HQ10" s="98"/>
      <c r="HR10" s="98"/>
      <c r="HS10" s="98"/>
      <c r="HT10" s="98"/>
      <c r="HU10" s="98"/>
      <c r="HV10" s="98"/>
      <c r="HW10" s="98"/>
      <c r="HX10" s="98"/>
      <c r="HY10" s="98"/>
      <c r="HZ10" s="98"/>
      <c r="IA10" s="98"/>
      <c r="IB10" s="98"/>
      <c r="IC10" s="98"/>
      <c r="ID10" s="98"/>
      <c r="IE10" s="98"/>
      <c r="IF10" s="98"/>
      <c r="IG10" s="98"/>
      <c r="IH10" s="98"/>
      <c r="II10" s="98"/>
      <c r="IJ10" s="98"/>
      <c r="IK10" s="98"/>
      <c r="IL10" s="98"/>
      <c r="IM10" s="98"/>
      <c r="IN10" s="98"/>
      <c r="IO10" s="98"/>
      <c r="IP10" s="98"/>
      <c r="IQ10" s="98"/>
      <c r="IR10" s="98"/>
      <c r="IS10" s="98"/>
      <c r="IT10" s="98"/>
    </row>
    <row r="11" spans="1:254" s="91" customFormat="1" ht="30.75" customHeight="1" x14ac:dyDescent="0.2">
      <c r="A11" s="258" t="s">
        <v>164</v>
      </c>
      <c r="B11" s="258"/>
      <c r="C11" s="258"/>
      <c r="D11" s="258"/>
      <c r="E11" s="258"/>
      <c r="F11" s="90" t="s">
        <v>165</v>
      </c>
      <c r="G11" s="258" t="s">
        <v>166</v>
      </c>
      <c r="H11" s="258"/>
      <c r="I11" s="258"/>
      <c r="J11" s="258"/>
      <c r="K11" s="258"/>
      <c r="L11" s="258" t="s">
        <v>167</v>
      </c>
      <c r="M11" s="258"/>
      <c r="N11" s="258"/>
      <c r="O11" s="258"/>
      <c r="P11" s="258"/>
    </row>
    <row r="12" spans="1:254" ht="158.65" customHeight="1" x14ac:dyDescent="0.2">
      <c r="A12" s="256" t="s">
        <v>172</v>
      </c>
      <c r="B12" s="256"/>
      <c r="C12" s="256"/>
      <c r="D12" s="256"/>
      <c r="E12" s="256"/>
      <c r="F12" s="92">
        <v>1</v>
      </c>
      <c r="G12" s="254" t="s">
        <v>173</v>
      </c>
      <c r="H12" s="254"/>
      <c r="I12" s="254"/>
      <c r="J12" s="254"/>
      <c r="K12" s="254"/>
      <c r="L12" s="254" t="s">
        <v>174</v>
      </c>
      <c r="M12" s="254"/>
      <c r="N12" s="254"/>
      <c r="O12" s="254"/>
      <c r="P12" s="254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  <c r="DQ12" s="98"/>
      <c r="DR12" s="98"/>
      <c r="DS12" s="98"/>
      <c r="DT12" s="98"/>
      <c r="DU12" s="98"/>
      <c r="DV12" s="98"/>
      <c r="DW12" s="98"/>
      <c r="DX12" s="98"/>
      <c r="DY12" s="98"/>
      <c r="DZ12" s="98"/>
      <c r="EA12" s="98"/>
      <c r="EB12" s="98"/>
      <c r="EC12" s="98"/>
      <c r="ED12" s="98"/>
      <c r="EE12" s="98"/>
      <c r="EF12" s="98"/>
      <c r="EG12" s="98"/>
      <c r="EH12" s="98"/>
      <c r="EI12" s="98"/>
      <c r="EJ12" s="98"/>
      <c r="EK12" s="98"/>
      <c r="EL12" s="98"/>
      <c r="EM12" s="98"/>
      <c r="EN12" s="98"/>
      <c r="EO12" s="98"/>
      <c r="EP12" s="98"/>
      <c r="EQ12" s="98"/>
      <c r="ER12" s="98"/>
      <c r="ES12" s="98"/>
      <c r="ET12" s="98"/>
      <c r="EU12" s="98"/>
      <c r="EV12" s="98"/>
      <c r="EW12" s="98"/>
      <c r="EX12" s="98"/>
      <c r="EY12" s="98"/>
      <c r="EZ12" s="98"/>
      <c r="FA12" s="98"/>
      <c r="FB12" s="98"/>
      <c r="FC12" s="98"/>
      <c r="FD12" s="98"/>
      <c r="FE12" s="98"/>
      <c r="FF12" s="98"/>
      <c r="FG12" s="98"/>
      <c r="FH12" s="98"/>
      <c r="FI12" s="98"/>
      <c r="FJ12" s="98"/>
      <c r="FK12" s="98"/>
      <c r="FL12" s="98"/>
      <c r="FM12" s="98"/>
      <c r="FN12" s="98"/>
      <c r="FO12" s="98"/>
      <c r="FP12" s="98"/>
      <c r="FQ12" s="98"/>
      <c r="FR12" s="98"/>
      <c r="FS12" s="98"/>
      <c r="FT12" s="98"/>
      <c r="FU12" s="98"/>
      <c r="FV12" s="98"/>
      <c r="FW12" s="98"/>
      <c r="FX12" s="98"/>
      <c r="FY12" s="98"/>
      <c r="FZ12" s="98"/>
      <c r="GA12" s="98"/>
      <c r="GB12" s="98"/>
      <c r="GC12" s="98"/>
      <c r="GD12" s="98"/>
      <c r="GE12" s="98"/>
      <c r="GF12" s="98"/>
      <c r="GG12" s="98"/>
      <c r="GH12" s="98"/>
      <c r="GI12" s="98"/>
      <c r="GJ12" s="98"/>
      <c r="GK12" s="98"/>
      <c r="GL12" s="98"/>
      <c r="GM12" s="98"/>
      <c r="GN12" s="98"/>
      <c r="GO12" s="98"/>
      <c r="GP12" s="98"/>
      <c r="GQ12" s="98"/>
      <c r="GR12" s="98"/>
      <c r="GS12" s="98"/>
      <c r="GT12" s="98"/>
      <c r="GU12" s="98"/>
      <c r="GV12" s="98"/>
      <c r="GW12" s="98"/>
      <c r="GX12" s="98"/>
      <c r="GY12" s="98"/>
      <c r="GZ12" s="98"/>
      <c r="HA12" s="98"/>
      <c r="HB12" s="98"/>
      <c r="HC12" s="98"/>
      <c r="HD12" s="98"/>
      <c r="HE12" s="98"/>
      <c r="HF12" s="98"/>
      <c r="HG12" s="98"/>
      <c r="HH12" s="98"/>
      <c r="HI12" s="98"/>
      <c r="HJ12" s="98"/>
      <c r="HK12" s="98"/>
      <c r="HL12" s="98"/>
      <c r="HM12" s="98"/>
      <c r="HN12" s="98"/>
      <c r="HO12" s="98"/>
      <c r="HP12" s="98"/>
      <c r="HQ12" s="98"/>
      <c r="HR12" s="98"/>
      <c r="HS12" s="98"/>
      <c r="HT12" s="98"/>
      <c r="HU12" s="98"/>
      <c r="HV12" s="98"/>
      <c r="HW12" s="98"/>
      <c r="HX12" s="98"/>
      <c r="HY12" s="98"/>
      <c r="HZ12" s="98"/>
      <c r="IA12" s="98"/>
      <c r="IB12" s="98"/>
      <c r="IC12" s="98"/>
      <c r="ID12" s="98"/>
      <c r="IE12" s="98"/>
      <c r="IF12" s="98"/>
      <c r="IG12" s="98"/>
      <c r="IH12" s="98"/>
      <c r="II12" s="98"/>
      <c r="IJ12" s="98"/>
      <c r="IK12" s="98"/>
      <c r="IL12" s="98"/>
      <c r="IM12" s="98"/>
      <c r="IN12" s="98"/>
      <c r="IO12" s="98"/>
      <c r="IP12" s="98"/>
      <c r="IQ12" s="98"/>
      <c r="IR12" s="98"/>
      <c r="IS12" s="98"/>
      <c r="IT12" s="98"/>
    </row>
    <row r="13" spans="1:254" ht="137.25" customHeight="1" x14ac:dyDescent="0.2">
      <c r="A13" s="254" t="s">
        <v>175</v>
      </c>
      <c r="B13" s="254"/>
      <c r="C13" s="254"/>
      <c r="D13" s="254"/>
      <c r="E13" s="254"/>
      <c r="F13" s="92">
        <v>1</v>
      </c>
      <c r="G13" s="254" t="s">
        <v>176</v>
      </c>
      <c r="H13" s="254"/>
      <c r="I13" s="254"/>
      <c r="J13" s="254"/>
      <c r="K13" s="254"/>
      <c r="L13" s="254" t="s">
        <v>168</v>
      </c>
      <c r="M13" s="254"/>
      <c r="N13" s="254"/>
      <c r="O13" s="254"/>
      <c r="P13" s="254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  <c r="DQ13" s="98"/>
      <c r="DR13" s="98"/>
      <c r="DS13" s="98"/>
      <c r="DT13" s="98"/>
      <c r="DU13" s="98"/>
      <c r="DV13" s="98"/>
      <c r="DW13" s="98"/>
      <c r="DX13" s="98"/>
      <c r="DY13" s="98"/>
      <c r="DZ13" s="98"/>
      <c r="EA13" s="98"/>
      <c r="EB13" s="98"/>
      <c r="EC13" s="98"/>
      <c r="ED13" s="98"/>
      <c r="EE13" s="98"/>
      <c r="EF13" s="98"/>
      <c r="EG13" s="98"/>
      <c r="EH13" s="98"/>
      <c r="EI13" s="98"/>
      <c r="EJ13" s="98"/>
      <c r="EK13" s="98"/>
      <c r="EL13" s="98"/>
      <c r="EM13" s="98"/>
      <c r="EN13" s="98"/>
      <c r="EO13" s="98"/>
      <c r="EP13" s="98"/>
      <c r="EQ13" s="98"/>
      <c r="ER13" s="98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8"/>
      <c r="FF13" s="98"/>
      <c r="FG13" s="98"/>
      <c r="FH13" s="98"/>
      <c r="FI13" s="98"/>
      <c r="FJ13" s="98"/>
      <c r="FK13" s="98"/>
      <c r="FL13" s="98"/>
      <c r="FM13" s="98"/>
      <c r="FN13" s="98"/>
      <c r="FO13" s="98"/>
      <c r="FP13" s="98"/>
      <c r="FQ13" s="98"/>
      <c r="FR13" s="98"/>
      <c r="FS13" s="98"/>
      <c r="FT13" s="98"/>
      <c r="FU13" s="98"/>
      <c r="FV13" s="98"/>
      <c r="FW13" s="98"/>
      <c r="FX13" s="98"/>
      <c r="FY13" s="98"/>
      <c r="FZ13" s="98"/>
      <c r="GA13" s="98"/>
      <c r="GB13" s="98"/>
      <c r="GC13" s="98"/>
      <c r="GD13" s="98"/>
      <c r="GE13" s="98"/>
      <c r="GF13" s="98"/>
      <c r="GG13" s="98"/>
      <c r="GH13" s="98"/>
      <c r="GI13" s="98"/>
      <c r="GJ13" s="98"/>
      <c r="GK13" s="98"/>
      <c r="GL13" s="98"/>
      <c r="GM13" s="98"/>
      <c r="GN13" s="98"/>
      <c r="GO13" s="98"/>
      <c r="GP13" s="98"/>
      <c r="GQ13" s="98"/>
      <c r="GR13" s="98"/>
      <c r="GS13" s="98"/>
      <c r="GT13" s="98"/>
      <c r="GU13" s="98"/>
      <c r="GV13" s="98"/>
      <c r="GW13" s="98"/>
      <c r="GX13" s="98"/>
      <c r="GY13" s="98"/>
      <c r="GZ13" s="98"/>
      <c r="HA13" s="98"/>
      <c r="HB13" s="98"/>
      <c r="HC13" s="98"/>
      <c r="HD13" s="98"/>
      <c r="HE13" s="98"/>
      <c r="HF13" s="98"/>
      <c r="HG13" s="98"/>
      <c r="HH13" s="98"/>
      <c r="HI13" s="98"/>
      <c r="HJ13" s="98"/>
      <c r="HK13" s="98"/>
      <c r="HL13" s="98"/>
      <c r="HM13" s="98"/>
      <c r="HN13" s="98"/>
      <c r="HO13" s="98"/>
      <c r="HP13" s="98"/>
      <c r="HQ13" s="98"/>
      <c r="HR13" s="98"/>
      <c r="HS13" s="98"/>
      <c r="HT13" s="98"/>
      <c r="HU13" s="98"/>
      <c r="HV13" s="98"/>
      <c r="HW13" s="98"/>
      <c r="HX13" s="98"/>
      <c r="HY13" s="98"/>
      <c r="HZ13" s="98"/>
      <c r="IA13" s="98"/>
      <c r="IB13" s="98"/>
      <c r="IC13" s="98"/>
      <c r="ID13" s="98"/>
      <c r="IE13" s="98"/>
      <c r="IF13" s="98"/>
      <c r="IG13" s="98"/>
      <c r="IH13" s="98"/>
      <c r="II13" s="98"/>
      <c r="IJ13" s="98"/>
      <c r="IK13" s="98"/>
      <c r="IL13" s="98"/>
      <c r="IM13" s="98"/>
      <c r="IN13" s="98"/>
      <c r="IO13" s="98"/>
      <c r="IP13" s="98"/>
      <c r="IQ13" s="98"/>
      <c r="IR13" s="98"/>
      <c r="IS13" s="98"/>
      <c r="IT13" s="98"/>
    </row>
    <row r="14" spans="1:254" ht="26.85" customHeight="1" x14ac:dyDescent="0.2">
      <c r="A14" s="255" t="s">
        <v>177</v>
      </c>
      <c r="B14" s="255"/>
      <c r="C14" s="255"/>
      <c r="D14" s="255"/>
      <c r="E14" s="255"/>
      <c r="F14" s="92">
        <v>1</v>
      </c>
      <c r="G14" s="254" t="s">
        <v>178</v>
      </c>
      <c r="H14" s="254"/>
      <c r="I14" s="254"/>
      <c r="J14" s="254"/>
      <c r="K14" s="254"/>
      <c r="L14" s="254" t="s">
        <v>179</v>
      </c>
      <c r="M14" s="254"/>
      <c r="N14" s="254"/>
      <c r="O14" s="254"/>
      <c r="P14" s="254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/>
      <c r="ED14" s="98"/>
      <c r="EE14" s="98"/>
      <c r="EF14" s="98"/>
      <c r="EG14" s="98"/>
      <c r="EH14" s="98"/>
      <c r="EI14" s="98"/>
      <c r="EJ14" s="98"/>
      <c r="EK14" s="98"/>
      <c r="EL14" s="98"/>
      <c r="EM14" s="98"/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98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B14" s="98"/>
      <c r="GC14" s="98"/>
      <c r="GD14" s="98"/>
      <c r="GE14" s="98"/>
      <c r="GF14" s="98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  <c r="GY14" s="98"/>
      <c r="GZ14" s="98"/>
      <c r="HA14" s="98"/>
      <c r="HB14" s="98"/>
      <c r="HC14" s="98"/>
      <c r="HD14" s="98"/>
      <c r="HE14" s="98"/>
      <c r="HF14" s="98"/>
      <c r="HG14" s="98"/>
      <c r="HH14" s="98"/>
      <c r="HI14" s="98"/>
      <c r="HJ14" s="98"/>
      <c r="HK14" s="98"/>
      <c r="HL14" s="98"/>
      <c r="HM14" s="98"/>
      <c r="HN14" s="98"/>
      <c r="HO14" s="98"/>
      <c r="HP14" s="98"/>
      <c r="HQ14" s="98"/>
      <c r="HR14" s="98"/>
      <c r="HS14" s="98"/>
      <c r="HT14" s="98"/>
      <c r="HU14" s="98"/>
      <c r="HV14" s="98"/>
      <c r="HW14" s="98"/>
      <c r="HX14" s="98"/>
      <c r="HY14" s="98"/>
      <c r="HZ14" s="98"/>
      <c r="IA14" s="98"/>
      <c r="IB14" s="98"/>
      <c r="IC14" s="98"/>
      <c r="ID14" s="98"/>
      <c r="IE14" s="98"/>
      <c r="IF14" s="98"/>
      <c r="IG14" s="98"/>
      <c r="IH14" s="98"/>
      <c r="II14" s="98"/>
      <c r="IJ14" s="98"/>
      <c r="IK14" s="98"/>
      <c r="IL14" s="98"/>
      <c r="IM14" s="98"/>
      <c r="IN14" s="98"/>
      <c r="IO14" s="98"/>
      <c r="IP14" s="98"/>
      <c r="IQ14" s="98"/>
      <c r="IR14" s="98"/>
      <c r="IS14" s="98"/>
      <c r="IT14" s="98"/>
    </row>
    <row r="15" spans="1:254" ht="133.5" customHeight="1" x14ac:dyDescent="0.2">
      <c r="A15" s="253" t="s">
        <v>180</v>
      </c>
      <c r="B15" s="253"/>
      <c r="C15" s="253"/>
      <c r="D15" s="253"/>
      <c r="E15" s="253"/>
      <c r="F15" s="92">
        <v>1</v>
      </c>
      <c r="G15" s="254" t="s">
        <v>181</v>
      </c>
      <c r="H15" s="254"/>
      <c r="I15" s="254"/>
      <c r="J15" s="254"/>
      <c r="K15" s="254"/>
      <c r="L15" s="254" t="s">
        <v>182</v>
      </c>
      <c r="M15" s="254"/>
      <c r="N15" s="254"/>
      <c r="O15" s="254"/>
      <c r="P15" s="254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98"/>
      <c r="DZ15" s="98"/>
      <c r="EA15" s="98"/>
      <c r="EB15" s="98"/>
      <c r="EC15" s="98"/>
      <c r="ED15" s="98"/>
      <c r="EE15" s="98"/>
      <c r="EF15" s="98"/>
      <c r="EG15" s="98"/>
      <c r="EH15" s="98"/>
      <c r="EI15" s="98"/>
      <c r="EJ15" s="98"/>
      <c r="EK15" s="98"/>
      <c r="EL15" s="98"/>
      <c r="EM15" s="98"/>
      <c r="EN15" s="98"/>
      <c r="EO15" s="98"/>
      <c r="EP15" s="98"/>
      <c r="EQ15" s="98"/>
      <c r="ER15" s="98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  <c r="FF15" s="98"/>
      <c r="FG15" s="98"/>
      <c r="FH15" s="98"/>
      <c r="FI15" s="98"/>
      <c r="FJ15" s="98"/>
      <c r="FK15" s="98"/>
      <c r="FL15" s="98"/>
      <c r="FM15" s="98"/>
      <c r="FN15" s="98"/>
      <c r="FO15" s="98"/>
      <c r="FP15" s="98"/>
      <c r="FQ15" s="98"/>
      <c r="FR15" s="98"/>
      <c r="FS15" s="98"/>
      <c r="FT15" s="98"/>
      <c r="FU15" s="98"/>
      <c r="FV15" s="98"/>
      <c r="FW15" s="98"/>
      <c r="FX15" s="98"/>
      <c r="FY15" s="98"/>
      <c r="FZ15" s="98"/>
      <c r="GA15" s="98"/>
      <c r="GB15" s="98"/>
      <c r="GC15" s="98"/>
      <c r="GD15" s="98"/>
      <c r="GE15" s="98"/>
      <c r="GF15" s="98"/>
      <c r="GG15" s="98"/>
      <c r="GH15" s="98"/>
      <c r="GI15" s="98"/>
      <c r="GJ15" s="98"/>
      <c r="GK15" s="98"/>
      <c r="GL15" s="98"/>
      <c r="GM15" s="98"/>
      <c r="GN15" s="98"/>
      <c r="GO15" s="98"/>
      <c r="GP15" s="98"/>
      <c r="GQ15" s="98"/>
      <c r="GR15" s="98"/>
      <c r="GS15" s="98"/>
      <c r="GT15" s="98"/>
      <c r="GU15" s="98"/>
      <c r="GV15" s="98"/>
      <c r="GW15" s="98"/>
      <c r="GX15" s="98"/>
      <c r="GY15" s="98"/>
      <c r="GZ15" s="98"/>
      <c r="HA15" s="98"/>
      <c r="HB15" s="98"/>
      <c r="HC15" s="98"/>
      <c r="HD15" s="98"/>
      <c r="HE15" s="98"/>
      <c r="HF15" s="98"/>
      <c r="HG15" s="98"/>
      <c r="HH15" s="98"/>
      <c r="HI15" s="98"/>
      <c r="HJ15" s="98"/>
      <c r="HK15" s="98"/>
      <c r="HL15" s="98"/>
      <c r="HM15" s="98"/>
      <c r="HN15" s="98"/>
      <c r="HO15" s="98"/>
      <c r="HP15" s="98"/>
      <c r="HQ15" s="98"/>
      <c r="HR15" s="98"/>
      <c r="HS15" s="98"/>
      <c r="HT15" s="98"/>
      <c r="HU15" s="98"/>
      <c r="HV15" s="98"/>
      <c r="HW15" s="98"/>
      <c r="HX15" s="98"/>
      <c r="HY15" s="98"/>
      <c r="HZ15" s="98"/>
      <c r="IA15" s="98"/>
      <c r="IB15" s="98"/>
      <c r="IC15" s="98"/>
      <c r="ID15" s="98"/>
      <c r="IE15" s="98"/>
      <c r="IF15" s="98"/>
      <c r="IG15" s="98"/>
      <c r="IH15" s="98"/>
      <c r="II15" s="98"/>
      <c r="IJ15" s="98"/>
      <c r="IK15" s="98"/>
      <c r="IL15" s="98"/>
      <c r="IM15" s="98"/>
      <c r="IN15" s="98"/>
      <c r="IO15" s="98"/>
      <c r="IP15" s="98"/>
      <c r="IQ15" s="98"/>
      <c r="IR15" s="98"/>
      <c r="IS15" s="98"/>
      <c r="IT15" s="98"/>
    </row>
    <row r="16" spans="1:254" ht="94.15" customHeight="1" x14ac:dyDescent="0.2">
      <c r="A16" s="255" t="s">
        <v>183</v>
      </c>
      <c r="B16" s="255"/>
      <c r="C16" s="255"/>
      <c r="D16" s="255"/>
      <c r="E16" s="255"/>
      <c r="F16" s="92">
        <v>1</v>
      </c>
      <c r="G16" s="254" t="s">
        <v>184</v>
      </c>
      <c r="H16" s="254"/>
      <c r="I16" s="254"/>
      <c r="J16" s="254"/>
      <c r="K16" s="254"/>
      <c r="L16" s="254" t="s">
        <v>185</v>
      </c>
      <c r="M16" s="254"/>
      <c r="N16" s="254"/>
      <c r="O16" s="254"/>
      <c r="P16" s="254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/>
      <c r="EO16" s="98"/>
      <c r="EP16" s="98"/>
      <c r="EQ16" s="98"/>
      <c r="ER16" s="98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98"/>
      <c r="FM16" s="98"/>
      <c r="FN16" s="98"/>
      <c r="FO16" s="98"/>
      <c r="FP16" s="98"/>
      <c r="FQ16" s="98"/>
      <c r="FR16" s="98"/>
      <c r="FS16" s="98"/>
      <c r="FT16" s="98"/>
      <c r="FU16" s="98"/>
      <c r="FV16" s="98"/>
      <c r="FW16" s="98"/>
      <c r="FX16" s="98"/>
      <c r="FY16" s="98"/>
      <c r="FZ16" s="98"/>
      <c r="GA16" s="98"/>
      <c r="GB16" s="98"/>
      <c r="GC16" s="98"/>
      <c r="GD16" s="98"/>
      <c r="GE16" s="98"/>
      <c r="GF16" s="98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  <c r="GT16" s="98"/>
      <c r="GU16" s="98"/>
      <c r="GV16" s="98"/>
      <c r="GW16" s="98"/>
      <c r="GX16" s="98"/>
      <c r="GY16" s="98"/>
      <c r="GZ16" s="98"/>
      <c r="HA16" s="98"/>
      <c r="HB16" s="98"/>
      <c r="HC16" s="98"/>
      <c r="HD16" s="98"/>
      <c r="HE16" s="98"/>
      <c r="HF16" s="98"/>
      <c r="HG16" s="98"/>
      <c r="HH16" s="98"/>
      <c r="HI16" s="98"/>
      <c r="HJ16" s="98"/>
      <c r="HK16" s="98"/>
      <c r="HL16" s="98"/>
      <c r="HM16" s="98"/>
      <c r="HN16" s="98"/>
      <c r="HO16" s="98"/>
      <c r="HP16" s="98"/>
      <c r="HQ16" s="98"/>
      <c r="HR16" s="98"/>
      <c r="HS16" s="98"/>
      <c r="HT16" s="98"/>
      <c r="HU16" s="98"/>
      <c r="HV16" s="98"/>
      <c r="HW16" s="98"/>
      <c r="HX16" s="98"/>
      <c r="HY16" s="98"/>
      <c r="HZ16" s="98"/>
      <c r="IA16" s="98"/>
      <c r="IB16" s="98"/>
      <c r="IC16" s="98"/>
      <c r="ID16" s="98"/>
      <c r="IE16" s="98"/>
      <c r="IF16" s="98"/>
      <c r="IG16" s="98"/>
      <c r="IH16" s="98"/>
      <c r="II16" s="98"/>
      <c r="IJ16" s="98"/>
      <c r="IK16" s="98"/>
      <c r="IL16" s="98"/>
      <c r="IM16" s="98"/>
      <c r="IN16" s="98"/>
      <c r="IO16" s="98"/>
      <c r="IP16" s="98"/>
      <c r="IQ16" s="98"/>
      <c r="IR16" s="98"/>
      <c r="IS16" s="98"/>
      <c r="IT16" s="98"/>
    </row>
    <row r="17" spans="1:255" ht="155.25" customHeight="1" x14ac:dyDescent="0.2">
      <c r="A17" s="255" t="s">
        <v>186</v>
      </c>
      <c r="B17" s="255"/>
      <c r="C17" s="255"/>
      <c r="D17" s="255"/>
      <c r="E17" s="255"/>
      <c r="F17" s="92">
        <v>1</v>
      </c>
      <c r="G17" s="254" t="s">
        <v>187</v>
      </c>
      <c r="H17" s="254"/>
      <c r="I17" s="254"/>
      <c r="J17" s="254"/>
      <c r="K17" s="254"/>
      <c r="L17" s="254" t="s">
        <v>188</v>
      </c>
      <c r="M17" s="254"/>
      <c r="N17" s="254"/>
      <c r="O17" s="254"/>
      <c r="P17" s="254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  <c r="GT17" s="98"/>
      <c r="GU17" s="98"/>
      <c r="GV17" s="98"/>
      <c r="GW17" s="98"/>
      <c r="GX17" s="98"/>
      <c r="GY17" s="98"/>
      <c r="GZ17" s="98"/>
      <c r="HA17" s="98"/>
      <c r="HB17" s="98"/>
      <c r="HC17" s="98"/>
      <c r="HD17" s="98"/>
      <c r="HE17" s="98"/>
      <c r="HF17" s="98"/>
      <c r="HG17" s="98"/>
      <c r="HH17" s="98"/>
      <c r="HI17" s="98"/>
      <c r="HJ17" s="98"/>
      <c r="HK17" s="98"/>
      <c r="HL17" s="98"/>
      <c r="HM17" s="98"/>
      <c r="HN17" s="98"/>
      <c r="HO17" s="98"/>
      <c r="HP17" s="98"/>
      <c r="HQ17" s="98"/>
      <c r="HR17" s="98"/>
      <c r="HS17" s="98"/>
      <c r="HT17" s="98"/>
      <c r="HU17" s="98"/>
      <c r="HV17" s="98"/>
      <c r="HW17" s="98"/>
      <c r="HX17" s="98"/>
      <c r="HY17" s="98"/>
      <c r="HZ17" s="98"/>
      <c r="IA17" s="98"/>
      <c r="IB17" s="98"/>
      <c r="IC17" s="98"/>
      <c r="ID17" s="98"/>
      <c r="IE17" s="98"/>
      <c r="IF17" s="98"/>
      <c r="IG17" s="98"/>
      <c r="IH17" s="98"/>
      <c r="II17" s="98"/>
      <c r="IJ17" s="98"/>
      <c r="IK17" s="98"/>
      <c r="IL17" s="98"/>
      <c r="IM17" s="98"/>
      <c r="IN17" s="98"/>
      <c r="IO17" s="98"/>
      <c r="IP17" s="98"/>
      <c r="IQ17" s="98"/>
      <c r="IR17" s="98"/>
      <c r="IS17" s="98"/>
      <c r="IT17" s="98"/>
    </row>
    <row r="18" spans="1:255" ht="50.25" customHeight="1" x14ac:dyDescent="0.2">
      <c r="A18" s="256" t="s">
        <v>189</v>
      </c>
      <c r="B18" s="256"/>
      <c r="C18" s="256"/>
      <c r="D18" s="256"/>
      <c r="E18" s="256"/>
      <c r="F18" s="93">
        <v>1</v>
      </c>
      <c r="G18" s="254" t="s">
        <v>190</v>
      </c>
      <c r="H18" s="254"/>
      <c r="I18" s="254"/>
      <c r="J18" s="254"/>
      <c r="K18" s="254"/>
      <c r="L18" s="252" t="s">
        <v>191</v>
      </c>
      <c r="M18" s="252"/>
      <c r="N18" s="252"/>
      <c r="O18" s="252"/>
      <c r="P18" s="252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O18" s="98"/>
      <c r="DP18" s="98"/>
      <c r="DQ18" s="98"/>
      <c r="DR18" s="98"/>
      <c r="DS18" s="98"/>
      <c r="DT18" s="98"/>
      <c r="DU18" s="98"/>
      <c r="DV18" s="98"/>
      <c r="DW18" s="98"/>
      <c r="DX18" s="98"/>
      <c r="DY18" s="98"/>
      <c r="DZ18" s="98"/>
      <c r="EA18" s="98"/>
      <c r="EB18" s="98"/>
      <c r="EC18" s="98"/>
      <c r="ED18" s="98"/>
      <c r="EE18" s="98"/>
      <c r="EF18" s="98"/>
      <c r="EG18" s="98"/>
      <c r="EH18" s="98"/>
      <c r="EI18" s="98"/>
      <c r="EJ18" s="98"/>
      <c r="EK18" s="98"/>
      <c r="EL18" s="98"/>
      <c r="EM18" s="98"/>
      <c r="EN18" s="98"/>
      <c r="EO18" s="98"/>
      <c r="EP18" s="98"/>
      <c r="EQ18" s="98"/>
      <c r="ER18" s="98"/>
      <c r="ES18" s="98"/>
      <c r="ET18" s="98"/>
      <c r="EU18" s="98"/>
      <c r="EV18" s="98"/>
      <c r="EW18" s="98"/>
      <c r="EX18" s="98"/>
      <c r="EY18" s="98"/>
      <c r="EZ18" s="98"/>
      <c r="FA18" s="98"/>
      <c r="FB18" s="98"/>
      <c r="FC18" s="98"/>
      <c r="FD18" s="98"/>
      <c r="FE18" s="98"/>
      <c r="FF18" s="98"/>
      <c r="FG18" s="98"/>
      <c r="FH18" s="98"/>
      <c r="FI18" s="98"/>
      <c r="FJ18" s="98"/>
      <c r="FK18" s="98"/>
      <c r="FL18" s="98"/>
      <c r="FM18" s="98"/>
      <c r="FN18" s="98"/>
      <c r="FO18" s="98"/>
      <c r="FP18" s="98"/>
      <c r="FQ18" s="98"/>
      <c r="FR18" s="98"/>
      <c r="FS18" s="98"/>
      <c r="FT18" s="98"/>
      <c r="FU18" s="98"/>
      <c r="FV18" s="98"/>
      <c r="FW18" s="98"/>
      <c r="FX18" s="98"/>
      <c r="FY18" s="98"/>
      <c r="FZ18" s="98"/>
      <c r="GA18" s="98"/>
      <c r="GB18" s="98"/>
      <c r="GC18" s="98"/>
      <c r="GD18" s="98"/>
      <c r="GE18" s="98"/>
      <c r="GF18" s="98"/>
      <c r="GG18" s="98"/>
      <c r="GH18" s="98"/>
      <c r="GI18" s="98"/>
      <c r="GJ18" s="98"/>
      <c r="GK18" s="98"/>
      <c r="GL18" s="98"/>
      <c r="GM18" s="98"/>
      <c r="GN18" s="98"/>
      <c r="GO18" s="98"/>
      <c r="GP18" s="98"/>
      <c r="GQ18" s="98"/>
      <c r="GR18" s="98"/>
      <c r="GS18" s="98"/>
      <c r="GT18" s="98"/>
      <c r="GU18" s="98"/>
      <c r="GV18" s="98"/>
      <c r="GW18" s="98"/>
      <c r="GX18" s="98"/>
      <c r="GY18" s="98"/>
      <c r="GZ18" s="98"/>
      <c r="HA18" s="98"/>
      <c r="HB18" s="98"/>
      <c r="HC18" s="98"/>
      <c r="HD18" s="98"/>
      <c r="HE18" s="98"/>
      <c r="HF18" s="98"/>
      <c r="HG18" s="98"/>
      <c r="HH18" s="98"/>
      <c r="HI18" s="98"/>
      <c r="HJ18" s="98"/>
      <c r="HK18" s="98"/>
      <c r="HL18" s="98"/>
      <c r="HM18" s="98"/>
      <c r="HN18" s="98"/>
      <c r="HO18" s="98"/>
      <c r="HP18" s="98"/>
      <c r="HQ18" s="98"/>
      <c r="HR18" s="98"/>
      <c r="HS18" s="98"/>
      <c r="HT18" s="98"/>
      <c r="HU18" s="98"/>
      <c r="HV18" s="98"/>
      <c r="HW18" s="98"/>
      <c r="HX18" s="98"/>
      <c r="HY18" s="98"/>
      <c r="HZ18" s="98"/>
      <c r="IA18" s="98"/>
      <c r="IB18" s="98"/>
      <c r="IC18" s="98"/>
      <c r="ID18" s="98"/>
      <c r="IE18" s="98"/>
      <c r="IF18" s="98"/>
      <c r="IG18" s="98"/>
      <c r="IH18" s="98"/>
      <c r="II18" s="98"/>
      <c r="IJ18" s="98"/>
      <c r="IK18" s="98"/>
      <c r="IL18" s="98"/>
      <c r="IM18" s="98"/>
      <c r="IN18" s="98"/>
      <c r="IO18" s="98"/>
      <c r="IP18" s="98"/>
      <c r="IQ18" s="98"/>
      <c r="IR18" s="98"/>
      <c r="IS18" s="98"/>
      <c r="IT18" s="98"/>
    </row>
    <row r="19" spans="1:255" s="103" customFormat="1" ht="44.85" customHeight="1" x14ac:dyDescent="0.25">
      <c r="A19" s="236" t="s">
        <v>213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6"/>
      <c r="M19" s="236"/>
      <c r="N19" s="236"/>
      <c r="O19" s="236"/>
      <c r="P19" s="236"/>
      <c r="IU19" s="94"/>
    </row>
    <row r="20" spans="1:255" s="103" customFormat="1" ht="33.6" customHeight="1" x14ac:dyDescent="0.25">
      <c r="A20" s="237" t="s">
        <v>217</v>
      </c>
      <c r="B20" s="237"/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IU20" s="94"/>
    </row>
    <row r="21" spans="1:255" ht="48.75" customHeight="1" x14ac:dyDescent="0.2">
      <c r="A21" s="238" t="s">
        <v>214</v>
      </c>
      <c r="B21" s="239"/>
      <c r="C21" s="239"/>
      <c r="D21" s="239"/>
      <c r="E21" s="239"/>
      <c r="F21" s="239"/>
      <c r="G21" s="239"/>
      <c r="H21" s="240" t="s">
        <v>207</v>
      </c>
      <c r="I21" s="241"/>
      <c r="J21" s="241"/>
      <c r="K21" s="241"/>
      <c r="L21" s="241"/>
      <c r="M21" s="241"/>
      <c r="N21" s="241"/>
      <c r="O21" s="241"/>
      <c r="P21" s="242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O21" s="98"/>
      <c r="DP21" s="98"/>
      <c r="DQ21" s="98"/>
      <c r="DR21" s="98"/>
      <c r="DS21" s="98"/>
      <c r="DT21" s="98"/>
      <c r="DU21" s="98"/>
      <c r="DV21" s="98"/>
      <c r="DW21" s="98"/>
      <c r="DX21" s="98"/>
      <c r="DY21" s="98"/>
      <c r="DZ21" s="98"/>
      <c r="EA21" s="98"/>
      <c r="EB21" s="98"/>
      <c r="EC21" s="98"/>
      <c r="ED21" s="98"/>
      <c r="EE21" s="98"/>
      <c r="EF21" s="98"/>
      <c r="EG21" s="98"/>
      <c r="EH21" s="98"/>
      <c r="EI21" s="98"/>
      <c r="EJ21" s="98"/>
      <c r="EK21" s="98"/>
      <c r="EL21" s="98"/>
      <c r="EM21" s="98"/>
      <c r="EN21" s="98"/>
      <c r="EO21" s="98"/>
      <c r="EP21" s="98"/>
      <c r="EQ21" s="98"/>
      <c r="ER21" s="98"/>
      <c r="ES21" s="98"/>
      <c r="ET21" s="98"/>
      <c r="EU21" s="98"/>
      <c r="EV21" s="98"/>
      <c r="EW21" s="98"/>
      <c r="EX21" s="98"/>
      <c r="EY21" s="98"/>
      <c r="EZ21" s="98"/>
      <c r="FA21" s="98"/>
      <c r="FB21" s="98"/>
      <c r="FC21" s="98"/>
      <c r="FD21" s="98"/>
      <c r="FE21" s="98"/>
      <c r="FF21" s="98"/>
      <c r="FG21" s="98"/>
      <c r="FH21" s="98"/>
      <c r="FI21" s="98"/>
      <c r="FJ21" s="98"/>
      <c r="FK21" s="98"/>
      <c r="FL21" s="98"/>
      <c r="FM21" s="98"/>
      <c r="FN21" s="98"/>
      <c r="FO21" s="98"/>
      <c r="FP21" s="98"/>
      <c r="FQ21" s="98"/>
      <c r="FR21" s="98"/>
      <c r="FS21" s="98"/>
      <c r="FT21" s="98"/>
      <c r="FU21" s="98"/>
      <c r="FV21" s="98"/>
      <c r="FW21" s="98"/>
      <c r="FX21" s="98"/>
      <c r="FY21" s="98"/>
      <c r="FZ21" s="98"/>
      <c r="GA21" s="98"/>
      <c r="GB21" s="98"/>
      <c r="GC21" s="98"/>
      <c r="GD21" s="98"/>
      <c r="GE21" s="98"/>
      <c r="GF21" s="98"/>
      <c r="GG21" s="98"/>
      <c r="GH21" s="98"/>
      <c r="GI21" s="98"/>
      <c r="GJ21" s="98"/>
      <c r="GK21" s="98"/>
      <c r="GL21" s="98"/>
      <c r="GM21" s="98"/>
      <c r="GN21" s="98"/>
      <c r="GO21" s="98"/>
      <c r="GP21" s="98"/>
      <c r="GQ21" s="98"/>
      <c r="GR21" s="98"/>
      <c r="GS21" s="98"/>
      <c r="GT21" s="98"/>
      <c r="GU21" s="98"/>
      <c r="GV21" s="98"/>
      <c r="GW21" s="98"/>
      <c r="GX21" s="98"/>
      <c r="GY21" s="98"/>
      <c r="GZ21" s="98"/>
      <c r="HA21" s="98"/>
      <c r="HB21" s="98"/>
      <c r="HC21" s="98"/>
      <c r="HD21" s="98"/>
      <c r="HE21" s="98"/>
      <c r="HF21" s="98"/>
      <c r="HG21" s="98"/>
      <c r="HH21" s="98"/>
      <c r="HI21" s="98"/>
      <c r="HJ21" s="98"/>
      <c r="HK21" s="98"/>
      <c r="HL21" s="98"/>
      <c r="HM21" s="98"/>
      <c r="HN21" s="98"/>
      <c r="HO21" s="98"/>
      <c r="HP21" s="98"/>
      <c r="HQ21" s="98"/>
      <c r="HR21" s="98"/>
      <c r="HS21" s="98"/>
      <c r="HT21" s="98"/>
      <c r="HU21" s="98"/>
      <c r="HV21" s="98"/>
      <c r="HW21" s="98"/>
      <c r="HX21" s="98"/>
      <c r="HY21" s="98"/>
      <c r="HZ21" s="98"/>
      <c r="IA21" s="98"/>
      <c r="IB21" s="98"/>
      <c r="IC21" s="98"/>
      <c r="ID21" s="98"/>
      <c r="IE21" s="98"/>
      <c r="IF21" s="98"/>
      <c r="IG21" s="98"/>
      <c r="IH21" s="98"/>
      <c r="II21" s="98"/>
      <c r="IJ21" s="98"/>
      <c r="IK21" s="98"/>
      <c r="IL21" s="98"/>
      <c r="IM21" s="98"/>
      <c r="IN21" s="98"/>
      <c r="IO21" s="98"/>
      <c r="IP21" s="98"/>
      <c r="IQ21" s="98"/>
      <c r="IR21" s="98"/>
      <c r="IS21" s="98"/>
      <c r="IT21" s="98"/>
    </row>
    <row r="22" spans="1:255" ht="29.85" customHeight="1" x14ac:dyDescent="0.2">
      <c r="A22" s="239"/>
      <c r="B22" s="239"/>
      <c r="C22" s="239"/>
      <c r="D22" s="239"/>
      <c r="E22" s="239"/>
      <c r="F22" s="239"/>
      <c r="G22" s="239"/>
      <c r="H22" s="243"/>
      <c r="I22" s="244"/>
      <c r="J22" s="244"/>
      <c r="K22" s="244"/>
      <c r="L22" s="244"/>
      <c r="M22" s="244"/>
      <c r="N22" s="244"/>
      <c r="O22" s="244"/>
      <c r="P22" s="245"/>
    </row>
    <row r="23" spans="1:255" ht="29.85" customHeight="1" x14ac:dyDescent="0.2">
      <c r="A23" s="239"/>
      <c r="B23" s="239"/>
      <c r="C23" s="239"/>
      <c r="D23" s="239"/>
      <c r="E23" s="239"/>
      <c r="F23" s="239"/>
      <c r="G23" s="239"/>
      <c r="H23" s="246"/>
      <c r="I23" s="247"/>
      <c r="J23" s="247"/>
      <c r="K23" s="247"/>
      <c r="L23" s="247"/>
      <c r="M23" s="247"/>
      <c r="N23" s="247"/>
      <c r="O23" s="247"/>
      <c r="P23" s="248"/>
    </row>
    <row r="24" spans="1:255" ht="33.6" customHeight="1" x14ac:dyDescent="0.2">
      <c r="A24" s="249" t="s">
        <v>169</v>
      </c>
      <c r="B24" s="250"/>
      <c r="C24" s="250"/>
      <c r="D24" s="250"/>
      <c r="E24" s="250"/>
      <c r="F24" s="250"/>
      <c r="G24" s="250"/>
      <c r="H24" s="250"/>
      <c r="I24" s="250"/>
      <c r="J24" s="250"/>
      <c r="K24" s="250"/>
      <c r="L24" s="250"/>
      <c r="M24" s="250"/>
      <c r="N24" s="250"/>
      <c r="O24" s="250"/>
      <c r="P24" s="251"/>
    </row>
  </sheetData>
  <sheetProtection selectLockedCells="1" selectUnlockedCells="1"/>
  <mergeCells count="48">
    <mergeCell ref="A1:D3"/>
    <mergeCell ref="E1:H3"/>
    <mergeCell ref="J1:K1"/>
    <mergeCell ref="L1:P3"/>
    <mergeCell ref="J2:K2"/>
    <mergeCell ref="J3:K3"/>
    <mergeCell ref="A5:D5"/>
    <mergeCell ref="E5:I5"/>
    <mergeCell ref="J5:P5"/>
    <mergeCell ref="A6:D7"/>
    <mergeCell ref="E6:F7"/>
    <mergeCell ref="G6:I7"/>
    <mergeCell ref="M6:M7"/>
    <mergeCell ref="A8:D8"/>
    <mergeCell ref="E8:I8"/>
    <mergeCell ref="K8:M8"/>
    <mergeCell ref="O8:P8"/>
    <mergeCell ref="A9:P9"/>
    <mergeCell ref="A10:P10"/>
    <mergeCell ref="A11:E11"/>
    <mergeCell ref="G11:K11"/>
    <mergeCell ref="L11:P11"/>
    <mergeCell ref="A12:E12"/>
    <mergeCell ref="G12:K12"/>
    <mergeCell ref="L12:P12"/>
    <mergeCell ref="A13:E13"/>
    <mergeCell ref="G13:K13"/>
    <mergeCell ref="L13:P13"/>
    <mergeCell ref="A14:E14"/>
    <mergeCell ref="G14:K14"/>
    <mergeCell ref="L14:P14"/>
    <mergeCell ref="L18:P18"/>
    <mergeCell ref="A15:E15"/>
    <mergeCell ref="G15:K15"/>
    <mergeCell ref="L15:P15"/>
    <mergeCell ref="A16:E16"/>
    <mergeCell ref="G16:K16"/>
    <mergeCell ref="L16:P16"/>
    <mergeCell ref="A17:E17"/>
    <mergeCell ref="G17:K17"/>
    <mergeCell ref="L17:P17"/>
    <mergeCell ref="A18:E18"/>
    <mergeCell ref="G18:K18"/>
    <mergeCell ref="A19:P19"/>
    <mergeCell ref="A20:P20"/>
    <mergeCell ref="A21:G23"/>
    <mergeCell ref="H21:P23"/>
    <mergeCell ref="A24:P24"/>
  </mergeCells>
  <pageMargins left="0.45208333333333334" right="0.51597222222222228" top="0.86458333333333326" bottom="1.0527777777777778" header="0.59930555555555554" footer="0.78749999999999998"/>
  <pageSetup scale="51" firstPageNumber="0" orientation="portrait" verticalDpi="4294967294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view="pageBreakPreview" topLeftCell="A7" zoomScale="95" zoomScaleSheetLayoutView="95" workbookViewId="0">
      <selection activeCell="A19" sqref="A19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16" width="10.85546875" style="12" customWidth="1"/>
    <col min="17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71" t="s">
        <v>10</v>
      </c>
    </row>
    <row r="2" spans="1:16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71"/>
    </row>
    <row r="3" spans="1:16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71"/>
    </row>
    <row r="4" spans="1:16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71"/>
    </row>
    <row r="5" spans="1:16" x14ac:dyDescent="0.2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71"/>
    </row>
    <row r="6" spans="1:16" ht="8.25" customHeight="1" x14ac:dyDescent="0.2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71"/>
    </row>
    <row r="7" spans="1:16" x14ac:dyDescent="0.2">
      <c r="A7" s="172" t="s">
        <v>130</v>
      </c>
      <c r="B7" s="172"/>
      <c r="C7" s="172"/>
      <c r="D7" s="172"/>
      <c r="E7" s="173" t="s">
        <v>131</v>
      </c>
      <c r="F7" s="173"/>
      <c r="G7" s="173"/>
      <c r="H7" s="173"/>
      <c r="I7" s="173"/>
      <c r="J7" s="173"/>
      <c r="K7" s="173"/>
      <c r="L7" s="173"/>
      <c r="M7" s="173"/>
      <c r="N7" s="169" t="s">
        <v>14</v>
      </c>
    </row>
    <row r="8" spans="1:16" ht="15" customHeight="1" x14ac:dyDescent="0.2">
      <c r="A8" s="19" t="s">
        <v>15</v>
      </c>
      <c r="B8" s="174" t="s">
        <v>16</v>
      </c>
      <c r="C8" s="174"/>
      <c r="D8" s="174"/>
      <c r="E8" s="174"/>
      <c r="F8" s="175" t="s">
        <v>17</v>
      </c>
      <c r="G8" s="20" t="s">
        <v>18</v>
      </c>
      <c r="H8" s="20" t="s">
        <v>19</v>
      </c>
      <c r="I8" s="20" t="s">
        <v>20</v>
      </c>
      <c r="J8" s="176" t="s">
        <v>21</v>
      </c>
      <c r="K8" s="20" t="s">
        <v>18</v>
      </c>
      <c r="L8" s="20" t="s">
        <v>19</v>
      </c>
      <c r="M8" s="21" t="s">
        <v>20</v>
      </c>
      <c r="N8" s="169"/>
      <c r="P8" s="22">
        <v>9092475</v>
      </c>
    </row>
    <row r="9" spans="1:16" s="26" customFormat="1" ht="35.25" customHeight="1" x14ac:dyDescent="0.25">
      <c r="A9" s="23"/>
      <c r="B9" s="177"/>
      <c r="C9" s="177"/>
      <c r="D9" s="177"/>
      <c r="E9" s="177"/>
      <c r="F9" s="175"/>
      <c r="G9" s="24">
        <v>1</v>
      </c>
      <c r="H9" s="24">
        <v>8</v>
      </c>
      <c r="I9" s="24">
        <v>2016</v>
      </c>
      <c r="J9" s="176"/>
      <c r="K9" s="24">
        <v>31</v>
      </c>
      <c r="L9" s="24">
        <v>8</v>
      </c>
      <c r="M9" s="25">
        <v>2016</v>
      </c>
      <c r="N9" s="169"/>
    </row>
    <row r="10" spans="1:16" x14ac:dyDescent="0.2">
      <c r="A10" s="178" t="s">
        <v>132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69"/>
    </row>
    <row r="11" spans="1:16" x14ac:dyDescent="0.2">
      <c r="A11" s="178" t="s">
        <v>133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69"/>
    </row>
    <row r="12" spans="1:16" s="28" customFormat="1" ht="48" customHeight="1" x14ac:dyDescent="0.2">
      <c r="A12" s="161" t="s">
        <v>134</v>
      </c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27" t="s">
        <v>26</v>
      </c>
      <c r="O12" s="12"/>
    </row>
    <row r="13" spans="1:16" ht="24" customHeight="1" x14ac:dyDescent="0.2">
      <c r="A13" s="162" t="s">
        <v>135</v>
      </c>
      <c r="B13" s="162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59" t="s">
        <v>28</v>
      </c>
    </row>
    <row r="14" spans="1:16" ht="12.75" customHeight="1" x14ac:dyDescent="0.2">
      <c r="A14" s="163" t="s">
        <v>29</v>
      </c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59"/>
    </row>
    <row r="15" spans="1:16" ht="42" customHeight="1" x14ac:dyDescent="0.2">
      <c r="A15" s="164" t="s">
        <v>30</v>
      </c>
      <c r="B15" s="164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59"/>
    </row>
    <row r="16" spans="1:16" ht="42" customHeight="1" x14ac:dyDescent="0.2">
      <c r="A16" s="165" t="s">
        <v>31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59"/>
    </row>
    <row r="17" spans="1:18" ht="13.5" customHeight="1" x14ac:dyDescent="0.2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29"/>
    </row>
    <row r="18" spans="1:18" ht="13.5" customHeight="1" x14ac:dyDescent="0.2">
      <c r="A18" s="167" t="s">
        <v>32</v>
      </c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29"/>
    </row>
    <row r="19" spans="1:18" ht="31.5" customHeight="1" x14ac:dyDescent="0.2">
      <c r="A19" s="273" t="s">
        <v>136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169" t="s">
        <v>34</v>
      </c>
      <c r="O19" s="12">
        <v>17829636</v>
      </c>
    </row>
    <row r="20" spans="1:18" ht="14.25" customHeight="1" x14ac:dyDescent="0.2">
      <c r="A20" s="273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169"/>
    </row>
    <row r="21" spans="1:18" hidden="1" x14ac:dyDescent="0.2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9"/>
    </row>
    <row r="22" spans="1:18" ht="16.5" hidden="1" customHeight="1" x14ac:dyDescent="0.2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9"/>
    </row>
    <row r="23" spans="1:18" ht="12.75" hidden="1" customHeight="1" x14ac:dyDescent="0.2">
      <c r="A23" s="273"/>
      <c r="B23" s="273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9"/>
    </row>
    <row r="24" spans="1:18" ht="49.5" customHeight="1" x14ac:dyDescent="0.2">
      <c r="A24" s="170" t="s">
        <v>35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29"/>
      <c r="O24" s="12">
        <f>2593402+648350</f>
        <v>3241752</v>
      </c>
    </row>
    <row r="25" spans="1:18" ht="61.5" customHeight="1" x14ac:dyDescent="0.2">
      <c r="A25" s="160" t="s">
        <v>36</v>
      </c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29"/>
      <c r="P25" s="12">
        <v>14587884</v>
      </c>
    </row>
    <row r="26" spans="1:18" ht="20.25" customHeight="1" x14ac:dyDescent="0.2">
      <c r="A26" s="30" t="s">
        <v>37</v>
      </c>
      <c r="B26" s="144" t="s">
        <v>38</v>
      </c>
      <c r="C26" s="144"/>
      <c r="D26" s="144"/>
      <c r="E26" s="144"/>
      <c r="F26" s="145" t="s">
        <v>39</v>
      </c>
      <c r="G26" s="145"/>
      <c r="H26" s="145"/>
      <c r="I26" s="145"/>
      <c r="J26" s="145"/>
      <c r="K26" s="145"/>
      <c r="L26" s="145"/>
      <c r="M26" s="145"/>
      <c r="N26" s="29"/>
    </row>
    <row r="27" spans="1:18" ht="38.25" customHeight="1" x14ac:dyDescent="0.2">
      <c r="A27" s="31" t="s">
        <v>40</v>
      </c>
      <c r="B27" s="157">
        <v>17829636</v>
      </c>
      <c r="C27" s="157"/>
      <c r="D27" s="157"/>
      <c r="E27" s="157"/>
      <c r="F27" s="158" t="str">
        <f>CONCATENATE(UPPER(CONVERTIRNUM(B27,TRUE)),"( MCTE )")</f>
        <v>DIECISIETE MILLONES OCHOCIENTOS VEINTINUEVE MIL SEISCIENTOS TREINTA Y SEIS PESOS CON CERO CENTAVOS( MCTE )</v>
      </c>
      <c r="G27" s="158" t="str">
        <f t="shared" ref="G27:M31" si="0">CONCATENATE(UPPER(CONVERTIRNUM(G26,TRUE))," MCTE)")</f>
        <v>CERO PESOS CON CERO CENTAVOS MCTE)</v>
      </c>
      <c r="H27" s="158" t="str">
        <f t="shared" si="0"/>
        <v>CERO PESOS CON CERO CENTAVOS MCTE)</v>
      </c>
      <c r="I27" s="158" t="str">
        <f t="shared" si="0"/>
        <v>CERO PESOS CON CERO CENTAVOS MCTE)</v>
      </c>
      <c r="J27" s="158" t="str">
        <f t="shared" si="0"/>
        <v>CERO PESOS CON CERO CENTAVOS MCTE)</v>
      </c>
      <c r="K27" s="158" t="str">
        <f t="shared" si="0"/>
        <v>CERO PESOS CON CERO CENTAVOS MCTE)</v>
      </c>
      <c r="L27" s="158" t="str">
        <f t="shared" si="0"/>
        <v>CERO PESOS CON CERO CENTAVOS MCTE)</v>
      </c>
      <c r="M27" s="158" t="str">
        <f t="shared" si="0"/>
        <v>CERO PESOS CON CERO CENTAVOS MCTE)</v>
      </c>
      <c r="N27" s="159" t="s">
        <v>41</v>
      </c>
      <c r="O27" s="12">
        <v>3109800</v>
      </c>
    </row>
    <row r="28" spans="1:18" ht="25.5" customHeight="1" x14ac:dyDescent="0.2">
      <c r="A28" s="32" t="s">
        <v>42</v>
      </c>
      <c r="B28" s="157">
        <f>+B27-648350</f>
        <v>17181286</v>
      </c>
      <c r="C28" s="157"/>
      <c r="D28" s="157"/>
      <c r="E28" s="157"/>
      <c r="F28" s="158" t="str">
        <f>CONCATENATE(UPPER(CONVERTIRNUM(B28,TRUE)),"( MCTE )")</f>
        <v>DIECISIETE MILLONES CIENTO OCHENTA Y UN MIL DOSCIENTOS OCHENTA Y SEIS PESOS CON CERO CENTAVOS( MCTE )</v>
      </c>
      <c r="G28" s="158" t="e">
        <f t="shared" si="0"/>
        <v>#VALUE!</v>
      </c>
      <c r="H28" s="158" t="e">
        <f t="shared" si="0"/>
        <v>#VALUE!</v>
      </c>
      <c r="I28" s="158" t="e">
        <f t="shared" si="0"/>
        <v>#VALUE!</v>
      </c>
      <c r="J28" s="158" t="e">
        <f t="shared" si="0"/>
        <v>#VALUE!</v>
      </c>
      <c r="K28" s="158" t="e">
        <f t="shared" si="0"/>
        <v>#VALUE!</v>
      </c>
      <c r="L28" s="158" t="e">
        <f t="shared" si="0"/>
        <v>#VALUE!</v>
      </c>
      <c r="M28" s="158" t="e">
        <f t="shared" si="0"/>
        <v>#VALUE!</v>
      </c>
      <c r="N28" s="159"/>
      <c r="O28" s="12">
        <v>20785288</v>
      </c>
      <c r="R28" s="12">
        <f>17181286+648350</f>
        <v>17829636</v>
      </c>
    </row>
    <row r="29" spans="1:18" ht="25.5" customHeight="1" x14ac:dyDescent="0.2">
      <c r="A29" s="31" t="s">
        <v>43</v>
      </c>
      <c r="B29" s="157">
        <v>2593402</v>
      </c>
      <c r="C29" s="157"/>
      <c r="D29" s="157"/>
      <c r="E29" s="157"/>
      <c r="F29" s="158" t="str">
        <f>CONCATENATE(UPPER(CONVERTIRNUM(B29,TRUE)),"( MCTE )")</f>
        <v>DOS MILLONES QUINIENTOS NOVENTA Y TRES MIL CUATROCIENTOS DOS PESOS CON CERO CENTAVOS( MCTE )</v>
      </c>
      <c r="G29" s="158" t="e">
        <f t="shared" si="0"/>
        <v>#VALUE!</v>
      </c>
      <c r="H29" s="158" t="e">
        <f t="shared" si="0"/>
        <v>#VALUE!</v>
      </c>
      <c r="I29" s="158" t="e">
        <f t="shared" si="0"/>
        <v>#VALUE!</v>
      </c>
      <c r="J29" s="158" t="e">
        <f t="shared" si="0"/>
        <v>#VALUE!</v>
      </c>
      <c r="K29" s="158" t="e">
        <f t="shared" si="0"/>
        <v>#VALUE!</v>
      </c>
      <c r="L29" s="158" t="e">
        <f t="shared" si="0"/>
        <v>#VALUE!</v>
      </c>
      <c r="M29" s="158" t="e">
        <f t="shared" si="0"/>
        <v>#VALUE!</v>
      </c>
      <c r="N29" s="159"/>
    </row>
    <row r="30" spans="1:18" ht="25.5" customHeight="1" x14ac:dyDescent="0.2">
      <c r="A30" s="31" t="s">
        <v>44</v>
      </c>
      <c r="B30" s="157">
        <v>0</v>
      </c>
      <c r="C30" s="157"/>
      <c r="D30" s="157"/>
      <c r="E30" s="157"/>
      <c r="F30" s="158" t="str">
        <f>CONCATENATE(UPPER(CONVERTIRNUM(B30,TRUE)),"( MCTE )")</f>
        <v>CERO PESOS CON CERO CENTAVOS( MCTE )</v>
      </c>
      <c r="G30" s="158" t="e">
        <f t="shared" si="0"/>
        <v>#VALUE!</v>
      </c>
      <c r="H30" s="158" t="e">
        <f t="shared" si="0"/>
        <v>#VALUE!</v>
      </c>
      <c r="I30" s="158" t="e">
        <f t="shared" si="0"/>
        <v>#VALUE!</v>
      </c>
      <c r="J30" s="158" t="e">
        <f t="shared" si="0"/>
        <v>#VALUE!</v>
      </c>
      <c r="K30" s="158" t="e">
        <f t="shared" si="0"/>
        <v>#VALUE!</v>
      </c>
      <c r="L30" s="158" t="e">
        <f t="shared" si="0"/>
        <v>#VALUE!</v>
      </c>
      <c r="M30" s="158" t="e">
        <f t="shared" si="0"/>
        <v>#VALUE!</v>
      </c>
      <c r="N30" s="159"/>
      <c r="O30" s="12">
        <f>+B29*0.8</f>
        <v>2074721.6</v>
      </c>
    </row>
    <row r="31" spans="1:18" x14ac:dyDescent="0.2">
      <c r="A31" s="31" t="s">
        <v>45</v>
      </c>
      <c r="B31" s="157">
        <f>+B27-B28</f>
        <v>648350</v>
      </c>
      <c r="C31" s="157"/>
      <c r="D31" s="157"/>
      <c r="E31" s="157"/>
      <c r="F31" s="158" t="str">
        <f>CONCATENATE(UPPER(CONVERTIRNUM(B31,TRUE)),"( MCTE )")</f>
        <v>SEISCIENTOS CUARENTA Y OCHO MIL TRESCIENTOS CINCUENTA PESOS CON CERO CENTAVOS( MCTE )</v>
      </c>
      <c r="G31" s="158" t="e">
        <f t="shared" si="0"/>
        <v>#VALUE!</v>
      </c>
      <c r="H31" s="158" t="e">
        <f t="shared" si="0"/>
        <v>#VALUE!</v>
      </c>
      <c r="I31" s="158" t="e">
        <f t="shared" si="0"/>
        <v>#VALUE!</v>
      </c>
      <c r="J31" s="158" t="e">
        <f t="shared" si="0"/>
        <v>#VALUE!</v>
      </c>
      <c r="K31" s="158" t="e">
        <f t="shared" si="0"/>
        <v>#VALUE!</v>
      </c>
      <c r="L31" s="158" t="e">
        <f t="shared" si="0"/>
        <v>#VALUE!</v>
      </c>
      <c r="M31" s="158" t="e">
        <f t="shared" si="0"/>
        <v>#VALUE!</v>
      </c>
      <c r="N31" s="159"/>
    </row>
    <row r="32" spans="1:18" ht="25.5" x14ac:dyDescent="0.4">
      <c r="A32" s="31" t="s">
        <v>46</v>
      </c>
      <c r="B32" s="149">
        <f>+(B28*100)/B27</f>
        <v>96.363638607092142</v>
      </c>
      <c r="C32" s="149"/>
      <c r="D32" s="149"/>
      <c r="E32" s="149"/>
      <c r="F32" s="150" t="s">
        <v>137</v>
      </c>
      <c r="G32" s="150"/>
      <c r="H32" s="150"/>
      <c r="I32" s="150"/>
      <c r="J32" s="150"/>
      <c r="K32" s="150"/>
      <c r="L32" s="150"/>
      <c r="M32" s="150"/>
      <c r="N32" s="34" t="s">
        <v>48</v>
      </c>
      <c r="O32" s="12">
        <v>3241752</v>
      </c>
    </row>
    <row r="33" spans="1:17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54"/>
    </row>
    <row r="34" spans="1:17" ht="15" customHeight="1" x14ac:dyDescent="0.2">
      <c r="A34" s="155" t="s">
        <v>49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4"/>
      <c r="O34" s="12">
        <v>-648350</v>
      </c>
    </row>
    <row r="35" spans="1:17" ht="4.5" customHeight="1" x14ac:dyDescent="0.2">
      <c r="A35" s="155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4"/>
    </row>
    <row r="36" spans="1:17" ht="12.75" customHeight="1" x14ac:dyDescent="0.2">
      <c r="A36" s="156" t="s">
        <v>50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4"/>
    </row>
    <row r="37" spans="1:17" ht="30.75" customHeight="1" x14ac:dyDescent="0.2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4"/>
    </row>
    <row r="38" spans="1:17" ht="12.75" customHeight="1" x14ac:dyDescent="0.2">
      <c r="A38" s="41" t="s">
        <v>51</v>
      </c>
      <c r="B38" s="143" t="s">
        <v>52</v>
      </c>
      <c r="C38" s="143"/>
      <c r="D38" s="143"/>
      <c r="E38" s="143"/>
      <c r="F38" s="42" t="s">
        <v>53</v>
      </c>
      <c r="G38" s="144" t="s">
        <v>54</v>
      </c>
      <c r="H38" s="144"/>
      <c r="I38" s="144" t="s">
        <v>55</v>
      </c>
      <c r="J38" s="144"/>
      <c r="K38" s="145" t="s">
        <v>56</v>
      </c>
      <c r="L38" s="145"/>
      <c r="M38" s="145"/>
      <c r="N38" s="29"/>
      <c r="P38" s="33">
        <f>+B29+B28</f>
        <v>19774688</v>
      </c>
    </row>
    <row r="39" spans="1:17" ht="37.5" customHeight="1" x14ac:dyDescent="0.4">
      <c r="A39" s="40"/>
      <c r="B39" s="146">
        <v>3241752</v>
      </c>
      <c r="C39" s="146"/>
      <c r="D39" s="146"/>
      <c r="E39" s="146"/>
      <c r="F39" s="43">
        <f>IF(B39&lt;=(1723650),(689450),(B39*0.4))</f>
        <v>1296700.8</v>
      </c>
      <c r="G39" s="147">
        <f>(F39*12.5)/100</f>
        <v>162087.6</v>
      </c>
      <c r="H39" s="147"/>
      <c r="I39" s="147">
        <f>(F39*16)/100</f>
        <v>207472.128</v>
      </c>
      <c r="J39" s="147"/>
      <c r="K39" s="148">
        <f>+I39+G39</f>
        <v>369559.728</v>
      </c>
      <c r="L39" s="148"/>
      <c r="M39" s="148"/>
      <c r="N39" s="44" t="s">
        <v>57</v>
      </c>
    </row>
    <row r="40" spans="1:17" ht="27" customHeight="1" x14ac:dyDescent="0.2">
      <c r="A40" s="151" t="s">
        <v>138</v>
      </c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2" t="s">
        <v>59</v>
      </c>
    </row>
    <row r="41" spans="1:17" ht="24" customHeight="1" x14ac:dyDescent="0.2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52"/>
    </row>
    <row r="42" spans="1:17" ht="12.75" customHeight="1" x14ac:dyDescent="0.2">
      <c r="A42" s="16" t="s">
        <v>60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52"/>
    </row>
    <row r="43" spans="1:17" ht="15" x14ac:dyDescent="0.25">
      <c r="A43" s="16"/>
      <c r="B43" s="153"/>
      <c r="C43" s="153"/>
      <c r="D43" s="153"/>
      <c r="E43" s="153"/>
      <c r="F43" s="153"/>
      <c r="G43" s="153"/>
      <c r="H43" s="153"/>
      <c r="I43" s="153"/>
      <c r="J43" s="153"/>
      <c r="K43" s="45"/>
      <c r="L43" s="17"/>
      <c r="M43" s="18"/>
      <c r="N43" s="152"/>
    </row>
    <row r="44" spans="1:17" ht="19.5" x14ac:dyDescent="0.2">
      <c r="A44" s="142" t="s">
        <v>62</v>
      </c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46" t="s">
        <v>63</v>
      </c>
      <c r="Q44" s="12" t="s">
        <v>60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view="pageBreakPreview" zoomScale="95" zoomScaleSheetLayoutView="95" workbookViewId="0">
      <selection activeCell="F14" sqref="F14"/>
    </sheetView>
  </sheetViews>
  <sheetFormatPr baseColWidth="10" defaultRowHeight="15" x14ac:dyDescent="0.25"/>
  <cols>
    <col min="1" max="1" width="38.28515625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</cols>
  <sheetData>
    <row r="1" spans="1:7" x14ac:dyDescent="0.25">
      <c r="A1" s="84" t="s">
        <v>139</v>
      </c>
      <c r="B1" s="274" t="s">
        <v>140</v>
      </c>
      <c r="C1" s="274"/>
      <c r="D1" s="84" t="s">
        <v>141</v>
      </c>
      <c r="F1" s="85" t="s">
        <v>142</v>
      </c>
      <c r="G1" s="86" t="s">
        <v>143</v>
      </c>
    </row>
    <row r="2" spans="1:7" x14ac:dyDescent="0.25">
      <c r="A2" s="84" t="s">
        <v>144</v>
      </c>
      <c r="B2" s="87">
        <v>1</v>
      </c>
      <c r="C2" s="88">
        <v>5.2199999999999998E-3</v>
      </c>
      <c r="D2" s="84" t="s">
        <v>67</v>
      </c>
      <c r="F2" s="85" t="s">
        <v>145</v>
      </c>
      <c r="G2" s="84" t="s">
        <v>146</v>
      </c>
    </row>
    <row r="3" spans="1:7" x14ac:dyDescent="0.25">
      <c r="A3" s="84" t="s">
        <v>147</v>
      </c>
      <c r="B3" s="87">
        <v>2</v>
      </c>
      <c r="C3" s="88">
        <v>1.044E-2</v>
      </c>
      <c r="D3" s="84" t="s">
        <v>148</v>
      </c>
      <c r="F3" s="85" t="s">
        <v>149</v>
      </c>
      <c r="G3" s="84" t="s">
        <v>150</v>
      </c>
    </row>
    <row r="4" spans="1:7" x14ac:dyDescent="0.25">
      <c r="A4" s="84" t="s">
        <v>151</v>
      </c>
      <c r="B4" s="87">
        <v>3</v>
      </c>
      <c r="C4" s="88">
        <v>2.436E-2</v>
      </c>
      <c r="G4" s="84" t="s">
        <v>77</v>
      </c>
    </row>
    <row r="5" spans="1:7" x14ac:dyDescent="0.25">
      <c r="A5" s="84" t="s">
        <v>152</v>
      </c>
      <c r="B5" s="87">
        <v>4</v>
      </c>
      <c r="C5" s="88">
        <v>4.3499999999999997E-2</v>
      </c>
    </row>
    <row r="6" spans="1:7" x14ac:dyDescent="0.25">
      <c r="A6" s="84" t="s">
        <v>153</v>
      </c>
      <c r="B6" s="87">
        <v>5</v>
      </c>
      <c r="C6" s="88">
        <v>6.9599999999999995E-2</v>
      </c>
    </row>
    <row r="200" spans="1:2" x14ac:dyDescent="0.25">
      <c r="A200" t="s">
        <v>154</v>
      </c>
      <c r="B200">
        <v>123456789</v>
      </c>
    </row>
  </sheetData>
  <sheetProtection selectLockedCells="1" selectUnlockedCells="1"/>
  <mergeCells count="1">
    <mergeCell ref="B1:C1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95" zoomScaleSheetLayoutView="95" workbookViewId="0"/>
  </sheetViews>
  <sheetFormatPr baseColWidth="10" defaultRowHeight="15" x14ac:dyDescent="0.2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Hoja1</vt:lpstr>
      <vt:lpstr>CERTIFICACION MES DE FEBRERO </vt:lpstr>
      <vt:lpstr>Auxiliar </vt:lpstr>
      <vt:lpstr>ACTIVIDADES</vt:lpstr>
      <vt:lpstr>CERTIFICACION JULIO 80%</vt:lpstr>
      <vt:lpstr>Hoja2</vt:lpstr>
      <vt:lpstr>Hoja3</vt:lpstr>
      <vt:lpstr>ACTIVIDADES!Área_de_impresión</vt:lpstr>
      <vt:lpstr>'Auxiliar '!Área_de_impresión</vt:lpstr>
      <vt:lpstr>'CERTIFICACION JULIO 80%'!Área_de_impresión</vt:lpstr>
      <vt:lpstr>'CERTIFICACION MES DE FEBRERO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Velez Ruiz</dc:creator>
  <cp:lastModifiedBy>Uss</cp:lastModifiedBy>
  <cp:lastPrinted>2021-07-09T15:15:50Z</cp:lastPrinted>
  <dcterms:created xsi:type="dcterms:W3CDTF">2017-08-16T15:52:36Z</dcterms:created>
  <dcterms:modified xsi:type="dcterms:W3CDTF">2021-07-11T15:44:32Z</dcterms:modified>
</cp:coreProperties>
</file>