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hernandez\Desktop\PROCESOS\2018\EN CURSO\109 - MATERIALES DIDACTICOS\4. EVALUACIONES\"/>
    </mc:Choice>
  </mc:AlternateContent>
  <bookViews>
    <workbookView xWindow="0" yWindow="0" windowWidth="24000" windowHeight="9645" tabRatio="507" activeTab="2"/>
  </bookViews>
  <sheets>
    <sheet name="OFRECI TECNICO " sheetId="72" r:id="rId1"/>
    <sheet name="EXPERIENCIA " sheetId="77" r:id="rId2"/>
    <sheet name="RESUMEN " sheetId="65" r:id="rId3"/>
    <sheet name="Hoja1" sheetId="78" r:id="rId4"/>
  </sheets>
  <definedNames>
    <definedName name="_xlnm.Print_Area" localSheetId="1">'EXPERIENCIA '!$A$1:$U$210</definedName>
    <definedName name="_xlnm.Print_Area" localSheetId="0">'OFRECI TECNICO '!$A$1:$Q$49</definedName>
    <definedName name="_xlnm.Print_Area" localSheetId="2">'RESUMEN '!$A$1:$L$35</definedName>
  </definedNames>
  <calcPr calcId="162913"/>
</workbook>
</file>

<file path=xl/calcChain.xml><?xml version="1.0" encoding="utf-8"?>
<calcChain xmlns="http://schemas.openxmlformats.org/spreadsheetml/2006/main">
  <c r="O203" i="77" l="1"/>
  <c r="P157" i="77" l="1"/>
  <c r="P156" i="77"/>
  <c r="O156" i="77"/>
  <c r="P155" i="77"/>
  <c r="O155" i="77"/>
  <c r="P154" i="77"/>
  <c r="P146" i="77"/>
  <c r="Q146" i="77"/>
  <c r="R146" i="77" s="1"/>
  <c r="O144" i="77"/>
  <c r="P144" i="77" s="1"/>
  <c r="O131" i="77"/>
  <c r="P131" i="77" s="1"/>
  <c r="O130" i="77"/>
  <c r="P130" i="77" s="1"/>
  <c r="O107" i="77"/>
  <c r="P107" i="77" s="1"/>
  <c r="O106" i="77"/>
  <c r="O96" i="77"/>
  <c r="P96" i="77" s="1"/>
  <c r="O83" i="77"/>
  <c r="O82" i="77"/>
  <c r="P82" i="77" s="1"/>
  <c r="O71" i="77"/>
  <c r="P71" i="77" s="1"/>
  <c r="O207" i="77" l="1"/>
  <c r="P207" i="77" s="1"/>
  <c r="Q207" i="77" s="1"/>
  <c r="R207" i="77" s="1"/>
  <c r="P206" i="77"/>
  <c r="Q206" i="77" s="1"/>
  <c r="R206" i="77" s="1"/>
  <c r="O205" i="77"/>
  <c r="P205" i="77" s="1"/>
  <c r="Q205" i="77" s="1"/>
  <c r="R205" i="77" s="1"/>
  <c r="P204" i="77"/>
  <c r="Q204" i="77" s="1"/>
  <c r="R204" i="77" s="1"/>
  <c r="P203" i="77"/>
  <c r="Q203" i="77" s="1"/>
  <c r="R203" i="77" s="1"/>
  <c r="P202" i="77"/>
  <c r="Q202" i="77" s="1"/>
  <c r="R202" i="77" s="1"/>
  <c r="O195" i="77"/>
  <c r="P195" i="77" s="1"/>
  <c r="Q195" i="77" s="1"/>
  <c r="R195" i="77" s="1"/>
  <c r="P194" i="77"/>
  <c r="Q194" i="77" s="1"/>
  <c r="R194" i="77" s="1"/>
  <c r="O193" i="77"/>
  <c r="P193" i="77" s="1"/>
  <c r="Q193" i="77" s="1"/>
  <c r="R193" i="77" s="1"/>
  <c r="O192" i="77"/>
  <c r="P192" i="77" s="1"/>
  <c r="Q192" i="77" s="1"/>
  <c r="R192" i="77" s="1"/>
  <c r="P191" i="77"/>
  <c r="Q191" i="77" s="1"/>
  <c r="R191" i="77" s="1"/>
  <c r="P190" i="77"/>
  <c r="Q190" i="77" s="1"/>
  <c r="R190" i="77" s="1"/>
  <c r="O183" i="77"/>
  <c r="P183" i="77" s="1"/>
  <c r="Q183" i="77" s="1"/>
  <c r="R183" i="77" s="1"/>
  <c r="P182" i="77"/>
  <c r="Q182" i="77" s="1"/>
  <c r="R182" i="77" s="1"/>
  <c r="O181" i="77"/>
  <c r="P181" i="77" s="1"/>
  <c r="Q181" i="77" s="1"/>
  <c r="R181" i="77" s="1"/>
  <c r="O180" i="77"/>
  <c r="P180" i="77" s="1"/>
  <c r="Q180" i="77" s="1"/>
  <c r="R180" i="77" s="1"/>
  <c r="P179" i="77"/>
  <c r="Q179" i="77" s="1"/>
  <c r="R179" i="77" s="1"/>
  <c r="P178" i="77"/>
  <c r="Q178" i="77" s="1"/>
  <c r="R178" i="77" s="1"/>
  <c r="O171" i="77"/>
  <c r="P171" i="77" s="1"/>
  <c r="Q171" i="77" s="1"/>
  <c r="R171" i="77" s="1"/>
  <c r="P170" i="77"/>
  <c r="Q170" i="77" s="1"/>
  <c r="R170" i="77" s="1"/>
  <c r="O169" i="77"/>
  <c r="P169" i="77" s="1"/>
  <c r="Q169" i="77" s="1"/>
  <c r="R169" i="77" s="1"/>
  <c r="O168" i="77"/>
  <c r="P168" i="77" s="1"/>
  <c r="Q168" i="77" s="1"/>
  <c r="R168" i="77" s="1"/>
  <c r="P167" i="77"/>
  <c r="Q167" i="77" s="1"/>
  <c r="R167" i="77" s="1"/>
  <c r="P166" i="77"/>
  <c r="Q166" i="77" s="1"/>
  <c r="R166" i="77" s="1"/>
  <c r="P159" i="77"/>
  <c r="Q159" i="77" s="1"/>
  <c r="R159" i="77" s="1"/>
  <c r="O159" i="77"/>
  <c r="P158" i="77"/>
  <c r="Q158" i="77" s="1"/>
  <c r="R158" i="77" s="1"/>
  <c r="O157" i="77"/>
  <c r="Q157" i="77" s="1"/>
  <c r="R157" i="77" s="1"/>
  <c r="Q156" i="77"/>
  <c r="R156" i="77" s="1"/>
  <c r="Q155" i="77"/>
  <c r="R155" i="77" s="1"/>
  <c r="Q154" i="77"/>
  <c r="R154" i="77" s="1"/>
  <c r="P147" i="77"/>
  <c r="Q147" i="77" s="1"/>
  <c r="R147" i="77" s="1"/>
  <c r="P145" i="77"/>
  <c r="Q145" i="77" s="1"/>
  <c r="R145" i="77" s="1"/>
  <c r="Q144" i="77"/>
  <c r="R144" i="77" s="1"/>
  <c r="P143" i="77"/>
  <c r="Q143" i="77" s="1"/>
  <c r="R143" i="77" s="1"/>
  <c r="P142" i="77"/>
  <c r="Q142" i="77" s="1"/>
  <c r="R142" i="77" s="1"/>
  <c r="O135" i="77"/>
  <c r="P135" i="77" s="1"/>
  <c r="Q135" i="77" s="1"/>
  <c r="R135" i="77" s="1"/>
  <c r="P134" i="77"/>
  <c r="Q134" i="77" s="1"/>
  <c r="R134" i="77" s="1"/>
  <c r="O133" i="77"/>
  <c r="P133" i="77" s="1"/>
  <c r="Q133" i="77" s="1"/>
  <c r="R133" i="77" s="1"/>
  <c r="O132" i="77"/>
  <c r="P132" i="77" s="1"/>
  <c r="Q132" i="77" s="1"/>
  <c r="R132" i="77" s="1"/>
  <c r="Q131" i="77"/>
  <c r="R131" i="77" s="1"/>
  <c r="Q130" i="77"/>
  <c r="R130" i="77" s="1"/>
  <c r="O123" i="77"/>
  <c r="P123" i="77" s="1"/>
  <c r="Q123" i="77" s="1"/>
  <c r="R123" i="77" s="1"/>
  <c r="P122" i="77"/>
  <c r="Q122" i="77" s="1"/>
  <c r="R122" i="77" s="1"/>
  <c r="O121" i="77"/>
  <c r="P121" i="77" s="1"/>
  <c r="Q121" i="77" s="1"/>
  <c r="R121" i="77" s="1"/>
  <c r="O120" i="77"/>
  <c r="P120" i="77" s="1"/>
  <c r="Q120" i="77" s="1"/>
  <c r="R120" i="77" s="1"/>
  <c r="P119" i="77"/>
  <c r="Q119" i="77" s="1"/>
  <c r="R119" i="77" s="1"/>
  <c r="P118" i="77"/>
  <c r="Q118" i="77" s="1"/>
  <c r="R118" i="77" s="1"/>
  <c r="O111" i="77"/>
  <c r="P111" i="77" s="1"/>
  <c r="Q111" i="77" s="1"/>
  <c r="R111" i="77" s="1"/>
  <c r="P110" i="77"/>
  <c r="Q110" i="77" s="1"/>
  <c r="R110" i="77" s="1"/>
  <c r="O109" i="77"/>
  <c r="P109" i="77" s="1"/>
  <c r="Q109" i="77" s="1"/>
  <c r="R109" i="77" s="1"/>
  <c r="O108" i="77"/>
  <c r="P108" i="77" s="1"/>
  <c r="Q108" i="77" s="1"/>
  <c r="R108" i="77" s="1"/>
  <c r="Q107" i="77"/>
  <c r="R107" i="77" s="1"/>
  <c r="P106" i="77"/>
  <c r="Q106" i="77" s="1"/>
  <c r="R106" i="77" s="1"/>
  <c r="O99" i="77"/>
  <c r="P99" i="77" s="1"/>
  <c r="Q99" i="77" s="1"/>
  <c r="R99" i="77" s="1"/>
  <c r="P98" i="77"/>
  <c r="Q98" i="77" s="1"/>
  <c r="R98" i="77" s="1"/>
  <c r="O97" i="77"/>
  <c r="P97" i="77" s="1"/>
  <c r="Q97" i="77" s="1"/>
  <c r="R97" i="77" s="1"/>
  <c r="Q96" i="77"/>
  <c r="R96" i="77" s="1"/>
  <c r="P95" i="77"/>
  <c r="Q95" i="77" s="1"/>
  <c r="R95" i="77" s="1"/>
  <c r="P94" i="77"/>
  <c r="Q94" i="77" s="1"/>
  <c r="R94" i="77" s="1"/>
  <c r="O87" i="77"/>
  <c r="P87" i="77" s="1"/>
  <c r="Q87" i="77" s="1"/>
  <c r="R87" i="77" s="1"/>
  <c r="P86" i="77"/>
  <c r="Q86" i="77" s="1"/>
  <c r="R86" i="77" s="1"/>
  <c r="O85" i="77"/>
  <c r="P85" i="77" s="1"/>
  <c r="Q85" i="77" s="1"/>
  <c r="R85" i="77" s="1"/>
  <c r="P84" i="77"/>
  <c r="Q84" i="77" s="1"/>
  <c r="R84" i="77" s="1"/>
  <c r="P83" i="77"/>
  <c r="Q83" i="77" s="1"/>
  <c r="R83" i="77" s="1"/>
  <c r="Q82" i="77"/>
  <c r="R82" i="77" s="1"/>
  <c r="O75" i="77"/>
  <c r="P75" i="77" s="1"/>
  <c r="Q75" i="77" s="1"/>
  <c r="R75" i="77" s="1"/>
  <c r="P74" i="77"/>
  <c r="Q74" i="77" s="1"/>
  <c r="R74" i="77" s="1"/>
  <c r="O73" i="77"/>
  <c r="P73" i="77" s="1"/>
  <c r="Q73" i="77" s="1"/>
  <c r="R73" i="77" s="1"/>
  <c r="O72" i="77"/>
  <c r="P72" i="77" s="1"/>
  <c r="Q72" i="77" s="1"/>
  <c r="R72" i="77" s="1"/>
  <c r="Q71" i="77"/>
  <c r="R71" i="77" s="1"/>
  <c r="P70" i="77"/>
  <c r="Q70" i="77" s="1"/>
  <c r="R70" i="77" s="1"/>
  <c r="O63" i="77"/>
  <c r="P63" i="77" s="1"/>
  <c r="Q63" i="77" s="1"/>
  <c r="R63" i="77" s="1"/>
  <c r="P62" i="77"/>
  <c r="Q62" i="77" s="1"/>
  <c r="R62" i="77" s="1"/>
  <c r="O61" i="77"/>
  <c r="P61" i="77" s="1"/>
  <c r="Q61" i="77" s="1"/>
  <c r="R61" i="77" s="1"/>
  <c r="O60" i="77"/>
  <c r="P60" i="77" s="1"/>
  <c r="Q60" i="77" s="1"/>
  <c r="R60" i="77" s="1"/>
  <c r="P59" i="77"/>
  <c r="Q59" i="77" s="1"/>
  <c r="R59" i="77" s="1"/>
  <c r="P58" i="77"/>
  <c r="Q58" i="77" s="1"/>
  <c r="R58" i="77" s="1"/>
  <c r="O51" i="77"/>
  <c r="P51" i="77" s="1"/>
  <c r="Q51" i="77" s="1"/>
  <c r="R51" i="77" s="1"/>
  <c r="P50" i="77"/>
  <c r="Q50" i="77" s="1"/>
  <c r="R50" i="77" s="1"/>
  <c r="O49" i="77"/>
  <c r="P49" i="77" s="1"/>
  <c r="Q49" i="77" s="1"/>
  <c r="R49" i="77" s="1"/>
  <c r="O48" i="77"/>
  <c r="P48" i="77" s="1"/>
  <c r="Q48" i="77" s="1"/>
  <c r="R48" i="77" s="1"/>
  <c r="P47" i="77"/>
  <c r="Q47" i="77" s="1"/>
  <c r="R47" i="77" s="1"/>
  <c r="P46" i="77"/>
  <c r="Q46" i="77" s="1"/>
  <c r="R46" i="77" s="1"/>
  <c r="O39" i="77"/>
  <c r="P39" i="77" s="1"/>
  <c r="Q39" i="77" s="1"/>
  <c r="R39" i="77" s="1"/>
  <c r="P38" i="77"/>
  <c r="Q38" i="77" s="1"/>
  <c r="R38" i="77" s="1"/>
  <c r="O37" i="77"/>
  <c r="P37" i="77" s="1"/>
  <c r="Q37" i="77" s="1"/>
  <c r="R37" i="77" s="1"/>
  <c r="O36" i="77"/>
  <c r="P36" i="77" s="1"/>
  <c r="Q36" i="77" s="1"/>
  <c r="R36" i="77" s="1"/>
  <c r="P35" i="77"/>
  <c r="Q35" i="77" s="1"/>
  <c r="R35" i="77" s="1"/>
  <c r="P34" i="77"/>
  <c r="Q34" i="77" s="1"/>
  <c r="R34" i="77" s="1"/>
  <c r="R172" i="77" l="1"/>
  <c r="R148" i="77"/>
  <c r="R136" i="77"/>
  <c r="R208" i="77"/>
  <c r="R196" i="77"/>
  <c r="R184" i="77"/>
  <c r="R160" i="77"/>
  <c r="R124" i="77"/>
  <c r="R112" i="77"/>
  <c r="R100" i="77"/>
  <c r="R88" i="77"/>
  <c r="R76" i="77"/>
  <c r="R64" i="77"/>
  <c r="R52" i="77"/>
  <c r="R40" i="77"/>
  <c r="E20" i="78"/>
  <c r="E28" i="78"/>
  <c r="E29" i="78" l="1"/>
  <c r="O27" i="77"/>
  <c r="P27" i="77" s="1"/>
  <c r="O24" i="77"/>
  <c r="O25" i="77" l="1"/>
  <c r="D20" i="78" l="1"/>
  <c r="C20" i="78"/>
  <c r="H5" i="78"/>
  <c r="G5" i="78"/>
  <c r="D5" i="78"/>
  <c r="C5" i="78"/>
  <c r="P25" i="77" l="1"/>
  <c r="Q25" i="77" s="1"/>
  <c r="R25" i="77" s="1"/>
  <c r="P23" i="77"/>
  <c r="Q24" i="77"/>
  <c r="R24" i="77" s="1"/>
  <c r="P26" i="77"/>
  <c r="Q26" i="77" s="1"/>
  <c r="R26" i="77" s="1"/>
  <c r="Q27" i="77"/>
  <c r="R27" i="77" s="1"/>
  <c r="P22" i="77"/>
  <c r="Q22" i="77" s="1"/>
  <c r="R22" i="77" s="1"/>
  <c r="Q23" i="77" l="1"/>
  <c r="R23" i="77" s="1"/>
  <c r="R28" i="77" s="1"/>
  <c r="H13" i="78" l="1"/>
  <c r="H14" i="78" s="1"/>
  <c r="G13" i="78"/>
  <c r="G14" i="78" s="1"/>
  <c r="D28" i="78"/>
  <c r="D29" i="78" s="1"/>
  <c r="C28" i="78"/>
  <c r="C29" i="78" s="1"/>
  <c r="D13" i="78" l="1"/>
  <c r="D14" i="78" s="1"/>
  <c r="C13" i="78"/>
  <c r="C14" i="78" s="1"/>
</calcChain>
</file>

<file path=xl/sharedStrings.xml><?xml version="1.0" encoding="utf-8"?>
<sst xmlns="http://schemas.openxmlformats.org/spreadsheetml/2006/main" count="1019" uniqueCount="252">
  <si>
    <t xml:space="preserve"> SECRETARÍA DE EDUCACIÓN</t>
  </si>
  <si>
    <t>OBSERVACIONES</t>
  </si>
  <si>
    <t xml:space="preserve">CONTRATO O FACTURA No. </t>
  </si>
  <si>
    <t>OBJETO DEL CONTRATO</t>
  </si>
  <si>
    <t>FECHA DE INICIACIÓN</t>
  </si>
  <si>
    <t>FECHA DE TERMINACIÓN</t>
  </si>
  <si>
    <t>VALOR CONTRATO</t>
  </si>
  <si>
    <t>PRIVADA</t>
  </si>
  <si>
    <t>EMPRESA-ENTIDAD CONTRATANTE</t>
  </si>
  <si>
    <t>ÚNICO</t>
  </si>
  <si>
    <t>PÚBLICA</t>
  </si>
  <si>
    <t xml:space="preserve">VERIFICACIÓN </t>
  </si>
  <si>
    <t>NÚMERO DE FOLIOS EN LA PROPUESTA</t>
  </si>
  <si>
    <t>EXPERIENCIA MÍNIMA</t>
  </si>
  <si>
    <t xml:space="preserve">      ALCALDIA MAYOR DE BOGOTA D.C.</t>
  </si>
  <si>
    <t>UNIÓN TEMPORAL</t>
  </si>
  <si>
    <t>OFRECIMIENTO TÉCNICO-EXPERIENCIA ESPECÍFICA</t>
  </si>
  <si>
    <t xml:space="preserve"> ALCALDIA MAYOR DE BOGOTA D.C.</t>
  </si>
  <si>
    <t>SECRETARÍA DE EDUCACIÓN</t>
  </si>
  <si>
    <t xml:space="preserve"> RESUMEN</t>
  </si>
  <si>
    <t>ALCALDIA MAYOR DE BOGOTA D.C.</t>
  </si>
  <si>
    <t>OFRECIMIENTO TÉCNICO- ESPECIFICACIONES TÉCNICAS</t>
  </si>
  <si>
    <t xml:space="preserve"> VERIFICACIÓN OFRECIMIENTO TÉCNICO</t>
  </si>
  <si>
    <t xml:space="preserve">NÚMERO DE FOLIO EN LA PROPUESTA </t>
  </si>
  <si>
    <t>VALOR VALIDO A CERTIFICAR PARA EXPERIENCIA</t>
  </si>
  <si>
    <t xml:space="preserve">VALOR CONTRATO A CERTIFICAR   </t>
  </si>
  <si>
    <t xml:space="preserve">VALOR CONTRATO A CERTIFICAR DIVIDIDO EN SMLMV (AÑO TERMINACION) </t>
  </si>
  <si>
    <t>VERIFICACIÓN REPORTE CONTRATO EN EL RUP (Folio)</t>
  </si>
  <si>
    <t>VERIFICACIÓN CLASIFICADOR UNSPSC HASTA EL TERCER NIVEL  (Folio)</t>
  </si>
  <si>
    <t xml:space="preserve">No. DE PROPONENTE </t>
  </si>
  <si>
    <t>VERIFICACIÓN</t>
  </si>
  <si>
    <t xml:space="preserve">NOMBRE PROPONENTE </t>
  </si>
  <si>
    <t xml:space="preserve">OFRECIMIENTO TÉCNICO </t>
  </si>
  <si>
    <t>PROPONENTE No. 2</t>
  </si>
  <si>
    <t>CUMPLE</t>
  </si>
  <si>
    <t>PROPONENTE No. 3</t>
  </si>
  <si>
    <t>PROPONENTE No. 4</t>
  </si>
  <si>
    <t>Si lo aporta</t>
  </si>
  <si>
    <t>FORMA DE PARTICIPACIÓN - CON % DE PARTICIPACIÓN</t>
  </si>
  <si>
    <t>PROPONENTE No. 5</t>
  </si>
  <si>
    <t>PROPONENTE No. 7</t>
  </si>
  <si>
    <t>PROPONENTE No. 8</t>
  </si>
  <si>
    <t>PROPONENTE No. 9</t>
  </si>
  <si>
    <t>PROPONENTE No. 10</t>
  </si>
  <si>
    <t>PROPONENTE No. 1</t>
  </si>
  <si>
    <t>NOMBRE PROPONENTE 1</t>
  </si>
  <si>
    <t>PROPONENTE No. 6</t>
  </si>
  <si>
    <t>PROPONENTE No. 11</t>
  </si>
  <si>
    <t>Requisitos mínimos (numeral 4.3.1 del Pliego de Condiciones Definitivo/Anexo 8):</t>
  </si>
  <si>
    <r>
      <t xml:space="preserve">                 FERNANDO RAMIREZ OCHOA
                </t>
    </r>
    <r>
      <rPr>
        <sz val="12"/>
        <rFont val="Arial"/>
        <family val="2"/>
      </rPr>
      <t xml:space="preserve"> Director de Dotaciones Escolares
                 SECRETARÍA DE EDUCACIÓN DISTRITAL</t>
    </r>
  </si>
  <si>
    <t>ANEXO 8 (Folio)</t>
  </si>
  <si>
    <t>NOMBRE PROPONENTE 2</t>
  </si>
  <si>
    <t>NOMBRE PROPONENTE 3</t>
  </si>
  <si>
    <t>NOMBRE PROPONENTE 4</t>
  </si>
  <si>
    <t>NOMBRE PROPONENTE 5</t>
  </si>
  <si>
    <t>NOMBRE PROPONENTE 6</t>
  </si>
  <si>
    <t>NOMBRE PROPONENTE 7</t>
  </si>
  <si>
    <t>NOMBRE PROPONENTE 8</t>
  </si>
  <si>
    <t>NOMBRE PROPONENTE 9</t>
  </si>
  <si>
    <t>NOMBRE PROPONENTE 10</t>
  </si>
  <si>
    <t>NOMBRE PROPONENTE 11</t>
  </si>
  <si>
    <t>X</t>
  </si>
  <si>
    <t>NO CUMPLE</t>
  </si>
  <si>
    <t>CERTIFICACIONES</t>
  </si>
  <si>
    <r>
      <t>Requisito mínimo</t>
    </r>
    <r>
      <rPr>
        <b/>
        <sz val="12"/>
        <rFont val="Arial"/>
        <family val="2"/>
      </rPr>
      <t xml:space="preserve"> (numeral 4.3.2 del Pliego de Condiciones)</t>
    </r>
  </si>
  <si>
    <t xml:space="preserve">VALOR VALIDO A CERTIFICAR PARA EXPERIENCIA MULTIPLICADO EN SMLMV (2018-$781,242) </t>
  </si>
  <si>
    <t>SIN FOLIO</t>
  </si>
  <si>
    <t>SI PRESENTA</t>
  </si>
  <si>
    <t>PROPONENTE No. 12</t>
  </si>
  <si>
    <t>PROPONENTE No. 13</t>
  </si>
  <si>
    <t>PROPONENTE No. 14</t>
  </si>
  <si>
    <t>PROPONENTE No. 15</t>
  </si>
  <si>
    <r>
      <rPr>
        <b/>
        <sz val="10"/>
        <rFont val="Arial"/>
        <family val="2"/>
      </rPr>
      <t>2. Cantidad certificaciones:</t>
    </r>
    <r>
      <rPr>
        <sz val="10"/>
        <rFont val="Arial"/>
        <family val="2"/>
      </rPr>
      <t xml:space="preserve"> Máximo 6</t>
    </r>
  </si>
  <si>
    <t>NOMBRE PROPONENTE 12</t>
  </si>
  <si>
    <t>NOMBRE PROPONENTE 13</t>
  </si>
  <si>
    <t>NOMBRE PROPONENTE 14</t>
  </si>
  <si>
    <t>NOMBRE PROPONENTE 15</t>
  </si>
  <si>
    <t>UNION TEMPORAL F.F.2018 conformada por Fricon Soluciones S.A.S. con el 5% de participacion y Fermat Comercial S.A. con el 95% de participacion.</t>
  </si>
  <si>
    <t>UNION TEMPORAL COCINAS 2018 conformada por Americana CORP S.A.S. con el 50% de participacion y Distribuidora Nissi EU con el 50% de participacion.</t>
  </si>
  <si>
    <t>UNION TEMPORAL COCINAS SE-SA-SI-DDE-018-2018 conformada por Control Group IND S.A.S. con el 70,31%% de participacion,  CI Warriors Company S.A.S. con el 17,81% de participacion y Marino Avella Zarate con el  11,88% de participacion.</t>
  </si>
  <si>
    <t>NO PRESENTA</t>
  </si>
  <si>
    <t>FRICON</t>
  </si>
  <si>
    <t>FERMAT</t>
  </si>
  <si>
    <t>CORP</t>
  </si>
  <si>
    <t>NISSI</t>
  </si>
  <si>
    <t>GROUP</t>
  </si>
  <si>
    <t>WARRIOS</t>
  </si>
  <si>
    <t>MARINO</t>
  </si>
  <si>
    <t>PROPONENTE No. 16</t>
  </si>
  <si>
    <t>EVALUACIÓN TÉCNICA- ECONÓMICA: SELECCIÓN ABREVIADA POR SUBASTA INVERSA ELECTRÓNICA No. SED-SA-SI-DDE-109-2018</t>
  </si>
  <si>
    <t xml:space="preserve">Proyectó:Luis Alfonso Franco Savedra, Claudia Milena Clavijo Camargo,  Katalina Plazas Correa- Dirección de Dotaciones Escolares                                                                                                                                                                                 </t>
  </si>
  <si>
    <r>
      <rPr>
        <b/>
        <sz val="10"/>
        <rFont val="Arial"/>
        <family val="2"/>
      </rPr>
      <t>1. Acreditar valor igual o superior al 100% del presupuesto asignado que</t>
    </r>
    <r>
      <rPr>
        <sz val="10"/>
        <rFont val="Arial"/>
        <family val="2"/>
      </rPr>
      <t xml:space="preserve"> </t>
    </r>
    <r>
      <rPr>
        <b/>
        <sz val="10"/>
        <rFont val="Arial"/>
        <family val="2"/>
      </rPr>
      <t>corresponde a: $105.185.950</t>
    </r>
  </si>
  <si>
    <r>
      <rPr>
        <b/>
        <sz val="10"/>
        <rFont val="Arial"/>
        <family val="2"/>
      </rPr>
      <t>3. Objeto: ADQUISICIÓN DE MATERIALES Y/O IMPLEMENTOS DIDACTICOS PARA LAS LUDOTECAS DE LOS COLEGIOS DEL DISTRITO CAPITAL, ADECUADOS A LOS NUEVOS CONCEPTOS DE AMBIENTES DE APRENDIZAJE DISPUESTOS POR LA SECRETARÍA.</t>
    </r>
    <r>
      <rPr>
        <sz val="10"/>
        <rFont val="Arial"/>
        <family val="2"/>
      </rPr>
      <t xml:space="preserve">
</t>
    </r>
  </si>
  <si>
    <r>
      <t xml:space="preserve">4. Experiencia en: </t>
    </r>
    <r>
      <rPr>
        <sz val="10"/>
        <rFont val="Arial"/>
        <family val="2"/>
      </rPr>
      <t>compraventa de materiales y/o implementos didácticos y/o suministro de materiales y/o implementos didácticos</t>
    </r>
  </si>
  <si>
    <t>IGUAL O MAYOR AL 100% DEL PRESUPUESTO OFICIAL EQUIVALENTE A $ 105.185.950</t>
  </si>
  <si>
    <t>NOMBRE PROPONENTE 16</t>
  </si>
  <si>
    <t>JORGE ANIBAL DE JESUS BERNAL JARAMILLO- DIDACTICOS JORCAR</t>
  </si>
  <si>
    <t>INVERSIONES Y CONTRATOS ND S.A.S.</t>
  </si>
  <si>
    <t>COMERCIALIZADORA SERLECOM S.A.S.</t>
  </si>
  <si>
    <t>INVESRIONES RIME S.A.S.</t>
  </si>
  <si>
    <t>PRODUCTORA Y COMERCIALIZADORA CELMAX LTDA</t>
  </si>
  <si>
    <t>ELITE DEPORTIVA S.A.S.</t>
  </si>
  <si>
    <t>GROUP MLS S.A.S.</t>
  </si>
  <si>
    <t>ARISMA S.A.</t>
  </si>
  <si>
    <t>COMERCIALIZADORA VINARTA S.A.S.</t>
  </si>
  <si>
    <t>GRUPO EMPRESARIAL MADEX S.A.S.</t>
  </si>
  <si>
    <t>FACOMED LTDA</t>
  </si>
  <si>
    <t>DIDACTICOS PINCHO S.A.S.</t>
  </si>
  <si>
    <t>SUMINISTROS Y CONTRATOS SAN JOSE S.A.S.</t>
  </si>
  <si>
    <t>TALENTO COMERCIALIZADORA S.A.S.</t>
  </si>
  <si>
    <t>GESINTEG COLOMBIA LTDA</t>
  </si>
  <si>
    <t>ALIANZA ESTRATEGICA OUTSOURCING Y SUMINISTROS S.A.S.</t>
  </si>
  <si>
    <t>SIN NUMERO</t>
  </si>
  <si>
    <t>Suministro de material didactico y mobiliario...</t>
  </si>
  <si>
    <t>La certificación a aportada no fue tenida en cuenta, puesto que esta incumple lo establecido en el numeral 4,3,1 del pliego de condiciones literal j. Debera determinar los valores relacionados a la exigencia del pliego de condiciones solo a implementos y /o material didactico.  El proponente deberá presentar documentos (facturas, liquidaciones y otros) que permitan establecer los valores de los elementos relacionados a la experiencia solicitada. Se observa en objeto mobiliario.</t>
  </si>
  <si>
    <t>CONSECUTIVO 32</t>
  </si>
  <si>
    <t>CONSECITIVO 32</t>
  </si>
  <si>
    <t>Suministro de dotacion completa de mobiliario y material didactico…</t>
  </si>
  <si>
    <t>CONSECUTIVO 29</t>
  </si>
  <si>
    <t>CONSECITIVO 29</t>
  </si>
  <si>
    <t>Suministro de mobiliario y dotacion para los centros….</t>
  </si>
  <si>
    <t>CONSECUTIVO 30</t>
  </si>
  <si>
    <t>CONSECUTIVO 28</t>
  </si>
  <si>
    <t>CONSECITIVO 28</t>
  </si>
  <si>
    <t>NO INDICO CONSECUTIVOS DEL RUP PARA SU VERIFICACIÓN</t>
  </si>
  <si>
    <t>254-2015</t>
  </si>
  <si>
    <t>Adquisicion de material didactico….</t>
  </si>
  <si>
    <t>No se pudo verificar los consecutivos en el RUP, pues el contratista no presento el anexo No. 8. Debera subsanar dicha información y presentación del RUP.</t>
  </si>
  <si>
    <t>248-2015</t>
  </si>
  <si>
    <t>230-2014</t>
  </si>
  <si>
    <t>X 80 %</t>
  </si>
  <si>
    <t>Compra de mobiliario y dotacion escolar, material pedagogico, material...</t>
  </si>
  <si>
    <t>La certificación a aportada no fue tenida en cuenta, puesto que esta incumple lo establecido en el numeral 4,3,1 del pliego de condiciones literal j. Debera determinar los valores relacionados a la exigencia del pliego de condiciones solo a implementos y /o material didactico.  El proponente deberá presentar documentos (facturas, liquidaciones y otros) que permitan establecer los valores de los elementos relacionados a la experiencia solicitada. Se observa en objeto mobiliario, computadores, licencias....</t>
  </si>
  <si>
    <t>CONSECUTIVO 180</t>
  </si>
  <si>
    <t>89-2015/2016</t>
  </si>
  <si>
    <t>Comercializacion de elementos deportivos ludicos y/o infantiles….</t>
  </si>
  <si>
    <t>El contrato indicado no sera tenido en cuenta, puesto que no se encontro soportes de la certificacion que permitiera corroborar la informacion presentada por el proponente, y demas informacion faltante.
La certificación a aportada no fue tenida en cuenta, puesto que esta incumple lo establecido en el numeral 4,3,1 del pliego de condiciones literal j. Debera determinar los valores relacionados a la exigencia del pliego de condiciones solo a implementos y /o material didactico.  El proponente deberá presentar documentos (facturas, liquidaciones y otros) que permitan establecer los valores de los elementos relacionados a la experiencia solicitada. Se observa en objeto deportivos, instrumentos musicales...</t>
  </si>
  <si>
    <t>CONSECUTIVO 16</t>
  </si>
  <si>
    <t>228-2016</t>
  </si>
  <si>
    <t>Adquisicion de elementos material y mobiliario para la dotacion….</t>
  </si>
  <si>
    <t>El contrato indicado no sera tenido en cuenta, puesto que no se encontro soportes de la certificacion que permitiera corroborar la informacion presentada por el proponente, y demas informacion faltante.
La certificación a aportada no fue tenida en cuenta, puesto que esta incumple lo establecido en el numeral 4,3,1 del pliego de condiciones literal j. Debera determinar los valores relacionados a la exigencia del pliego de condiciones solo a implementos y /o material didactico.  El proponente deberá presentar documentos (facturas, liquidaciones y otros) que permitan establecer los valores de los elementos relacionados a la experiencia solicitada. Se observa en objeto mobiliario.</t>
  </si>
  <si>
    <t>CONSECUTIVO 18</t>
  </si>
  <si>
    <t>SI PRESENTO</t>
  </si>
  <si>
    <t>8195-10102013</t>
  </si>
  <si>
    <t>X 50%</t>
  </si>
  <si>
    <t>Compara y distribucion de colchonetas, equipos de audio y video, equipos….</t>
  </si>
  <si>
    <t>CONSECUTIVO 19</t>
  </si>
  <si>
    <t>CONSECUTIVO 20</t>
  </si>
  <si>
    <t>3627-2013</t>
  </si>
  <si>
    <t>X20%</t>
  </si>
  <si>
    <t>Suministro de material didactico, artes plasticas….</t>
  </si>
  <si>
    <t>Solo se tuvo en cuenta, el valor según la participacion en la ejecucion contrtactual.</t>
  </si>
  <si>
    <t>CONSECUTIVO 11</t>
  </si>
  <si>
    <t>CONSECUTIVO 1</t>
  </si>
  <si>
    <t>CONSECUTIVO 12</t>
  </si>
  <si>
    <t>CONSECUTIVO 10</t>
  </si>
  <si>
    <t>1471-2013</t>
  </si>
  <si>
    <t>X30%</t>
  </si>
  <si>
    <t>Contratar la produccion y distribucion de los elementos que hacen parte del kit de material didactico…</t>
  </si>
  <si>
    <t>CCV-088-2013</t>
  </si>
  <si>
    <t>El material didactico para la dotacion de jardines….</t>
  </si>
  <si>
    <t>CCV-177-2013</t>
  </si>
  <si>
    <t>Equipo, materiales y elementos para la dotacion…</t>
  </si>
  <si>
    <t>SIN PRESENTO</t>
  </si>
  <si>
    <t>CONSECUTIVO 103</t>
  </si>
  <si>
    <t>CONSECUTIVO 125</t>
  </si>
  <si>
    <t>Compraventa de mobiliario, enseres y electrodomesticos</t>
  </si>
  <si>
    <t>045-2013</t>
  </si>
  <si>
    <t>Suministro de camisetas polo y gorra…</t>
  </si>
  <si>
    <t>4161,010,26,1,2,43</t>
  </si>
  <si>
    <t>X50%</t>
  </si>
  <si>
    <t>Compra de ciudadela inflable modular….</t>
  </si>
  <si>
    <t>Solo se tuvo en cuenta, el valor según la participacion en la ejecucion contrtactual. De igual forma se descartaron los valores no relacionados a didacticos.</t>
  </si>
  <si>
    <t>CONSECUTIVO 120</t>
  </si>
  <si>
    <t>CONSECUTIVO 119</t>
  </si>
  <si>
    <t>381-2017</t>
  </si>
  <si>
    <t>Adquisicion de material didactico para….</t>
  </si>
  <si>
    <t>01/011/2017</t>
  </si>
  <si>
    <t>823-2017</t>
  </si>
  <si>
    <t>Adquisicion de material didactico especializado….</t>
  </si>
  <si>
    <t>Adquisicion de material didactico para los grados….</t>
  </si>
  <si>
    <t xml:space="preserve">No se pudo verificar los consecutivos en el RUP, pues el contratista no presento el anexo No. 8. Debera subsanar dicha información y presentación del RUP.
El contrato indicado no sera tenido en cuenta, puesto que no se encontro soportes de la certificacion que permitiera corroborar la informacion presentada por el proponente, y demas informacion faltante.
</t>
  </si>
  <si>
    <t>CONSECUTIVO 33</t>
  </si>
  <si>
    <t>dotacion de fungible (material didactico)…</t>
  </si>
  <si>
    <t>3395-2015</t>
  </si>
  <si>
    <t>001 DE 2016</t>
  </si>
  <si>
    <t>Suministar implementos para los espacios y/o aulas….</t>
  </si>
  <si>
    <t>CONSECUTIVO 15</t>
  </si>
  <si>
    <t>CONSECUTIVO 46</t>
  </si>
  <si>
    <t>CONSECUTIVO 82</t>
  </si>
  <si>
    <t>CONSECUTIVO 77</t>
  </si>
  <si>
    <t>CONSECUTIVO 4</t>
  </si>
  <si>
    <t>0108-2013-000-124</t>
  </si>
  <si>
    <t>Adquirir los bienes fungibles y no fungibles necesarios para dotar aulas…</t>
  </si>
  <si>
    <t>3639-2013</t>
  </si>
  <si>
    <t>X25%</t>
  </si>
  <si>
    <t>Suministro de material didactico, artes…</t>
  </si>
  <si>
    <t>1554-2015</t>
  </si>
  <si>
    <t>X33%</t>
  </si>
  <si>
    <t>Adquirir los elementos en madera que hacen parte del kit….</t>
  </si>
  <si>
    <t>11/012/2015</t>
  </si>
  <si>
    <t>3638-2013</t>
  </si>
  <si>
    <t>3215-2009</t>
  </si>
  <si>
    <t>Adquisicion bonos kits escolar..</t>
  </si>
  <si>
    <t>08-02-100-292-2012</t>
  </si>
  <si>
    <t>Adquisicion de bonos intercambiables…</t>
  </si>
  <si>
    <t>La certificación a aportada no fue tenida en cuenta, puesto que esta incumple lo establecido en el numeral 4,3,1 del pliego de condiciones literal j. Debera determinar los valores relacionados a la exigencia del pliego de condiciones solo a implementos y /o material didactico.  El proponente deberá presentar documentos (facturas, liquidaciones y otros) que permitan establecer los valores de los elementos relacionados a la experiencia solicitada. Se observa en objeto bonos implementos deportivos. No se hace necesario subasnar teniendo en cuenta que con las demas certificaciones el proponente cumple.</t>
  </si>
  <si>
    <t>Venta de matarial didactico y kits escolares….</t>
  </si>
  <si>
    <t>La certificación a aportada no fue tenida en cuenta, puesto que esta incumple lo establecido en el numeral 4,3,1 del pliego de condiciones literal j. Debera determinar los valores relacionados a la exigencia del pliego de condiciones solo a implementos y /o material didactico.  El proponente deberá presentar documentos (facturas, liquidaciones y otros) que permitan establecer los valores de los elementos relacionados a la experiencia solicitada. Se observa en objeto bonos kits escolares. No se hace necesario subsanar teniendo en cuenta que con las demas certificaciones el proponente cumple.</t>
  </si>
  <si>
    <t xml:space="preserve">La certificación a aportada no fue tenida en cuenta, puesto que esta incumple lo establecido en el numeral 4,3,1 del pliego de condiciones literal j. Debera determinar los valores relacionados a la exigencia del pliego de condiciones solo a implementos y /o material didactico.  El proponente deberá presentar documentos (facturas, liquidaciones y otros) que permitan establecer los valores de los elementos relacionados a la experiencia solicitada. Se observa en objeto kits escolares. </t>
  </si>
  <si>
    <t>CONSECUTIVO 141</t>
  </si>
  <si>
    <t>041-2013</t>
  </si>
  <si>
    <t>Compra de mobiliario, material didactico, electrodomesticos…</t>
  </si>
  <si>
    <t xml:space="preserve">La certificación a aportada no fue tenida en cuenta, puesto que esta incumple lo establecido en el numeral 4,3,1 del pliego de condiciones literal j. Debera determinar los valores relacionados a la exigencia del pliego de condiciones solo a implementos y /o material didactico.  El proponente deberá presentar documentos (facturas, liquidaciones y otros) que permitan establecer los valores de los elementos relacionados a la experiencia solicitada. Se observa en objeto mobiliario, electrodomesticos. </t>
  </si>
  <si>
    <t>CONSECUTIVO 44</t>
  </si>
  <si>
    <t>COMN-173-2015</t>
  </si>
  <si>
    <t>adquisicion de papeleria y archivo, articulos y equipos de oficina….</t>
  </si>
  <si>
    <t xml:space="preserve">La certificación a aportada no fue tenida en cuenta, puesto que esta incumple lo establecido en el numeral 4,3,1 del pliego de condiciones literal j. Debera determinar los valores relacionados a la exigencia del pliego de condiciones solo a implementos y /o material didactico.  El proponente deberá presentar documentos (facturas, liquidaciones y otros) que permitan establecer los valores de los elementos relacionados a la experiencia solicitada. Se observa en objeto papeleria, archivo, equipos de oficina.... </t>
  </si>
  <si>
    <t>2159-2017</t>
  </si>
  <si>
    <t>Contratar la adquisicion de materiales de formacion….</t>
  </si>
  <si>
    <t>La certificación a aportada no fue tenida en cuenta, puesto que esta incumple lo establecido en el numeral 4,3,1 del pliego de condiciones literal j. Debera determinar los valores relacionados a la exigencia del pliego de condiciones solo a implementos y /o material didactico.  El proponente deberá presentar documentos (facturas, liquidaciones y otros) que permitan establecer los valores de los elementos relacionados a la experiencia solicitada. Se observa en objeto apicultura, cerdos, leche....</t>
  </si>
  <si>
    <t>CONSECUTIVO 7</t>
  </si>
  <si>
    <t>CONSECUTIVO 22</t>
  </si>
  <si>
    <t>Suministro, transporte y entrega de dotacion de canastas educativas y kits escolares…</t>
  </si>
  <si>
    <t>23/029/2013</t>
  </si>
  <si>
    <t>PJ001464</t>
  </si>
  <si>
    <t>Solo se tuvo en cuenta los valores relacionados a didacticos.</t>
  </si>
  <si>
    <t>206-2013</t>
  </si>
  <si>
    <t>X24%</t>
  </si>
  <si>
    <t>UN-OJ-2012-17245</t>
  </si>
  <si>
    <t>Adquisicion de 90 canastas educativas didacticas</t>
  </si>
  <si>
    <t>Adquisicion de bienes..</t>
  </si>
  <si>
    <t>453-2011</t>
  </si>
  <si>
    <t>Adquisicion de 130 canastas educativas didacticas…</t>
  </si>
  <si>
    <t>CONSECUTIVO 70</t>
  </si>
  <si>
    <t>CONSECUTIVO 128</t>
  </si>
  <si>
    <t>007-2015</t>
  </si>
  <si>
    <t>La certificación a aportada no fue tenida en cuenta, puesto que esta incumple lo establecido en el numeral 4,3,1 del pliego de condiciones literal j. Debera determinar los valores relacionados a la exigencia del pliego de condiciones solo a implementos y /o material didactico.  El proponente deberá presentar documentos (facturas, liquidaciones y otros) que permitan establecer los valores de los elementos relacionados a la experiencia solicitada. Se observa en objeto material evaluativo.</t>
  </si>
  <si>
    <t>Compra de material evaluativo y didactico…</t>
  </si>
  <si>
    <t>Suministro de elementos de material didacticos..</t>
  </si>
  <si>
    <t>003/2013 SUMINISTROS</t>
  </si>
  <si>
    <t>03MC-2013</t>
  </si>
  <si>
    <t>Suministro utiles escolares, material ludico, didactico…</t>
  </si>
  <si>
    <t>La certificación a aportada no fue tenida en cuenta, puesto que esta incumple lo establecido en el numeral 4,3,1 del pliego de condiciones literal j. Debera determinar los valores relacionados a la exigencia del pliego de condiciones solo a implementos y /o material didactico.  El proponente deberá presentar documentos (facturas, liquidaciones y otros) que permitan establecer los valores de los elementos relacionados a la experiencia solicitada. Se observa en objeto utiles escolares, deportivos.</t>
  </si>
  <si>
    <t>La certificación a aportada no fue tenida en cuenta, puesto que esta incumple lo establecido en el numeral 4,3,1 del pliego de condiciones literal j. Debera determinar los valores relacionados a la exigencia del pliego de condiciones solo a implementos y /o material didactico.  El proponente deberá presentar documentos (facturas, liquidaciones y otros) que permitan establecer los valores de los elementos relacionados a la experiencia solicitada. Se observa en objeto equipos audio, equipos industriales... No se hace necesario subsanar teniendo en cuenta que con las demas certificaciones el proponente cumple.</t>
  </si>
  <si>
    <t>La certificación a aportada no fue tenida en cuenta, puesto que esta incumple lo establecido en el numeral 4,3,1 del pliego de condiciones literal j. Debera determinar los valores relacionados a la exigencia del pliego de condiciones solo a implementos y /o material didactico.  El proponente deberá presentar documentos (facturas, liquidaciones y otros) que permitan establecer los valores de los elementos relacionados a la experiencia solicitada. Se observa en objeto equipos y materiales. No se hace necesario subsanar teniendo en cuenta que con las demas certificaciones el proponente cumple.</t>
  </si>
  <si>
    <t>La certificación a aportada no fue tenida en cuenta, puesto que esta incumple lo establecido en el numeral 4,3,1 del pliego de condiciones literal j. Debera determinar los valores relacionados a la exigencia del pliego de condiciones solo a implementos y /o material didactico.  El proponente deberá presentar documentos (facturas, liquidaciones y otros) que permitan establecer los valores de los elementos relacionados a la experiencia solicitada. Se observa en objeto mobiliario, enseres y electrodomesticos. No se hace necesario subsanar teniendo en cuenta que con las demas certificaciones el proponente cumple.</t>
  </si>
  <si>
    <t>La certificación a aportada no fue tenida en cuenta, puesto que esta incumple lo establecido en el numeral 4,3,1 del pliego de condiciones literal j. Debera determinar los valores relacionados a la exigencia del pliego de condiciones solo a implementos y /o material didactico.  El proponente deberá presentar documentos (facturas, liquidaciones y otros) que permitan establecer los valores de los elementos relacionados a la experiencia solicitada. Se observa en objeto camisetas y gorras. No se hace necesario subsanar teniendo en cuenta que con las demas certificaciones el proponente cumple.</t>
  </si>
  <si>
    <t>La certificación a aportada no fue tenida en cuenta, puesto que esta incumple lo establecido en el numeral 4,3,1 del pliego de condiciones literal j. Debera determinar los valores relacionados a la exigencia del pliego de condiciones solo a implementos y /o material didactico.  El proponente deberá presentar documentos (facturas, liquidaciones y otros) que permitan establecer los valores de los elementos relacionados a la experiencia solicitada. Se observa en objeto bienes. No se hace necesario subsanar teniendo en cuenta que con las demas certificaciones el proponente cumple.</t>
  </si>
  <si>
    <t>No se tendra en cuenta para certificar experiencia teniendo en cuenta que luego de revisar el contrato este relaciona el grupo dos, el cual hace relacion a implementos de artes plasticas, lo que no se considera material o implementos didacticos. No se hace necesario subsanar teniendo en cuenta que con las demas certificaciones el proponente cumple.</t>
  </si>
  <si>
    <t>No se tendra en cuenta para certificar experiencia teniendo en cuenta que luego de revisar el contrato este relaciona el grupo tres, el cual hace relacion a instrumentos musicales, lo que no se considera material o implementos didacticos. No se hace necesario subsanar teniendo en cuenta que con las demas certificaciones el proponente cumple.</t>
  </si>
  <si>
    <t>DIDACTICOS PINOCHO S.A.S.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</si>
</sst>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(&quot;$&quot;\ * #,##0.00_);_(&quot;$&quot;\ * \(#,##0.00\);_(&quot;$&quot;\ * &quot;-&quot;??_);_(@_)"/>
    <numFmt numFmtId="164" formatCode="[$$-240A]\ #,##0.00"/>
    <numFmt numFmtId="165" formatCode="_(&quot;$&quot;\ * #,##0_);_(&quot;$&quot;\ * \(#,##0\);_(&quot;$&quot;\ * &quot;-&quot;??_);_(@_)"/>
  </numFmts>
  <fonts count="11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2"/>
      <color indexed="8"/>
      <name val="Arial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102">
    <xf numFmtId="0" fontId="0" fillId="0" borderId="0" xfId="0"/>
    <xf numFmtId="0" fontId="2" fillId="2" borderId="0" xfId="0" applyFont="1" applyFill="1"/>
    <xf numFmtId="0" fontId="5" fillId="2" borderId="0" xfId="0" applyFont="1" applyFill="1"/>
    <xf numFmtId="0" fontId="2" fillId="2" borderId="0" xfId="0" applyFont="1" applyFill="1" applyAlignment="1">
      <alignment horizontal="justify" vertical="center" wrapText="1"/>
    </xf>
    <xf numFmtId="49" fontId="2" fillId="2" borderId="0" xfId="0" applyNumberFormat="1" applyFont="1" applyFill="1" applyAlignment="1">
      <alignment horizontal="center" vertical="center" wrapText="1"/>
    </xf>
    <xf numFmtId="3" fontId="5" fillId="2" borderId="0" xfId="0" applyNumberFormat="1" applyFont="1" applyFill="1"/>
    <xf numFmtId="0" fontId="8" fillId="2" borderId="0" xfId="0" applyFont="1" applyFill="1"/>
    <xf numFmtId="0" fontId="10" fillId="2" borderId="0" xfId="0" applyFont="1" applyFill="1"/>
    <xf numFmtId="0" fontId="1" fillId="3" borderId="0" xfId="0" applyFont="1" applyFill="1"/>
    <xf numFmtId="9" fontId="8" fillId="3" borderId="0" xfId="0" applyNumberFormat="1" applyFont="1" applyFill="1"/>
    <xf numFmtId="0" fontId="1" fillId="2" borderId="0" xfId="0" applyFont="1" applyFill="1" applyBorder="1"/>
    <xf numFmtId="0" fontId="8" fillId="3" borderId="0" xfId="0" applyFont="1" applyFill="1"/>
    <xf numFmtId="0" fontId="8" fillId="3" borderId="0" xfId="0" applyFont="1" applyFill="1" applyAlignment="1"/>
    <xf numFmtId="0" fontId="4" fillId="2" borderId="0" xfId="0" applyFont="1" applyFill="1" applyAlignment="1">
      <alignment horizont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3" fontId="8" fillId="0" borderId="1" xfId="0" applyNumberFormat="1" applyFont="1" applyFill="1" applyBorder="1" applyAlignment="1">
      <alignment horizontal="justify" vertical="center" wrapText="1"/>
    </xf>
    <xf numFmtId="0" fontId="5" fillId="0" borderId="0" xfId="0" applyFont="1" applyFill="1"/>
    <xf numFmtId="0" fontId="3" fillId="3" borderId="7" xfId="0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0" fillId="0" borderId="1" xfId="0" applyBorder="1"/>
    <xf numFmtId="9" fontId="0" fillId="0" borderId="1" xfId="0" applyNumberFormat="1" applyBorder="1"/>
    <xf numFmtId="44" fontId="0" fillId="0" borderId="1" xfId="1" applyFont="1" applyBorder="1"/>
    <xf numFmtId="0" fontId="8" fillId="3" borderId="1" xfId="0" applyFont="1" applyFill="1" applyBorder="1" applyAlignment="1">
      <alignment horizontal="justify" vertical="center" wrapText="1"/>
    </xf>
    <xf numFmtId="14" fontId="8" fillId="3" borderId="1" xfId="0" applyNumberFormat="1" applyFont="1" applyFill="1" applyBorder="1" applyAlignment="1">
      <alignment horizontal="center" vertical="center" wrapText="1"/>
    </xf>
    <xf numFmtId="165" fontId="8" fillId="3" borderId="1" xfId="1" applyNumberFormat="1" applyFont="1" applyFill="1" applyBorder="1" applyAlignment="1">
      <alignment horizontal="right" vertical="center" wrapText="1"/>
    </xf>
    <xf numFmtId="37" fontId="8" fillId="3" borderId="1" xfId="1" applyNumberFormat="1" applyFont="1" applyFill="1" applyBorder="1" applyAlignment="1">
      <alignment horizontal="center" vertical="center" wrapText="1"/>
    </xf>
    <xf numFmtId="3" fontId="8" fillId="3" borderId="1" xfId="0" applyNumberFormat="1" applyFont="1" applyFill="1" applyBorder="1" applyAlignment="1">
      <alignment horizontal="center" vertical="center" wrapText="1"/>
    </xf>
    <xf numFmtId="165" fontId="8" fillId="3" borderId="1" xfId="1" applyNumberFormat="1" applyFont="1" applyFill="1" applyBorder="1" applyAlignment="1">
      <alignment horizontal="center" vertical="center" wrapText="1"/>
    </xf>
    <xf numFmtId="0" fontId="5" fillId="3" borderId="0" xfId="0" applyFont="1" applyFill="1"/>
    <xf numFmtId="3" fontId="5" fillId="3" borderId="0" xfId="0" applyNumberFormat="1" applyFont="1" applyFill="1"/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0" fillId="4" borderId="1" xfId="0" applyFill="1" applyBorder="1"/>
    <xf numFmtId="3" fontId="0" fillId="4" borderId="1" xfId="0" applyNumberFormat="1" applyFill="1" applyBorder="1"/>
    <xf numFmtId="9" fontId="0" fillId="4" borderId="1" xfId="0" applyNumberFormat="1" applyFill="1" applyBorder="1"/>
    <xf numFmtId="44" fontId="0" fillId="4" borderId="1" xfId="1" applyFont="1" applyFill="1" applyBorder="1"/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wrapText="1"/>
    </xf>
    <xf numFmtId="0" fontId="7" fillId="3" borderId="1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wrapText="1"/>
    </xf>
    <xf numFmtId="3" fontId="0" fillId="0" borderId="0" xfId="0" applyNumberFormat="1"/>
    <xf numFmtId="10" fontId="0" fillId="0" borderId="1" xfId="0" applyNumberFormat="1" applyBorder="1"/>
    <xf numFmtId="3" fontId="8" fillId="3" borderId="1" xfId="0" applyNumberFormat="1" applyFont="1" applyFill="1" applyBorder="1" applyAlignment="1">
      <alignment horizontal="justify" vertical="center" wrapText="1"/>
    </xf>
    <xf numFmtId="0" fontId="8" fillId="0" borderId="1" xfId="0" applyFont="1" applyFill="1" applyBorder="1" applyAlignment="1">
      <alignment horizontal="center" vertical="center" wrapText="1"/>
    </xf>
    <xf numFmtId="17" fontId="8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left" vertical="center"/>
    </xf>
    <xf numFmtId="0" fontId="3" fillId="3" borderId="8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center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3" fontId="1" fillId="3" borderId="1" xfId="0" applyNumberFormat="1" applyFont="1" applyFill="1" applyBorder="1" applyAlignment="1">
      <alignment horizontal="center" vertical="center" wrapText="1"/>
    </xf>
    <xf numFmtId="3" fontId="1" fillId="3" borderId="4" xfId="0" applyNumberFormat="1" applyFont="1" applyFill="1" applyBorder="1" applyAlignment="1">
      <alignment horizontal="center" vertical="center" wrapText="1"/>
    </xf>
    <xf numFmtId="3" fontId="1" fillId="3" borderId="5" xfId="0" applyNumberFormat="1" applyFont="1" applyFill="1" applyBorder="1" applyAlignment="1">
      <alignment horizontal="center" vertical="center" wrapText="1"/>
    </xf>
    <xf numFmtId="3" fontId="1" fillId="3" borderId="6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left" vertical="top" wrapText="1"/>
    </xf>
    <xf numFmtId="0" fontId="8" fillId="3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colors>
    <mruColors>
      <color rgb="FF00FFFF"/>
      <color rgb="FF99FF66"/>
      <color rgb="FFFF99FF"/>
      <color rgb="FF0099FF"/>
      <color rgb="FFFFFF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180975</xdr:colOff>
      <xdr:row>0</xdr:row>
      <xdr:rowOff>183084</xdr:rowOff>
    </xdr:from>
    <xdr:to>
      <xdr:col>13</xdr:col>
      <xdr:colOff>1181100</xdr:colOff>
      <xdr:row>7</xdr:row>
      <xdr:rowOff>134257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81775" y="183084"/>
          <a:ext cx="1323975" cy="12846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286242</xdr:colOff>
      <xdr:row>0</xdr:row>
      <xdr:rowOff>43295</xdr:rowOff>
    </xdr:from>
    <xdr:to>
      <xdr:col>12</xdr:col>
      <xdr:colOff>646362</xdr:colOff>
      <xdr:row>6</xdr:row>
      <xdr:rowOff>109486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06526" y="43295"/>
          <a:ext cx="1355917" cy="10403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1819275</xdr:colOff>
      <xdr:row>0</xdr:row>
      <xdr:rowOff>0</xdr:rowOff>
    </xdr:from>
    <xdr:to>
      <xdr:col>4</xdr:col>
      <xdr:colOff>367432</xdr:colOff>
      <xdr:row>3</xdr:row>
      <xdr:rowOff>172120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39050" y="0"/>
          <a:ext cx="962026" cy="7592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2619375</xdr:colOff>
      <xdr:row>27</xdr:row>
      <xdr:rowOff>180975</xdr:rowOff>
    </xdr:from>
    <xdr:to>
      <xdr:col>4</xdr:col>
      <xdr:colOff>1314450</xdr:colOff>
      <xdr:row>27</xdr:row>
      <xdr:rowOff>180975</xdr:rowOff>
    </xdr:to>
    <xdr:cxnSp macro="">
      <xdr:nvCxnSpPr>
        <xdr:cNvPr id="5" name="4 Conector recto"/>
        <xdr:cNvCxnSpPr/>
      </xdr:nvCxnSpPr>
      <xdr:spPr>
        <a:xfrm>
          <a:off x="4619625" y="8848725"/>
          <a:ext cx="4924425" cy="0"/>
        </a:xfrm>
        <a:prstGeom prst="line">
          <a:avLst/>
        </a:prstGeom>
        <a:ln cmpd="sng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lnDef>
      <a:spPr>
        <a:ln cmpd="sng"/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48"/>
  <sheetViews>
    <sheetView view="pageBreakPreview" topLeftCell="A43" zoomScaleNormal="100" zoomScaleSheetLayoutView="100" workbookViewId="0">
      <selection activeCell="P54" sqref="P54"/>
    </sheetView>
  </sheetViews>
  <sheetFormatPr baseColWidth="10" defaultRowHeight="15" x14ac:dyDescent="0.2"/>
  <cols>
    <col min="1" max="1" width="13.28515625" style="7" customWidth="1"/>
    <col min="2" max="2" width="34.140625" style="7" customWidth="1"/>
    <col min="3" max="13" width="4.85546875" style="7" customWidth="1"/>
    <col min="14" max="14" width="26.5703125" style="7" customWidth="1"/>
    <col min="15" max="15" width="22.42578125" style="7" customWidth="1"/>
    <col min="16" max="16" width="51.5703125" style="7" customWidth="1"/>
    <col min="17" max="16384" width="11.42578125" style="7"/>
  </cols>
  <sheetData>
    <row r="1" spans="2:16" s="1" customFormat="1" x14ac:dyDescent="0.2"/>
    <row r="2" spans="2:16" s="1" customFormat="1" x14ac:dyDescent="0.2"/>
    <row r="3" spans="2:16" s="1" customFormat="1" x14ac:dyDescent="0.2"/>
    <row r="4" spans="2:16" s="1" customFormat="1" x14ac:dyDescent="0.2"/>
    <row r="5" spans="2:16" s="1" customFormat="1" x14ac:dyDescent="0.2"/>
    <row r="6" spans="2:16" s="1" customFormat="1" x14ac:dyDescent="0.2"/>
    <row r="7" spans="2:16" s="1" customFormat="1" x14ac:dyDescent="0.2"/>
    <row r="8" spans="2:16" s="1" customFormat="1" x14ac:dyDescent="0.2"/>
    <row r="9" spans="2:16" s="1" customFormat="1" ht="15.75" x14ac:dyDescent="0.25">
      <c r="B9" s="74" t="s">
        <v>20</v>
      </c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</row>
    <row r="10" spans="2:16" s="1" customFormat="1" ht="15.75" x14ac:dyDescent="0.25">
      <c r="B10" s="74" t="s">
        <v>0</v>
      </c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</row>
    <row r="11" spans="2:16" s="1" customFormat="1" ht="15.75" x14ac:dyDescent="0.25">
      <c r="B11" s="74" t="s">
        <v>89</v>
      </c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2:16" s="1" customFormat="1" ht="15.75" x14ac:dyDescent="0.25">
      <c r="B12" s="74" t="s">
        <v>21</v>
      </c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</row>
    <row r="13" spans="2:16" s="1" customFormat="1" ht="15.75" x14ac:dyDescent="0.25">
      <c r="B13" s="75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</row>
    <row r="14" spans="2:16" s="1" customFormat="1" ht="15.75" x14ac:dyDescent="0.25"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</row>
    <row r="15" spans="2:16" s="1" customFormat="1" ht="15.75" x14ac:dyDescent="0.2">
      <c r="B15" s="76" t="s">
        <v>64</v>
      </c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</row>
    <row r="16" spans="2:16" ht="15.75" thickBot="1" x14ac:dyDescent="0.25"/>
    <row r="17" spans="2:16" ht="31.5" x14ac:dyDescent="0.2">
      <c r="B17" s="20" t="s">
        <v>44</v>
      </c>
      <c r="C17" s="77" t="s">
        <v>22</v>
      </c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21" t="s">
        <v>23</v>
      </c>
      <c r="O17" s="22" t="s">
        <v>30</v>
      </c>
      <c r="P17" s="23" t="s">
        <v>1</v>
      </c>
    </row>
    <row r="18" spans="2:16" ht="45" x14ac:dyDescent="0.2">
      <c r="B18" s="24" t="s">
        <v>96</v>
      </c>
      <c r="C18" s="73" t="s">
        <v>37</v>
      </c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25" t="s">
        <v>66</v>
      </c>
      <c r="O18" s="25" t="s">
        <v>34</v>
      </c>
      <c r="P18" s="26"/>
    </row>
    <row r="19" spans="2:16" ht="31.5" x14ac:dyDescent="0.2">
      <c r="B19" s="27" t="s">
        <v>33</v>
      </c>
      <c r="C19" s="70" t="s">
        <v>22</v>
      </c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28" t="s">
        <v>23</v>
      </c>
      <c r="O19" s="29" t="s">
        <v>30</v>
      </c>
      <c r="P19" s="30" t="s">
        <v>1</v>
      </c>
    </row>
    <row r="20" spans="2:16" ht="30" x14ac:dyDescent="0.2">
      <c r="B20" s="24" t="s">
        <v>97</v>
      </c>
      <c r="C20" s="73" t="s">
        <v>37</v>
      </c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52" t="s">
        <v>66</v>
      </c>
      <c r="O20" s="25" t="s">
        <v>34</v>
      </c>
      <c r="P20" s="26"/>
    </row>
    <row r="21" spans="2:16" ht="31.5" x14ac:dyDescent="0.2">
      <c r="B21" s="27" t="s">
        <v>35</v>
      </c>
      <c r="C21" s="70" t="s">
        <v>22</v>
      </c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28" t="s">
        <v>23</v>
      </c>
      <c r="O21" s="29" t="s">
        <v>30</v>
      </c>
      <c r="P21" s="30" t="s">
        <v>1</v>
      </c>
    </row>
    <row r="22" spans="2:16" ht="30" x14ac:dyDescent="0.2">
      <c r="B22" s="24" t="s">
        <v>98</v>
      </c>
      <c r="C22" s="73" t="s">
        <v>37</v>
      </c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52" t="s">
        <v>66</v>
      </c>
      <c r="O22" s="25" t="s">
        <v>34</v>
      </c>
      <c r="P22" s="26"/>
    </row>
    <row r="23" spans="2:16" ht="31.5" x14ac:dyDescent="0.2">
      <c r="B23" s="27" t="s">
        <v>36</v>
      </c>
      <c r="C23" s="70" t="s">
        <v>22</v>
      </c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28" t="s">
        <v>23</v>
      </c>
      <c r="O23" s="29" t="s">
        <v>30</v>
      </c>
      <c r="P23" s="30" t="s">
        <v>1</v>
      </c>
    </row>
    <row r="24" spans="2:16" x14ac:dyDescent="0.2">
      <c r="B24" s="24" t="s">
        <v>99</v>
      </c>
      <c r="C24" s="73" t="s">
        <v>37</v>
      </c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52" t="s">
        <v>66</v>
      </c>
      <c r="O24" s="25" t="s">
        <v>34</v>
      </c>
      <c r="P24" s="26"/>
    </row>
    <row r="25" spans="2:16" ht="31.5" x14ac:dyDescent="0.2">
      <c r="B25" s="27" t="s">
        <v>39</v>
      </c>
      <c r="C25" s="70" t="s">
        <v>22</v>
      </c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28" t="s">
        <v>23</v>
      </c>
      <c r="O25" s="29" t="s">
        <v>30</v>
      </c>
      <c r="P25" s="30" t="s">
        <v>1</v>
      </c>
    </row>
    <row r="26" spans="2:16" ht="45" x14ac:dyDescent="0.2">
      <c r="B26" s="37" t="s">
        <v>100</v>
      </c>
      <c r="C26" s="72" t="s">
        <v>37</v>
      </c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52" t="s">
        <v>66</v>
      </c>
      <c r="O26" s="63" t="s">
        <v>34</v>
      </c>
      <c r="P26" s="26"/>
    </row>
    <row r="27" spans="2:16" ht="31.5" x14ac:dyDescent="0.2">
      <c r="B27" s="27" t="s">
        <v>46</v>
      </c>
      <c r="C27" s="70" t="s">
        <v>22</v>
      </c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28" t="s">
        <v>23</v>
      </c>
      <c r="O27" s="29" t="s">
        <v>30</v>
      </c>
      <c r="P27" s="30" t="s">
        <v>1</v>
      </c>
    </row>
    <row r="28" spans="2:16" x14ac:dyDescent="0.2">
      <c r="B28" s="24" t="s">
        <v>101</v>
      </c>
      <c r="C28" s="73" t="s">
        <v>37</v>
      </c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52" t="s">
        <v>66</v>
      </c>
      <c r="O28" s="25" t="s">
        <v>34</v>
      </c>
      <c r="P28" s="26"/>
    </row>
    <row r="29" spans="2:16" ht="31.5" x14ac:dyDescent="0.2">
      <c r="B29" s="27" t="s">
        <v>40</v>
      </c>
      <c r="C29" s="70" t="s">
        <v>22</v>
      </c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28" t="s">
        <v>23</v>
      </c>
      <c r="O29" s="35" t="s">
        <v>30</v>
      </c>
      <c r="P29" s="30" t="s">
        <v>1</v>
      </c>
    </row>
    <row r="30" spans="2:16" x14ac:dyDescent="0.2">
      <c r="B30" s="24" t="s">
        <v>102</v>
      </c>
      <c r="C30" s="73" t="s">
        <v>37</v>
      </c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52" t="s">
        <v>66</v>
      </c>
      <c r="O30" s="38" t="s">
        <v>34</v>
      </c>
      <c r="P30" s="26"/>
    </row>
    <row r="31" spans="2:16" ht="31.5" x14ac:dyDescent="0.2">
      <c r="B31" s="27" t="s">
        <v>41</v>
      </c>
      <c r="C31" s="70" t="s">
        <v>22</v>
      </c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28" t="s">
        <v>23</v>
      </c>
      <c r="O31" s="29" t="s">
        <v>30</v>
      </c>
      <c r="P31" s="30" t="s">
        <v>1</v>
      </c>
    </row>
    <row r="32" spans="2:16" x14ac:dyDescent="0.2">
      <c r="B32" s="24" t="s">
        <v>103</v>
      </c>
      <c r="C32" s="73" t="s">
        <v>37</v>
      </c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52" t="s">
        <v>66</v>
      </c>
      <c r="O32" s="25" t="s">
        <v>34</v>
      </c>
      <c r="P32" s="26"/>
    </row>
    <row r="33" spans="2:16" ht="31.5" x14ac:dyDescent="0.2">
      <c r="B33" s="27" t="s">
        <v>42</v>
      </c>
      <c r="C33" s="70" t="s">
        <v>22</v>
      </c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28" t="s">
        <v>23</v>
      </c>
      <c r="O33" s="29" t="s">
        <v>30</v>
      </c>
      <c r="P33" s="30" t="s">
        <v>1</v>
      </c>
    </row>
    <row r="34" spans="2:16" ht="30" x14ac:dyDescent="0.2">
      <c r="B34" s="24" t="s">
        <v>104</v>
      </c>
      <c r="C34" s="73" t="s">
        <v>37</v>
      </c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52" t="s">
        <v>66</v>
      </c>
      <c r="O34" s="25" t="s">
        <v>34</v>
      </c>
      <c r="P34" s="26"/>
    </row>
    <row r="35" spans="2:16" ht="31.5" x14ac:dyDescent="0.2">
      <c r="B35" s="27" t="s">
        <v>43</v>
      </c>
      <c r="C35" s="70" t="s">
        <v>22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28" t="s">
        <v>23</v>
      </c>
      <c r="O35" s="29" t="s">
        <v>30</v>
      </c>
      <c r="P35" s="30" t="s">
        <v>1</v>
      </c>
    </row>
    <row r="36" spans="2:16" ht="30" x14ac:dyDescent="0.2">
      <c r="B36" s="24" t="s">
        <v>105</v>
      </c>
      <c r="C36" s="73" t="s">
        <v>37</v>
      </c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52" t="s">
        <v>66</v>
      </c>
      <c r="O36" s="63" t="s">
        <v>34</v>
      </c>
      <c r="P36" s="26"/>
    </row>
    <row r="37" spans="2:16" ht="31.5" x14ac:dyDescent="0.2">
      <c r="B37" s="27" t="s">
        <v>47</v>
      </c>
      <c r="C37" s="70" t="s">
        <v>22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28" t="s">
        <v>23</v>
      </c>
      <c r="O37" s="29" t="s">
        <v>30</v>
      </c>
      <c r="P37" s="30" t="s">
        <v>1</v>
      </c>
    </row>
    <row r="38" spans="2:16" ht="15.75" thickBot="1" x14ac:dyDescent="0.25">
      <c r="B38" s="31" t="s">
        <v>106</v>
      </c>
      <c r="C38" s="71" t="s">
        <v>37</v>
      </c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52" t="s">
        <v>66</v>
      </c>
      <c r="O38" s="32" t="s">
        <v>34</v>
      </c>
      <c r="P38" s="33"/>
    </row>
    <row r="39" spans="2:16" ht="31.5" x14ac:dyDescent="0.2">
      <c r="B39" s="27" t="s">
        <v>68</v>
      </c>
      <c r="C39" s="70" t="s">
        <v>22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28" t="s">
        <v>23</v>
      </c>
      <c r="O39" s="35" t="s">
        <v>30</v>
      </c>
      <c r="P39" s="30" t="s">
        <v>1</v>
      </c>
    </row>
    <row r="40" spans="2:16" ht="15.75" thickBot="1" x14ac:dyDescent="0.25">
      <c r="B40" s="31" t="s">
        <v>107</v>
      </c>
      <c r="C40" s="71" t="s">
        <v>37</v>
      </c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59" t="s">
        <v>66</v>
      </c>
      <c r="O40" s="60" t="s">
        <v>34</v>
      </c>
      <c r="P40" s="33"/>
    </row>
    <row r="41" spans="2:16" ht="31.5" x14ac:dyDescent="0.2">
      <c r="B41" s="27" t="s">
        <v>69</v>
      </c>
      <c r="C41" s="70" t="s">
        <v>22</v>
      </c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28" t="s">
        <v>23</v>
      </c>
      <c r="O41" s="35" t="s">
        <v>30</v>
      </c>
      <c r="P41" s="30" t="s">
        <v>1</v>
      </c>
    </row>
    <row r="42" spans="2:16" ht="30.75" thickBot="1" x14ac:dyDescent="0.25">
      <c r="B42" s="24" t="s">
        <v>108</v>
      </c>
      <c r="C42" s="71" t="s">
        <v>37</v>
      </c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59" t="s">
        <v>66</v>
      </c>
      <c r="O42" s="60" t="s">
        <v>34</v>
      </c>
      <c r="P42" s="33"/>
    </row>
    <row r="43" spans="2:16" ht="31.5" x14ac:dyDescent="0.2">
      <c r="B43" s="27" t="s">
        <v>70</v>
      </c>
      <c r="C43" s="70" t="s">
        <v>22</v>
      </c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28" t="s">
        <v>23</v>
      </c>
      <c r="O43" s="35" t="s">
        <v>30</v>
      </c>
      <c r="P43" s="30" t="s">
        <v>1</v>
      </c>
    </row>
    <row r="44" spans="2:16" ht="30.75" thickBot="1" x14ac:dyDescent="0.25">
      <c r="B44" s="31" t="s">
        <v>109</v>
      </c>
      <c r="C44" s="71" t="s">
        <v>37</v>
      </c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59" t="s">
        <v>66</v>
      </c>
      <c r="O44" s="60" t="s">
        <v>34</v>
      </c>
      <c r="P44" s="33"/>
    </row>
    <row r="45" spans="2:16" ht="31.5" x14ac:dyDescent="0.2">
      <c r="B45" s="27" t="s">
        <v>71</v>
      </c>
      <c r="C45" s="70" t="s">
        <v>22</v>
      </c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28" t="s">
        <v>23</v>
      </c>
      <c r="O45" s="35" t="s">
        <v>30</v>
      </c>
      <c r="P45" s="30" t="s">
        <v>1</v>
      </c>
    </row>
    <row r="46" spans="2:16" ht="15.75" thickBot="1" x14ac:dyDescent="0.25">
      <c r="B46" s="31" t="s">
        <v>110</v>
      </c>
      <c r="C46" s="71" t="s">
        <v>37</v>
      </c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63" t="s">
        <v>66</v>
      </c>
      <c r="O46" s="61" t="s">
        <v>34</v>
      </c>
      <c r="P46" s="33"/>
    </row>
    <row r="47" spans="2:16" ht="31.5" x14ac:dyDescent="0.2">
      <c r="B47" s="27" t="s">
        <v>88</v>
      </c>
      <c r="C47" s="70" t="s">
        <v>22</v>
      </c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28" t="s">
        <v>23</v>
      </c>
      <c r="O47" s="35" t="s">
        <v>30</v>
      </c>
      <c r="P47" s="30" t="s">
        <v>1</v>
      </c>
    </row>
    <row r="48" spans="2:16" ht="45.75" thickBot="1" x14ac:dyDescent="0.25">
      <c r="B48" s="31" t="s">
        <v>111</v>
      </c>
      <c r="C48" s="71" t="s">
        <v>37</v>
      </c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63" t="s">
        <v>66</v>
      </c>
      <c r="O48" s="61" t="s">
        <v>34</v>
      </c>
      <c r="P48" s="33"/>
    </row>
  </sheetData>
  <mergeCells count="38">
    <mergeCell ref="C47:M47"/>
    <mergeCell ref="C48:M48"/>
    <mergeCell ref="C44:M44"/>
    <mergeCell ref="C45:M45"/>
    <mergeCell ref="C46:M46"/>
    <mergeCell ref="C39:M39"/>
    <mergeCell ref="C40:M40"/>
    <mergeCell ref="C41:M41"/>
    <mergeCell ref="C42:M42"/>
    <mergeCell ref="C43:M43"/>
    <mergeCell ref="B15:P15"/>
    <mergeCell ref="C17:M17"/>
    <mergeCell ref="C18:M18"/>
    <mergeCell ref="C21:M21"/>
    <mergeCell ref="C22:M22"/>
    <mergeCell ref="C19:M19"/>
    <mergeCell ref="C20:M20"/>
    <mergeCell ref="B9:P9"/>
    <mergeCell ref="B10:P10"/>
    <mergeCell ref="B11:P11"/>
    <mergeCell ref="B12:P12"/>
    <mergeCell ref="B13:P13"/>
    <mergeCell ref="C23:M23"/>
    <mergeCell ref="C24:M24"/>
    <mergeCell ref="C25:M25"/>
    <mergeCell ref="C27:M27"/>
    <mergeCell ref="C28:M28"/>
    <mergeCell ref="C37:M37"/>
    <mergeCell ref="C38:M38"/>
    <mergeCell ref="C26:M26"/>
    <mergeCell ref="C34:M34"/>
    <mergeCell ref="C35:M35"/>
    <mergeCell ref="C36:M36"/>
    <mergeCell ref="C29:M29"/>
    <mergeCell ref="C30:M30"/>
    <mergeCell ref="C31:M31"/>
    <mergeCell ref="C32:M32"/>
    <mergeCell ref="C33:M33"/>
  </mergeCells>
  <pageMargins left="0.43307086614173229" right="0.15748031496062992" top="0.74803149606299213" bottom="0.74803149606299213" header="0.31496062992125984" footer="0.31496062992125984"/>
  <pageSetup paperSize="41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U208"/>
  <sheetViews>
    <sheetView view="pageBreakPreview" topLeftCell="A16" zoomScale="85" zoomScaleNormal="100" zoomScaleSheetLayoutView="85" workbookViewId="0">
      <selection activeCell="B8" sqref="B8:U8"/>
    </sheetView>
  </sheetViews>
  <sheetFormatPr baseColWidth="10" defaultRowHeight="12.75" x14ac:dyDescent="0.2"/>
  <cols>
    <col min="1" max="1" width="41.7109375" style="2" customWidth="1"/>
    <col min="2" max="2" width="46.140625" style="2" customWidth="1"/>
    <col min="3" max="3" width="24.42578125" style="2" customWidth="1"/>
    <col min="4" max="4" width="34" style="2" customWidth="1"/>
    <col min="5" max="5" width="24.42578125" style="2" customWidth="1"/>
    <col min="6" max="6" width="27.28515625" style="2" customWidth="1"/>
    <col min="7" max="7" width="15.5703125" style="2" customWidth="1"/>
    <col min="8" max="8" width="13.85546875" style="2" customWidth="1"/>
    <col min="9" max="9" width="14.42578125" style="2" customWidth="1"/>
    <col min="10" max="10" width="16.140625" style="2" customWidth="1"/>
    <col min="11" max="11" width="23.5703125" style="2" customWidth="1"/>
    <col min="12" max="12" width="15" style="2" customWidth="1"/>
    <col min="13" max="13" width="18.7109375" style="2" customWidth="1"/>
    <col min="14" max="16" width="22" style="2" customWidth="1"/>
    <col min="17" max="17" width="30.140625" style="2" customWidth="1"/>
    <col min="18" max="18" width="27" style="5" customWidth="1"/>
    <col min="19" max="19" width="23.140625" style="2" customWidth="1"/>
    <col min="20" max="20" width="20.42578125" style="2" customWidth="1"/>
    <col min="21" max="21" width="36" style="2" customWidth="1"/>
    <col min="22" max="16384" width="11.42578125" style="2"/>
  </cols>
  <sheetData>
    <row r="8" spans="2:21" x14ac:dyDescent="0.2">
      <c r="B8" s="79" t="s">
        <v>14</v>
      </c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</row>
    <row r="9" spans="2:21" x14ac:dyDescent="0.2">
      <c r="B9" s="79" t="s">
        <v>0</v>
      </c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</row>
    <row r="10" spans="2:21" x14ac:dyDescent="0.2">
      <c r="B10" s="79" t="s">
        <v>89</v>
      </c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</row>
    <row r="11" spans="2:21" x14ac:dyDescent="0.2">
      <c r="B11" s="79" t="s">
        <v>16</v>
      </c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</row>
    <row r="12" spans="2:21" x14ac:dyDescent="0.2">
      <c r="B12" s="80"/>
      <c r="C12" s="80"/>
      <c r="D12" s="80"/>
      <c r="E12" s="80"/>
      <c r="F12" s="81"/>
      <c r="G12" s="81"/>
      <c r="H12" s="81"/>
      <c r="I12" s="81"/>
      <c r="J12" s="81"/>
      <c r="K12" s="81"/>
      <c r="L12" s="81"/>
      <c r="M12" s="81"/>
      <c r="N12" s="81"/>
      <c r="O12" s="81"/>
      <c r="P12" s="81"/>
      <c r="Q12" s="81"/>
      <c r="R12" s="81"/>
      <c r="S12" s="81"/>
      <c r="T12" s="81"/>
      <c r="U12" s="81"/>
    </row>
    <row r="13" spans="2:21" x14ac:dyDescent="0.2">
      <c r="B13" s="8" t="s">
        <v>48</v>
      </c>
      <c r="C13" s="6"/>
      <c r="D13" s="6"/>
      <c r="E13" s="6"/>
      <c r="F13" s="6"/>
      <c r="G13" s="6"/>
      <c r="H13" s="6"/>
      <c r="I13" s="6"/>
      <c r="J13" s="6"/>
    </row>
    <row r="14" spans="2:21" ht="12.75" customHeight="1" x14ac:dyDescent="0.2">
      <c r="B14" s="9" t="s">
        <v>91</v>
      </c>
      <c r="C14" s="10"/>
      <c r="D14" s="10"/>
      <c r="E14" s="10"/>
      <c r="F14" s="10"/>
      <c r="G14" s="6"/>
      <c r="H14" s="6"/>
      <c r="I14" s="6"/>
      <c r="J14" s="6"/>
      <c r="N14" s="5"/>
      <c r="O14" s="5"/>
      <c r="P14" s="5"/>
    </row>
    <row r="15" spans="2:21" ht="15" customHeight="1" x14ac:dyDescent="0.2">
      <c r="B15" s="11" t="s">
        <v>72</v>
      </c>
      <c r="C15" s="6"/>
      <c r="D15" s="6"/>
      <c r="E15" s="6"/>
      <c r="F15" s="6"/>
      <c r="G15" s="6"/>
      <c r="H15" s="6"/>
      <c r="I15" s="6"/>
      <c r="J15" s="6"/>
    </row>
    <row r="16" spans="2:21" ht="44.25" customHeight="1" x14ac:dyDescent="0.2">
      <c r="B16" s="98" t="s">
        <v>92</v>
      </c>
      <c r="C16" s="98"/>
      <c r="D16" s="98"/>
      <c r="E16" s="12"/>
      <c r="F16" s="12"/>
      <c r="G16" s="12"/>
      <c r="H16" s="12"/>
      <c r="I16" s="12"/>
      <c r="J16" s="12"/>
    </row>
    <row r="17" spans="2:21" x14ac:dyDescent="0.2">
      <c r="B17" s="97" t="s">
        <v>93</v>
      </c>
      <c r="C17" s="97"/>
      <c r="D17" s="97"/>
      <c r="E17" s="97"/>
      <c r="F17" s="97"/>
      <c r="G17" s="97"/>
      <c r="H17" s="97"/>
      <c r="I17" s="97"/>
      <c r="J17" s="6"/>
    </row>
    <row r="18" spans="2:21" x14ac:dyDescent="0.2">
      <c r="B18" s="6"/>
      <c r="C18" s="6"/>
      <c r="D18" s="6"/>
      <c r="E18" s="6"/>
      <c r="F18" s="6"/>
      <c r="G18" s="6"/>
      <c r="H18" s="6"/>
      <c r="I18" s="6"/>
      <c r="J18" s="6"/>
    </row>
    <row r="19" spans="2:21" ht="48" customHeight="1" x14ac:dyDescent="0.2">
      <c r="B19" s="78" t="s">
        <v>45</v>
      </c>
      <c r="C19" s="78" t="s">
        <v>50</v>
      </c>
      <c r="D19" s="78" t="s">
        <v>27</v>
      </c>
      <c r="E19" s="78" t="s">
        <v>28</v>
      </c>
      <c r="F19" s="87" t="s">
        <v>2</v>
      </c>
      <c r="G19" s="78" t="s">
        <v>38</v>
      </c>
      <c r="H19" s="78"/>
      <c r="I19" s="78" t="s">
        <v>8</v>
      </c>
      <c r="J19" s="78"/>
      <c r="K19" s="78" t="s">
        <v>3</v>
      </c>
      <c r="L19" s="78" t="s">
        <v>4</v>
      </c>
      <c r="M19" s="78" t="s">
        <v>5</v>
      </c>
      <c r="N19" s="96" t="s">
        <v>6</v>
      </c>
      <c r="O19" s="90" t="s">
        <v>25</v>
      </c>
      <c r="P19" s="90" t="s">
        <v>26</v>
      </c>
      <c r="Q19" s="90" t="s">
        <v>65</v>
      </c>
      <c r="R19" s="91" t="s">
        <v>24</v>
      </c>
      <c r="S19" s="78" t="s">
        <v>11</v>
      </c>
      <c r="T19" s="94" t="s">
        <v>12</v>
      </c>
      <c r="U19" s="95" t="s">
        <v>1</v>
      </c>
    </row>
    <row r="20" spans="2:21" x14ac:dyDescent="0.2">
      <c r="B20" s="78"/>
      <c r="C20" s="78"/>
      <c r="D20" s="78"/>
      <c r="E20" s="78"/>
      <c r="F20" s="88"/>
      <c r="G20" s="78" t="s">
        <v>15</v>
      </c>
      <c r="H20" s="78" t="s">
        <v>9</v>
      </c>
      <c r="I20" s="78" t="s">
        <v>10</v>
      </c>
      <c r="J20" s="78" t="s">
        <v>7</v>
      </c>
      <c r="K20" s="78"/>
      <c r="L20" s="78"/>
      <c r="M20" s="78"/>
      <c r="N20" s="96"/>
      <c r="O20" s="90"/>
      <c r="P20" s="90"/>
      <c r="Q20" s="90"/>
      <c r="R20" s="92"/>
      <c r="S20" s="78"/>
      <c r="T20" s="94"/>
      <c r="U20" s="95"/>
    </row>
    <row r="21" spans="2:21" ht="18" customHeight="1" x14ac:dyDescent="0.2">
      <c r="B21" s="78"/>
      <c r="C21" s="78"/>
      <c r="D21" s="78"/>
      <c r="E21" s="78"/>
      <c r="F21" s="89"/>
      <c r="G21" s="78"/>
      <c r="H21" s="78"/>
      <c r="I21" s="78"/>
      <c r="J21" s="78"/>
      <c r="K21" s="78"/>
      <c r="L21" s="78"/>
      <c r="M21" s="78"/>
      <c r="N21" s="96"/>
      <c r="O21" s="90"/>
      <c r="P21" s="90"/>
      <c r="Q21" s="90"/>
      <c r="R21" s="93"/>
      <c r="S21" s="78"/>
      <c r="T21" s="94"/>
      <c r="U21" s="95"/>
    </row>
    <row r="22" spans="2:21" ht="165.75" x14ac:dyDescent="0.2">
      <c r="B22" s="82" t="s">
        <v>96</v>
      </c>
      <c r="C22" s="82" t="s">
        <v>67</v>
      </c>
      <c r="D22" s="39" t="s">
        <v>115</v>
      </c>
      <c r="E22" s="39" t="s">
        <v>116</v>
      </c>
      <c r="F22" s="39" t="s">
        <v>112</v>
      </c>
      <c r="G22" s="39"/>
      <c r="H22" s="39" t="s">
        <v>61</v>
      </c>
      <c r="I22" s="39"/>
      <c r="J22" s="39" t="s">
        <v>61</v>
      </c>
      <c r="K22" s="43" t="s">
        <v>113</v>
      </c>
      <c r="L22" s="44">
        <v>42736</v>
      </c>
      <c r="M22" s="44">
        <v>43100</v>
      </c>
      <c r="N22" s="45">
        <v>367905155</v>
      </c>
      <c r="O22" s="45">
        <v>0</v>
      </c>
      <c r="P22" s="46">
        <f>O22/737717</f>
        <v>0</v>
      </c>
      <c r="Q22" s="45">
        <f>P22*781242</f>
        <v>0</v>
      </c>
      <c r="R22" s="45">
        <f>Q22</f>
        <v>0</v>
      </c>
      <c r="S22" s="47" t="s">
        <v>62</v>
      </c>
      <c r="T22" s="14" t="s">
        <v>66</v>
      </c>
      <c r="U22" s="18" t="s">
        <v>114</v>
      </c>
    </row>
    <row r="23" spans="2:21" ht="165.75" x14ac:dyDescent="0.2">
      <c r="B23" s="83"/>
      <c r="C23" s="83"/>
      <c r="D23" s="39" t="s">
        <v>118</v>
      </c>
      <c r="E23" s="39" t="s">
        <v>119</v>
      </c>
      <c r="F23" s="39">
        <v>20150319</v>
      </c>
      <c r="G23" s="39"/>
      <c r="H23" s="39" t="s">
        <v>61</v>
      </c>
      <c r="I23" s="39"/>
      <c r="J23" s="39" t="s">
        <v>61</v>
      </c>
      <c r="K23" s="43" t="s">
        <v>117</v>
      </c>
      <c r="L23" s="44">
        <v>42191</v>
      </c>
      <c r="M23" s="44">
        <v>42244</v>
      </c>
      <c r="N23" s="45">
        <v>84952859</v>
      </c>
      <c r="O23" s="45">
        <v>0</v>
      </c>
      <c r="P23" s="46">
        <f>O23/616000</f>
        <v>0</v>
      </c>
      <c r="Q23" s="45">
        <f t="shared" ref="Q23:Q27" si="0">P23*781242</f>
        <v>0</v>
      </c>
      <c r="R23" s="45">
        <f t="shared" ref="R23:R27" si="1">Q23</f>
        <v>0</v>
      </c>
      <c r="S23" s="47" t="s">
        <v>62</v>
      </c>
      <c r="T23" s="14" t="s">
        <v>66</v>
      </c>
      <c r="U23" s="18" t="s">
        <v>114</v>
      </c>
    </row>
    <row r="24" spans="2:21" ht="165.75" x14ac:dyDescent="0.2">
      <c r="B24" s="83"/>
      <c r="C24" s="83"/>
      <c r="D24" s="39" t="s">
        <v>122</v>
      </c>
      <c r="E24" s="39" t="s">
        <v>123</v>
      </c>
      <c r="F24" s="39">
        <v>20150655</v>
      </c>
      <c r="G24" s="39"/>
      <c r="H24" s="39" t="s">
        <v>61</v>
      </c>
      <c r="I24" s="39"/>
      <c r="J24" s="39" t="s">
        <v>61</v>
      </c>
      <c r="K24" s="43" t="s">
        <v>120</v>
      </c>
      <c r="L24" s="44">
        <v>42368</v>
      </c>
      <c r="M24" s="44">
        <v>42400</v>
      </c>
      <c r="N24" s="45">
        <v>285634789</v>
      </c>
      <c r="O24" s="45">
        <f>N24</f>
        <v>285634789</v>
      </c>
      <c r="P24" s="46">
        <v>0</v>
      </c>
      <c r="Q24" s="45">
        <f t="shared" si="0"/>
        <v>0</v>
      </c>
      <c r="R24" s="45">
        <f t="shared" si="1"/>
        <v>0</v>
      </c>
      <c r="S24" s="47" t="s">
        <v>62</v>
      </c>
      <c r="T24" s="14" t="s">
        <v>66</v>
      </c>
      <c r="U24" s="18" t="s">
        <v>114</v>
      </c>
    </row>
    <row r="25" spans="2:21" x14ac:dyDescent="0.2">
      <c r="B25" s="83"/>
      <c r="C25" s="83"/>
      <c r="D25" s="39"/>
      <c r="E25" s="39"/>
      <c r="F25" s="39"/>
      <c r="G25" s="39"/>
      <c r="H25" s="39"/>
      <c r="I25" s="39"/>
      <c r="J25" s="39"/>
      <c r="K25" s="43"/>
      <c r="L25" s="44"/>
      <c r="M25" s="44"/>
      <c r="N25" s="45">
        <v>0</v>
      </c>
      <c r="O25" s="45">
        <f t="shared" ref="O25" si="2">N25</f>
        <v>0</v>
      </c>
      <c r="P25" s="46">
        <f>O25/689455</f>
        <v>0</v>
      </c>
      <c r="Q25" s="45">
        <f t="shared" si="0"/>
        <v>0</v>
      </c>
      <c r="R25" s="45">
        <f t="shared" si="1"/>
        <v>0</v>
      </c>
      <c r="S25" s="47"/>
      <c r="T25" s="14" t="s">
        <v>66</v>
      </c>
      <c r="U25" s="18"/>
    </row>
    <row r="26" spans="2:21" x14ac:dyDescent="0.2">
      <c r="B26" s="83"/>
      <c r="C26" s="83"/>
      <c r="D26" s="39"/>
      <c r="E26" s="39"/>
      <c r="F26" s="39"/>
      <c r="G26" s="39"/>
      <c r="H26" s="39"/>
      <c r="I26" s="39"/>
      <c r="J26" s="39"/>
      <c r="K26" s="43"/>
      <c r="L26" s="44"/>
      <c r="M26" s="44"/>
      <c r="N26" s="45">
        <v>0</v>
      </c>
      <c r="O26" s="45">
        <v>0</v>
      </c>
      <c r="P26" s="46">
        <f t="shared" ref="P26" si="3">O26/737717</f>
        <v>0</v>
      </c>
      <c r="Q26" s="45">
        <f t="shared" si="0"/>
        <v>0</v>
      </c>
      <c r="R26" s="45">
        <f t="shared" si="1"/>
        <v>0</v>
      </c>
      <c r="S26" s="47"/>
      <c r="T26" s="14" t="s">
        <v>66</v>
      </c>
      <c r="U26" s="18"/>
    </row>
    <row r="27" spans="2:21" x14ac:dyDescent="0.2">
      <c r="B27" s="83"/>
      <c r="C27" s="83"/>
      <c r="D27" s="39"/>
      <c r="E27" s="39"/>
      <c r="F27" s="39"/>
      <c r="G27" s="39"/>
      <c r="H27" s="39"/>
      <c r="I27" s="39"/>
      <c r="J27" s="39"/>
      <c r="K27" s="43"/>
      <c r="L27" s="44"/>
      <c r="M27" s="44"/>
      <c r="N27" s="45">
        <v>0</v>
      </c>
      <c r="O27" s="45">
        <f>N27</f>
        <v>0</v>
      </c>
      <c r="P27" s="46">
        <f>O27/689455</f>
        <v>0</v>
      </c>
      <c r="Q27" s="45">
        <f t="shared" si="0"/>
        <v>0</v>
      </c>
      <c r="R27" s="45">
        <f t="shared" si="1"/>
        <v>0</v>
      </c>
      <c r="S27" s="47"/>
      <c r="T27" s="14"/>
      <c r="U27" s="18"/>
    </row>
    <row r="28" spans="2:21" ht="31.5" customHeight="1" x14ac:dyDescent="0.2"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48">
        <f>SUM(R22:R27)</f>
        <v>0</v>
      </c>
      <c r="S28" s="51" t="s">
        <v>62</v>
      </c>
      <c r="T28" s="85" t="s">
        <v>94</v>
      </c>
      <c r="U28" s="86"/>
    </row>
    <row r="29" spans="2:21" x14ac:dyDescent="0.2"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50"/>
      <c r="S29" s="49"/>
      <c r="T29" s="19"/>
      <c r="U29" s="19"/>
    </row>
    <row r="31" spans="2:21" ht="32.25" customHeight="1" x14ac:dyDescent="0.2">
      <c r="B31" s="78" t="s">
        <v>51</v>
      </c>
      <c r="C31" s="78" t="s">
        <v>50</v>
      </c>
      <c r="D31" s="78" t="s">
        <v>27</v>
      </c>
      <c r="E31" s="78" t="s">
        <v>28</v>
      </c>
      <c r="F31" s="87" t="s">
        <v>2</v>
      </c>
      <c r="G31" s="78" t="s">
        <v>38</v>
      </c>
      <c r="H31" s="78"/>
      <c r="I31" s="78" t="s">
        <v>8</v>
      </c>
      <c r="J31" s="78"/>
      <c r="K31" s="78" t="s">
        <v>3</v>
      </c>
      <c r="L31" s="78" t="s">
        <v>4</v>
      </c>
      <c r="M31" s="78" t="s">
        <v>5</v>
      </c>
      <c r="N31" s="96" t="s">
        <v>6</v>
      </c>
      <c r="O31" s="90" t="s">
        <v>25</v>
      </c>
      <c r="P31" s="90" t="s">
        <v>26</v>
      </c>
      <c r="Q31" s="90" t="s">
        <v>65</v>
      </c>
      <c r="R31" s="91" t="s">
        <v>24</v>
      </c>
      <c r="S31" s="78" t="s">
        <v>11</v>
      </c>
      <c r="T31" s="94" t="s">
        <v>12</v>
      </c>
      <c r="U31" s="95" t="s">
        <v>1</v>
      </c>
    </row>
    <row r="32" spans="2:21" x14ac:dyDescent="0.2">
      <c r="B32" s="78"/>
      <c r="C32" s="78"/>
      <c r="D32" s="78"/>
      <c r="E32" s="78"/>
      <c r="F32" s="88"/>
      <c r="G32" s="78" t="s">
        <v>15</v>
      </c>
      <c r="H32" s="78" t="s">
        <v>9</v>
      </c>
      <c r="I32" s="78" t="s">
        <v>10</v>
      </c>
      <c r="J32" s="78" t="s">
        <v>7</v>
      </c>
      <c r="K32" s="78"/>
      <c r="L32" s="78"/>
      <c r="M32" s="78"/>
      <c r="N32" s="96"/>
      <c r="O32" s="90"/>
      <c r="P32" s="90"/>
      <c r="Q32" s="90"/>
      <c r="R32" s="92"/>
      <c r="S32" s="78"/>
      <c r="T32" s="94"/>
      <c r="U32" s="95"/>
    </row>
    <row r="33" spans="2:21" ht="30.75" customHeight="1" x14ac:dyDescent="0.2">
      <c r="B33" s="78"/>
      <c r="C33" s="78"/>
      <c r="D33" s="78"/>
      <c r="E33" s="78"/>
      <c r="F33" s="89"/>
      <c r="G33" s="78"/>
      <c r="H33" s="78"/>
      <c r="I33" s="78"/>
      <c r="J33" s="78"/>
      <c r="K33" s="78"/>
      <c r="L33" s="78"/>
      <c r="M33" s="78"/>
      <c r="N33" s="96"/>
      <c r="O33" s="90"/>
      <c r="P33" s="90"/>
      <c r="Q33" s="90"/>
      <c r="R33" s="93"/>
      <c r="S33" s="78"/>
      <c r="T33" s="94"/>
      <c r="U33" s="95"/>
    </row>
    <row r="34" spans="2:21" ht="51" x14ac:dyDescent="0.2">
      <c r="B34" s="82" t="s">
        <v>97</v>
      </c>
      <c r="C34" s="82" t="s">
        <v>80</v>
      </c>
      <c r="D34" s="39" t="s">
        <v>124</v>
      </c>
      <c r="E34" s="39" t="s">
        <v>124</v>
      </c>
      <c r="F34" s="39" t="s">
        <v>125</v>
      </c>
      <c r="G34" s="39"/>
      <c r="H34" s="39" t="s">
        <v>61</v>
      </c>
      <c r="I34" s="39" t="s">
        <v>61</v>
      </c>
      <c r="J34" s="39"/>
      <c r="K34" s="43" t="s">
        <v>126</v>
      </c>
      <c r="L34" s="44">
        <v>42166</v>
      </c>
      <c r="M34" s="44">
        <v>42181</v>
      </c>
      <c r="N34" s="45">
        <v>399990000</v>
      </c>
      <c r="O34" s="45">
        <v>0</v>
      </c>
      <c r="P34" s="46">
        <f>O34/737717</f>
        <v>0</v>
      </c>
      <c r="Q34" s="45">
        <f>P34*781242</f>
        <v>0</v>
      </c>
      <c r="R34" s="45">
        <f>Q34</f>
        <v>0</v>
      </c>
      <c r="S34" s="47" t="s">
        <v>62</v>
      </c>
      <c r="T34" s="14" t="s">
        <v>66</v>
      </c>
      <c r="U34" s="18" t="s">
        <v>127</v>
      </c>
    </row>
    <row r="35" spans="2:21" ht="51" x14ac:dyDescent="0.2">
      <c r="B35" s="83"/>
      <c r="C35" s="83"/>
      <c r="D35" s="39" t="s">
        <v>124</v>
      </c>
      <c r="E35" s="39" t="s">
        <v>124</v>
      </c>
      <c r="F35" s="39" t="s">
        <v>128</v>
      </c>
      <c r="G35" s="39"/>
      <c r="H35" s="39" t="s">
        <v>61</v>
      </c>
      <c r="I35" s="39" t="s">
        <v>61</v>
      </c>
      <c r="J35" s="39"/>
      <c r="K35" s="43" t="s">
        <v>126</v>
      </c>
      <c r="L35" s="44">
        <v>42191</v>
      </c>
      <c r="M35" s="44">
        <v>42250</v>
      </c>
      <c r="N35" s="45">
        <v>180835959</v>
      </c>
      <c r="O35" s="45">
        <v>0</v>
      </c>
      <c r="P35" s="46">
        <f>O35/616000</f>
        <v>0</v>
      </c>
      <c r="Q35" s="45">
        <f t="shared" ref="Q35:Q39" si="4">P35*781242</f>
        <v>0</v>
      </c>
      <c r="R35" s="45">
        <f t="shared" ref="R35:R39" si="5">Q35</f>
        <v>0</v>
      </c>
      <c r="S35" s="47" t="s">
        <v>62</v>
      </c>
      <c r="T35" s="14" t="s">
        <v>66</v>
      </c>
      <c r="U35" s="18" t="s">
        <v>127</v>
      </c>
    </row>
    <row r="36" spans="2:21" x14ac:dyDescent="0.2">
      <c r="B36" s="83"/>
      <c r="C36" s="83"/>
      <c r="D36" s="39"/>
      <c r="E36" s="39"/>
      <c r="F36" s="39"/>
      <c r="G36" s="39"/>
      <c r="H36" s="39"/>
      <c r="I36" s="39"/>
      <c r="J36" s="39"/>
      <c r="K36" s="43"/>
      <c r="L36" s="44"/>
      <c r="M36" s="44"/>
      <c r="N36" s="45">
        <v>0</v>
      </c>
      <c r="O36" s="45">
        <f>N36</f>
        <v>0</v>
      </c>
      <c r="P36" s="46">
        <f>O36/644350</f>
        <v>0</v>
      </c>
      <c r="Q36" s="45">
        <f t="shared" si="4"/>
        <v>0</v>
      </c>
      <c r="R36" s="45">
        <f t="shared" si="5"/>
        <v>0</v>
      </c>
      <c r="S36" s="47"/>
      <c r="T36" s="14" t="s">
        <v>66</v>
      </c>
      <c r="U36" s="18"/>
    </row>
    <row r="37" spans="2:21" x14ac:dyDescent="0.2">
      <c r="B37" s="83"/>
      <c r="C37" s="83"/>
      <c r="D37" s="39"/>
      <c r="E37" s="39"/>
      <c r="F37" s="39"/>
      <c r="G37" s="39"/>
      <c r="H37" s="39"/>
      <c r="I37" s="39"/>
      <c r="J37" s="39"/>
      <c r="K37" s="43"/>
      <c r="L37" s="44"/>
      <c r="M37" s="44"/>
      <c r="N37" s="45">
        <v>0</v>
      </c>
      <c r="O37" s="45">
        <f t="shared" ref="O37" si="6">N37</f>
        <v>0</v>
      </c>
      <c r="P37" s="46">
        <f>O37/689455</f>
        <v>0</v>
      </c>
      <c r="Q37" s="45">
        <f t="shared" si="4"/>
        <v>0</v>
      </c>
      <c r="R37" s="45">
        <f t="shared" si="5"/>
        <v>0</v>
      </c>
      <c r="S37" s="47"/>
      <c r="T37" s="14" t="s">
        <v>66</v>
      </c>
      <c r="U37" s="18"/>
    </row>
    <row r="38" spans="2:21" x14ac:dyDescent="0.2">
      <c r="B38" s="83"/>
      <c r="C38" s="83"/>
      <c r="D38" s="39"/>
      <c r="E38" s="39"/>
      <c r="F38" s="39"/>
      <c r="G38" s="39"/>
      <c r="H38" s="39"/>
      <c r="I38" s="39"/>
      <c r="J38" s="39"/>
      <c r="K38" s="43"/>
      <c r="L38" s="44"/>
      <c r="M38" s="44"/>
      <c r="N38" s="45">
        <v>0</v>
      </c>
      <c r="O38" s="45">
        <v>0</v>
      </c>
      <c r="P38" s="46">
        <f t="shared" ref="P38" si="7">O38/737717</f>
        <v>0</v>
      </c>
      <c r="Q38" s="45">
        <f t="shared" si="4"/>
        <v>0</v>
      </c>
      <c r="R38" s="45">
        <f t="shared" si="5"/>
        <v>0</v>
      </c>
      <c r="S38" s="47"/>
      <c r="T38" s="14" t="s">
        <v>66</v>
      </c>
      <c r="U38" s="18"/>
    </row>
    <row r="39" spans="2:21" x14ac:dyDescent="0.2">
      <c r="B39" s="83"/>
      <c r="C39" s="83"/>
      <c r="D39" s="39"/>
      <c r="E39" s="39"/>
      <c r="F39" s="39"/>
      <c r="G39" s="39"/>
      <c r="H39" s="39"/>
      <c r="I39" s="39"/>
      <c r="J39" s="39"/>
      <c r="K39" s="43"/>
      <c r="L39" s="44"/>
      <c r="M39" s="44"/>
      <c r="N39" s="45">
        <v>0</v>
      </c>
      <c r="O39" s="45">
        <f>N39</f>
        <v>0</v>
      </c>
      <c r="P39" s="46">
        <f>O39/689455</f>
        <v>0</v>
      </c>
      <c r="Q39" s="45">
        <f t="shared" si="4"/>
        <v>0</v>
      </c>
      <c r="R39" s="45">
        <f t="shared" si="5"/>
        <v>0</v>
      </c>
      <c r="S39" s="47"/>
      <c r="T39" s="14"/>
      <c r="U39" s="18"/>
    </row>
    <row r="40" spans="2:21" ht="38.25" customHeight="1" x14ac:dyDescent="0.2">
      <c r="B40" s="84"/>
      <c r="C40" s="84"/>
      <c r="D40" s="84"/>
      <c r="E40" s="84"/>
      <c r="F40" s="84"/>
      <c r="G40" s="84"/>
      <c r="H40" s="84"/>
      <c r="I40" s="84"/>
      <c r="J40" s="84"/>
      <c r="K40" s="84"/>
      <c r="L40" s="84"/>
      <c r="M40" s="84"/>
      <c r="N40" s="84"/>
      <c r="O40" s="84"/>
      <c r="P40" s="84"/>
      <c r="Q40" s="84"/>
      <c r="R40" s="48">
        <f>SUM(R34:R39)</f>
        <v>0</v>
      </c>
      <c r="S40" s="51" t="s">
        <v>62</v>
      </c>
      <c r="T40" s="85" t="s">
        <v>94</v>
      </c>
      <c r="U40" s="86"/>
    </row>
    <row r="43" spans="2:21" ht="36" customHeight="1" x14ac:dyDescent="0.2">
      <c r="B43" s="78" t="s">
        <v>52</v>
      </c>
      <c r="C43" s="78" t="s">
        <v>50</v>
      </c>
      <c r="D43" s="78" t="s">
        <v>27</v>
      </c>
      <c r="E43" s="78" t="s">
        <v>28</v>
      </c>
      <c r="F43" s="87" t="s">
        <v>2</v>
      </c>
      <c r="G43" s="78" t="s">
        <v>38</v>
      </c>
      <c r="H43" s="78"/>
      <c r="I43" s="78" t="s">
        <v>8</v>
      </c>
      <c r="J43" s="78"/>
      <c r="K43" s="78" t="s">
        <v>3</v>
      </c>
      <c r="L43" s="78" t="s">
        <v>4</v>
      </c>
      <c r="M43" s="78" t="s">
        <v>5</v>
      </c>
      <c r="N43" s="96" t="s">
        <v>6</v>
      </c>
      <c r="O43" s="90" t="s">
        <v>25</v>
      </c>
      <c r="P43" s="90" t="s">
        <v>26</v>
      </c>
      <c r="Q43" s="90" t="s">
        <v>65</v>
      </c>
      <c r="R43" s="91" t="s">
        <v>24</v>
      </c>
      <c r="S43" s="78" t="s">
        <v>11</v>
      </c>
      <c r="T43" s="94" t="s">
        <v>12</v>
      </c>
      <c r="U43" s="95" t="s">
        <v>1</v>
      </c>
    </row>
    <row r="44" spans="2:21" x14ac:dyDescent="0.2">
      <c r="B44" s="78"/>
      <c r="C44" s="78"/>
      <c r="D44" s="78"/>
      <c r="E44" s="78"/>
      <c r="F44" s="88"/>
      <c r="G44" s="78" t="s">
        <v>15</v>
      </c>
      <c r="H44" s="78" t="s">
        <v>9</v>
      </c>
      <c r="I44" s="78" t="s">
        <v>10</v>
      </c>
      <c r="J44" s="78" t="s">
        <v>7</v>
      </c>
      <c r="K44" s="78"/>
      <c r="L44" s="78"/>
      <c r="M44" s="78"/>
      <c r="N44" s="96"/>
      <c r="O44" s="90"/>
      <c r="P44" s="90"/>
      <c r="Q44" s="90"/>
      <c r="R44" s="92"/>
      <c r="S44" s="78"/>
      <c r="T44" s="94"/>
      <c r="U44" s="95"/>
    </row>
    <row r="45" spans="2:21" x14ac:dyDescent="0.2">
      <c r="B45" s="78"/>
      <c r="C45" s="78"/>
      <c r="D45" s="78"/>
      <c r="E45" s="78"/>
      <c r="F45" s="89"/>
      <c r="G45" s="78"/>
      <c r="H45" s="78"/>
      <c r="I45" s="78"/>
      <c r="J45" s="78"/>
      <c r="K45" s="78"/>
      <c r="L45" s="78"/>
      <c r="M45" s="78"/>
      <c r="N45" s="96"/>
      <c r="O45" s="90"/>
      <c r="P45" s="90"/>
      <c r="Q45" s="90"/>
      <c r="R45" s="93"/>
      <c r="S45" s="78"/>
      <c r="T45" s="94"/>
      <c r="U45" s="95"/>
    </row>
    <row r="46" spans="2:21" ht="165.75" x14ac:dyDescent="0.2">
      <c r="B46" s="82" t="s">
        <v>98</v>
      </c>
      <c r="C46" s="82" t="s">
        <v>80</v>
      </c>
      <c r="D46" s="39" t="s">
        <v>133</v>
      </c>
      <c r="E46" s="39" t="s">
        <v>133</v>
      </c>
      <c r="F46" s="39" t="s">
        <v>129</v>
      </c>
      <c r="G46" s="39" t="s">
        <v>130</v>
      </c>
      <c r="H46" s="39"/>
      <c r="I46" s="39" t="s">
        <v>61</v>
      </c>
      <c r="J46" s="39"/>
      <c r="K46" s="43" t="s">
        <v>131</v>
      </c>
      <c r="L46" s="44">
        <v>41932</v>
      </c>
      <c r="M46" s="44">
        <v>41985</v>
      </c>
      <c r="N46" s="45">
        <v>1278977460</v>
      </c>
      <c r="O46" s="45">
        <v>0</v>
      </c>
      <c r="P46" s="46">
        <f>O46/737717</f>
        <v>0</v>
      </c>
      <c r="Q46" s="45">
        <f>P46*781242</f>
        <v>0</v>
      </c>
      <c r="R46" s="45">
        <f>Q46</f>
        <v>0</v>
      </c>
      <c r="S46" s="47" t="s">
        <v>62</v>
      </c>
      <c r="T46" s="14" t="s">
        <v>66</v>
      </c>
      <c r="U46" s="18" t="s">
        <v>132</v>
      </c>
    </row>
    <row r="47" spans="2:21" x14ac:dyDescent="0.2">
      <c r="B47" s="83"/>
      <c r="C47" s="83"/>
      <c r="D47" s="39"/>
      <c r="E47" s="39"/>
      <c r="F47" s="39"/>
      <c r="G47" s="39"/>
      <c r="H47" s="39"/>
      <c r="I47" s="39"/>
      <c r="J47" s="39"/>
      <c r="K47" s="43"/>
      <c r="L47" s="44"/>
      <c r="M47" s="44"/>
      <c r="N47" s="45">
        <v>0</v>
      </c>
      <c r="O47" s="45">
        <v>0</v>
      </c>
      <c r="P47" s="46">
        <f>O47/616000</f>
        <v>0</v>
      </c>
      <c r="Q47" s="45">
        <f t="shared" ref="Q47:Q51" si="8">P47*781242</f>
        <v>0</v>
      </c>
      <c r="R47" s="45">
        <f t="shared" ref="R47:R51" si="9">Q47</f>
        <v>0</v>
      </c>
      <c r="S47" s="47"/>
      <c r="T47" s="14" t="s">
        <v>66</v>
      </c>
      <c r="U47" s="18"/>
    </row>
    <row r="48" spans="2:21" x14ac:dyDescent="0.2">
      <c r="B48" s="83"/>
      <c r="C48" s="83"/>
      <c r="D48" s="39"/>
      <c r="E48" s="39"/>
      <c r="F48" s="39"/>
      <c r="G48" s="39"/>
      <c r="H48" s="39"/>
      <c r="I48" s="39"/>
      <c r="J48" s="39"/>
      <c r="K48" s="43"/>
      <c r="L48" s="44"/>
      <c r="M48" s="44"/>
      <c r="N48" s="45">
        <v>0</v>
      </c>
      <c r="O48" s="45">
        <f>N48</f>
        <v>0</v>
      </c>
      <c r="P48" s="46">
        <f>O48/644350</f>
        <v>0</v>
      </c>
      <c r="Q48" s="45">
        <f t="shared" si="8"/>
        <v>0</v>
      </c>
      <c r="R48" s="45">
        <f t="shared" si="9"/>
        <v>0</v>
      </c>
      <c r="S48" s="47"/>
      <c r="T48" s="14" t="s">
        <v>66</v>
      </c>
      <c r="U48" s="18"/>
    </row>
    <row r="49" spans="2:21" x14ac:dyDescent="0.2">
      <c r="B49" s="83"/>
      <c r="C49" s="83"/>
      <c r="D49" s="39"/>
      <c r="E49" s="39"/>
      <c r="F49" s="39"/>
      <c r="G49" s="39"/>
      <c r="H49" s="39"/>
      <c r="I49" s="39"/>
      <c r="J49" s="39"/>
      <c r="K49" s="43"/>
      <c r="L49" s="44"/>
      <c r="M49" s="44"/>
      <c r="N49" s="45">
        <v>0</v>
      </c>
      <c r="O49" s="45">
        <f t="shared" ref="O49" si="10">N49</f>
        <v>0</v>
      </c>
      <c r="P49" s="46">
        <f>O49/689455</f>
        <v>0</v>
      </c>
      <c r="Q49" s="45">
        <f t="shared" si="8"/>
        <v>0</v>
      </c>
      <c r="R49" s="45">
        <f t="shared" si="9"/>
        <v>0</v>
      </c>
      <c r="S49" s="47"/>
      <c r="T49" s="14" t="s">
        <v>66</v>
      </c>
      <c r="U49" s="18"/>
    </row>
    <row r="50" spans="2:21" x14ac:dyDescent="0.2">
      <c r="B50" s="83"/>
      <c r="C50" s="83"/>
      <c r="D50" s="39"/>
      <c r="E50" s="39"/>
      <c r="F50" s="39"/>
      <c r="G50" s="39"/>
      <c r="H50" s="39"/>
      <c r="I50" s="39"/>
      <c r="J50" s="39"/>
      <c r="K50" s="43"/>
      <c r="L50" s="44"/>
      <c r="M50" s="44"/>
      <c r="N50" s="45">
        <v>0</v>
      </c>
      <c r="O50" s="45">
        <v>0</v>
      </c>
      <c r="P50" s="46">
        <f t="shared" ref="P50" si="11">O50/737717</f>
        <v>0</v>
      </c>
      <c r="Q50" s="45">
        <f t="shared" si="8"/>
        <v>0</v>
      </c>
      <c r="R50" s="45">
        <f t="shared" si="9"/>
        <v>0</v>
      </c>
      <c r="S50" s="47"/>
      <c r="T50" s="14" t="s">
        <v>66</v>
      </c>
      <c r="U50" s="18"/>
    </row>
    <row r="51" spans="2:21" x14ac:dyDescent="0.2">
      <c r="B51" s="83"/>
      <c r="C51" s="83"/>
      <c r="D51" s="39"/>
      <c r="E51" s="39"/>
      <c r="F51" s="39"/>
      <c r="G51" s="39"/>
      <c r="H51" s="39"/>
      <c r="I51" s="39"/>
      <c r="J51" s="39"/>
      <c r="K51" s="43"/>
      <c r="L51" s="44"/>
      <c r="M51" s="44"/>
      <c r="N51" s="45">
        <v>0</v>
      </c>
      <c r="O51" s="45">
        <f>N51</f>
        <v>0</v>
      </c>
      <c r="P51" s="46">
        <f>O51/689455</f>
        <v>0</v>
      </c>
      <c r="Q51" s="45">
        <f t="shared" si="8"/>
        <v>0</v>
      </c>
      <c r="R51" s="45">
        <f t="shared" si="9"/>
        <v>0</v>
      </c>
      <c r="S51" s="47"/>
      <c r="T51" s="14"/>
      <c r="U51" s="18"/>
    </row>
    <row r="52" spans="2:21" ht="38.25" customHeight="1" x14ac:dyDescent="0.2">
      <c r="B52" s="84"/>
      <c r="C52" s="84"/>
      <c r="D52" s="84"/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48">
        <f>SUM(R46:R51)</f>
        <v>0</v>
      </c>
      <c r="S52" s="51" t="s">
        <v>62</v>
      </c>
      <c r="T52" s="85" t="s">
        <v>94</v>
      </c>
      <c r="U52" s="86"/>
    </row>
    <row r="55" spans="2:21" ht="32.25" customHeight="1" x14ac:dyDescent="0.2">
      <c r="B55" s="78" t="s">
        <v>53</v>
      </c>
      <c r="C55" s="78" t="s">
        <v>50</v>
      </c>
      <c r="D55" s="78" t="s">
        <v>27</v>
      </c>
      <c r="E55" s="78" t="s">
        <v>28</v>
      </c>
      <c r="F55" s="87" t="s">
        <v>2</v>
      </c>
      <c r="G55" s="78" t="s">
        <v>38</v>
      </c>
      <c r="H55" s="78"/>
      <c r="I55" s="78" t="s">
        <v>8</v>
      </c>
      <c r="J55" s="78"/>
      <c r="K55" s="78" t="s">
        <v>3</v>
      </c>
      <c r="L55" s="78" t="s">
        <v>4</v>
      </c>
      <c r="M55" s="78" t="s">
        <v>5</v>
      </c>
      <c r="N55" s="96" t="s">
        <v>6</v>
      </c>
      <c r="O55" s="90" t="s">
        <v>25</v>
      </c>
      <c r="P55" s="90" t="s">
        <v>26</v>
      </c>
      <c r="Q55" s="90" t="s">
        <v>65</v>
      </c>
      <c r="R55" s="91" t="s">
        <v>24</v>
      </c>
      <c r="S55" s="78" t="s">
        <v>11</v>
      </c>
      <c r="T55" s="94" t="s">
        <v>12</v>
      </c>
      <c r="U55" s="95" t="s">
        <v>1</v>
      </c>
    </row>
    <row r="56" spans="2:21" x14ac:dyDescent="0.2">
      <c r="B56" s="78"/>
      <c r="C56" s="78"/>
      <c r="D56" s="78"/>
      <c r="E56" s="78"/>
      <c r="F56" s="88"/>
      <c r="G56" s="78" t="s">
        <v>15</v>
      </c>
      <c r="H56" s="78" t="s">
        <v>9</v>
      </c>
      <c r="I56" s="78" t="s">
        <v>10</v>
      </c>
      <c r="J56" s="78" t="s">
        <v>7</v>
      </c>
      <c r="K56" s="78"/>
      <c r="L56" s="78"/>
      <c r="M56" s="78"/>
      <c r="N56" s="96"/>
      <c r="O56" s="90"/>
      <c r="P56" s="90"/>
      <c r="Q56" s="90"/>
      <c r="R56" s="92"/>
      <c r="S56" s="78"/>
      <c r="T56" s="94"/>
      <c r="U56" s="95"/>
    </row>
    <row r="57" spans="2:21" x14ac:dyDescent="0.2">
      <c r="B57" s="78"/>
      <c r="C57" s="78"/>
      <c r="D57" s="78"/>
      <c r="E57" s="78"/>
      <c r="F57" s="89"/>
      <c r="G57" s="78"/>
      <c r="H57" s="78"/>
      <c r="I57" s="78"/>
      <c r="J57" s="78"/>
      <c r="K57" s="78"/>
      <c r="L57" s="78"/>
      <c r="M57" s="78"/>
      <c r="N57" s="96"/>
      <c r="O57" s="90"/>
      <c r="P57" s="90"/>
      <c r="Q57" s="90"/>
      <c r="R57" s="93"/>
      <c r="S57" s="78"/>
      <c r="T57" s="94"/>
      <c r="U57" s="95"/>
    </row>
    <row r="58" spans="2:21" ht="255" x14ac:dyDescent="0.2">
      <c r="B58" s="82" t="s">
        <v>99</v>
      </c>
      <c r="C58" s="82" t="s">
        <v>67</v>
      </c>
      <c r="D58" s="39" t="s">
        <v>137</v>
      </c>
      <c r="E58" s="39" t="s">
        <v>137</v>
      </c>
      <c r="F58" s="39" t="s">
        <v>134</v>
      </c>
      <c r="G58" s="39"/>
      <c r="H58" s="39" t="s">
        <v>61</v>
      </c>
      <c r="I58" s="39"/>
      <c r="J58" s="39" t="s">
        <v>61</v>
      </c>
      <c r="K58" s="43" t="s">
        <v>135</v>
      </c>
      <c r="L58" s="44">
        <v>42334</v>
      </c>
      <c r="M58" s="44">
        <v>42394</v>
      </c>
      <c r="N58" s="45">
        <v>273577000</v>
      </c>
      <c r="O58" s="45">
        <v>0</v>
      </c>
      <c r="P58" s="46">
        <f>O58/737717</f>
        <v>0</v>
      </c>
      <c r="Q58" s="45">
        <f>P58*781242</f>
        <v>0</v>
      </c>
      <c r="R58" s="45">
        <f>Q58</f>
        <v>0</v>
      </c>
      <c r="S58" s="47" t="s">
        <v>62</v>
      </c>
      <c r="T58" s="14" t="s">
        <v>66</v>
      </c>
      <c r="U58" s="18" t="s">
        <v>136</v>
      </c>
    </row>
    <row r="59" spans="2:21" ht="255" x14ac:dyDescent="0.2">
      <c r="B59" s="83"/>
      <c r="C59" s="83"/>
      <c r="D59" s="39" t="s">
        <v>141</v>
      </c>
      <c r="E59" s="39" t="s">
        <v>141</v>
      </c>
      <c r="F59" s="39" t="s">
        <v>138</v>
      </c>
      <c r="G59" s="39"/>
      <c r="H59" s="39" t="s">
        <v>61</v>
      </c>
      <c r="I59" s="39" t="s">
        <v>61</v>
      </c>
      <c r="J59" s="39"/>
      <c r="K59" s="43" t="s">
        <v>139</v>
      </c>
      <c r="L59" s="44">
        <v>42779</v>
      </c>
      <c r="M59" s="44">
        <v>42806</v>
      </c>
      <c r="N59" s="45">
        <v>27984402</v>
      </c>
      <c r="O59" s="45">
        <v>0</v>
      </c>
      <c r="P59" s="46">
        <f>O59/616000</f>
        <v>0</v>
      </c>
      <c r="Q59" s="45">
        <f t="shared" ref="Q59:Q63" si="12">P59*781242</f>
        <v>0</v>
      </c>
      <c r="R59" s="45">
        <f t="shared" ref="R59:R63" si="13">Q59</f>
        <v>0</v>
      </c>
      <c r="S59" s="47" t="s">
        <v>62</v>
      </c>
      <c r="T59" s="14" t="s">
        <v>66</v>
      </c>
      <c r="U59" s="18" t="s">
        <v>140</v>
      </c>
    </row>
    <row r="60" spans="2:21" x14ac:dyDescent="0.2">
      <c r="B60" s="83"/>
      <c r="C60" s="83"/>
      <c r="D60" s="39"/>
      <c r="E60" s="39"/>
      <c r="F60" s="39"/>
      <c r="G60" s="39"/>
      <c r="H60" s="39"/>
      <c r="I60" s="39"/>
      <c r="J60" s="39"/>
      <c r="K60" s="43"/>
      <c r="L60" s="44"/>
      <c r="M60" s="44"/>
      <c r="N60" s="45">
        <v>0</v>
      </c>
      <c r="O60" s="45">
        <f>N60</f>
        <v>0</v>
      </c>
      <c r="P60" s="46">
        <f>O60/644350</f>
        <v>0</v>
      </c>
      <c r="Q60" s="45">
        <f t="shared" si="12"/>
        <v>0</v>
      </c>
      <c r="R60" s="45">
        <f t="shared" si="13"/>
        <v>0</v>
      </c>
      <c r="S60" s="47"/>
      <c r="T60" s="14" t="s">
        <v>66</v>
      </c>
      <c r="U60" s="18"/>
    </row>
    <row r="61" spans="2:21" x14ac:dyDescent="0.2">
      <c r="B61" s="83"/>
      <c r="C61" s="83"/>
      <c r="D61" s="39"/>
      <c r="E61" s="39"/>
      <c r="F61" s="39"/>
      <c r="G61" s="39"/>
      <c r="H61" s="39"/>
      <c r="I61" s="39"/>
      <c r="J61" s="39"/>
      <c r="K61" s="43"/>
      <c r="L61" s="44"/>
      <c r="M61" s="44"/>
      <c r="N61" s="45">
        <v>0</v>
      </c>
      <c r="O61" s="45">
        <f t="shared" ref="O61" si="14">N61</f>
        <v>0</v>
      </c>
      <c r="P61" s="46">
        <f>O61/689455</f>
        <v>0</v>
      </c>
      <c r="Q61" s="45">
        <f t="shared" si="12"/>
        <v>0</v>
      </c>
      <c r="R61" s="45">
        <f t="shared" si="13"/>
        <v>0</v>
      </c>
      <c r="S61" s="47"/>
      <c r="T61" s="14" t="s">
        <v>66</v>
      </c>
      <c r="U61" s="18"/>
    </row>
    <row r="62" spans="2:21" x14ac:dyDescent="0.2">
      <c r="B62" s="83"/>
      <c r="C62" s="83"/>
      <c r="D62" s="39"/>
      <c r="E62" s="39"/>
      <c r="F62" s="39"/>
      <c r="G62" s="39"/>
      <c r="H62" s="39"/>
      <c r="I62" s="39"/>
      <c r="J62" s="39"/>
      <c r="K62" s="43"/>
      <c r="L62" s="44"/>
      <c r="M62" s="44"/>
      <c r="N62" s="45">
        <v>0</v>
      </c>
      <c r="O62" s="45">
        <v>0</v>
      </c>
      <c r="P62" s="46">
        <f t="shared" ref="P62" si="15">O62/737717</f>
        <v>0</v>
      </c>
      <c r="Q62" s="45">
        <f t="shared" si="12"/>
        <v>0</v>
      </c>
      <c r="R62" s="45">
        <f t="shared" si="13"/>
        <v>0</v>
      </c>
      <c r="S62" s="47"/>
      <c r="T62" s="14" t="s">
        <v>66</v>
      </c>
      <c r="U62" s="18"/>
    </row>
    <row r="63" spans="2:21" x14ac:dyDescent="0.2">
      <c r="B63" s="83"/>
      <c r="C63" s="83"/>
      <c r="D63" s="39"/>
      <c r="E63" s="39"/>
      <c r="F63" s="39"/>
      <c r="G63" s="39"/>
      <c r="H63" s="39"/>
      <c r="I63" s="39"/>
      <c r="J63" s="39"/>
      <c r="K63" s="43"/>
      <c r="L63" s="44"/>
      <c r="M63" s="44"/>
      <c r="N63" s="45">
        <v>0</v>
      </c>
      <c r="O63" s="45">
        <f>N63</f>
        <v>0</v>
      </c>
      <c r="P63" s="46">
        <f>O63/689455</f>
        <v>0</v>
      </c>
      <c r="Q63" s="45">
        <f t="shared" si="12"/>
        <v>0</v>
      </c>
      <c r="R63" s="45">
        <f t="shared" si="13"/>
        <v>0</v>
      </c>
      <c r="S63" s="47"/>
      <c r="T63" s="14"/>
      <c r="U63" s="18"/>
    </row>
    <row r="64" spans="2:21" ht="30" customHeight="1" x14ac:dyDescent="0.2">
      <c r="B64" s="84"/>
      <c r="C64" s="84"/>
      <c r="D64" s="84"/>
      <c r="E64" s="84"/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48">
        <f>SUM(R58:R63)</f>
        <v>0</v>
      </c>
      <c r="S64" s="51" t="s">
        <v>62</v>
      </c>
      <c r="T64" s="85" t="s">
        <v>94</v>
      </c>
      <c r="U64" s="86"/>
    </row>
    <row r="67" spans="2:21" ht="33.75" customHeight="1" x14ac:dyDescent="0.2">
      <c r="B67" s="78" t="s">
        <v>54</v>
      </c>
      <c r="C67" s="78" t="s">
        <v>50</v>
      </c>
      <c r="D67" s="78" t="s">
        <v>27</v>
      </c>
      <c r="E67" s="78" t="s">
        <v>28</v>
      </c>
      <c r="F67" s="87" t="s">
        <v>2</v>
      </c>
      <c r="G67" s="78" t="s">
        <v>38</v>
      </c>
      <c r="H67" s="78"/>
      <c r="I67" s="78" t="s">
        <v>8</v>
      </c>
      <c r="J67" s="78"/>
      <c r="K67" s="78" t="s">
        <v>3</v>
      </c>
      <c r="L67" s="78" t="s">
        <v>4</v>
      </c>
      <c r="M67" s="78" t="s">
        <v>5</v>
      </c>
      <c r="N67" s="96" t="s">
        <v>6</v>
      </c>
      <c r="O67" s="90" t="s">
        <v>25</v>
      </c>
      <c r="P67" s="90" t="s">
        <v>26</v>
      </c>
      <c r="Q67" s="90" t="s">
        <v>65</v>
      </c>
      <c r="R67" s="91" t="s">
        <v>24</v>
      </c>
      <c r="S67" s="78" t="s">
        <v>11</v>
      </c>
      <c r="T67" s="94" t="s">
        <v>12</v>
      </c>
      <c r="U67" s="95" t="s">
        <v>1</v>
      </c>
    </row>
    <row r="68" spans="2:21" x14ac:dyDescent="0.2">
      <c r="B68" s="78"/>
      <c r="C68" s="78"/>
      <c r="D68" s="78"/>
      <c r="E68" s="78"/>
      <c r="F68" s="88"/>
      <c r="G68" s="78" t="s">
        <v>15</v>
      </c>
      <c r="H68" s="78" t="s">
        <v>9</v>
      </c>
      <c r="I68" s="78" t="s">
        <v>10</v>
      </c>
      <c r="J68" s="78" t="s">
        <v>7</v>
      </c>
      <c r="K68" s="78"/>
      <c r="L68" s="78"/>
      <c r="M68" s="78"/>
      <c r="N68" s="96"/>
      <c r="O68" s="90"/>
      <c r="P68" s="90"/>
      <c r="Q68" s="90"/>
      <c r="R68" s="92"/>
      <c r="S68" s="78"/>
      <c r="T68" s="94"/>
      <c r="U68" s="95"/>
    </row>
    <row r="69" spans="2:21" x14ac:dyDescent="0.2">
      <c r="B69" s="78"/>
      <c r="C69" s="78"/>
      <c r="D69" s="78"/>
      <c r="E69" s="78"/>
      <c r="F69" s="89"/>
      <c r="G69" s="78"/>
      <c r="H69" s="78"/>
      <c r="I69" s="78"/>
      <c r="J69" s="78"/>
      <c r="K69" s="78"/>
      <c r="L69" s="78"/>
      <c r="M69" s="78"/>
      <c r="N69" s="96"/>
      <c r="O69" s="90"/>
      <c r="P69" s="90"/>
      <c r="Q69" s="90"/>
      <c r="R69" s="93"/>
      <c r="S69" s="78"/>
      <c r="T69" s="94"/>
      <c r="U69" s="95"/>
    </row>
    <row r="70" spans="2:21" ht="204" x14ac:dyDescent="0.2">
      <c r="B70" s="82" t="s">
        <v>100</v>
      </c>
      <c r="C70" s="82" t="s">
        <v>142</v>
      </c>
      <c r="D70" s="39" t="s">
        <v>146</v>
      </c>
      <c r="E70" s="39" t="s">
        <v>146</v>
      </c>
      <c r="F70" s="39" t="s">
        <v>143</v>
      </c>
      <c r="G70" s="39" t="s">
        <v>144</v>
      </c>
      <c r="H70" s="39"/>
      <c r="I70" s="39" t="s">
        <v>61</v>
      </c>
      <c r="J70" s="39"/>
      <c r="K70" s="43" t="s">
        <v>145</v>
      </c>
      <c r="L70" s="44">
        <v>41569</v>
      </c>
      <c r="M70" s="44">
        <v>42084</v>
      </c>
      <c r="N70" s="45">
        <v>3152601513</v>
      </c>
      <c r="O70" s="45">
        <v>0</v>
      </c>
      <c r="P70" s="46">
        <f>O70/737717</f>
        <v>0</v>
      </c>
      <c r="Q70" s="45">
        <f>P70*781242</f>
        <v>0</v>
      </c>
      <c r="R70" s="45">
        <f>Q70</f>
        <v>0</v>
      </c>
      <c r="S70" s="47" t="s">
        <v>62</v>
      </c>
      <c r="T70" s="14" t="s">
        <v>66</v>
      </c>
      <c r="U70" s="18" t="s">
        <v>244</v>
      </c>
    </row>
    <row r="71" spans="2:21" ht="38.25" x14ac:dyDescent="0.2">
      <c r="B71" s="83"/>
      <c r="C71" s="83"/>
      <c r="D71" s="39" t="s">
        <v>147</v>
      </c>
      <c r="E71" s="39" t="s">
        <v>147</v>
      </c>
      <c r="F71" s="39" t="s">
        <v>148</v>
      </c>
      <c r="G71" s="39" t="s">
        <v>149</v>
      </c>
      <c r="H71" s="39"/>
      <c r="I71" s="39" t="s">
        <v>61</v>
      </c>
      <c r="J71" s="39"/>
      <c r="K71" s="43" t="s">
        <v>150</v>
      </c>
      <c r="L71" s="44">
        <v>41687</v>
      </c>
      <c r="M71" s="44">
        <v>42145</v>
      </c>
      <c r="N71" s="45">
        <v>8012045875</v>
      </c>
      <c r="O71" s="45">
        <f>N71*20%</f>
        <v>1602409175</v>
      </c>
      <c r="P71" s="46">
        <f>O71/644350</f>
        <v>2486.8614495227748</v>
      </c>
      <c r="Q71" s="45">
        <f t="shared" ref="Q71:Q75" si="16">P71*781242</f>
        <v>1942840612.5480716</v>
      </c>
      <c r="R71" s="45">
        <f t="shared" ref="R71:R75" si="17">Q71</f>
        <v>1942840612.5480716</v>
      </c>
      <c r="S71" s="47" t="s">
        <v>34</v>
      </c>
      <c r="T71" s="14" t="s">
        <v>66</v>
      </c>
      <c r="U71" s="18" t="s">
        <v>151</v>
      </c>
    </row>
    <row r="72" spans="2:21" x14ac:dyDescent="0.2">
      <c r="B72" s="83"/>
      <c r="C72" s="83"/>
      <c r="D72" s="39"/>
      <c r="E72" s="39"/>
      <c r="F72" s="39"/>
      <c r="G72" s="39"/>
      <c r="H72" s="39"/>
      <c r="I72" s="39"/>
      <c r="J72" s="39"/>
      <c r="K72" s="43"/>
      <c r="L72" s="44"/>
      <c r="M72" s="44"/>
      <c r="N72" s="45">
        <v>0</v>
      </c>
      <c r="O72" s="45">
        <f>N72</f>
        <v>0</v>
      </c>
      <c r="P72" s="46">
        <f>O72/644350</f>
        <v>0</v>
      </c>
      <c r="Q72" s="45">
        <f t="shared" si="16"/>
        <v>0</v>
      </c>
      <c r="R72" s="45">
        <f t="shared" si="17"/>
        <v>0</v>
      </c>
      <c r="S72" s="47"/>
      <c r="T72" s="14" t="s">
        <v>66</v>
      </c>
      <c r="U72" s="18"/>
    </row>
    <row r="73" spans="2:21" x14ac:dyDescent="0.2">
      <c r="B73" s="83"/>
      <c r="C73" s="83"/>
      <c r="D73" s="39"/>
      <c r="E73" s="39"/>
      <c r="F73" s="39"/>
      <c r="G73" s="39"/>
      <c r="H73" s="39"/>
      <c r="I73" s="39"/>
      <c r="J73" s="39"/>
      <c r="K73" s="43"/>
      <c r="L73" s="44"/>
      <c r="M73" s="44"/>
      <c r="N73" s="45">
        <v>0</v>
      </c>
      <c r="O73" s="45">
        <f t="shared" ref="O73" si="18">N73</f>
        <v>0</v>
      </c>
      <c r="P73" s="46">
        <f>O73/689455</f>
        <v>0</v>
      </c>
      <c r="Q73" s="45">
        <f t="shared" si="16"/>
        <v>0</v>
      </c>
      <c r="R73" s="45">
        <f t="shared" si="17"/>
        <v>0</v>
      </c>
      <c r="S73" s="47"/>
      <c r="T73" s="14" t="s">
        <v>66</v>
      </c>
      <c r="U73" s="18"/>
    </row>
    <row r="74" spans="2:21" x14ac:dyDescent="0.2">
      <c r="B74" s="83"/>
      <c r="C74" s="83"/>
      <c r="D74" s="39"/>
      <c r="E74" s="39"/>
      <c r="F74" s="39"/>
      <c r="G74" s="39"/>
      <c r="H74" s="39"/>
      <c r="I74" s="39"/>
      <c r="J74" s="39"/>
      <c r="K74" s="43"/>
      <c r="L74" s="44"/>
      <c r="M74" s="44"/>
      <c r="N74" s="45">
        <v>0</v>
      </c>
      <c r="O74" s="45">
        <v>0</v>
      </c>
      <c r="P74" s="46">
        <f t="shared" ref="P74" si="19">O74/737717</f>
        <v>0</v>
      </c>
      <c r="Q74" s="45">
        <f t="shared" si="16"/>
        <v>0</v>
      </c>
      <c r="R74" s="45">
        <f t="shared" si="17"/>
        <v>0</v>
      </c>
      <c r="S74" s="47"/>
      <c r="T74" s="14" t="s">
        <v>66</v>
      </c>
      <c r="U74" s="18"/>
    </row>
    <row r="75" spans="2:21" x14ac:dyDescent="0.2">
      <c r="B75" s="83"/>
      <c r="C75" s="83"/>
      <c r="D75" s="39"/>
      <c r="E75" s="39"/>
      <c r="F75" s="39"/>
      <c r="G75" s="39"/>
      <c r="H75" s="39"/>
      <c r="I75" s="39"/>
      <c r="J75" s="39"/>
      <c r="K75" s="43"/>
      <c r="L75" s="44"/>
      <c r="M75" s="44"/>
      <c r="N75" s="45">
        <v>0</v>
      </c>
      <c r="O75" s="45">
        <f>N75</f>
        <v>0</v>
      </c>
      <c r="P75" s="46">
        <f>O75/689455</f>
        <v>0</v>
      </c>
      <c r="Q75" s="45">
        <f t="shared" si="16"/>
        <v>0</v>
      </c>
      <c r="R75" s="45">
        <f t="shared" si="17"/>
        <v>0</v>
      </c>
      <c r="S75" s="47"/>
      <c r="T75" s="14"/>
      <c r="U75" s="18"/>
    </row>
    <row r="76" spans="2:21" ht="27" customHeight="1" x14ac:dyDescent="0.2">
      <c r="B76" s="84"/>
      <c r="C76" s="84"/>
      <c r="D76" s="84"/>
      <c r="E76" s="84"/>
      <c r="F76" s="84"/>
      <c r="G76" s="84"/>
      <c r="H76" s="84"/>
      <c r="I76" s="84"/>
      <c r="J76" s="84"/>
      <c r="K76" s="84"/>
      <c r="L76" s="84"/>
      <c r="M76" s="84"/>
      <c r="N76" s="84"/>
      <c r="O76" s="84"/>
      <c r="P76" s="84"/>
      <c r="Q76" s="84"/>
      <c r="R76" s="48">
        <f>SUM(R70:R75)</f>
        <v>1942840612.5480716</v>
      </c>
      <c r="S76" s="51" t="s">
        <v>34</v>
      </c>
      <c r="T76" s="85" t="s">
        <v>94</v>
      </c>
      <c r="U76" s="86"/>
    </row>
    <row r="79" spans="2:21" ht="37.5" customHeight="1" x14ac:dyDescent="0.2">
      <c r="B79" s="78" t="s">
        <v>55</v>
      </c>
      <c r="C79" s="78" t="s">
        <v>50</v>
      </c>
      <c r="D79" s="78" t="s">
        <v>27</v>
      </c>
      <c r="E79" s="78" t="s">
        <v>28</v>
      </c>
      <c r="F79" s="87" t="s">
        <v>2</v>
      </c>
      <c r="G79" s="78" t="s">
        <v>38</v>
      </c>
      <c r="H79" s="78"/>
      <c r="I79" s="78" t="s">
        <v>8</v>
      </c>
      <c r="J79" s="78"/>
      <c r="K79" s="78" t="s">
        <v>3</v>
      </c>
      <c r="L79" s="78" t="s">
        <v>4</v>
      </c>
      <c r="M79" s="78" t="s">
        <v>5</v>
      </c>
      <c r="N79" s="96" t="s">
        <v>6</v>
      </c>
      <c r="O79" s="90" t="s">
        <v>25</v>
      </c>
      <c r="P79" s="90" t="s">
        <v>26</v>
      </c>
      <c r="Q79" s="90" t="s">
        <v>65</v>
      </c>
      <c r="R79" s="91" t="s">
        <v>24</v>
      </c>
      <c r="S79" s="78" t="s">
        <v>11</v>
      </c>
      <c r="T79" s="94" t="s">
        <v>12</v>
      </c>
      <c r="U79" s="95" t="s">
        <v>1</v>
      </c>
    </row>
    <row r="80" spans="2:21" x14ac:dyDescent="0.2">
      <c r="B80" s="78"/>
      <c r="C80" s="78"/>
      <c r="D80" s="78"/>
      <c r="E80" s="78"/>
      <c r="F80" s="88"/>
      <c r="G80" s="78" t="s">
        <v>15</v>
      </c>
      <c r="H80" s="78" t="s">
        <v>9</v>
      </c>
      <c r="I80" s="78" t="s">
        <v>10</v>
      </c>
      <c r="J80" s="78" t="s">
        <v>7</v>
      </c>
      <c r="K80" s="78"/>
      <c r="L80" s="78"/>
      <c r="M80" s="78"/>
      <c r="N80" s="96"/>
      <c r="O80" s="90"/>
      <c r="P80" s="90"/>
      <c r="Q80" s="90"/>
      <c r="R80" s="92"/>
      <c r="S80" s="78"/>
      <c r="T80" s="94"/>
      <c r="U80" s="95"/>
    </row>
    <row r="81" spans="2:21" x14ac:dyDescent="0.2">
      <c r="B81" s="78"/>
      <c r="C81" s="78"/>
      <c r="D81" s="78"/>
      <c r="E81" s="78"/>
      <c r="F81" s="89"/>
      <c r="G81" s="78"/>
      <c r="H81" s="78"/>
      <c r="I81" s="78"/>
      <c r="J81" s="78"/>
      <c r="K81" s="78"/>
      <c r="L81" s="78"/>
      <c r="M81" s="78"/>
      <c r="N81" s="96"/>
      <c r="O81" s="90"/>
      <c r="P81" s="90"/>
      <c r="Q81" s="90"/>
      <c r="R81" s="93"/>
      <c r="S81" s="78"/>
      <c r="T81" s="94"/>
      <c r="U81" s="95"/>
    </row>
    <row r="82" spans="2:21" ht="63.75" x14ac:dyDescent="0.2">
      <c r="B82" s="82" t="s">
        <v>101</v>
      </c>
      <c r="C82" s="82" t="s">
        <v>142</v>
      </c>
      <c r="D82" s="39" t="s">
        <v>154</v>
      </c>
      <c r="E82" s="39" t="s">
        <v>154</v>
      </c>
      <c r="F82" s="39" t="s">
        <v>156</v>
      </c>
      <c r="G82" s="39" t="s">
        <v>157</v>
      </c>
      <c r="H82" s="39"/>
      <c r="I82" s="39" t="s">
        <v>61</v>
      </c>
      <c r="J82" s="39"/>
      <c r="K82" s="43" t="s">
        <v>158</v>
      </c>
      <c r="L82" s="44">
        <v>41515</v>
      </c>
      <c r="M82" s="44">
        <v>41634</v>
      </c>
      <c r="N82" s="45">
        <v>1714000000</v>
      </c>
      <c r="O82" s="45">
        <f>N82*30%</f>
        <v>514200000</v>
      </c>
      <c r="P82" s="46">
        <f>O82/589500</f>
        <v>872.26463104325694</v>
      </c>
      <c r="Q82" s="45">
        <f>P82*781242</f>
        <v>681449764.88549614</v>
      </c>
      <c r="R82" s="45">
        <f>Q82</f>
        <v>681449764.88549614</v>
      </c>
      <c r="S82" s="47" t="s">
        <v>34</v>
      </c>
      <c r="T82" s="14" t="s">
        <v>66</v>
      </c>
      <c r="U82" s="18" t="s">
        <v>151</v>
      </c>
    </row>
    <row r="83" spans="2:21" ht="25.5" x14ac:dyDescent="0.2">
      <c r="B83" s="83"/>
      <c r="C83" s="83"/>
      <c r="D83" s="39" t="s">
        <v>152</v>
      </c>
      <c r="E83" s="39" t="s">
        <v>152</v>
      </c>
      <c r="F83" s="39" t="s">
        <v>159</v>
      </c>
      <c r="G83" s="39"/>
      <c r="H83" s="39" t="s">
        <v>61</v>
      </c>
      <c r="I83" s="39" t="s">
        <v>61</v>
      </c>
      <c r="J83" s="39"/>
      <c r="K83" s="43" t="s">
        <v>160</v>
      </c>
      <c r="L83" s="44">
        <v>41528</v>
      </c>
      <c r="M83" s="44">
        <v>41739</v>
      </c>
      <c r="N83" s="45">
        <v>166816210</v>
      </c>
      <c r="O83" s="45">
        <f>N83</f>
        <v>166816210</v>
      </c>
      <c r="P83" s="46">
        <f>O83/616000</f>
        <v>270.80553571428572</v>
      </c>
      <c r="Q83" s="45">
        <f t="shared" ref="Q83:Q87" si="20">P83*781242</f>
        <v>211564658.33250001</v>
      </c>
      <c r="R83" s="45">
        <f t="shared" ref="R83:R87" si="21">Q83</f>
        <v>211564658.33250001</v>
      </c>
      <c r="S83" s="47" t="s">
        <v>34</v>
      </c>
      <c r="T83" s="14" t="s">
        <v>66</v>
      </c>
      <c r="U83" s="18"/>
    </row>
    <row r="84" spans="2:21" ht="204" x14ac:dyDescent="0.2">
      <c r="B84" s="83"/>
      <c r="C84" s="83"/>
      <c r="D84" s="39" t="s">
        <v>155</v>
      </c>
      <c r="E84" s="39" t="s">
        <v>155</v>
      </c>
      <c r="F84" s="39" t="s">
        <v>161</v>
      </c>
      <c r="G84" s="39"/>
      <c r="H84" s="39" t="s">
        <v>61</v>
      </c>
      <c r="I84" s="39" t="s">
        <v>61</v>
      </c>
      <c r="J84" s="39"/>
      <c r="K84" s="43" t="s">
        <v>162</v>
      </c>
      <c r="L84" s="44">
        <v>41676</v>
      </c>
      <c r="M84" s="44">
        <v>41734</v>
      </c>
      <c r="N84" s="45">
        <v>110123389</v>
      </c>
      <c r="O84" s="45">
        <v>0</v>
      </c>
      <c r="P84" s="46">
        <f>O84/644350</f>
        <v>0</v>
      </c>
      <c r="Q84" s="45">
        <f t="shared" si="20"/>
        <v>0</v>
      </c>
      <c r="R84" s="45">
        <f t="shared" si="21"/>
        <v>0</v>
      </c>
      <c r="S84" s="47" t="s">
        <v>62</v>
      </c>
      <c r="T84" s="14" t="s">
        <v>66</v>
      </c>
      <c r="U84" s="18" t="s">
        <v>245</v>
      </c>
    </row>
    <row r="85" spans="2:21" x14ac:dyDescent="0.2">
      <c r="B85" s="83"/>
      <c r="C85" s="83"/>
      <c r="D85" s="39"/>
      <c r="E85" s="39"/>
      <c r="F85" s="39"/>
      <c r="G85" s="39"/>
      <c r="H85" s="39"/>
      <c r="I85" s="39"/>
      <c r="J85" s="39"/>
      <c r="K85" s="43"/>
      <c r="L85" s="44"/>
      <c r="M85" s="44"/>
      <c r="N85" s="45">
        <v>0</v>
      </c>
      <c r="O85" s="45">
        <f t="shared" ref="O85" si="22">N85</f>
        <v>0</v>
      </c>
      <c r="P85" s="46">
        <f>O85/689455</f>
        <v>0</v>
      </c>
      <c r="Q85" s="45">
        <f t="shared" si="20"/>
        <v>0</v>
      </c>
      <c r="R85" s="45">
        <f t="shared" si="21"/>
        <v>0</v>
      </c>
      <c r="S85" s="47"/>
      <c r="T85" s="14" t="s">
        <v>66</v>
      </c>
      <c r="U85" s="18"/>
    </row>
    <row r="86" spans="2:21" x14ac:dyDescent="0.2">
      <c r="B86" s="83"/>
      <c r="C86" s="83"/>
      <c r="D86" s="39"/>
      <c r="E86" s="39"/>
      <c r="F86" s="39"/>
      <c r="G86" s="39"/>
      <c r="H86" s="39"/>
      <c r="I86" s="39"/>
      <c r="J86" s="39"/>
      <c r="K86" s="43"/>
      <c r="L86" s="44"/>
      <c r="M86" s="44"/>
      <c r="N86" s="45">
        <v>0</v>
      </c>
      <c r="O86" s="45">
        <v>0</v>
      </c>
      <c r="P86" s="46">
        <f t="shared" ref="P86" si="23">O86/737717</f>
        <v>0</v>
      </c>
      <c r="Q86" s="45">
        <f t="shared" si="20"/>
        <v>0</v>
      </c>
      <c r="R86" s="45">
        <f t="shared" si="21"/>
        <v>0</v>
      </c>
      <c r="S86" s="47"/>
      <c r="T86" s="14" t="s">
        <v>66</v>
      </c>
      <c r="U86" s="18"/>
    </row>
    <row r="87" spans="2:21" x14ac:dyDescent="0.2">
      <c r="B87" s="83"/>
      <c r="C87" s="83"/>
      <c r="D87" s="39"/>
      <c r="E87" s="39"/>
      <c r="F87" s="39"/>
      <c r="G87" s="39"/>
      <c r="H87" s="39"/>
      <c r="I87" s="39"/>
      <c r="J87" s="39"/>
      <c r="K87" s="43"/>
      <c r="L87" s="44"/>
      <c r="M87" s="44"/>
      <c r="N87" s="45">
        <v>0</v>
      </c>
      <c r="O87" s="45">
        <f>N87</f>
        <v>0</v>
      </c>
      <c r="P87" s="46">
        <f>O87/689455</f>
        <v>0</v>
      </c>
      <c r="Q87" s="45">
        <f t="shared" si="20"/>
        <v>0</v>
      </c>
      <c r="R87" s="45">
        <f t="shared" si="21"/>
        <v>0</v>
      </c>
      <c r="S87" s="47"/>
      <c r="T87" s="14"/>
      <c r="U87" s="18"/>
    </row>
    <row r="88" spans="2:21" ht="31.5" customHeight="1" x14ac:dyDescent="0.2">
      <c r="B88" s="84"/>
      <c r="C88" s="84"/>
      <c r="D88" s="84"/>
      <c r="E88" s="84"/>
      <c r="F88" s="84"/>
      <c r="G88" s="84"/>
      <c r="H88" s="84"/>
      <c r="I88" s="84"/>
      <c r="J88" s="84"/>
      <c r="K88" s="84"/>
      <c r="L88" s="84"/>
      <c r="M88" s="84"/>
      <c r="N88" s="84"/>
      <c r="O88" s="84"/>
      <c r="P88" s="84"/>
      <c r="Q88" s="84"/>
      <c r="R88" s="48">
        <f>SUM(R82:R87)</f>
        <v>893014423.21799612</v>
      </c>
      <c r="S88" s="51" t="s">
        <v>34</v>
      </c>
      <c r="T88" s="85" t="s">
        <v>94</v>
      </c>
      <c r="U88" s="86"/>
    </row>
    <row r="91" spans="2:21" ht="37.5" customHeight="1" x14ac:dyDescent="0.2">
      <c r="B91" s="78" t="s">
        <v>56</v>
      </c>
      <c r="C91" s="78" t="s">
        <v>50</v>
      </c>
      <c r="D91" s="78" t="s">
        <v>27</v>
      </c>
      <c r="E91" s="78" t="s">
        <v>28</v>
      </c>
      <c r="F91" s="87" t="s">
        <v>2</v>
      </c>
      <c r="G91" s="78" t="s">
        <v>38</v>
      </c>
      <c r="H91" s="78"/>
      <c r="I91" s="78" t="s">
        <v>8</v>
      </c>
      <c r="J91" s="78"/>
      <c r="K91" s="78" t="s">
        <v>3</v>
      </c>
      <c r="L91" s="78" t="s">
        <v>4</v>
      </c>
      <c r="M91" s="78" t="s">
        <v>5</v>
      </c>
      <c r="N91" s="96" t="s">
        <v>6</v>
      </c>
      <c r="O91" s="90" t="s">
        <v>25</v>
      </c>
      <c r="P91" s="90" t="s">
        <v>26</v>
      </c>
      <c r="Q91" s="90" t="s">
        <v>65</v>
      </c>
      <c r="R91" s="91" t="s">
        <v>24</v>
      </c>
      <c r="S91" s="78" t="s">
        <v>11</v>
      </c>
      <c r="T91" s="94" t="s">
        <v>12</v>
      </c>
      <c r="U91" s="95" t="s">
        <v>1</v>
      </c>
    </row>
    <row r="92" spans="2:21" x14ac:dyDescent="0.2">
      <c r="B92" s="78"/>
      <c r="C92" s="78"/>
      <c r="D92" s="78"/>
      <c r="E92" s="78"/>
      <c r="F92" s="88"/>
      <c r="G92" s="78" t="s">
        <v>15</v>
      </c>
      <c r="H92" s="78" t="s">
        <v>9</v>
      </c>
      <c r="I92" s="78" t="s">
        <v>10</v>
      </c>
      <c r="J92" s="78" t="s">
        <v>7</v>
      </c>
      <c r="K92" s="78"/>
      <c r="L92" s="78"/>
      <c r="M92" s="78"/>
      <c r="N92" s="96"/>
      <c r="O92" s="90"/>
      <c r="P92" s="90"/>
      <c r="Q92" s="90"/>
      <c r="R92" s="92"/>
      <c r="S92" s="78"/>
      <c r="T92" s="94"/>
      <c r="U92" s="95"/>
    </row>
    <row r="93" spans="2:21" x14ac:dyDescent="0.2">
      <c r="B93" s="78"/>
      <c r="C93" s="78"/>
      <c r="D93" s="78"/>
      <c r="E93" s="78"/>
      <c r="F93" s="89"/>
      <c r="G93" s="78"/>
      <c r="H93" s="78"/>
      <c r="I93" s="78"/>
      <c r="J93" s="78"/>
      <c r="K93" s="78"/>
      <c r="L93" s="78"/>
      <c r="M93" s="78"/>
      <c r="N93" s="96"/>
      <c r="O93" s="90"/>
      <c r="P93" s="90"/>
      <c r="Q93" s="90"/>
      <c r="R93" s="93"/>
      <c r="S93" s="78"/>
      <c r="T93" s="94"/>
      <c r="U93" s="95"/>
    </row>
    <row r="94" spans="2:21" ht="204" x14ac:dyDescent="0.2">
      <c r="B94" s="82" t="s">
        <v>102</v>
      </c>
      <c r="C94" s="82" t="s">
        <v>163</v>
      </c>
      <c r="D94" s="39" t="s">
        <v>164</v>
      </c>
      <c r="E94" s="39" t="s">
        <v>164</v>
      </c>
      <c r="F94" s="39">
        <v>10692</v>
      </c>
      <c r="G94" s="39"/>
      <c r="H94" s="39" t="s">
        <v>61</v>
      </c>
      <c r="I94" s="39"/>
      <c r="J94" s="39" t="s">
        <v>61</v>
      </c>
      <c r="K94" s="43" t="s">
        <v>166</v>
      </c>
      <c r="L94" s="44">
        <v>40776</v>
      </c>
      <c r="M94" s="44">
        <v>40806</v>
      </c>
      <c r="N94" s="45">
        <v>610000000</v>
      </c>
      <c r="O94" s="45">
        <v>0</v>
      </c>
      <c r="P94" s="46">
        <f>O94/737717</f>
        <v>0</v>
      </c>
      <c r="Q94" s="45">
        <f>P94*781242</f>
        <v>0</v>
      </c>
      <c r="R94" s="45">
        <f>Q94</f>
        <v>0</v>
      </c>
      <c r="S94" s="47" t="s">
        <v>62</v>
      </c>
      <c r="T94" s="14" t="s">
        <v>66</v>
      </c>
      <c r="U94" s="18" t="s">
        <v>246</v>
      </c>
    </row>
    <row r="95" spans="2:21" ht="204" x14ac:dyDescent="0.2">
      <c r="B95" s="83"/>
      <c r="C95" s="83"/>
      <c r="D95" s="39" t="s">
        <v>165</v>
      </c>
      <c r="E95" s="39" t="s">
        <v>165</v>
      </c>
      <c r="F95" s="39" t="s">
        <v>167</v>
      </c>
      <c r="G95" s="39"/>
      <c r="H95" s="39" t="s">
        <v>61</v>
      </c>
      <c r="I95" s="39"/>
      <c r="J95" s="39" t="s">
        <v>61</v>
      </c>
      <c r="K95" s="43" t="s">
        <v>168</v>
      </c>
      <c r="L95" s="44">
        <v>41327</v>
      </c>
      <c r="M95" s="44">
        <v>41470</v>
      </c>
      <c r="N95" s="45">
        <v>362234720</v>
      </c>
      <c r="O95" s="45">
        <v>0</v>
      </c>
      <c r="P95" s="46">
        <f>O95/616000</f>
        <v>0</v>
      </c>
      <c r="Q95" s="45">
        <f t="shared" ref="Q95:Q99" si="24">P95*781242</f>
        <v>0</v>
      </c>
      <c r="R95" s="45">
        <f t="shared" ref="R95:R99" si="25">Q95</f>
        <v>0</v>
      </c>
      <c r="S95" s="47" t="s">
        <v>62</v>
      </c>
      <c r="T95" s="14" t="s">
        <v>66</v>
      </c>
      <c r="U95" s="67" t="s">
        <v>247</v>
      </c>
    </row>
    <row r="96" spans="2:21" ht="51" x14ac:dyDescent="0.2">
      <c r="B96" s="83"/>
      <c r="C96" s="83"/>
      <c r="D96" s="39" t="s">
        <v>121</v>
      </c>
      <c r="E96" s="39" t="s">
        <v>121</v>
      </c>
      <c r="F96" s="39" t="s">
        <v>169</v>
      </c>
      <c r="G96" s="39" t="s">
        <v>170</v>
      </c>
      <c r="H96" s="39"/>
      <c r="I96" s="39" t="s">
        <v>61</v>
      </c>
      <c r="J96" s="39"/>
      <c r="K96" s="43" t="s">
        <v>171</v>
      </c>
      <c r="L96" s="44">
        <v>42788</v>
      </c>
      <c r="M96" s="44">
        <v>42848</v>
      </c>
      <c r="N96" s="45">
        <v>476092764</v>
      </c>
      <c r="O96" s="45">
        <f>(186528000+29431719+12715937+12715937+14634583)/2</f>
        <v>128013088</v>
      </c>
      <c r="P96" s="46">
        <f>O96/737717</f>
        <v>173.52601065178109</v>
      </c>
      <c r="Q96" s="45">
        <f t="shared" si="24"/>
        <v>135565807.61361876</v>
      </c>
      <c r="R96" s="45">
        <f t="shared" si="25"/>
        <v>135565807.61361876</v>
      </c>
      <c r="S96" s="47" t="s">
        <v>34</v>
      </c>
      <c r="T96" s="14" t="s">
        <v>66</v>
      </c>
      <c r="U96" s="18" t="s">
        <v>172</v>
      </c>
    </row>
    <row r="97" spans="2:21" x14ac:dyDescent="0.2">
      <c r="B97" s="83"/>
      <c r="C97" s="83"/>
      <c r="D97" s="39"/>
      <c r="E97" s="39"/>
      <c r="F97" s="39"/>
      <c r="G97" s="39"/>
      <c r="H97" s="39"/>
      <c r="I97" s="39"/>
      <c r="J97" s="39"/>
      <c r="K97" s="43"/>
      <c r="L97" s="44"/>
      <c r="M97" s="44"/>
      <c r="N97" s="45">
        <v>0</v>
      </c>
      <c r="O97" s="45">
        <f t="shared" ref="O97" si="26">N97</f>
        <v>0</v>
      </c>
      <c r="P97" s="46">
        <f>O97/689455</f>
        <v>0</v>
      </c>
      <c r="Q97" s="45">
        <f t="shared" si="24"/>
        <v>0</v>
      </c>
      <c r="R97" s="45">
        <f t="shared" si="25"/>
        <v>0</v>
      </c>
      <c r="S97" s="47"/>
      <c r="T97" s="14" t="s">
        <v>66</v>
      </c>
      <c r="U97" s="18"/>
    </row>
    <row r="98" spans="2:21" x14ac:dyDescent="0.2">
      <c r="B98" s="83"/>
      <c r="C98" s="83"/>
      <c r="D98" s="39"/>
      <c r="E98" s="39"/>
      <c r="F98" s="39"/>
      <c r="G98" s="39"/>
      <c r="H98" s="39"/>
      <c r="I98" s="39"/>
      <c r="J98" s="39"/>
      <c r="K98" s="43"/>
      <c r="L98" s="44"/>
      <c r="M98" s="44"/>
      <c r="N98" s="45">
        <v>0</v>
      </c>
      <c r="O98" s="45">
        <v>0</v>
      </c>
      <c r="P98" s="46">
        <f t="shared" ref="P98" si="27">O98/737717</f>
        <v>0</v>
      </c>
      <c r="Q98" s="45">
        <f t="shared" si="24"/>
        <v>0</v>
      </c>
      <c r="R98" s="45">
        <f t="shared" si="25"/>
        <v>0</v>
      </c>
      <c r="S98" s="47"/>
      <c r="T98" s="14" t="s">
        <v>66</v>
      </c>
      <c r="U98" s="18"/>
    </row>
    <row r="99" spans="2:21" x14ac:dyDescent="0.2">
      <c r="B99" s="83"/>
      <c r="C99" s="83"/>
      <c r="D99" s="39"/>
      <c r="E99" s="39"/>
      <c r="F99" s="39"/>
      <c r="G99" s="39"/>
      <c r="H99" s="39"/>
      <c r="I99" s="39"/>
      <c r="J99" s="39"/>
      <c r="K99" s="43"/>
      <c r="L99" s="44"/>
      <c r="M99" s="44"/>
      <c r="N99" s="45">
        <v>0</v>
      </c>
      <c r="O99" s="45">
        <f>N99</f>
        <v>0</v>
      </c>
      <c r="P99" s="46">
        <f>O99/689455</f>
        <v>0</v>
      </c>
      <c r="Q99" s="45">
        <f t="shared" si="24"/>
        <v>0</v>
      </c>
      <c r="R99" s="45">
        <f t="shared" si="25"/>
        <v>0</v>
      </c>
      <c r="S99" s="47"/>
      <c r="T99" s="14"/>
      <c r="U99" s="18"/>
    </row>
    <row r="100" spans="2:21" ht="26.25" customHeight="1" x14ac:dyDescent="0.2">
      <c r="B100" s="84"/>
      <c r="C100" s="84"/>
      <c r="D100" s="84"/>
      <c r="E100" s="84"/>
      <c r="F100" s="84"/>
      <c r="G100" s="84"/>
      <c r="H100" s="84"/>
      <c r="I100" s="84"/>
      <c r="J100" s="84"/>
      <c r="K100" s="84"/>
      <c r="L100" s="84"/>
      <c r="M100" s="84"/>
      <c r="N100" s="84"/>
      <c r="O100" s="84"/>
      <c r="P100" s="84"/>
      <c r="Q100" s="84"/>
      <c r="R100" s="48">
        <f>SUM(R94:R99)</f>
        <v>135565807.61361876</v>
      </c>
      <c r="S100" s="51" t="s">
        <v>34</v>
      </c>
      <c r="T100" s="85" t="s">
        <v>94</v>
      </c>
      <c r="U100" s="86"/>
    </row>
    <row r="103" spans="2:21" x14ac:dyDescent="0.2">
      <c r="B103" s="78" t="s">
        <v>57</v>
      </c>
      <c r="C103" s="78" t="s">
        <v>50</v>
      </c>
      <c r="D103" s="78" t="s">
        <v>27</v>
      </c>
      <c r="E103" s="78" t="s">
        <v>28</v>
      </c>
      <c r="F103" s="87" t="s">
        <v>2</v>
      </c>
      <c r="G103" s="78" t="s">
        <v>38</v>
      </c>
      <c r="H103" s="78"/>
      <c r="I103" s="78" t="s">
        <v>8</v>
      </c>
      <c r="J103" s="78"/>
      <c r="K103" s="78" t="s">
        <v>3</v>
      </c>
      <c r="L103" s="78" t="s">
        <v>4</v>
      </c>
      <c r="M103" s="78" t="s">
        <v>5</v>
      </c>
      <c r="N103" s="96" t="s">
        <v>6</v>
      </c>
      <c r="O103" s="90" t="s">
        <v>25</v>
      </c>
      <c r="P103" s="90" t="s">
        <v>26</v>
      </c>
      <c r="Q103" s="90" t="s">
        <v>65</v>
      </c>
      <c r="R103" s="91" t="s">
        <v>24</v>
      </c>
      <c r="S103" s="78" t="s">
        <v>11</v>
      </c>
      <c r="T103" s="94" t="s">
        <v>12</v>
      </c>
      <c r="U103" s="95" t="s">
        <v>1</v>
      </c>
    </row>
    <row r="104" spans="2:21" x14ac:dyDescent="0.2">
      <c r="B104" s="78"/>
      <c r="C104" s="78"/>
      <c r="D104" s="78"/>
      <c r="E104" s="78"/>
      <c r="F104" s="88"/>
      <c r="G104" s="78" t="s">
        <v>15</v>
      </c>
      <c r="H104" s="78" t="s">
        <v>9</v>
      </c>
      <c r="I104" s="78" t="s">
        <v>10</v>
      </c>
      <c r="J104" s="78" t="s">
        <v>7</v>
      </c>
      <c r="K104" s="78"/>
      <c r="L104" s="78"/>
      <c r="M104" s="78"/>
      <c r="N104" s="96"/>
      <c r="O104" s="90"/>
      <c r="P104" s="90"/>
      <c r="Q104" s="90"/>
      <c r="R104" s="92"/>
      <c r="S104" s="78"/>
      <c r="T104" s="94"/>
      <c r="U104" s="95"/>
    </row>
    <row r="105" spans="2:21" x14ac:dyDescent="0.2">
      <c r="B105" s="78"/>
      <c r="C105" s="78"/>
      <c r="D105" s="78"/>
      <c r="E105" s="78"/>
      <c r="F105" s="89"/>
      <c r="G105" s="78"/>
      <c r="H105" s="78"/>
      <c r="I105" s="78"/>
      <c r="J105" s="78"/>
      <c r="K105" s="78"/>
      <c r="L105" s="78"/>
      <c r="M105" s="78"/>
      <c r="N105" s="96"/>
      <c r="O105" s="90"/>
      <c r="P105" s="90"/>
      <c r="Q105" s="90"/>
      <c r="R105" s="93"/>
      <c r="S105" s="78"/>
      <c r="T105" s="94"/>
      <c r="U105" s="95"/>
    </row>
    <row r="106" spans="2:21" ht="25.5" x14ac:dyDescent="0.2">
      <c r="B106" s="82" t="s">
        <v>103</v>
      </c>
      <c r="C106" s="82" t="s">
        <v>142</v>
      </c>
      <c r="D106" s="39" t="s">
        <v>173</v>
      </c>
      <c r="E106" s="39" t="s">
        <v>173</v>
      </c>
      <c r="F106" s="39" t="s">
        <v>175</v>
      </c>
      <c r="G106" s="39"/>
      <c r="H106" s="39" t="s">
        <v>61</v>
      </c>
      <c r="I106" s="39" t="s">
        <v>61</v>
      </c>
      <c r="J106" s="39"/>
      <c r="K106" s="43" t="s">
        <v>176</v>
      </c>
      <c r="L106" s="44" t="s">
        <v>177</v>
      </c>
      <c r="M106" s="44">
        <v>43069</v>
      </c>
      <c r="N106" s="45">
        <v>124882916</v>
      </c>
      <c r="O106" s="45">
        <f>N106</f>
        <v>124882916</v>
      </c>
      <c r="P106" s="46">
        <f>O106/737717</f>
        <v>169.28295809910847</v>
      </c>
      <c r="Q106" s="45">
        <f>P106*781242</f>
        <v>132250956.75126369</v>
      </c>
      <c r="R106" s="45">
        <f>Q106</f>
        <v>132250956.75126369</v>
      </c>
      <c r="S106" s="47" t="s">
        <v>34</v>
      </c>
      <c r="T106" s="14" t="s">
        <v>66</v>
      </c>
      <c r="U106" s="18"/>
    </row>
    <row r="107" spans="2:21" ht="25.5" x14ac:dyDescent="0.2">
      <c r="B107" s="83"/>
      <c r="C107" s="83"/>
      <c r="D107" s="39" t="s">
        <v>174</v>
      </c>
      <c r="E107" s="39" t="s">
        <v>174</v>
      </c>
      <c r="F107" s="39" t="s">
        <v>178</v>
      </c>
      <c r="G107" s="39"/>
      <c r="H107" s="39" t="s">
        <v>61</v>
      </c>
      <c r="I107" s="39" t="s">
        <v>61</v>
      </c>
      <c r="J107" s="39"/>
      <c r="K107" s="43" t="s">
        <v>179</v>
      </c>
      <c r="L107" s="44">
        <v>42941</v>
      </c>
      <c r="M107" s="44">
        <v>42971</v>
      </c>
      <c r="N107" s="45">
        <v>169936000</v>
      </c>
      <c r="O107" s="45">
        <f>N107</f>
        <v>169936000</v>
      </c>
      <c r="P107" s="46">
        <f>O107/737717</f>
        <v>230.35391620363907</v>
      </c>
      <c r="Q107" s="45">
        <f t="shared" ref="Q107:Q111" si="28">P107*781242</f>
        <v>179962154.20276341</v>
      </c>
      <c r="R107" s="45">
        <f t="shared" ref="R107:R111" si="29">Q107</f>
        <v>179962154.20276341</v>
      </c>
      <c r="S107" s="47" t="s">
        <v>34</v>
      </c>
      <c r="T107" s="14" t="s">
        <v>66</v>
      </c>
      <c r="U107" s="18"/>
    </row>
    <row r="108" spans="2:21" x14ac:dyDescent="0.2">
      <c r="B108" s="83"/>
      <c r="C108" s="83"/>
      <c r="D108" s="39"/>
      <c r="E108" s="39"/>
      <c r="F108" s="39"/>
      <c r="G108" s="39"/>
      <c r="H108" s="39"/>
      <c r="I108" s="39"/>
      <c r="J108" s="39"/>
      <c r="K108" s="43"/>
      <c r="L108" s="44"/>
      <c r="M108" s="44"/>
      <c r="N108" s="45">
        <v>0</v>
      </c>
      <c r="O108" s="45">
        <f>N108</f>
        <v>0</v>
      </c>
      <c r="P108" s="46">
        <f>O108/644350</f>
        <v>0</v>
      </c>
      <c r="Q108" s="45">
        <f t="shared" si="28"/>
        <v>0</v>
      </c>
      <c r="R108" s="45">
        <f t="shared" si="29"/>
        <v>0</v>
      </c>
      <c r="S108" s="47"/>
      <c r="T108" s="14" t="s">
        <v>66</v>
      </c>
      <c r="U108" s="18"/>
    </row>
    <row r="109" spans="2:21" x14ac:dyDescent="0.2">
      <c r="B109" s="83"/>
      <c r="C109" s="83"/>
      <c r="D109" s="39"/>
      <c r="E109" s="39"/>
      <c r="F109" s="39"/>
      <c r="G109" s="39"/>
      <c r="H109" s="39"/>
      <c r="I109" s="39"/>
      <c r="J109" s="39"/>
      <c r="K109" s="43"/>
      <c r="L109" s="44"/>
      <c r="M109" s="44"/>
      <c r="N109" s="45">
        <v>0</v>
      </c>
      <c r="O109" s="45">
        <f t="shared" ref="O109" si="30">N109</f>
        <v>0</v>
      </c>
      <c r="P109" s="46">
        <f>O109/689455</f>
        <v>0</v>
      </c>
      <c r="Q109" s="45">
        <f t="shared" si="28"/>
        <v>0</v>
      </c>
      <c r="R109" s="45">
        <f t="shared" si="29"/>
        <v>0</v>
      </c>
      <c r="S109" s="47"/>
      <c r="T109" s="14" t="s">
        <v>66</v>
      </c>
      <c r="U109" s="18"/>
    </row>
    <row r="110" spans="2:21" x14ac:dyDescent="0.2">
      <c r="B110" s="83"/>
      <c r="C110" s="83"/>
      <c r="D110" s="39"/>
      <c r="E110" s="39"/>
      <c r="F110" s="39"/>
      <c r="G110" s="39"/>
      <c r="H110" s="39"/>
      <c r="I110" s="39"/>
      <c r="J110" s="39"/>
      <c r="K110" s="43"/>
      <c r="L110" s="44"/>
      <c r="M110" s="44"/>
      <c r="N110" s="45">
        <v>0</v>
      </c>
      <c r="O110" s="45">
        <v>0</v>
      </c>
      <c r="P110" s="46">
        <f t="shared" ref="P110" si="31">O110/737717</f>
        <v>0</v>
      </c>
      <c r="Q110" s="45">
        <f t="shared" si="28"/>
        <v>0</v>
      </c>
      <c r="R110" s="45">
        <f t="shared" si="29"/>
        <v>0</v>
      </c>
      <c r="S110" s="47"/>
      <c r="T110" s="14" t="s">
        <v>66</v>
      </c>
      <c r="U110" s="18"/>
    </row>
    <row r="111" spans="2:21" x14ac:dyDescent="0.2">
      <c r="B111" s="83"/>
      <c r="C111" s="83"/>
      <c r="D111" s="39"/>
      <c r="E111" s="39"/>
      <c r="F111" s="39"/>
      <c r="G111" s="39"/>
      <c r="H111" s="39"/>
      <c r="I111" s="39"/>
      <c r="J111" s="39"/>
      <c r="K111" s="43"/>
      <c r="L111" s="44"/>
      <c r="M111" s="44"/>
      <c r="N111" s="45">
        <v>0</v>
      </c>
      <c r="O111" s="45">
        <f>N111</f>
        <v>0</v>
      </c>
      <c r="P111" s="46">
        <f>O111/689455</f>
        <v>0</v>
      </c>
      <c r="Q111" s="45">
        <f t="shared" si="28"/>
        <v>0</v>
      </c>
      <c r="R111" s="45">
        <f t="shared" si="29"/>
        <v>0</v>
      </c>
      <c r="S111" s="47"/>
      <c r="T111" s="14"/>
      <c r="U111" s="18"/>
    </row>
    <row r="112" spans="2:21" ht="33" customHeight="1" x14ac:dyDescent="0.2">
      <c r="B112" s="84"/>
      <c r="C112" s="84"/>
      <c r="D112" s="84"/>
      <c r="E112" s="84"/>
      <c r="F112" s="84"/>
      <c r="G112" s="84"/>
      <c r="H112" s="84"/>
      <c r="I112" s="84"/>
      <c r="J112" s="84"/>
      <c r="K112" s="84"/>
      <c r="L112" s="84"/>
      <c r="M112" s="84"/>
      <c r="N112" s="84"/>
      <c r="O112" s="84"/>
      <c r="P112" s="84"/>
      <c r="Q112" s="84"/>
      <c r="R112" s="48">
        <f>SUM(R106:R111)</f>
        <v>312213110.95402712</v>
      </c>
      <c r="S112" s="51" t="s">
        <v>34</v>
      </c>
      <c r="T112" s="85" t="s">
        <v>94</v>
      </c>
      <c r="U112" s="86"/>
    </row>
    <row r="115" spans="2:21" ht="34.5" customHeight="1" x14ac:dyDescent="0.2">
      <c r="B115" s="78" t="s">
        <v>58</v>
      </c>
      <c r="C115" s="78" t="s">
        <v>50</v>
      </c>
      <c r="D115" s="78" t="s">
        <v>27</v>
      </c>
      <c r="E115" s="78" t="s">
        <v>28</v>
      </c>
      <c r="F115" s="87" t="s">
        <v>2</v>
      </c>
      <c r="G115" s="78" t="s">
        <v>38</v>
      </c>
      <c r="H115" s="78"/>
      <c r="I115" s="78" t="s">
        <v>8</v>
      </c>
      <c r="J115" s="78"/>
      <c r="K115" s="78" t="s">
        <v>3</v>
      </c>
      <c r="L115" s="78" t="s">
        <v>4</v>
      </c>
      <c r="M115" s="78" t="s">
        <v>5</v>
      </c>
      <c r="N115" s="96" t="s">
        <v>6</v>
      </c>
      <c r="O115" s="90" t="s">
        <v>25</v>
      </c>
      <c r="P115" s="90" t="s">
        <v>26</v>
      </c>
      <c r="Q115" s="90" t="s">
        <v>65</v>
      </c>
      <c r="R115" s="91" t="s">
        <v>24</v>
      </c>
      <c r="S115" s="78" t="s">
        <v>11</v>
      </c>
      <c r="T115" s="94" t="s">
        <v>12</v>
      </c>
      <c r="U115" s="95" t="s">
        <v>1</v>
      </c>
    </row>
    <row r="116" spans="2:21" x14ac:dyDescent="0.2">
      <c r="B116" s="78"/>
      <c r="C116" s="78"/>
      <c r="D116" s="78"/>
      <c r="E116" s="78"/>
      <c r="F116" s="88"/>
      <c r="G116" s="78" t="s">
        <v>15</v>
      </c>
      <c r="H116" s="78" t="s">
        <v>9</v>
      </c>
      <c r="I116" s="78" t="s">
        <v>10</v>
      </c>
      <c r="J116" s="78" t="s">
        <v>7</v>
      </c>
      <c r="K116" s="78"/>
      <c r="L116" s="78"/>
      <c r="M116" s="78"/>
      <c r="N116" s="96"/>
      <c r="O116" s="90"/>
      <c r="P116" s="90"/>
      <c r="Q116" s="90"/>
      <c r="R116" s="92"/>
      <c r="S116" s="78"/>
      <c r="T116" s="94"/>
      <c r="U116" s="95"/>
    </row>
    <row r="117" spans="2:21" x14ac:dyDescent="0.2">
      <c r="B117" s="78"/>
      <c r="C117" s="78"/>
      <c r="D117" s="78"/>
      <c r="E117" s="78"/>
      <c r="F117" s="89"/>
      <c r="G117" s="78"/>
      <c r="H117" s="78"/>
      <c r="I117" s="78"/>
      <c r="J117" s="78"/>
      <c r="K117" s="78"/>
      <c r="L117" s="78"/>
      <c r="M117" s="78"/>
      <c r="N117" s="96"/>
      <c r="O117" s="90"/>
      <c r="P117" s="90"/>
      <c r="Q117" s="90"/>
      <c r="R117" s="93"/>
      <c r="S117" s="78"/>
      <c r="T117" s="94"/>
      <c r="U117" s="95"/>
    </row>
    <row r="118" spans="2:21" ht="165.75" x14ac:dyDescent="0.2">
      <c r="B118" s="82" t="s">
        <v>104</v>
      </c>
      <c r="C118" s="82" t="s">
        <v>142</v>
      </c>
      <c r="D118" s="68" t="s">
        <v>124</v>
      </c>
      <c r="E118" s="68" t="s">
        <v>124</v>
      </c>
      <c r="F118" s="39">
        <v>61</v>
      </c>
      <c r="G118" s="39"/>
      <c r="H118" s="39" t="s">
        <v>61</v>
      </c>
      <c r="I118" s="39" t="s">
        <v>61</v>
      </c>
      <c r="J118" s="39"/>
      <c r="K118" s="43" t="s">
        <v>180</v>
      </c>
      <c r="L118" s="44">
        <v>40339</v>
      </c>
      <c r="M118" s="44">
        <v>40822</v>
      </c>
      <c r="N118" s="45">
        <v>627866498</v>
      </c>
      <c r="O118" s="45">
        <v>0</v>
      </c>
      <c r="P118" s="46">
        <f>O118/737717</f>
        <v>0</v>
      </c>
      <c r="Q118" s="45">
        <f>P118*781242</f>
        <v>0</v>
      </c>
      <c r="R118" s="45">
        <f>Q118</f>
        <v>0</v>
      </c>
      <c r="S118" s="47" t="s">
        <v>62</v>
      </c>
      <c r="T118" s="14" t="s">
        <v>66</v>
      </c>
      <c r="U118" s="18" t="s">
        <v>181</v>
      </c>
    </row>
    <row r="119" spans="2:21" x14ac:dyDescent="0.2">
      <c r="B119" s="83"/>
      <c r="C119" s="83"/>
      <c r="D119" s="39"/>
      <c r="E119" s="39"/>
      <c r="F119" s="39"/>
      <c r="G119" s="39"/>
      <c r="H119" s="39"/>
      <c r="I119" s="39"/>
      <c r="J119" s="39"/>
      <c r="K119" s="43"/>
      <c r="L119" s="44"/>
      <c r="M119" s="44"/>
      <c r="N119" s="45">
        <v>0</v>
      </c>
      <c r="O119" s="45">
        <v>0</v>
      </c>
      <c r="P119" s="46">
        <f>O119/616000</f>
        <v>0</v>
      </c>
      <c r="Q119" s="45">
        <f t="shared" ref="Q119:Q123" si="32">P119*781242</f>
        <v>0</v>
      </c>
      <c r="R119" s="45">
        <f t="shared" ref="R119:R123" si="33">Q119</f>
        <v>0</v>
      </c>
      <c r="S119" s="47"/>
      <c r="T119" s="14" t="s">
        <v>66</v>
      </c>
      <c r="U119" s="18"/>
    </row>
    <row r="120" spans="2:21" x14ac:dyDescent="0.2">
      <c r="B120" s="83"/>
      <c r="C120" s="83"/>
      <c r="D120" s="39"/>
      <c r="E120" s="39"/>
      <c r="F120" s="39"/>
      <c r="G120" s="39"/>
      <c r="H120" s="39"/>
      <c r="I120" s="39"/>
      <c r="J120" s="39"/>
      <c r="K120" s="43"/>
      <c r="L120" s="44"/>
      <c r="M120" s="44"/>
      <c r="N120" s="45">
        <v>0</v>
      </c>
      <c r="O120" s="45">
        <f>N120</f>
        <v>0</v>
      </c>
      <c r="P120" s="46">
        <f>O120/644350</f>
        <v>0</v>
      </c>
      <c r="Q120" s="45">
        <f t="shared" si="32"/>
        <v>0</v>
      </c>
      <c r="R120" s="45">
        <f t="shared" si="33"/>
        <v>0</v>
      </c>
      <c r="S120" s="47"/>
      <c r="T120" s="14" t="s">
        <v>66</v>
      </c>
      <c r="U120" s="18"/>
    </row>
    <row r="121" spans="2:21" x14ac:dyDescent="0.2">
      <c r="B121" s="83"/>
      <c r="C121" s="83"/>
      <c r="D121" s="39"/>
      <c r="E121" s="39"/>
      <c r="F121" s="39"/>
      <c r="G121" s="39"/>
      <c r="H121" s="39"/>
      <c r="I121" s="39"/>
      <c r="J121" s="39"/>
      <c r="K121" s="43"/>
      <c r="L121" s="44"/>
      <c r="M121" s="44"/>
      <c r="N121" s="45">
        <v>0</v>
      </c>
      <c r="O121" s="45">
        <f t="shared" ref="O121" si="34">N121</f>
        <v>0</v>
      </c>
      <c r="P121" s="46">
        <f>O121/689455</f>
        <v>0</v>
      </c>
      <c r="Q121" s="45">
        <f t="shared" si="32"/>
        <v>0</v>
      </c>
      <c r="R121" s="45">
        <f t="shared" si="33"/>
        <v>0</v>
      </c>
      <c r="S121" s="47"/>
      <c r="T121" s="14" t="s">
        <v>66</v>
      </c>
      <c r="U121" s="18"/>
    </row>
    <row r="122" spans="2:21" x14ac:dyDescent="0.2">
      <c r="B122" s="83"/>
      <c r="C122" s="83"/>
      <c r="D122" s="39"/>
      <c r="E122" s="39"/>
      <c r="F122" s="39"/>
      <c r="G122" s="39"/>
      <c r="H122" s="39"/>
      <c r="I122" s="39"/>
      <c r="J122" s="39"/>
      <c r="K122" s="43"/>
      <c r="L122" s="44"/>
      <c r="M122" s="44"/>
      <c r="N122" s="45">
        <v>0</v>
      </c>
      <c r="O122" s="45">
        <v>0</v>
      </c>
      <c r="P122" s="46">
        <f t="shared" ref="P122" si="35">O122/737717</f>
        <v>0</v>
      </c>
      <c r="Q122" s="45">
        <f t="shared" si="32"/>
        <v>0</v>
      </c>
      <c r="R122" s="45">
        <f t="shared" si="33"/>
        <v>0</v>
      </c>
      <c r="S122" s="47"/>
      <c r="T122" s="14" t="s">
        <v>66</v>
      </c>
      <c r="U122" s="18"/>
    </row>
    <row r="123" spans="2:21" x14ac:dyDescent="0.2">
      <c r="B123" s="83"/>
      <c r="C123" s="83"/>
      <c r="D123" s="39"/>
      <c r="E123" s="39"/>
      <c r="F123" s="39"/>
      <c r="G123" s="39"/>
      <c r="H123" s="39"/>
      <c r="I123" s="39"/>
      <c r="J123" s="39"/>
      <c r="K123" s="43"/>
      <c r="L123" s="44"/>
      <c r="M123" s="44"/>
      <c r="N123" s="45">
        <v>0</v>
      </c>
      <c r="O123" s="45">
        <f>N123</f>
        <v>0</v>
      </c>
      <c r="P123" s="46">
        <f>O123/689455</f>
        <v>0</v>
      </c>
      <c r="Q123" s="45">
        <f t="shared" si="32"/>
        <v>0</v>
      </c>
      <c r="R123" s="45">
        <f t="shared" si="33"/>
        <v>0</v>
      </c>
      <c r="S123" s="47"/>
      <c r="T123" s="14"/>
      <c r="U123" s="18"/>
    </row>
    <row r="124" spans="2:21" ht="27" customHeight="1" x14ac:dyDescent="0.2">
      <c r="B124" s="84"/>
      <c r="C124" s="84"/>
      <c r="D124" s="84"/>
      <c r="E124" s="84"/>
      <c r="F124" s="84"/>
      <c r="G124" s="84"/>
      <c r="H124" s="84"/>
      <c r="I124" s="84"/>
      <c r="J124" s="84"/>
      <c r="K124" s="84"/>
      <c r="L124" s="84"/>
      <c r="M124" s="84"/>
      <c r="N124" s="84"/>
      <c r="O124" s="84"/>
      <c r="P124" s="84"/>
      <c r="Q124" s="84"/>
      <c r="R124" s="48">
        <f>SUM(R118:R123)</f>
        <v>0</v>
      </c>
      <c r="S124" s="51" t="s">
        <v>62</v>
      </c>
      <c r="T124" s="85" t="s">
        <v>94</v>
      </c>
      <c r="U124" s="86"/>
    </row>
    <row r="127" spans="2:21" ht="35.25" customHeight="1" x14ac:dyDescent="0.2">
      <c r="B127" s="78" t="s">
        <v>59</v>
      </c>
      <c r="C127" s="78" t="s">
        <v>50</v>
      </c>
      <c r="D127" s="78" t="s">
        <v>27</v>
      </c>
      <c r="E127" s="78" t="s">
        <v>28</v>
      </c>
      <c r="F127" s="87" t="s">
        <v>2</v>
      </c>
      <c r="G127" s="78" t="s">
        <v>38</v>
      </c>
      <c r="H127" s="78"/>
      <c r="I127" s="78" t="s">
        <v>8</v>
      </c>
      <c r="J127" s="78"/>
      <c r="K127" s="78" t="s">
        <v>3</v>
      </c>
      <c r="L127" s="78" t="s">
        <v>4</v>
      </c>
      <c r="M127" s="78" t="s">
        <v>5</v>
      </c>
      <c r="N127" s="96" t="s">
        <v>6</v>
      </c>
      <c r="O127" s="90" t="s">
        <v>25</v>
      </c>
      <c r="P127" s="90" t="s">
        <v>26</v>
      </c>
      <c r="Q127" s="90" t="s">
        <v>65</v>
      </c>
      <c r="R127" s="91" t="s">
        <v>24</v>
      </c>
      <c r="S127" s="78" t="s">
        <v>11</v>
      </c>
      <c r="T127" s="94" t="s">
        <v>12</v>
      </c>
      <c r="U127" s="95" t="s">
        <v>1</v>
      </c>
    </row>
    <row r="128" spans="2:21" x14ac:dyDescent="0.2">
      <c r="B128" s="78"/>
      <c r="C128" s="78"/>
      <c r="D128" s="78"/>
      <c r="E128" s="78"/>
      <c r="F128" s="88"/>
      <c r="G128" s="78" t="s">
        <v>15</v>
      </c>
      <c r="H128" s="78" t="s">
        <v>9</v>
      </c>
      <c r="I128" s="78" t="s">
        <v>10</v>
      </c>
      <c r="J128" s="78" t="s">
        <v>7</v>
      </c>
      <c r="K128" s="78"/>
      <c r="L128" s="78"/>
      <c r="M128" s="78"/>
      <c r="N128" s="96"/>
      <c r="O128" s="90"/>
      <c r="P128" s="90"/>
      <c r="Q128" s="90"/>
      <c r="R128" s="92"/>
      <c r="S128" s="78"/>
      <c r="T128" s="94"/>
      <c r="U128" s="95"/>
    </row>
    <row r="129" spans="2:21" x14ac:dyDescent="0.2">
      <c r="B129" s="78"/>
      <c r="C129" s="78"/>
      <c r="D129" s="78"/>
      <c r="E129" s="78"/>
      <c r="F129" s="89"/>
      <c r="G129" s="78"/>
      <c r="H129" s="78"/>
      <c r="I129" s="78"/>
      <c r="J129" s="78"/>
      <c r="K129" s="78"/>
      <c r="L129" s="78"/>
      <c r="M129" s="78"/>
      <c r="N129" s="96"/>
      <c r="O129" s="90"/>
      <c r="P129" s="90"/>
      <c r="Q129" s="90"/>
      <c r="R129" s="93"/>
      <c r="S129" s="78"/>
      <c r="T129" s="94"/>
      <c r="U129" s="95"/>
    </row>
    <row r="130" spans="2:21" ht="25.5" x14ac:dyDescent="0.2">
      <c r="B130" s="82" t="s">
        <v>105</v>
      </c>
      <c r="C130" s="82" t="s">
        <v>142</v>
      </c>
      <c r="D130" s="39" t="s">
        <v>122</v>
      </c>
      <c r="E130" s="39" t="s">
        <v>122</v>
      </c>
      <c r="F130" s="69" t="s">
        <v>185</v>
      </c>
      <c r="G130" s="39"/>
      <c r="H130" s="39" t="s">
        <v>61</v>
      </c>
      <c r="I130" s="39"/>
      <c r="J130" s="39" t="s">
        <v>61</v>
      </c>
      <c r="K130" s="43" t="s">
        <v>183</v>
      </c>
      <c r="L130" s="44">
        <v>42702</v>
      </c>
      <c r="M130" s="44">
        <v>42732</v>
      </c>
      <c r="N130" s="45">
        <v>309462006</v>
      </c>
      <c r="O130" s="45">
        <f>N130</f>
        <v>309462006</v>
      </c>
      <c r="P130" s="46">
        <f>O130/689455</f>
        <v>448.85018746691225</v>
      </c>
      <c r="Q130" s="45">
        <f>P130*781242</f>
        <v>350660618.15702546</v>
      </c>
      <c r="R130" s="45">
        <f>Q130</f>
        <v>350660618.15702546</v>
      </c>
      <c r="S130" s="47" t="s">
        <v>34</v>
      </c>
      <c r="T130" s="14" t="s">
        <v>66</v>
      </c>
      <c r="U130" s="18"/>
    </row>
    <row r="131" spans="2:21" ht="38.25" x14ac:dyDescent="0.2">
      <c r="B131" s="83"/>
      <c r="C131" s="83"/>
      <c r="D131" s="39" t="s">
        <v>182</v>
      </c>
      <c r="E131" s="39" t="s">
        <v>182</v>
      </c>
      <c r="F131" s="39" t="s">
        <v>184</v>
      </c>
      <c r="G131" s="39"/>
      <c r="H131" s="39" t="s">
        <v>61</v>
      </c>
      <c r="I131" s="39" t="s">
        <v>61</v>
      </c>
      <c r="J131" s="39"/>
      <c r="K131" s="43" t="s">
        <v>186</v>
      </c>
      <c r="L131" s="44">
        <v>42219</v>
      </c>
      <c r="M131" s="44">
        <v>42612</v>
      </c>
      <c r="N131" s="45">
        <v>2613440423</v>
      </c>
      <c r="O131" s="45">
        <f>N131</f>
        <v>2613440423</v>
      </c>
      <c r="P131" s="46">
        <f>O131/689455</f>
        <v>3790.5888317584177</v>
      </c>
      <c r="Q131" s="45">
        <f t="shared" ref="Q131:Q135" si="36">P131*781242</f>
        <v>2961367200.1006098</v>
      </c>
      <c r="R131" s="45">
        <f t="shared" ref="R131:R135" si="37">Q131</f>
        <v>2961367200.1006098</v>
      </c>
      <c r="S131" s="47" t="s">
        <v>34</v>
      </c>
      <c r="T131" s="14" t="s">
        <v>66</v>
      </c>
      <c r="U131" s="18"/>
    </row>
    <row r="132" spans="2:21" x14ac:dyDescent="0.2">
      <c r="B132" s="83"/>
      <c r="C132" s="83"/>
      <c r="D132" s="39"/>
      <c r="E132" s="39"/>
      <c r="F132" s="39"/>
      <c r="G132" s="39"/>
      <c r="H132" s="39"/>
      <c r="I132" s="39"/>
      <c r="J132" s="39"/>
      <c r="K132" s="43"/>
      <c r="L132" s="44"/>
      <c r="M132" s="44"/>
      <c r="N132" s="45">
        <v>0</v>
      </c>
      <c r="O132" s="45">
        <f>N132</f>
        <v>0</v>
      </c>
      <c r="P132" s="46">
        <f>O132/644350</f>
        <v>0</v>
      </c>
      <c r="Q132" s="45">
        <f t="shared" si="36"/>
        <v>0</v>
      </c>
      <c r="R132" s="45">
        <f t="shared" si="37"/>
        <v>0</v>
      </c>
      <c r="S132" s="47"/>
      <c r="T132" s="14" t="s">
        <v>66</v>
      </c>
      <c r="U132" s="18"/>
    </row>
    <row r="133" spans="2:21" x14ac:dyDescent="0.2">
      <c r="B133" s="83"/>
      <c r="C133" s="83"/>
      <c r="D133" s="39"/>
      <c r="E133" s="39"/>
      <c r="F133" s="39"/>
      <c r="G133" s="39"/>
      <c r="H133" s="39"/>
      <c r="I133" s="39"/>
      <c r="J133" s="39"/>
      <c r="K133" s="43"/>
      <c r="L133" s="44"/>
      <c r="M133" s="44"/>
      <c r="N133" s="45">
        <v>0</v>
      </c>
      <c r="O133" s="45">
        <f t="shared" ref="O133" si="38">N133</f>
        <v>0</v>
      </c>
      <c r="P133" s="46">
        <f>O133/689455</f>
        <v>0</v>
      </c>
      <c r="Q133" s="45">
        <f t="shared" si="36"/>
        <v>0</v>
      </c>
      <c r="R133" s="45">
        <f t="shared" si="37"/>
        <v>0</v>
      </c>
      <c r="S133" s="47"/>
      <c r="T133" s="14" t="s">
        <v>66</v>
      </c>
      <c r="U133" s="18"/>
    </row>
    <row r="134" spans="2:21" x14ac:dyDescent="0.2">
      <c r="B134" s="83"/>
      <c r="C134" s="83"/>
      <c r="D134" s="39"/>
      <c r="E134" s="39"/>
      <c r="F134" s="39"/>
      <c r="G134" s="39"/>
      <c r="H134" s="39"/>
      <c r="I134" s="39"/>
      <c r="J134" s="39"/>
      <c r="K134" s="43"/>
      <c r="L134" s="44"/>
      <c r="M134" s="44"/>
      <c r="N134" s="45">
        <v>0</v>
      </c>
      <c r="O134" s="45">
        <v>0</v>
      </c>
      <c r="P134" s="46">
        <f t="shared" ref="P134" si="39">O134/737717</f>
        <v>0</v>
      </c>
      <c r="Q134" s="45">
        <f t="shared" si="36"/>
        <v>0</v>
      </c>
      <c r="R134" s="45">
        <f t="shared" si="37"/>
        <v>0</v>
      </c>
      <c r="S134" s="47"/>
      <c r="T134" s="14" t="s">
        <v>66</v>
      </c>
      <c r="U134" s="18"/>
    </row>
    <row r="135" spans="2:21" x14ac:dyDescent="0.2">
      <c r="B135" s="83"/>
      <c r="C135" s="83"/>
      <c r="D135" s="39"/>
      <c r="E135" s="39"/>
      <c r="F135" s="39"/>
      <c r="G135" s="39"/>
      <c r="H135" s="39"/>
      <c r="I135" s="39"/>
      <c r="J135" s="39"/>
      <c r="K135" s="43"/>
      <c r="L135" s="44"/>
      <c r="M135" s="44"/>
      <c r="N135" s="45">
        <v>0</v>
      </c>
      <c r="O135" s="45">
        <f>N135</f>
        <v>0</v>
      </c>
      <c r="P135" s="46">
        <f>O135/689455</f>
        <v>0</v>
      </c>
      <c r="Q135" s="45">
        <f t="shared" si="36"/>
        <v>0</v>
      </c>
      <c r="R135" s="45">
        <f t="shared" si="37"/>
        <v>0</v>
      </c>
      <c r="S135" s="47"/>
      <c r="T135" s="14"/>
      <c r="U135" s="18"/>
    </row>
    <row r="136" spans="2:21" ht="34.5" customHeight="1" x14ac:dyDescent="0.2">
      <c r="B136" s="84"/>
      <c r="C136" s="84"/>
      <c r="D136" s="84"/>
      <c r="E136" s="84"/>
      <c r="F136" s="84"/>
      <c r="G136" s="84"/>
      <c r="H136" s="84"/>
      <c r="I136" s="84"/>
      <c r="J136" s="84"/>
      <c r="K136" s="84"/>
      <c r="L136" s="84"/>
      <c r="M136" s="84"/>
      <c r="N136" s="84"/>
      <c r="O136" s="84"/>
      <c r="P136" s="84"/>
      <c r="Q136" s="84"/>
      <c r="R136" s="48">
        <f>SUM(R130:R135)</f>
        <v>3312027818.2576351</v>
      </c>
      <c r="S136" s="51" t="s">
        <v>34</v>
      </c>
      <c r="T136" s="85" t="s">
        <v>94</v>
      </c>
      <c r="U136" s="86"/>
    </row>
    <row r="139" spans="2:21" ht="36" customHeight="1" x14ac:dyDescent="0.2">
      <c r="B139" s="78" t="s">
        <v>60</v>
      </c>
      <c r="C139" s="78" t="s">
        <v>50</v>
      </c>
      <c r="D139" s="78" t="s">
        <v>27</v>
      </c>
      <c r="E139" s="78" t="s">
        <v>28</v>
      </c>
      <c r="F139" s="87" t="s">
        <v>2</v>
      </c>
      <c r="G139" s="78" t="s">
        <v>38</v>
      </c>
      <c r="H139" s="78"/>
      <c r="I139" s="78" t="s">
        <v>8</v>
      </c>
      <c r="J139" s="78"/>
      <c r="K139" s="78" t="s">
        <v>3</v>
      </c>
      <c r="L139" s="78" t="s">
        <v>4</v>
      </c>
      <c r="M139" s="78" t="s">
        <v>5</v>
      </c>
      <c r="N139" s="96" t="s">
        <v>6</v>
      </c>
      <c r="O139" s="90" t="s">
        <v>25</v>
      </c>
      <c r="P139" s="90" t="s">
        <v>26</v>
      </c>
      <c r="Q139" s="90" t="s">
        <v>65</v>
      </c>
      <c r="R139" s="91" t="s">
        <v>24</v>
      </c>
      <c r="S139" s="78" t="s">
        <v>11</v>
      </c>
      <c r="T139" s="94" t="s">
        <v>12</v>
      </c>
      <c r="U139" s="95" t="s">
        <v>1</v>
      </c>
    </row>
    <row r="140" spans="2:21" x14ac:dyDescent="0.2">
      <c r="B140" s="78"/>
      <c r="C140" s="78"/>
      <c r="D140" s="78"/>
      <c r="E140" s="78"/>
      <c r="F140" s="88"/>
      <c r="G140" s="78" t="s">
        <v>15</v>
      </c>
      <c r="H140" s="78" t="s">
        <v>9</v>
      </c>
      <c r="I140" s="78" t="s">
        <v>10</v>
      </c>
      <c r="J140" s="78" t="s">
        <v>7</v>
      </c>
      <c r="K140" s="78"/>
      <c r="L140" s="78"/>
      <c r="M140" s="78"/>
      <c r="N140" s="96"/>
      <c r="O140" s="90"/>
      <c r="P140" s="90"/>
      <c r="Q140" s="90"/>
      <c r="R140" s="92"/>
      <c r="S140" s="78"/>
      <c r="T140" s="94"/>
      <c r="U140" s="95"/>
    </row>
    <row r="141" spans="2:21" x14ac:dyDescent="0.2">
      <c r="B141" s="78"/>
      <c r="C141" s="78"/>
      <c r="D141" s="78"/>
      <c r="E141" s="78"/>
      <c r="F141" s="89"/>
      <c r="G141" s="78"/>
      <c r="H141" s="78"/>
      <c r="I141" s="78"/>
      <c r="J141" s="78"/>
      <c r="K141" s="78"/>
      <c r="L141" s="78"/>
      <c r="M141" s="78"/>
      <c r="N141" s="96"/>
      <c r="O141" s="90"/>
      <c r="P141" s="90"/>
      <c r="Q141" s="90"/>
      <c r="R141" s="93"/>
      <c r="S141" s="78"/>
      <c r="T141" s="94"/>
      <c r="U141" s="95"/>
    </row>
    <row r="142" spans="2:21" ht="191.25" x14ac:dyDescent="0.2">
      <c r="B142" s="82" t="s">
        <v>106</v>
      </c>
      <c r="C142" s="82" t="s">
        <v>142</v>
      </c>
      <c r="D142" s="39" t="s">
        <v>187</v>
      </c>
      <c r="E142" s="39" t="s">
        <v>187</v>
      </c>
      <c r="F142" s="39" t="s">
        <v>192</v>
      </c>
      <c r="G142" s="39" t="s">
        <v>170</v>
      </c>
      <c r="H142" s="39"/>
      <c r="I142" s="39" t="s">
        <v>61</v>
      </c>
      <c r="J142" s="39"/>
      <c r="K142" s="43" t="s">
        <v>193</v>
      </c>
      <c r="L142" s="44">
        <v>41570</v>
      </c>
      <c r="M142" s="44">
        <v>41638</v>
      </c>
      <c r="N142" s="45">
        <v>1000000000</v>
      </c>
      <c r="O142" s="45">
        <v>0</v>
      </c>
      <c r="P142" s="46">
        <f>O142/737717</f>
        <v>0</v>
      </c>
      <c r="Q142" s="45">
        <f>P142*781242</f>
        <v>0</v>
      </c>
      <c r="R142" s="45">
        <f>Q142</f>
        <v>0</v>
      </c>
      <c r="S142" s="47" t="s">
        <v>62</v>
      </c>
      <c r="T142" s="14" t="s">
        <v>66</v>
      </c>
      <c r="U142" s="67" t="s">
        <v>248</v>
      </c>
    </row>
    <row r="143" spans="2:21" ht="127.5" x14ac:dyDescent="0.2">
      <c r="B143" s="83"/>
      <c r="C143" s="83"/>
      <c r="D143" s="39" t="s">
        <v>188</v>
      </c>
      <c r="E143" s="39" t="s">
        <v>188</v>
      </c>
      <c r="F143" s="39" t="s">
        <v>194</v>
      </c>
      <c r="G143" s="39" t="s">
        <v>195</v>
      </c>
      <c r="H143" s="39"/>
      <c r="I143" s="39" t="s">
        <v>61</v>
      </c>
      <c r="J143" s="39"/>
      <c r="K143" s="43" t="s">
        <v>196</v>
      </c>
      <c r="L143" s="44">
        <v>41680</v>
      </c>
      <c r="M143" s="44">
        <v>42044</v>
      </c>
      <c r="N143" s="45">
        <v>1240715238</v>
      </c>
      <c r="O143" s="45">
        <v>0</v>
      </c>
      <c r="P143" s="46">
        <f>O143/616000</f>
        <v>0</v>
      </c>
      <c r="Q143" s="45">
        <f t="shared" ref="Q143:Q147" si="40">P143*781242</f>
        <v>0</v>
      </c>
      <c r="R143" s="45">
        <f t="shared" ref="R143:R147" si="41">Q143</f>
        <v>0</v>
      </c>
      <c r="S143" s="47" t="s">
        <v>62</v>
      </c>
      <c r="T143" s="14" t="s">
        <v>66</v>
      </c>
      <c r="U143" s="18" t="s">
        <v>249</v>
      </c>
    </row>
    <row r="144" spans="2:21" ht="38.25" x14ac:dyDescent="0.2">
      <c r="B144" s="83"/>
      <c r="C144" s="83"/>
      <c r="D144" s="39" t="s">
        <v>189</v>
      </c>
      <c r="E144" s="39" t="s">
        <v>189</v>
      </c>
      <c r="F144" s="39" t="s">
        <v>197</v>
      </c>
      <c r="G144" s="39" t="s">
        <v>198</v>
      </c>
      <c r="H144" s="39"/>
      <c r="I144" s="39" t="s">
        <v>61</v>
      </c>
      <c r="J144" s="39"/>
      <c r="K144" s="43" t="s">
        <v>199</v>
      </c>
      <c r="L144" s="44" t="s">
        <v>200</v>
      </c>
      <c r="M144" s="44">
        <v>42500</v>
      </c>
      <c r="N144" s="45">
        <v>2464583100</v>
      </c>
      <c r="O144" s="45">
        <f>N144*33%</f>
        <v>813312423</v>
      </c>
      <c r="P144" s="46">
        <f>O144/689455</f>
        <v>1179.6454054289256</v>
      </c>
      <c r="Q144" s="45">
        <f t="shared" si="40"/>
        <v>921588535.82810473</v>
      </c>
      <c r="R144" s="45">
        <f t="shared" si="41"/>
        <v>921588535.82810473</v>
      </c>
      <c r="S144" s="47" t="s">
        <v>34</v>
      </c>
      <c r="T144" s="14" t="s">
        <v>66</v>
      </c>
      <c r="U144" s="67" t="s">
        <v>151</v>
      </c>
    </row>
    <row r="145" spans="2:21" ht="127.5" x14ac:dyDescent="0.2">
      <c r="B145" s="83"/>
      <c r="C145" s="83"/>
      <c r="D145" s="39" t="s">
        <v>190</v>
      </c>
      <c r="E145" s="39" t="s">
        <v>190</v>
      </c>
      <c r="F145" s="39" t="s">
        <v>201</v>
      </c>
      <c r="G145" s="39" t="s">
        <v>195</v>
      </c>
      <c r="H145" s="39"/>
      <c r="I145" s="39" t="s">
        <v>61</v>
      </c>
      <c r="J145" s="39"/>
      <c r="K145" s="43" t="s">
        <v>196</v>
      </c>
      <c r="L145" s="44">
        <v>41680</v>
      </c>
      <c r="M145" s="44">
        <v>42073</v>
      </c>
      <c r="N145" s="45">
        <v>432220780</v>
      </c>
      <c r="O145" s="45">
        <v>0</v>
      </c>
      <c r="P145" s="46">
        <f>O145/689455</f>
        <v>0</v>
      </c>
      <c r="Q145" s="45">
        <f t="shared" si="40"/>
        <v>0</v>
      </c>
      <c r="R145" s="45">
        <f t="shared" si="41"/>
        <v>0</v>
      </c>
      <c r="S145" s="47"/>
      <c r="T145" s="14" t="s">
        <v>66</v>
      </c>
      <c r="U145" s="18" t="s">
        <v>250</v>
      </c>
    </row>
    <row r="146" spans="2:21" ht="204" x14ac:dyDescent="0.2">
      <c r="B146" s="83"/>
      <c r="C146" s="83"/>
      <c r="D146" s="39" t="s">
        <v>191</v>
      </c>
      <c r="E146" s="39" t="s">
        <v>191</v>
      </c>
      <c r="F146" s="39" t="s">
        <v>202</v>
      </c>
      <c r="G146" s="39" t="s">
        <v>170</v>
      </c>
      <c r="H146" s="39"/>
      <c r="I146" s="39" t="s">
        <v>61</v>
      </c>
      <c r="J146" s="39"/>
      <c r="K146" s="43" t="s">
        <v>203</v>
      </c>
      <c r="L146" s="44">
        <v>39881</v>
      </c>
      <c r="M146" s="44">
        <v>39929</v>
      </c>
      <c r="N146" s="45">
        <v>970627589</v>
      </c>
      <c r="O146" s="45">
        <v>0</v>
      </c>
      <c r="P146" s="46">
        <f t="shared" ref="P146" si="42">O146/737717</f>
        <v>0</v>
      </c>
      <c r="Q146" s="45">
        <f t="shared" si="40"/>
        <v>0</v>
      </c>
      <c r="R146" s="45">
        <f t="shared" si="41"/>
        <v>0</v>
      </c>
      <c r="S146" s="47" t="s">
        <v>62</v>
      </c>
      <c r="T146" s="14" t="s">
        <v>66</v>
      </c>
      <c r="U146" s="67" t="s">
        <v>208</v>
      </c>
    </row>
    <row r="147" spans="2:21" ht="204" x14ac:dyDescent="0.2">
      <c r="B147" s="83"/>
      <c r="C147" s="83"/>
      <c r="D147" s="39" t="s">
        <v>153</v>
      </c>
      <c r="E147" s="39" t="s">
        <v>153</v>
      </c>
      <c r="F147" s="39" t="s">
        <v>204</v>
      </c>
      <c r="G147" s="39"/>
      <c r="H147" s="39" t="s">
        <v>61</v>
      </c>
      <c r="I147" s="39" t="s">
        <v>61</v>
      </c>
      <c r="J147" s="39"/>
      <c r="K147" s="43" t="s">
        <v>205</v>
      </c>
      <c r="L147" s="44">
        <v>41244</v>
      </c>
      <c r="M147" s="44">
        <v>41258</v>
      </c>
      <c r="N147" s="45">
        <v>921261335</v>
      </c>
      <c r="O147" s="45">
        <v>0</v>
      </c>
      <c r="P147" s="46">
        <f>O147/689455</f>
        <v>0</v>
      </c>
      <c r="Q147" s="45">
        <f t="shared" si="40"/>
        <v>0</v>
      </c>
      <c r="R147" s="45">
        <f t="shared" si="41"/>
        <v>0</v>
      </c>
      <c r="S147" s="47" t="s">
        <v>62</v>
      </c>
      <c r="T147" s="14"/>
      <c r="U147" s="67" t="s">
        <v>206</v>
      </c>
    </row>
    <row r="148" spans="2:21" ht="31.5" customHeight="1" x14ac:dyDescent="0.2">
      <c r="B148" s="84"/>
      <c r="C148" s="84"/>
      <c r="D148" s="84"/>
      <c r="E148" s="84"/>
      <c r="F148" s="84"/>
      <c r="G148" s="84"/>
      <c r="H148" s="84"/>
      <c r="I148" s="84"/>
      <c r="J148" s="84"/>
      <c r="K148" s="84"/>
      <c r="L148" s="84"/>
      <c r="M148" s="84"/>
      <c r="N148" s="84"/>
      <c r="O148" s="84"/>
      <c r="P148" s="84"/>
      <c r="Q148" s="84"/>
      <c r="R148" s="48">
        <f>SUM(R142:R147)</f>
        <v>921588535.82810473</v>
      </c>
      <c r="S148" s="51" t="s">
        <v>34</v>
      </c>
      <c r="T148" s="85" t="s">
        <v>94</v>
      </c>
      <c r="U148" s="86"/>
    </row>
    <row r="151" spans="2:21" ht="36" customHeight="1" x14ac:dyDescent="0.2">
      <c r="B151" s="78" t="s">
        <v>73</v>
      </c>
      <c r="C151" s="78" t="s">
        <v>50</v>
      </c>
      <c r="D151" s="78" t="s">
        <v>27</v>
      </c>
      <c r="E151" s="78" t="s">
        <v>28</v>
      </c>
      <c r="F151" s="87" t="s">
        <v>2</v>
      </c>
      <c r="G151" s="78" t="s">
        <v>38</v>
      </c>
      <c r="H151" s="78"/>
      <c r="I151" s="78" t="s">
        <v>8</v>
      </c>
      <c r="J151" s="78"/>
      <c r="K151" s="78" t="s">
        <v>3</v>
      </c>
      <c r="L151" s="78" t="s">
        <v>4</v>
      </c>
      <c r="M151" s="78" t="s">
        <v>5</v>
      </c>
      <c r="N151" s="96" t="s">
        <v>6</v>
      </c>
      <c r="O151" s="90" t="s">
        <v>25</v>
      </c>
      <c r="P151" s="90" t="s">
        <v>26</v>
      </c>
      <c r="Q151" s="90" t="s">
        <v>65</v>
      </c>
      <c r="R151" s="91" t="s">
        <v>24</v>
      </c>
      <c r="S151" s="78" t="s">
        <v>11</v>
      </c>
      <c r="T151" s="94" t="s">
        <v>12</v>
      </c>
      <c r="U151" s="95" t="s">
        <v>1</v>
      </c>
    </row>
    <row r="152" spans="2:21" x14ac:dyDescent="0.2">
      <c r="B152" s="78"/>
      <c r="C152" s="78"/>
      <c r="D152" s="78"/>
      <c r="E152" s="78"/>
      <c r="F152" s="88"/>
      <c r="G152" s="78" t="s">
        <v>15</v>
      </c>
      <c r="H152" s="78" t="s">
        <v>9</v>
      </c>
      <c r="I152" s="78" t="s">
        <v>10</v>
      </c>
      <c r="J152" s="78" t="s">
        <v>7</v>
      </c>
      <c r="K152" s="78"/>
      <c r="L152" s="78"/>
      <c r="M152" s="78"/>
      <c r="N152" s="96"/>
      <c r="O152" s="90"/>
      <c r="P152" s="90"/>
      <c r="Q152" s="90"/>
      <c r="R152" s="92"/>
      <c r="S152" s="78"/>
      <c r="T152" s="94"/>
      <c r="U152" s="95"/>
    </row>
    <row r="153" spans="2:21" x14ac:dyDescent="0.2">
      <c r="B153" s="78"/>
      <c r="C153" s="78"/>
      <c r="D153" s="78"/>
      <c r="E153" s="78"/>
      <c r="F153" s="89"/>
      <c r="G153" s="78"/>
      <c r="H153" s="78"/>
      <c r="I153" s="78"/>
      <c r="J153" s="78"/>
      <c r="K153" s="78"/>
      <c r="L153" s="78"/>
      <c r="M153" s="78"/>
      <c r="N153" s="96"/>
      <c r="O153" s="90"/>
      <c r="P153" s="90"/>
      <c r="Q153" s="90"/>
      <c r="R153" s="93"/>
      <c r="S153" s="78"/>
      <c r="T153" s="94"/>
      <c r="U153" s="95"/>
    </row>
    <row r="154" spans="2:21" ht="51" x14ac:dyDescent="0.2">
      <c r="B154" s="82" t="s">
        <v>107</v>
      </c>
      <c r="C154" s="82" t="s">
        <v>67</v>
      </c>
      <c r="D154" s="39" t="s">
        <v>153</v>
      </c>
      <c r="E154" s="39" t="s">
        <v>153</v>
      </c>
      <c r="F154" s="39" t="s">
        <v>225</v>
      </c>
      <c r="G154" s="39"/>
      <c r="H154" s="39" t="s">
        <v>61</v>
      </c>
      <c r="I154" s="39"/>
      <c r="J154" s="39" t="s">
        <v>61</v>
      </c>
      <c r="K154" s="43" t="s">
        <v>223</v>
      </c>
      <c r="L154" s="44">
        <v>41402</v>
      </c>
      <c r="M154" s="44" t="s">
        <v>224</v>
      </c>
      <c r="N154" s="45">
        <v>6884834317</v>
      </c>
      <c r="O154" s="45">
        <v>764320319</v>
      </c>
      <c r="P154" s="46">
        <f>O154/589500</f>
        <v>1296.5569448685326</v>
      </c>
      <c r="Q154" s="45">
        <f>P154*781242</f>
        <v>1012924740.7229822</v>
      </c>
      <c r="R154" s="45">
        <f>Q154</f>
        <v>1012924740.7229822</v>
      </c>
      <c r="S154" s="47" t="s">
        <v>34</v>
      </c>
      <c r="T154" s="14" t="s">
        <v>66</v>
      </c>
      <c r="U154" s="18" t="s">
        <v>226</v>
      </c>
    </row>
    <row r="155" spans="2:21" ht="38.25" x14ac:dyDescent="0.2">
      <c r="B155" s="83"/>
      <c r="C155" s="83"/>
      <c r="D155" s="39" t="s">
        <v>221</v>
      </c>
      <c r="E155" s="39" t="s">
        <v>221</v>
      </c>
      <c r="F155" s="39" t="s">
        <v>227</v>
      </c>
      <c r="G155" s="39" t="s">
        <v>228</v>
      </c>
      <c r="H155" s="39"/>
      <c r="I155" s="39" t="s">
        <v>61</v>
      </c>
      <c r="J155" s="39"/>
      <c r="K155" s="43" t="s">
        <v>230</v>
      </c>
      <c r="L155" s="44">
        <v>41383</v>
      </c>
      <c r="M155" s="44">
        <v>41404</v>
      </c>
      <c r="N155" s="45">
        <v>741600000</v>
      </c>
      <c r="O155" s="45">
        <f>N155*24%</f>
        <v>177984000</v>
      </c>
      <c r="P155" s="46">
        <f>O155/589500</f>
        <v>301.92366412213738</v>
      </c>
      <c r="Q155" s="45">
        <f t="shared" ref="Q155:Q159" si="43">P155*781242</f>
        <v>235875447.20610684</v>
      </c>
      <c r="R155" s="45">
        <f t="shared" ref="R155:R159" si="44">Q155</f>
        <v>235875447.20610684</v>
      </c>
      <c r="S155" s="47" t="s">
        <v>34</v>
      </c>
      <c r="T155" s="14" t="s">
        <v>66</v>
      </c>
      <c r="U155" s="18" t="s">
        <v>151</v>
      </c>
    </row>
    <row r="156" spans="2:21" ht="32.25" customHeight="1" x14ac:dyDescent="0.2">
      <c r="B156" s="83"/>
      <c r="C156" s="83"/>
      <c r="D156" s="39" t="s">
        <v>137</v>
      </c>
      <c r="E156" s="39" t="s">
        <v>137</v>
      </c>
      <c r="F156" s="39" t="s">
        <v>229</v>
      </c>
      <c r="G156" s="39"/>
      <c r="H156" s="39" t="s">
        <v>61</v>
      </c>
      <c r="I156" s="39"/>
      <c r="J156" s="39" t="s">
        <v>61</v>
      </c>
      <c r="K156" s="43" t="s">
        <v>231</v>
      </c>
      <c r="L156" s="44">
        <v>41065</v>
      </c>
      <c r="M156" s="44">
        <v>41126</v>
      </c>
      <c r="N156" s="45">
        <v>265430054</v>
      </c>
      <c r="O156" s="45">
        <f>N156-41192760-6359584-4336080-9539376-3642307-6070512</f>
        <v>194289435</v>
      </c>
      <c r="P156" s="46">
        <f>O156/566700</f>
        <v>342.84354155637902</v>
      </c>
      <c r="Q156" s="45">
        <f t="shared" si="43"/>
        <v>267843774.09258866</v>
      </c>
      <c r="R156" s="45">
        <f t="shared" si="44"/>
        <v>267843774.09258866</v>
      </c>
      <c r="S156" s="47" t="s">
        <v>34</v>
      </c>
      <c r="T156" s="14" t="s">
        <v>66</v>
      </c>
      <c r="U156" s="18" t="s">
        <v>226</v>
      </c>
    </row>
    <row r="157" spans="2:21" ht="38.25" x14ac:dyDescent="0.2">
      <c r="B157" s="83"/>
      <c r="C157" s="83"/>
      <c r="D157" s="39" t="s">
        <v>222</v>
      </c>
      <c r="E157" s="39" t="s">
        <v>222</v>
      </c>
      <c r="F157" s="39" t="s">
        <v>232</v>
      </c>
      <c r="G157" s="39"/>
      <c r="H157" s="39" t="s">
        <v>61</v>
      </c>
      <c r="I157" s="39" t="s">
        <v>61</v>
      </c>
      <c r="J157" s="39"/>
      <c r="K157" s="43" t="s">
        <v>233</v>
      </c>
      <c r="L157" s="44">
        <v>40709</v>
      </c>
      <c r="M157" s="44">
        <v>40731</v>
      </c>
      <c r="N157" s="45">
        <v>621057320</v>
      </c>
      <c r="O157" s="45">
        <f t="shared" ref="O157" si="45">N157</f>
        <v>621057320</v>
      </c>
      <c r="P157" s="46">
        <f>O157/535600</f>
        <v>1159.5543689320389</v>
      </c>
      <c r="Q157" s="45">
        <f t="shared" si="43"/>
        <v>905892574.29320395</v>
      </c>
      <c r="R157" s="45">
        <f t="shared" si="44"/>
        <v>905892574.29320395</v>
      </c>
      <c r="S157" s="47" t="s">
        <v>34</v>
      </c>
      <c r="T157" s="14" t="s">
        <v>66</v>
      </c>
      <c r="U157" s="18"/>
    </row>
    <row r="158" spans="2:21" x14ac:dyDescent="0.2">
      <c r="B158" s="83"/>
      <c r="C158" s="83"/>
      <c r="D158" s="39"/>
      <c r="E158" s="39"/>
      <c r="F158" s="39"/>
      <c r="G158" s="39"/>
      <c r="H158" s="39"/>
      <c r="I158" s="39"/>
      <c r="J158" s="39"/>
      <c r="K158" s="43"/>
      <c r="L158" s="44"/>
      <c r="M158" s="44"/>
      <c r="N158" s="45">
        <v>0</v>
      </c>
      <c r="O158" s="45">
        <v>0</v>
      </c>
      <c r="P158" s="46">
        <f t="shared" ref="P158" si="46">O158/737717</f>
        <v>0</v>
      </c>
      <c r="Q158" s="45">
        <f t="shared" si="43"/>
        <v>0</v>
      </c>
      <c r="R158" s="45">
        <f t="shared" si="44"/>
        <v>0</v>
      </c>
      <c r="S158" s="47"/>
      <c r="T158" s="14" t="s">
        <v>66</v>
      </c>
      <c r="U158" s="18"/>
    </row>
    <row r="159" spans="2:21" x14ac:dyDescent="0.2">
      <c r="B159" s="83"/>
      <c r="C159" s="83"/>
      <c r="D159" s="39"/>
      <c r="E159" s="39"/>
      <c r="F159" s="39"/>
      <c r="G159" s="39"/>
      <c r="H159" s="39"/>
      <c r="I159" s="39"/>
      <c r="J159" s="39"/>
      <c r="K159" s="43"/>
      <c r="L159" s="44"/>
      <c r="M159" s="44"/>
      <c r="N159" s="45">
        <v>0</v>
      </c>
      <c r="O159" s="45">
        <f>N159</f>
        <v>0</v>
      </c>
      <c r="P159" s="46">
        <f>O159/689455</f>
        <v>0</v>
      </c>
      <c r="Q159" s="45">
        <f t="shared" si="43"/>
        <v>0</v>
      </c>
      <c r="R159" s="45">
        <f t="shared" si="44"/>
        <v>0</v>
      </c>
      <c r="S159" s="47"/>
      <c r="T159" s="14"/>
      <c r="U159" s="18"/>
    </row>
    <row r="160" spans="2:21" ht="34.5" customHeight="1" x14ac:dyDescent="0.2">
      <c r="B160" s="84"/>
      <c r="C160" s="84"/>
      <c r="D160" s="84"/>
      <c r="E160" s="84"/>
      <c r="F160" s="84"/>
      <c r="G160" s="84"/>
      <c r="H160" s="84"/>
      <c r="I160" s="84"/>
      <c r="J160" s="84"/>
      <c r="K160" s="84"/>
      <c r="L160" s="84"/>
      <c r="M160" s="84"/>
      <c r="N160" s="84"/>
      <c r="O160" s="84"/>
      <c r="P160" s="84"/>
      <c r="Q160" s="84"/>
      <c r="R160" s="48">
        <f>SUM(R154:R159)</f>
        <v>2422536536.3148818</v>
      </c>
      <c r="S160" s="51" t="s">
        <v>34</v>
      </c>
      <c r="T160" s="85" t="s">
        <v>94</v>
      </c>
      <c r="U160" s="86"/>
    </row>
    <row r="163" spans="2:21" ht="31.5" customHeight="1" x14ac:dyDescent="0.2">
      <c r="B163" s="78" t="s">
        <v>74</v>
      </c>
      <c r="C163" s="78" t="s">
        <v>50</v>
      </c>
      <c r="D163" s="78" t="s">
        <v>27</v>
      </c>
      <c r="E163" s="78" t="s">
        <v>28</v>
      </c>
      <c r="F163" s="87" t="s">
        <v>2</v>
      </c>
      <c r="G163" s="78" t="s">
        <v>38</v>
      </c>
      <c r="H163" s="78"/>
      <c r="I163" s="78" t="s">
        <v>8</v>
      </c>
      <c r="J163" s="78"/>
      <c r="K163" s="78" t="s">
        <v>3</v>
      </c>
      <c r="L163" s="78" t="s">
        <v>4</v>
      </c>
      <c r="M163" s="78" t="s">
        <v>5</v>
      </c>
      <c r="N163" s="96" t="s">
        <v>6</v>
      </c>
      <c r="O163" s="90" t="s">
        <v>25</v>
      </c>
      <c r="P163" s="90" t="s">
        <v>26</v>
      </c>
      <c r="Q163" s="90" t="s">
        <v>65</v>
      </c>
      <c r="R163" s="91" t="s">
        <v>24</v>
      </c>
      <c r="S163" s="78" t="s">
        <v>11</v>
      </c>
      <c r="T163" s="94" t="s">
        <v>12</v>
      </c>
      <c r="U163" s="95" t="s">
        <v>1</v>
      </c>
    </row>
    <row r="164" spans="2:21" x14ac:dyDescent="0.2">
      <c r="B164" s="78"/>
      <c r="C164" s="78"/>
      <c r="D164" s="78"/>
      <c r="E164" s="78"/>
      <c r="F164" s="88"/>
      <c r="G164" s="78" t="s">
        <v>15</v>
      </c>
      <c r="H164" s="78" t="s">
        <v>9</v>
      </c>
      <c r="I164" s="78" t="s">
        <v>10</v>
      </c>
      <c r="J164" s="78" t="s">
        <v>7</v>
      </c>
      <c r="K164" s="78"/>
      <c r="L164" s="78"/>
      <c r="M164" s="78"/>
      <c r="N164" s="96"/>
      <c r="O164" s="90"/>
      <c r="P164" s="90"/>
      <c r="Q164" s="90"/>
      <c r="R164" s="92"/>
      <c r="S164" s="78"/>
      <c r="T164" s="94"/>
      <c r="U164" s="95"/>
    </row>
    <row r="165" spans="2:21" x14ac:dyDescent="0.2">
      <c r="B165" s="78"/>
      <c r="C165" s="78"/>
      <c r="D165" s="78"/>
      <c r="E165" s="78"/>
      <c r="F165" s="89"/>
      <c r="G165" s="78"/>
      <c r="H165" s="78"/>
      <c r="I165" s="78"/>
      <c r="J165" s="78"/>
      <c r="K165" s="78"/>
      <c r="L165" s="78"/>
      <c r="M165" s="78"/>
      <c r="N165" s="96"/>
      <c r="O165" s="90"/>
      <c r="P165" s="90"/>
      <c r="Q165" s="90"/>
      <c r="R165" s="93"/>
      <c r="S165" s="78"/>
      <c r="T165" s="94"/>
      <c r="U165" s="95"/>
    </row>
    <row r="166" spans="2:21" ht="165.75" x14ac:dyDescent="0.2">
      <c r="B166" s="82" t="s">
        <v>108</v>
      </c>
      <c r="C166" s="82" t="s">
        <v>67</v>
      </c>
      <c r="D166" s="39" t="s">
        <v>152</v>
      </c>
      <c r="E166" s="39" t="s">
        <v>154</v>
      </c>
      <c r="F166" s="39">
        <v>20161201</v>
      </c>
      <c r="G166" s="39"/>
      <c r="H166" s="39" t="s">
        <v>61</v>
      </c>
      <c r="I166" s="39"/>
      <c r="J166" s="39" t="s">
        <v>61</v>
      </c>
      <c r="K166" s="43" t="s">
        <v>207</v>
      </c>
      <c r="L166" s="44">
        <v>42705</v>
      </c>
      <c r="M166" s="44">
        <v>42767</v>
      </c>
      <c r="N166" s="45">
        <v>275230000</v>
      </c>
      <c r="O166" s="45">
        <v>0</v>
      </c>
      <c r="P166" s="46">
        <f>O166/737717</f>
        <v>0</v>
      </c>
      <c r="Q166" s="45">
        <f>P166*781242</f>
        <v>0</v>
      </c>
      <c r="R166" s="45">
        <f>Q166</f>
        <v>0</v>
      </c>
      <c r="S166" s="47" t="s">
        <v>62</v>
      </c>
      <c r="T166" s="14" t="s">
        <v>66</v>
      </c>
      <c r="U166" s="67" t="s">
        <v>209</v>
      </c>
    </row>
    <row r="167" spans="2:21" x14ac:dyDescent="0.2">
      <c r="B167" s="83"/>
      <c r="C167" s="83"/>
      <c r="D167" s="39"/>
      <c r="E167" s="39"/>
      <c r="F167" s="39"/>
      <c r="G167" s="39"/>
      <c r="H167" s="39"/>
      <c r="I167" s="39"/>
      <c r="J167" s="39"/>
      <c r="K167" s="43"/>
      <c r="L167" s="44"/>
      <c r="M167" s="44"/>
      <c r="N167" s="45">
        <v>0</v>
      </c>
      <c r="O167" s="45">
        <v>0</v>
      </c>
      <c r="P167" s="46">
        <f>O167/616000</f>
        <v>0</v>
      </c>
      <c r="Q167" s="45">
        <f t="shared" ref="Q167:Q171" si="47">P167*781242</f>
        <v>0</v>
      </c>
      <c r="R167" s="45">
        <f t="shared" ref="R167:R171" si="48">Q167</f>
        <v>0</v>
      </c>
      <c r="S167" s="47"/>
      <c r="T167" s="14" t="s">
        <v>66</v>
      </c>
      <c r="U167" s="18"/>
    </row>
    <row r="168" spans="2:21" x14ac:dyDescent="0.2">
      <c r="B168" s="83"/>
      <c r="C168" s="83"/>
      <c r="D168" s="39"/>
      <c r="E168" s="39"/>
      <c r="F168" s="39"/>
      <c r="G168" s="39"/>
      <c r="H168" s="39"/>
      <c r="I168" s="39"/>
      <c r="J168" s="39"/>
      <c r="K168" s="43"/>
      <c r="L168" s="44"/>
      <c r="M168" s="44"/>
      <c r="N168" s="45">
        <v>0</v>
      </c>
      <c r="O168" s="45">
        <f>N168</f>
        <v>0</v>
      </c>
      <c r="P168" s="46">
        <f>O168/644350</f>
        <v>0</v>
      </c>
      <c r="Q168" s="45">
        <f t="shared" si="47"/>
        <v>0</v>
      </c>
      <c r="R168" s="45">
        <f t="shared" si="48"/>
        <v>0</v>
      </c>
      <c r="S168" s="47"/>
      <c r="T168" s="14" t="s">
        <v>66</v>
      </c>
      <c r="U168" s="18"/>
    </row>
    <row r="169" spans="2:21" x14ac:dyDescent="0.2">
      <c r="B169" s="83"/>
      <c r="C169" s="83"/>
      <c r="D169" s="39"/>
      <c r="E169" s="39"/>
      <c r="F169" s="39"/>
      <c r="G169" s="39"/>
      <c r="H169" s="39"/>
      <c r="I169" s="39"/>
      <c r="J169" s="39"/>
      <c r="K169" s="43"/>
      <c r="L169" s="44"/>
      <c r="M169" s="44"/>
      <c r="N169" s="45">
        <v>0</v>
      </c>
      <c r="O169" s="45">
        <f t="shared" ref="O169" si="49">N169</f>
        <v>0</v>
      </c>
      <c r="P169" s="46">
        <f>O169/689455</f>
        <v>0</v>
      </c>
      <c r="Q169" s="45">
        <f t="shared" si="47"/>
        <v>0</v>
      </c>
      <c r="R169" s="45">
        <f t="shared" si="48"/>
        <v>0</v>
      </c>
      <c r="S169" s="47"/>
      <c r="T169" s="14" t="s">
        <v>66</v>
      </c>
      <c r="U169" s="18"/>
    </row>
    <row r="170" spans="2:21" x14ac:dyDescent="0.2">
      <c r="B170" s="83"/>
      <c r="C170" s="83"/>
      <c r="D170" s="39"/>
      <c r="E170" s="39"/>
      <c r="F170" s="39"/>
      <c r="G170" s="39"/>
      <c r="H170" s="39"/>
      <c r="I170" s="39"/>
      <c r="J170" s="39"/>
      <c r="K170" s="43"/>
      <c r="L170" s="44"/>
      <c r="M170" s="44"/>
      <c r="N170" s="45">
        <v>0</v>
      </c>
      <c r="O170" s="45">
        <v>0</v>
      </c>
      <c r="P170" s="46">
        <f t="shared" ref="P170" si="50">O170/737717</f>
        <v>0</v>
      </c>
      <c r="Q170" s="45">
        <f t="shared" si="47"/>
        <v>0</v>
      </c>
      <c r="R170" s="45">
        <f t="shared" si="48"/>
        <v>0</v>
      </c>
      <c r="S170" s="47"/>
      <c r="T170" s="14" t="s">
        <v>66</v>
      </c>
      <c r="U170" s="18"/>
    </row>
    <row r="171" spans="2:21" x14ac:dyDescent="0.2">
      <c r="B171" s="83"/>
      <c r="C171" s="83"/>
      <c r="D171" s="39"/>
      <c r="E171" s="39"/>
      <c r="F171" s="39"/>
      <c r="G171" s="39"/>
      <c r="H171" s="39"/>
      <c r="I171" s="39"/>
      <c r="J171" s="39"/>
      <c r="K171" s="43"/>
      <c r="L171" s="44"/>
      <c r="M171" s="44"/>
      <c r="N171" s="45">
        <v>0</v>
      </c>
      <c r="O171" s="45">
        <f>N171</f>
        <v>0</v>
      </c>
      <c r="P171" s="46">
        <f>O171/689455</f>
        <v>0</v>
      </c>
      <c r="Q171" s="45">
        <f t="shared" si="47"/>
        <v>0</v>
      </c>
      <c r="R171" s="45">
        <f t="shared" si="48"/>
        <v>0</v>
      </c>
      <c r="S171" s="47"/>
      <c r="T171" s="14"/>
      <c r="U171" s="18"/>
    </row>
    <row r="172" spans="2:21" ht="33.75" customHeight="1" x14ac:dyDescent="0.2">
      <c r="B172" s="84"/>
      <c r="C172" s="84"/>
      <c r="D172" s="84"/>
      <c r="E172" s="84"/>
      <c r="F172" s="84"/>
      <c r="G172" s="84"/>
      <c r="H172" s="84"/>
      <c r="I172" s="84"/>
      <c r="J172" s="84"/>
      <c r="K172" s="84"/>
      <c r="L172" s="84"/>
      <c r="M172" s="84"/>
      <c r="N172" s="84"/>
      <c r="O172" s="84"/>
      <c r="P172" s="84"/>
      <c r="Q172" s="84"/>
      <c r="R172" s="48">
        <f>SUM(R166:R171)</f>
        <v>0</v>
      </c>
      <c r="S172" s="51" t="s">
        <v>62</v>
      </c>
      <c r="T172" s="85" t="s">
        <v>94</v>
      </c>
      <c r="U172" s="86"/>
    </row>
    <row r="175" spans="2:21" ht="34.5" customHeight="1" x14ac:dyDescent="0.2">
      <c r="B175" s="78" t="s">
        <v>75</v>
      </c>
      <c r="C175" s="78" t="s">
        <v>50</v>
      </c>
      <c r="D175" s="78" t="s">
        <v>27</v>
      </c>
      <c r="E175" s="78" t="s">
        <v>28</v>
      </c>
      <c r="F175" s="87" t="s">
        <v>2</v>
      </c>
      <c r="G175" s="78" t="s">
        <v>38</v>
      </c>
      <c r="H175" s="78"/>
      <c r="I175" s="78" t="s">
        <v>8</v>
      </c>
      <c r="J175" s="78"/>
      <c r="K175" s="78" t="s">
        <v>3</v>
      </c>
      <c r="L175" s="78" t="s">
        <v>4</v>
      </c>
      <c r="M175" s="78" t="s">
        <v>5</v>
      </c>
      <c r="N175" s="96" t="s">
        <v>6</v>
      </c>
      <c r="O175" s="90" t="s">
        <v>25</v>
      </c>
      <c r="P175" s="90" t="s">
        <v>26</v>
      </c>
      <c r="Q175" s="90" t="s">
        <v>65</v>
      </c>
      <c r="R175" s="91" t="s">
        <v>24</v>
      </c>
      <c r="S175" s="78" t="s">
        <v>11</v>
      </c>
      <c r="T175" s="94" t="s">
        <v>12</v>
      </c>
      <c r="U175" s="95" t="s">
        <v>1</v>
      </c>
    </row>
    <row r="176" spans="2:21" x14ac:dyDescent="0.2">
      <c r="B176" s="78"/>
      <c r="C176" s="78"/>
      <c r="D176" s="78"/>
      <c r="E176" s="78"/>
      <c r="F176" s="88"/>
      <c r="G176" s="78" t="s">
        <v>15</v>
      </c>
      <c r="H176" s="78" t="s">
        <v>9</v>
      </c>
      <c r="I176" s="78" t="s">
        <v>10</v>
      </c>
      <c r="J176" s="78" t="s">
        <v>7</v>
      </c>
      <c r="K176" s="78"/>
      <c r="L176" s="78"/>
      <c r="M176" s="78"/>
      <c r="N176" s="96"/>
      <c r="O176" s="90"/>
      <c r="P176" s="90"/>
      <c r="Q176" s="90"/>
      <c r="R176" s="92"/>
      <c r="S176" s="78"/>
      <c r="T176" s="94"/>
      <c r="U176" s="95"/>
    </row>
    <row r="177" spans="2:21" x14ac:dyDescent="0.2">
      <c r="B177" s="78"/>
      <c r="C177" s="78"/>
      <c r="D177" s="78"/>
      <c r="E177" s="78"/>
      <c r="F177" s="89"/>
      <c r="G177" s="78"/>
      <c r="H177" s="78"/>
      <c r="I177" s="78"/>
      <c r="J177" s="78"/>
      <c r="K177" s="78"/>
      <c r="L177" s="78"/>
      <c r="M177" s="78"/>
      <c r="N177" s="96"/>
      <c r="O177" s="90"/>
      <c r="P177" s="90"/>
      <c r="Q177" s="90"/>
      <c r="R177" s="93"/>
      <c r="S177" s="78"/>
      <c r="T177" s="94"/>
      <c r="U177" s="95"/>
    </row>
    <row r="178" spans="2:21" ht="165.75" x14ac:dyDescent="0.2">
      <c r="B178" s="82" t="s">
        <v>109</v>
      </c>
      <c r="C178" s="82" t="s">
        <v>67</v>
      </c>
      <c r="D178" s="39" t="s">
        <v>210</v>
      </c>
      <c r="E178" s="39" t="s">
        <v>210</v>
      </c>
      <c r="F178" s="39" t="s">
        <v>211</v>
      </c>
      <c r="G178" s="39"/>
      <c r="H178" s="39" t="s">
        <v>61</v>
      </c>
      <c r="I178" s="39" t="s">
        <v>61</v>
      </c>
      <c r="J178" s="39"/>
      <c r="K178" s="43" t="s">
        <v>212</v>
      </c>
      <c r="L178" s="44">
        <v>41557</v>
      </c>
      <c r="M178" s="44">
        <v>41577</v>
      </c>
      <c r="N178" s="45">
        <v>277138465</v>
      </c>
      <c r="O178" s="45">
        <v>0</v>
      </c>
      <c r="P178" s="46">
        <f>O178/737717</f>
        <v>0</v>
      </c>
      <c r="Q178" s="45">
        <f>P178*781242</f>
        <v>0</v>
      </c>
      <c r="R178" s="45">
        <f>Q178</f>
        <v>0</v>
      </c>
      <c r="S178" s="47" t="s">
        <v>62</v>
      </c>
      <c r="T178" s="14" t="s">
        <v>66</v>
      </c>
      <c r="U178" s="67" t="s">
        <v>213</v>
      </c>
    </row>
    <row r="179" spans="2:21" x14ac:dyDescent="0.2">
      <c r="B179" s="83"/>
      <c r="C179" s="83"/>
      <c r="D179" s="39"/>
      <c r="E179" s="39"/>
      <c r="F179" s="39"/>
      <c r="G179" s="39"/>
      <c r="H179" s="39"/>
      <c r="I179" s="39"/>
      <c r="J179" s="39"/>
      <c r="K179" s="43"/>
      <c r="L179" s="44"/>
      <c r="M179" s="44"/>
      <c r="N179" s="45">
        <v>0</v>
      </c>
      <c r="O179" s="45">
        <v>0</v>
      </c>
      <c r="P179" s="46">
        <f>O179/616000</f>
        <v>0</v>
      </c>
      <c r="Q179" s="45">
        <f t="shared" ref="Q179:Q183" si="51">P179*781242</f>
        <v>0</v>
      </c>
      <c r="R179" s="45">
        <f t="shared" ref="R179:R183" si="52">Q179</f>
        <v>0</v>
      </c>
      <c r="S179" s="47"/>
      <c r="T179" s="14" t="s">
        <v>66</v>
      </c>
      <c r="U179" s="18"/>
    </row>
    <row r="180" spans="2:21" x14ac:dyDescent="0.2">
      <c r="B180" s="83"/>
      <c r="C180" s="83"/>
      <c r="D180" s="39"/>
      <c r="E180" s="39"/>
      <c r="F180" s="39"/>
      <c r="G180" s="39"/>
      <c r="H180" s="39"/>
      <c r="I180" s="39"/>
      <c r="J180" s="39"/>
      <c r="K180" s="43"/>
      <c r="L180" s="44"/>
      <c r="M180" s="44"/>
      <c r="N180" s="45">
        <v>0</v>
      </c>
      <c r="O180" s="45">
        <f>N180</f>
        <v>0</v>
      </c>
      <c r="P180" s="46">
        <f>O180/644350</f>
        <v>0</v>
      </c>
      <c r="Q180" s="45">
        <f t="shared" si="51"/>
        <v>0</v>
      </c>
      <c r="R180" s="45">
        <f t="shared" si="52"/>
        <v>0</v>
      </c>
      <c r="S180" s="47"/>
      <c r="T180" s="14" t="s">
        <v>66</v>
      </c>
      <c r="U180" s="18"/>
    </row>
    <row r="181" spans="2:21" x14ac:dyDescent="0.2">
      <c r="B181" s="83"/>
      <c r="C181" s="83"/>
      <c r="D181" s="39"/>
      <c r="E181" s="39"/>
      <c r="F181" s="39"/>
      <c r="G181" s="39"/>
      <c r="H181" s="39"/>
      <c r="I181" s="39"/>
      <c r="J181" s="39"/>
      <c r="K181" s="43"/>
      <c r="L181" s="44"/>
      <c r="M181" s="44"/>
      <c r="N181" s="45">
        <v>0</v>
      </c>
      <c r="O181" s="45">
        <f t="shared" ref="O181" si="53">N181</f>
        <v>0</v>
      </c>
      <c r="P181" s="46">
        <f>O181/689455</f>
        <v>0</v>
      </c>
      <c r="Q181" s="45">
        <f t="shared" si="51"/>
        <v>0</v>
      </c>
      <c r="R181" s="45">
        <f t="shared" si="52"/>
        <v>0</v>
      </c>
      <c r="S181" s="47"/>
      <c r="T181" s="14" t="s">
        <v>66</v>
      </c>
      <c r="U181" s="18"/>
    </row>
    <row r="182" spans="2:21" x14ac:dyDescent="0.2">
      <c r="B182" s="83"/>
      <c r="C182" s="83"/>
      <c r="D182" s="39"/>
      <c r="E182" s="39"/>
      <c r="F182" s="39"/>
      <c r="G182" s="39"/>
      <c r="H182" s="39"/>
      <c r="I182" s="39"/>
      <c r="J182" s="39"/>
      <c r="K182" s="43"/>
      <c r="L182" s="44"/>
      <c r="M182" s="44"/>
      <c r="N182" s="45">
        <v>0</v>
      </c>
      <c r="O182" s="45">
        <v>0</v>
      </c>
      <c r="P182" s="46">
        <f t="shared" ref="P182" si="54">O182/737717</f>
        <v>0</v>
      </c>
      <c r="Q182" s="45">
        <f t="shared" si="51"/>
        <v>0</v>
      </c>
      <c r="R182" s="45">
        <f t="shared" si="52"/>
        <v>0</v>
      </c>
      <c r="S182" s="47"/>
      <c r="T182" s="14" t="s">
        <v>66</v>
      </c>
      <c r="U182" s="18"/>
    </row>
    <row r="183" spans="2:21" x14ac:dyDescent="0.2">
      <c r="B183" s="83"/>
      <c r="C183" s="83"/>
      <c r="D183" s="39"/>
      <c r="E183" s="39"/>
      <c r="F183" s="39"/>
      <c r="G183" s="39"/>
      <c r="H183" s="39"/>
      <c r="I183" s="39"/>
      <c r="J183" s="39"/>
      <c r="K183" s="43"/>
      <c r="L183" s="44"/>
      <c r="M183" s="44"/>
      <c r="N183" s="45">
        <v>0</v>
      </c>
      <c r="O183" s="45">
        <f>N183</f>
        <v>0</v>
      </c>
      <c r="P183" s="46">
        <f>O183/689455</f>
        <v>0</v>
      </c>
      <c r="Q183" s="45">
        <f t="shared" si="51"/>
        <v>0</v>
      </c>
      <c r="R183" s="45">
        <f t="shared" si="52"/>
        <v>0</v>
      </c>
      <c r="S183" s="47"/>
      <c r="T183" s="14"/>
      <c r="U183" s="18"/>
    </row>
    <row r="184" spans="2:21" ht="34.5" customHeight="1" x14ac:dyDescent="0.2">
      <c r="B184" s="84"/>
      <c r="C184" s="84"/>
      <c r="D184" s="84"/>
      <c r="E184" s="84"/>
      <c r="F184" s="84"/>
      <c r="G184" s="84"/>
      <c r="H184" s="84"/>
      <c r="I184" s="84"/>
      <c r="J184" s="84"/>
      <c r="K184" s="84"/>
      <c r="L184" s="84"/>
      <c r="M184" s="84"/>
      <c r="N184" s="84"/>
      <c r="O184" s="84"/>
      <c r="P184" s="84"/>
      <c r="Q184" s="84"/>
      <c r="R184" s="48">
        <f>SUM(R178:R183)</f>
        <v>0</v>
      </c>
      <c r="S184" s="51" t="s">
        <v>62</v>
      </c>
      <c r="T184" s="85" t="s">
        <v>94</v>
      </c>
      <c r="U184" s="86"/>
    </row>
    <row r="187" spans="2:21" ht="33" customHeight="1" x14ac:dyDescent="0.2">
      <c r="B187" s="78" t="s">
        <v>76</v>
      </c>
      <c r="C187" s="78" t="s">
        <v>50</v>
      </c>
      <c r="D187" s="78" t="s">
        <v>27</v>
      </c>
      <c r="E187" s="78" t="s">
        <v>28</v>
      </c>
      <c r="F187" s="87" t="s">
        <v>2</v>
      </c>
      <c r="G187" s="78" t="s">
        <v>38</v>
      </c>
      <c r="H187" s="78"/>
      <c r="I187" s="78" t="s">
        <v>8</v>
      </c>
      <c r="J187" s="78"/>
      <c r="K187" s="78" t="s">
        <v>3</v>
      </c>
      <c r="L187" s="78" t="s">
        <v>4</v>
      </c>
      <c r="M187" s="78" t="s">
        <v>5</v>
      </c>
      <c r="N187" s="96" t="s">
        <v>6</v>
      </c>
      <c r="O187" s="90" t="s">
        <v>25</v>
      </c>
      <c r="P187" s="90" t="s">
        <v>26</v>
      </c>
      <c r="Q187" s="90" t="s">
        <v>65</v>
      </c>
      <c r="R187" s="91" t="s">
        <v>24</v>
      </c>
      <c r="S187" s="78" t="s">
        <v>11</v>
      </c>
      <c r="T187" s="94" t="s">
        <v>12</v>
      </c>
      <c r="U187" s="95" t="s">
        <v>1</v>
      </c>
    </row>
    <row r="188" spans="2:21" x14ac:dyDescent="0.2">
      <c r="B188" s="78"/>
      <c r="C188" s="78"/>
      <c r="D188" s="78"/>
      <c r="E188" s="78"/>
      <c r="F188" s="88"/>
      <c r="G188" s="78" t="s">
        <v>15</v>
      </c>
      <c r="H188" s="78" t="s">
        <v>9</v>
      </c>
      <c r="I188" s="78" t="s">
        <v>10</v>
      </c>
      <c r="J188" s="78" t="s">
        <v>7</v>
      </c>
      <c r="K188" s="78"/>
      <c r="L188" s="78"/>
      <c r="M188" s="78"/>
      <c r="N188" s="96"/>
      <c r="O188" s="90"/>
      <c r="P188" s="90"/>
      <c r="Q188" s="90"/>
      <c r="R188" s="92"/>
      <c r="S188" s="78"/>
      <c r="T188" s="94"/>
      <c r="U188" s="95"/>
    </row>
    <row r="189" spans="2:21" x14ac:dyDescent="0.2">
      <c r="B189" s="78"/>
      <c r="C189" s="78"/>
      <c r="D189" s="78"/>
      <c r="E189" s="78"/>
      <c r="F189" s="89"/>
      <c r="G189" s="78"/>
      <c r="H189" s="78"/>
      <c r="I189" s="78"/>
      <c r="J189" s="78"/>
      <c r="K189" s="78"/>
      <c r="L189" s="78"/>
      <c r="M189" s="78"/>
      <c r="N189" s="96"/>
      <c r="O189" s="90"/>
      <c r="P189" s="90"/>
      <c r="Q189" s="90"/>
      <c r="R189" s="93"/>
      <c r="S189" s="78"/>
      <c r="T189" s="94"/>
      <c r="U189" s="95"/>
    </row>
    <row r="190" spans="2:21" ht="165.75" x14ac:dyDescent="0.2">
      <c r="B190" s="82" t="s">
        <v>110</v>
      </c>
      <c r="C190" s="82" t="s">
        <v>67</v>
      </c>
      <c r="D190" s="39" t="s">
        <v>214</v>
      </c>
      <c r="E190" s="39" t="s">
        <v>214</v>
      </c>
      <c r="F190" s="39" t="s">
        <v>215</v>
      </c>
      <c r="G190" s="39"/>
      <c r="H190" s="39" t="s">
        <v>61</v>
      </c>
      <c r="I190" s="39" t="s">
        <v>61</v>
      </c>
      <c r="J190" s="39"/>
      <c r="K190" s="43" t="s">
        <v>216</v>
      </c>
      <c r="L190" s="44">
        <v>42367</v>
      </c>
      <c r="M190" s="44">
        <v>42369</v>
      </c>
      <c r="N190" s="45">
        <v>179752260</v>
      </c>
      <c r="O190" s="45">
        <v>0</v>
      </c>
      <c r="P190" s="46">
        <f>O190/737717</f>
        <v>0</v>
      </c>
      <c r="Q190" s="45">
        <f>P190*781242</f>
        <v>0</v>
      </c>
      <c r="R190" s="45">
        <f>Q190</f>
        <v>0</v>
      </c>
      <c r="S190" s="47" t="s">
        <v>62</v>
      </c>
      <c r="T190" s="14" t="s">
        <v>66</v>
      </c>
      <c r="U190" s="18" t="s">
        <v>217</v>
      </c>
    </row>
    <row r="191" spans="2:21" ht="165.75" x14ac:dyDescent="0.2">
      <c r="B191" s="83"/>
      <c r="C191" s="83"/>
      <c r="D191" s="39" t="s">
        <v>174</v>
      </c>
      <c r="E191" s="39" t="s">
        <v>174</v>
      </c>
      <c r="F191" s="39" t="s">
        <v>218</v>
      </c>
      <c r="G191" s="39"/>
      <c r="H191" s="39" t="s">
        <v>61</v>
      </c>
      <c r="I191" s="39" t="s">
        <v>61</v>
      </c>
      <c r="J191" s="39"/>
      <c r="K191" s="43" t="s">
        <v>219</v>
      </c>
      <c r="L191" s="44">
        <v>42907</v>
      </c>
      <c r="M191" s="44">
        <v>42930</v>
      </c>
      <c r="N191" s="45">
        <v>41614058</v>
      </c>
      <c r="O191" s="45">
        <v>0</v>
      </c>
      <c r="P191" s="46">
        <f>O191/616000</f>
        <v>0</v>
      </c>
      <c r="Q191" s="45">
        <f t="shared" ref="Q191:Q195" si="55">P191*781242</f>
        <v>0</v>
      </c>
      <c r="R191" s="45">
        <f t="shared" ref="R191:R195" si="56">Q191</f>
        <v>0</v>
      </c>
      <c r="S191" s="47" t="s">
        <v>62</v>
      </c>
      <c r="T191" s="14" t="s">
        <v>66</v>
      </c>
      <c r="U191" s="18" t="s">
        <v>220</v>
      </c>
    </row>
    <row r="192" spans="2:21" x14ac:dyDescent="0.2">
      <c r="B192" s="83"/>
      <c r="C192" s="83"/>
      <c r="D192" s="39"/>
      <c r="E192" s="39"/>
      <c r="F192" s="39"/>
      <c r="G192" s="39"/>
      <c r="H192" s="39"/>
      <c r="I192" s="39"/>
      <c r="J192" s="39"/>
      <c r="K192" s="43"/>
      <c r="L192" s="44"/>
      <c r="M192" s="44"/>
      <c r="N192" s="45">
        <v>0</v>
      </c>
      <c r="O192" s="45">
        <f>N192</f>
        <v>0</v>
      </c>
      <c r="P192" s="46">
        <f>O192/644350</f>
        <v>0</v>
      </c>
      <c r="Q192" s="45">
        <f t="shared" si="55"/>
        <v>0</v>
      </c>
      <c r="R192" s="45">
        <f t="shared" si="56"/>
        <v>0</v>
      </c>
      <c r="S192" s="47"/>
      <c r="T192" s="14" t="s">
        <v>66</v>
      </c>
      <c r="U192" s="18"/>
    </row>
    <row r="193" spans="2:21" x14ac:dyDescent="0.2">
      <c r="B193" s="83"/>
      <c r="C193" s="83"/>
      <c r="D193" s="39"/>
      <c r="E193" s="39"/>
      <c r="F193" s="39"/>
      <c r="G193" s="39"/>
      <c r="H193" s="39"/>
      <c r="I193" s="39"/>
      <c r="J193" s="39"/>
      <c r="K193" s="43"/>
      <c r="L193" s="44"/>
      <c r="M193" s="44"/>
      <c r="N193" s="45">
        <v>0</v>
      </c>
      <c r="O193" s="45">
        <f t="shared" ref="O193" si="57">N193</f>
        <v>0</v>
      </c>
      <c r="P193" s="46">
        <f>O193/689455</f>
        <v>0</v>
      </c>
      <c r="Q193" s="45">
        <f t="shared" si="55"/>
        <v>0</v>
      </c>
      <c r="R193" s="45">
        <f t="shared" si="56"/>
        <v>0</v>
      </c>
      <c r="S193" s="47"/>
      <c r="T193" s="14" t="s">
        <v>66</v>
      </c>
      <c r="U193" s="18"/>
    </row>
    <row r="194" spans="2:21" x14ac:dyDescent="0.2">
      <c r="B194" s="83"/>
      <c r="C194" s="83"/>
      <c r="D194" s="39"/>
      <c r="E194" s="39"/>
      <c r="F194" s="39"/>
      <c r="G194" s="39"/>
      <c r="H194" s="39"/>
      <c r="I194" s="39"/>
      <c r="J194" s="39"/>
      <c r="K194" s="43"/>
      <c r="L194" s="44"/>
      <c r="M194" s="44"/>
      <c r="N194" s="45">
        <v>0</v>
      </c>
      <c r="O194" s="45">
        <v>0</v>
      </c>
      <c r="P194" s="46">
        <f t="shared" ref="P194" si="58">O194/737717</f>
        <v>0</v>
      </c>
      <c r="Q194" s="45">
        <f t="shared" si="55"/>
        <v>0</v>
      </c>
      <c r="R194" s="45">
        <f t="shared" si="56"/>
        <v>0</v>
      </c>
      <c r="S194" s="47"/>
      <c r="T194" s="14" t="s">
        <v>66</v>
      </c>
      <c r="U194" s="18"/>
    </row>
    <row r="195" spans="2:21" x14ac:dyDescent="0.2">
      <c r="B195" s="83"/>
      <c r="C195" s="83"/>
      <c r="D195" s="39"/>
      <c r="E195" s="39"/>
      <c r="F195" s="39"/>
      <c r="G195" s="39"/>
      <c r="H195" s="39"/>
      <c r="I195" s="39"/>
      <c r="J195" s="39"/>
      <c r="K195" s="43"/>
      <c r="L195" s="44"/>
      <c r="M195" s="44"/>
      <c r="N195" s="45">
        <v>0</v>
      </c>
      <c r="O195" s="45">
        <f>N195</f>
        <v>0</v>
      </c>
      <c r="P195" s="46">
        <f>O195/689455</f>
        <v>0</v>
      </c>
      <c r="Q195" s="45">
        <f t="shared" si="55"/>
        <v>0</v>
      </c>
      <c r="R195" s="45">
        <f t="shared" si="56"/>
        <v>0</v>
      </c>
      <c r="S195" s="47"/>
      <c r="T195" s="14"/>
      <c r="U195" s="18"/>
    </row>
    <row r="196" spans="2:21" ht="30" customHeight="1" x14ac:dyDescent="0.2">
      <c r="B196" s="84"/>
      <c r="C196" s="84"/>
      <c r="D196" s="84"/>
      <c r="E196" s="84"/>
      <c r="F196" s="84"/>
      <c r="G196" s="84"/>
      <c r="H196" s="84"/>
      <c r="I196" s="84"/>
      <c r="J196" s="84"/>
      <c r="K196" s="84"/>
      <c r="L196" s="84"/>
      <c r="M196" s="84"/>
      <c r="N196" s="84"/>
      <c r="O196" s="84"/>
      <c r="P196" s="84"/>
      <c r="Q196" s="84"/>
      <c r="R196" s="48">
        <f>SUM(R190:R195)</f>
        <v>0</v>
      </c>
      <c r="S196" s="51" t="s">
        <v>62</v>
      </c>
      <c r="T196" s="85" t="s">
        <v>94</v>
      </c>
      <c r="U196" s="86"/>
    </row>
    <row r="199" spans="2:21" ht="36.75" customHeight="1" x14ac:dyDescent="0.2">
      <c r="B199" s="78" t="s">
        <v>95</v>
      </c>
      <c r="C199" s="78" t="s">
        <v>50</v>
      </c>
      <c r="D199" s="78" t="s">
        <v>27</v>
      </c>
      <c r="E199" s="78" t="s">
        <v>28</v>
      </c>
      <c r="F199" s="87" t="s">
        <v>2</v>
      </c>
      <c r="G199" s="78" t="s">
        <v>38</v>
      </c>
      <c r="H199" s="78"/>
      <c r="I199" s="78" t="s">
        <v>8</v>
      </c>
      <c r="J199" s="78"/>
      <c r="K199" s="78" t="s">
        <v>3</v>
      </c>
      <c r="L199" s="78" t="s">
        <v>4</v>
      </c>
      <c r="M199" s="78" t="s">
        <v>5</v>
      </c>
      <c r="N199" s="96" t="s">
        <v>6</v>
      </c>
      <c r="O199" s="90" t="s">
        <v>25</v>
      </c>
      <c r="P199" s="90" t="s">
        <v>26</v>
      </c>
      <c r="Q199" s="90" t="s">
        <v>65</v>
      </c>
      <c r="R199" s="91" t="s">
        <v>24</v>
      </c>
      <c r="S199" s="78" t="s">
        <v>11</v>
      </c>
      <c r="T199" s="94" t="s">
        <v>12</v>
      </c>
      <c r="U199" s="95" t="s">
        <v>1</v>
      </c>
    </row>
    <row r="200" spans="2:21" x14ac:dyDescent="0.2">
      <c r="B200" s="78"/>
      <c r="C200" s="78"/>
      <c r="D200" s="78"/>
      <c r="E200" s="78"/>
      <c r="F200" s="88"/>
      <c r="G200" s="78" t="s">
        <v>15</v>
      </c>
      <c r="H200" s="78" t="s">
        <v>9</v>
      </c>
      <c r="I200" s="78" t="s">
        <v>10</v>
      </c>
      <c r="J200" s="78" t="s">
        <v>7</v>
      </c>
      <c r="K200" s="78"/>
      <c r="L200" s="78"/>
      <c r="M200" s="78"/>
      <c r="N200" s="96"/>
      <c r="O200" s="90"/>
      <c r="P200" s="90"/>
      <c r="Q200" s="90"/>
      <c r="R200" s="92"/>
      <c r="S200" s="78"/>
      <c r="T200" s="94"/>
      <c r="U200" s="95"/>
    </row>
    <row r="201" spans="2:21" x14ac:dyDescent="0.2">
      <c r="B201" s="78"/>
      <c r="C201" s="78"/>
      <c r="D201" s="78"/>
      <c r="E201" s="78"/>
      <c r="F201" s="89"/>
      <c r="G201" s="78"/>
      <c r="H201" s="78"/>
      <c r="I201" s="78"/>
      <c r="J201" s="78"/>
      <c r="K201" s="78"/>
      <c r="L201" s="78"/>
      <c r="M201" s="78"/>
      <c r="N201" s="96"/>
      <c r="O201" s="90"/>
      <c r="P201" s="90"/>
      <c r="Q201" s="90"/>
      <c r="R201" s="93"/>
      <c r="S201" s="78"/>
      <c r="T201" s="94"/>
      <c r="U201" s="95"/>
    </row>
    <row r="202" spans="2:21" ht="165.75" x14ac:dyDescent="0.2">
      <c r="B202" s="82" t="s">
        <v>111</v>
      </c>
      <c r="C202" s="82" t="s">
        <v>67</v>
      </c>
      <c r="D202" s="39" t="s">
        <v>234</v>
      </c>
      <c r="E202" s="39" t="s">
        <v>234</v>
      </c>
      <c r="F202" s="39" t="s">
        <v>236</v>
      </c>
      <c r="G202" s="39"/>
      <c r="H202" s="39" t="s">
        <v>61</v>
      </c>
      <c r="I202" s="39" t="s">
        <v>61</v>
      </c>
      <c r="J202" s="39"/>
      <c r="K202" s="43" t="s">
        <v>238</v>
      </c>
      <c r="L202" s="44">
        <v>42303</v>
      </c>
      <c r="M202" s="44">
        <v>42333</v>
      </c>
      <c r="N202" s="45">
        <v>98571175</v>
      </c>
      <c r="O202" s="45">
        <v>0</v>
      </c>
      <c r="P202" s="46">
        <f>O202/737717</f>
        <v>0</v>
      </c>
      <c r="Q202" s="45">
        <f>P202*781242</f>
        <v>0</v>
      </c>
      <c r="R202" s="45">
        <f>Q202</f>
        <v>0</v>
      </c>
      <c r="S202" s="47" t="s">
        <v>62</v>
      </c>
      <c r="T202" s="14" t="s">
        <v>66</v>
      </c>
      <c r="U202" s="18" t="s">
        <v>237</v>
      </c>
    </row>
    <row r="203" spans="2:21" ht="25.5" x14ac:dyDescent="0.2">
      <c r="B203" s="83"/>
      <c r="C203" s="83"/>
      <c r="D203" s="39" t="s">
        <v>221</v>
      </c>
      <c r="E203" s="39" t="s">
        <v>221</v>
      </c>
      <c r="F203" s="69" t="s">
        <v>240</v>
      </c>
      <c r="G203" s="39"/>
      <c r="H203" s="39" t="s">
        <v>61</v>
      </c>
      <c r="I203" s="39" t="s">
        <v>61</v>
      </c>
      <c r="J203" s="39"/>
      <c r="K203" s="43" t="s">
        <v>239</v>
      </c>
      <c r="L203" s="44">
        <v>41593</v>
      </c>
      <c r="M203" s="44">
        <v>41728</v>
      </c>
      <c r="N203" s="45">
        <v>36548290</v>
      </c>
      <c r="O203" s="45">
        <f>N203</f>
        <v>36548290</v>
      </c>
      <c r="P203" s="46">
        <f>O203/616000</f>
        <v>59.331639610389608</v>
      </c>
      <c r="Q203" s="45">
        <f t="shared" ref="Q203:Q207" si="59">P203*781242</f>
        <v>46352368.792499997</v>
      </c>
      <c r="R203" s="45">
        <f t="shared" ref="R203:R207" si="60">Q203</f>
        <v>46352368.792499997</v>
      </c>
      <c r="S203" s="47" t="s">
        <v>34</v>
      </c>
      <c r="T203" s="14" t="s">
        <v>66</v>
      </c>
      <c r="U203" s="18"/>
    </row>
    <row r="204" spans="2:21" ht="165.75" x14ac:dyDescent="0.2">
      <c r="B204" s="83"/>
      <c r="C204" s="83"/>
      <c r="D204" s="39" t="s">
        <v>235</v>
      </c>
      <c r="E204" s="39" t="s">
        <v>235</v>
      </c>
      <c r="F204" s="39" t="s">
        <v>241</v>
      </c>
      <c r="G204" s="39"/>
      <c r="H204" s="39" t="s">
        <v>61</v>
      </c>
      <c r="I204" s="39"/>
      <c r="J204" s="39" t="s">
        <v>61</v>
      </c>
      <c r="K204" s="43" t="s">
        <v>242</v>
      </c>
      <c r="L204" s="44">
        <v>41508</v>
      </c>
      <c r="M204" s="44">
        <v>41628</v>
      </c>
      <c r="N204" s="45">
        <v>659000000</v>
      </c>
      <c r="O204" s="45">
        <v>0</v>
      </c>
      <c r="P204" s="46">
        <f>O204/644350</f>
        <v>0</v>
      </c>
      <c r="Q204" s="45">
        <f t="shared" si="59"/>
        <v>0</v>
      </c>
      <c r="R204" s="45">
        <f t="shared" si="60"/>
        <v>0</v>
      </c>
      <c r="S204" s="47" t="s">
        <v>62</v>
      </c>
      <c r="T204" s="14" t="s">
        <v>66</v>
      </c>
      <c r="U204" s="18" t="s">
        <v>243</v>
      </c>
    </row>
    <row r="205" spans="2:21" x14ac:dyDescent="0.2">
      <c r="B205" s="83"/>
      <c r="C205" s="83"/>
      <c r="D205" s="39"/>
      <c r="E205" s="39"/>
      <c r="F205" s="39"/>
      <c r="G205" s="39"/>
      <c r="H205" s="39"/>
      <c r="I205" s="39"/>
      <c r="J205" s="39"/>
      <c r="K205" s="43"/>
      <c r="L205" s="44"/>
      <c r="M205" s="44"/>
      <c r="N205" s="45">
        <v>0</v>
      </c>
      <c r="O205" s="45">
        <f t="shared" ref="O205" si="61">N205</f>
        <v>0</v>
      </c>
      <c r="P205" s="46">
        <f>O205/689455</f>
        <v>0</v>
      </c>
      <c r="Q205" s="45">
        <f t="shared" si="59"/>
        <v>0</v>
      </c>
      <c r="R205" s="45">
        <f t="shared" si="60"/>
        <v>0</v>
      </c>
      <c r="S205" s="47"/>
      <c r="T205" s="14" t="s">
        <v>66</v>
      </c>
      <c r="U205" s="18"/>
    </row>
    <row r="206" spans="2:21" x14ac:dyDescent="0.2">
      <c r="B206" s="83"/>
      <c r="C206" s="83"/>
      <c r="D206" s="39"/>
      <c r="E206" s="39"/>
      <c r="F206" s="39"/>
      <c r="G206" s="39"/>
      <c r="H206" s="39"/>
      <c r="I206" s="39"/>
      <c r="J206" s="39"/>
      <c r="K206" s="43"/>
      <c r="L206" s="44"/>
      <c r="M206" s="44"/>
      <c r="N206" s="45">
        <v>0</v>
      </c>
      <c r="O206" s="45">
        <v>0</v>
      </c>
      <c r="P206" s="46">
        <f t="shared" ref="P206" si="62">O206/737717</f>
        <v>0</v>
      </c>
      <c r="Q206" s="45">
        <f t="shared" si="59"/>
        <v>0</v>
      </c>
      <c r="R206" s="45">
        <f t="shared" si="60"/>
        <v>0</v>
      </c>
      <c r="S206" s="47"/>
      <c r="T206" s="14" t="s">
        <v>66</v>
      </c>
      <c r="U206" s="18"/>
    </row>
    <row r="207" spans="2:21" x14ac:dyDescent="0.2">
      <c r="B207" s="83"/>
      <c r="C207" s="83"/>
      <c r="D207" s="39"/>
      <c r="E207" s="39"/>
      <c r="F207" s="39"/>
      <c r="G207" s="39"/>
      <c r="H207" s="39"/>
      <c r="I207" s="39"/>
      <c r="J207" s="39"/>
      <c r="K207" s="43"/>
      <c r="L207" s="44"/>
      <c r="M207" s="44"/>
      <c r="N207" s="45">
        <v>0</v>
      </c>
      <c r="O207" s="45">
        <f>N207</f>
        <v>0</v>
      </c>
      <c r="P207" s="46">
        <f>O207/689455</f>
        <v>0</v>
      </c>
      <c r="Q207" s="45">
        <f t="shared" si="59"/>
        <v>0</v>
      </c>
      <c r="R207" s="45">
        <f t="shared" si="60"/>
        <v>0</v>
      </c>
      <c r="S207" s="47"/>
      <c r="T207" s="14"/>
      <c r="U207" s="18"/>
    </row>
    <row r="208" spans="2:21" ht="35.25" customHeight="1" x14ac:dyDescent="0.2">
      <c r="B208" s="84"/>
      <c r="C208" s="84"/>
      <c r="D208" s="84"/>
      <c r="E208" s="84"/>
      <c r="F208" s="84"/>
      <c r="G208" s="84"/>
      <c r="H208" s="84"/>
      <c r="I208" s="84"/>
      <c r="J208" s="84"/>
      <c r="K208" s="84"/>
      <c r="L208" s="84"/>
      <c r="M208" s="84"/>
      <c r="N208" s="84"/>
      <c r="O208" s="84"/>
      <c r="P208" s="84"/>
      <c r="Q208" s="84"/>
      <c r="R208" s="48">
        <f>SUM(R202:R207)</f>
        <v>46352368.792499997</v>
      </c>
      <c r="S208" s="51" t="s">
        <v>62</v>
      </c>
      <c r="T208" s="85" t="s">
        <v>94</v>
      </c>
      <c r="U208" s="86"/>
    </row>
  </sheetData>
  <mergeCells count="423">
    <mergeCell ref="I200:I201"/>
    <mergeCell ref="J200:J201"/>
    <mergeCell ref="B202:B207"/>
    <mergeCell ref="C202:C207"/>
    <mergeCell ref="B208:Q208"/>
    <mergeCell ref="T208:U208"/>
    <mergeCell ref="B190:B195"/>
    <mergeCell ref="C190:C195"/>
    <mergeCell ref="B196:Q196"/>
    <mergeCell ref="T196:U196"/>
    <mergeCell ref="B199:B201"/>
    <mergeCell ref="C199:C201"/>
    <mergeCell ref="D199:D201"/>
    <mergeCell ref="E199:E201"/>
    <mergeCell ref="F199:F201"/>
    <mergeCell ref="G199:H199"/>
    <mergeCell ref="I199:J199"/>
    <mergeCell ref="K199:K201"/>
    <mergeCell ref="L199:L201"/>
    <mergeCell ref="M199:M201"/>
    <mergeCell ref="N199:N201"/>
    <mergeCell ref="O199:O201"/>
    <mergeCell ref="P199:P201"/>
    <mergeCell ref="Q199:Q201"/>
    <mergeCell ref="R199:R201"/>
    <mergeCell ref="S199:S201"/>
    <mergeCell ref="T199:T201"/>
    <mergeCell ref="U199:U201"/>
    <mergeCell ref="G200:G201"/>
    <mergeCell ref="H200:H201"/>
    <mergeCell ref="B184:Q184"/>
    <mergeCell ref="T184:U184"/>
    <mergeCell ref="B187:B189"/>
    <mergeCell ref="C187:C189"/>
    <mergeCell ref="D187:D189"/>
    <mergeCell ref="E187:E189"/>
    <mergeCell ref="F187:F189"/>
    <mergeCell ref="G187:H187"/>
    <mergeCell ref="I187:J187"/>
    <mergeCell ref="K187:K189"/>
    <mergeCell ref="L187:L189"/>
    <mergeCell ref="M187:M189"/>
    <mergeCell ref="N187:N189"/>
    <mergeCell ref="O187:O189"/>
    <mergeCell ref="P187:P189"/>
    <mergeCell ref="Q187:Q189"/>
    <mergeCell ref="R187:R189"/>
    <mergeCell ref="S187:S189"/>
    <mergeCell ref="T187:T189"/>
    <mergeCell ref="U187:U189"/>
    <mergeCell ref="G188:G189"/>
    <mergeCell ref="H188:H189"/>
    <mergeCell ref="I188:I189"/>
    <mergeCell ref="J188:J189"/>
    <mergeCell ref="R175:R177"/>
    <mergeCell ref="S175:S177"/>
    <mergeCell ref="T175:T177"/>
    <mergeCell ref="U175:U177"/>
    <mergeCell ref="G176:G177"/>
    <mergeCell ref="H176:H177"/>
    <mergeCell ref="I176:I177"/>
    <mergeCell ref="J176:J177"/>
    <mergeCell ref="P175:P177"/>
    <mergeCell ref="Q175:Q177"/>
    <mergeCell ref="B178:B183"/>
    <mergeCell ref="C178:C183"/>
    <mergeCell ref="G175:H175"/>
    <mergeCell ref="I175:J175"/>
    <mergeCell ref="K175:K177"/>
    <mergeCell ref="L175:L177"/>
    <mergeCell ref="M175:M177"/>
    <mergeCell ref="N175:N177"/>
    <mergeCell ref="O175:O177"/>
    <mergeCell ref="B160:Q160"/>
    <mergeCell ref="T160:U160"/>
    <mergeCell ref="B163:B165"/>
    <mergeCell ref="C163:C165"/>
    <mergeCell ref="D163:D165"/>
    <mergeCell ref="E163:E165"/>
    <mergeCell ref="F163:F165"/>
    <mergeCell ref="G163:H163"/>
    <mergeCell ref="I163:J163"/>
    <mergeCell ref="K163:K165"/>
    <mergeCell ref="L163:L165"/>
    <mergeCell ref="M163:M165"/>
    <mergeCell ref="N163:N165"/>
    <mergeCell ref="O163:O165"/>
    <mergeCell ref="P163:P165"/>
    <mergeCell ref="Q163:Q165"/>
    <mergeCell ref="R163:R165"/>
    <mergeCell ref="S163:S165"/>
    <mergeCell ref="T163:T165"/>
    <mergeCell ref="U163:U165"/>
    <mergeCell ref="G164:G165"/>
    <mergeCell ref="H164:H165"/>
    <mergeCell ref="I164:I165"/>
    <mergeCell ref="J164:J165"/>
    <mergeCell ref="S151:S153"/>
    <mergeCell ref="T151:T153"/>
    <mergeCell ref="U151:U153"/>
    <mergeCell ref="G152:G153"/>
    <mergeCell ref="H152:H153"/>
    <mergeCell ref="I152:I153"/>
    <mergeCell ref="J152:J153"/>
    <mergeCell ref="B154:B159"/>
    <mergeCell ref="C154:C159"/>
    <mergeCell ref="I151:J151"/>
    <mergeCell ref="K151:K153"/>
    <mergeCell ref="L151:L153"/>
    <mergeCell ref="M151:M153"/>
    <mergeCell ref="N151:N153"/>
    <mergeCell ref="O151:O153"/>
    <mergeCell ref="P151:P153"/>
    <mergeCell ref="Q151:Q153"/>
    <mergeCell ref="R151:R153"/>
    <mergeCell ref="B151:B153"/>
    <mergeCell ref="C151:C153"/>
    <mergeCell ref="D151:D153"/>
    <mergeCell ref="E151:E153"/>
    <mergeCell ref="F151:F153"/>
    <mergeCell ref="G151:H151"/>
    <mergeCell ref="G128:G129"/>
    <mergeCell ref="H128:H129"/>
    <mergeCell ref="I128:I129"/>
    <mergeCell ref="J128:J129"/>
    <mergeCell ref="B130:B135"/>
    <mergeCell ref="C130:C135"/>
    <mergeCell ref="B136:Q136"/>
    <mergeCell ref="T136:U136"/>
    <mergeCell ref="B139:B141"/>
    <mergeCell ref="C139:C141"/>
    <mergeCell ref="D139:D141"/>
    <mergeCell ref="E139:E141"/>
    <mergeCell ref="F139:F141"/>
    <mergeCell ref="G139:H139"/>
    <mergeCell ref="I139:J139"/>
    <mergeCell ref="K139:K141"/>
    <mergeCell ref="L139:L141"/>
    <mergeCell ref="M139:M141"/>
    <mergeCell ref="N139:N141"/>
    <mergeCell ref="O139:O141"/>
    <mergeCell ref="P139:P141"/>
    <mergeCell ref="Q139:Q141"/>
    <mergeCell ref="R139:R141"/>
    <mergeCell ref="S139:S141"/>
    <mergeCell ref="I116:I117"/>
    <mergeCell ref="J116:J117"/>
    <mergeCell ref="B118:B123"/>
    <mergeCell ref="C118:C123"/>
    <mergeCell ref="B124:Q124"/>
    <mergeCell ref="T124:U124"/>
    <mergeCell ref="B127:B129"/>
    <mergeCell ref="C127:C129"/>
    <mergeCell ref="D127:D129"/>
    <mergeCell ref="E127:E129"/>
    <mergeCell ref="F127:F129"/>
    <mergeCell ref="G127:H127"/>
    <mergeCell ref="I127:J127"/>
    <mergeCell ref="K127:K129"/>
    <mergeCell ref="L127:L129"/>
    <mergeCell ref="M127:M129"/>
    <mergeCell ref="N127:N129"/>
    <mergeCell ref="O127:O129"/>
    <mergeCell ref="P127:P129"/>
    <mergeCell ref="Q127:Q129"/>
    <mergeCell ref="R127:R129"/>
    <mergeCell ref="S127:S129"/>
    <mergeCell ref="T127:T129"/>
    <mergeCell ref="U127:U129"/>
    <mergeCell ref="B106:B111"/>
    <mergeCell ref="C106:C111"/>
    <mergeCell ref="B112:Q112"/>
    <mergeCell ref="T112:U112"/>
    <mergeCell ref="B115:B117"/>
    <mergeCell ref="C115:C117"/>
    <mergeCell ref="D115:D117"/>
    <mergeCell ref="E115:E117"/>
    <mergeCell ref="F115:F117"/>
    <mergeCell ref="G115:H115"/>
    <mergeCell ref="I115:J115"/>
    <mergeCell ref="K115:K117"/>
    <mergeCell ref="L115:L117"/>
    <mergeCell ref="M115:M117"/>
    <mergeCell ref="N115:N117"/>
    <mergeCell ref="O115:O117"/>
    <mergeCell ref="P115:P117"/>
    <mergeCell ref="Q115:Q117"/>
    <mergeCell ref="R115:R117"/>
    <mergeCell ref="S115:S117"/>
    <mergeCell ref="T115:T117"/>
    <mergeCell ref="U115:U117"/>
    <mergeCell ref="G116:G117"/>
    <mergeCell ref="H116:H117"/>
    <mergeCell ref="M103:M105"/>
    <mergeCell ref="N103:N105"/>
    <mergeCell ref="O103:O105"/>
    <mergeCell ref="P103:P105"/>
    <mergeCell ref="Q103:Q105"/>
    <mergeCell ref="R103:R105"/>
    <mergeCell ref="S103:S105"/>
    <mergeCell ref="T103:T105"/>
    <mergeCell ref="U103:U105"/>
    <mergeCell ref="B103:B105"/>
    <mergeCell ref="C103:C105"/>
    <mergeCell ref="D103:D105"/>
    <mergeCell ref="E103:E105"/>
    <mergeCell ref="F103:F105"/>
    <mergeCell ref="G103:H103"/>
    <mergeCell ref="I103:J103"/>
    <mergeCell ref="K103:K105"/>
    <mergeCell ref="L103:L105"/>
    <mergeCell ref="G104:G105"/>
    <mergeCell ref="H104:H105"/>
    <mergeCell ref="I104:I105"/>
    <mergeCell ref="J104:J105"/>
    <mergeCell ref="B94:B99"/>
    <mergeCell ref="C94:C99"/>
    <mergeCell ref="B100:Q100"/>
    <mergeCell ref="T100:U100"/>
    <mergeCell ref="L91:L93"/>
    <mergeCell ref="M91:M93"/>
    <mergeCell ref="N91:N93"/>
    <mergeCell ref="O91:O93"/>
    <mergeCell ref="P91:P93"/>
    <mergeCell ref="Q91:Q93"/>
    <mergeCell ref="R91:R93"/>
    <mergeCell ref="S91:S93"/>
    <mergeCell ref="T91:T93"/>
    <mergeCell ref="J80:J81"/>
    <mergeCell ref="B82:B87"/>
    <mergeCell ref="C82:C87"/>
    <mergeCell ref="B88:Q88"/>
    <mergeCell ref="T88:U88"/>
    <mergeCell ref="T79:T81"/>
    <mergeCell ref="U91:U93"/>
    <mergeCell ref="G92:G93"/>
    <mergeCell ref="H92:H93"/>
    <mergeCell ref="I92:I93"/>
    <mergeCell ref="J92:J93"/>
    <mergeCell ref="B70:B75"/>
    <mergeCell ref="C70:C75"/>
    <mergeCell ref="B76:Q76"/>
    <mergeCell ref="T76:U76"/>
    <mergeCell ref="B79:B81"/>
    <mergeCell ref="C79:C81"/>
    <mergeCell ref="D79:D81"/>
    <mergeCell ref="E79:E81"/>
    <mergeCell ref="F79:F81"/>
    <mergeCell ref="G79:H79"/>
    <mergeCell ref="I79:J79"/>
    <mergeCell ref="K79:K81"/>
    <mergeCell ref="L79:L81"/>
    <mergeCell ref="M79:M81"/>
    <mergeCell ref="N79:N81"/>
    <mergeCell ref="O79:O81"/>
    <mergeCell ref="P79:P81"/>
    <mergeCell ref="Q79:Q81"/>
    <mergeCell ref="R79:R81"/>
    <mergeCell ref="S79:S81"/>
    <mergeCell ref="U79:U81"/>
    <mergeCell ref="G80:G81"/>
    <mergeCell ref="H80:H81"/>
    <mergeCell ref="I80:I81"/>
    <mergeCell ref="M67:M69"/>
    <mergeCell ref="N67:N69"/>
    <mergeCell ref="O67:O69"/>
    <mergeCell ref="P67:P69"/>
    <mergeCell ref="Q67:Q69"/>
    <mergeCell ref="R67:R69"/>
    <mergeCell ref="S67:S69"/>
    <mergeCell ref="T67:T69"/>
    <mergeCell ref="U67:U69"/>
    <mergeCell ref="B67:B69"/>
    <mergeCell ref="C67:C69"/>
    <mergeCell ref="D67:D69"/>
    <mergeCell ref="E67:E69"/>
    <mergeCell ref="F67:F69"/>
    <mergeCell ref="G67:H67"/>
    <mergeCell ref="I67:J67"/>
    <mergeCell ref="K67:K69"/>
    <mergeCell ref="L67:L69"/>
    <mergeCell ref="G68:G69"/>
    <mergeCell ref="H68:H69"/>
    <mergeCell ref="I68:I69"/>
    <mergeCell ref="J68:J69"/>
    <mergeCell ref="U55:U57"/>
    <mergeCell ref="G56:G57"/>
    <mergeCell ref="H56:H57"/>
    <mergeCell ref="I56:I57"/>
    <mergeCell ref="J56:J57"/>
    <mergeCell ref="B58:B63"/>
    <mergeCell ref="C58:C63"/>
    <mergeCell ref="B64:Q64"/>
    <mergeCell ref="T64:U64"/>
    <mergeCell ref="L55:L57"/>
    <mergeCell ref="M55:M57"/>
    <mergeCell ref="N55:N57"/>
    <mergeCell ref="O55:O57"/>
    <mergeCell ref="P55:P57"/>
    <mergeCell ref="Q55:Q57"/>
    <mergeCell ref="R55:R57"/>
    <mergeCell ref="S55:S57"/>
    <mergeCell ref="T55:T57"/>
    <mergeCell ref="U43:U45"/>
    <mergeCell ref="G44:G45"/>
    <mergeCell ref="H44:H45"/>
    <mergeCell ref="I44:I45"/>
    <mergeCell ref="J44:J45"/>
    <mergeCell ref="B46:B51"/>
    <mergeCell ref="C46:C51"/>
    <mergeCell ref="B52:Q52"/>
    <mergeCell ref="T52:U52"/>
    <mergeCell ref="L43:L45"/>
    <mergeCell ref="M43:M45"/>
    <mergeCell ref="N43:N45"/>
    <mergeCell ref="O43:O45"/>
    <mergeCell ref="P43:P45"/>
    <mergeCell ref="Q43:Q45"/>
    <mergeCell ref="R43:R45"/>
    <mergeCell ref="S43:S45"/>
    <mergeCell ref="T43:T45"/>
    <mergeCell ref="T31:T33"/>
    <mergeCell ref="U31:U33"/>
    <mergeCell ref="G32:G33"/>
    <mergeCell ref="H32:H33"/>
    <mergeCell ref="I32:I33"/>
    <mergeCell ref="J32:J33"/>
    <mergeCell ref="B34:B39"/>
    <mergeCell ref="C34:C39"/>
    <mergeCell ref="B40:Q40"/>
    <mergeCell ref="T40:U40"/>
    <mergeCell ref="K31:K33"/>
    <mergeCell ref="L31:L33"/>
    <mergeCell ref="M31:M33"/>
    <mergeCell ref="N31:N33"/>
    <mergeCell ref="O31:O33"/>
    <mergeCell ref="P31:P33"/>
    <mergeCell ref="Q31:Q33"/>
    <mergeCell ref="R31:R33"/>
    <mergeCell ref="S31:S33"/>
    <mergeCell ref="B31:B33"/>
    <mergeCell ref="C31:C33"/>
    <mergeCell ref="D31:D33"/>
    <mergeCell ref="E31:E33"/>
    <mergeCell ref="F31:F33"/>
    <mergeCell ref="B172:Q172"/>
    <mergeCell ref="T172:U172"/>
    <mergeCell ref="B175:B177"/>
    <mergeCell ref="C175:C177"/>
    <mergeCell ref="D175:D177"/>
    <mergeCell ref="E175:E177"/>
    <mergeCell ref="F175:F177"/>
    <mergeCell ref="B166:B171"/>
    <mergeCell ref="C166:C171"/>
    <mergeCell ref="T139:T141"/>
    <mergeCell ref="U139:U141"/>
    <mergeCell ref="B148:Q148"/>
    <mergeCell ref="T148:U148"/>
    <mergeCell ref="G140:G141"/>
    <mergeCell ref="H140:H141"/>
    <mergeCell ref="I140:I141"/>
    <mergeCell ref="J140:J141"/>
    <mergeCell ref="B142:B147"/>
    <mergeCell ref="C142:C147"/>
    <mergeCell ref="B43:B45"/>
    <mergeCell ref="B91:B93"/>
    <mergeCell ref="C91:C93"/>
    <mergeCell ref="D91:D93"/>
    <mergeCell ref="E91:E93"/>
    <mergeCell ref="F91:F93"/>
    <mergeCell ref="G91:H91"/>
    <mergeCell ref="I91:J91"/>
    <mergeCell ref="K91:K93"/>
    <mergeCell ref="C43:C45"/>
    <mergeCell ref="D43:D45"/>
    <mergeCell ref="E43:E45"/>
    <mergeCell ref="F43:F45"/>
    <mergeCell ref="G43:H43"/>
    <mergeCell ref="I43:J43"/>
    <mergeCell ref="K43:K45"/>
    <mergeCell ref="B55:B57"/>
    <mergeCell ref="C55:C57"/>
    <mergeCell ref="D55:D57"/>
    <mergeCell ref="E55:E57"/>
    <mergeCell ref="F55:F57"/>
    <mergeCell ref="G55:H55"/>
    <mergeCell ref="I55:J55"/>
    <mergeCell ref="K55:K57"/>
    <mergeCell ref="B19:B21"/>
    <mergeCell ref="C19:C21"/>
    <mergeCell ref="B16:D16"/>
    <mergeCell ref="B22:B27"/>
    <mergeCell ref="D19:D21"/>
    <mergeCell ref="K19:K21"/>
    <mergeCell ref="G20:G21"/>
    <mergeCell ref="H20:H21"/>
    <mergeCell ref="I20:I21"/>
    <mergeCell ref="J20:J21"/>
    <mergeCell ref="I19:J19"/>
    <mergeCell ref="G31:H31"/>
    <mergeCell ref="I31:J31"/>
    <mergeCell ref="B8:U8"/>
    <mergeCell ref="B9:U9"/>
    <mergeCell ref="B10:U10"/>
    <mergeCell ref="B11:U11"/>
    <mergeCell ref="B12:U12"/>
    <mergeCell ref="C22:C27"/>
    <mergeCell ref="B28:Q28"/>
    <mergeCell ref="T28:U28"/>
    <mergeCell ref="E19:E21"/>
    <mergeCell ref="F19:F21"/>
    <mergeCell ref="G19:H19"/>
    <mergeCell ref="Q19:Q21"/>
    <mergeCell ref="R19:R21"/>
    <mergeCell ref="S19:S21"/>
    <mergeCell ref="T19:T21"/>
    <mergeCell ref="U19:U21"/>
    <mergeCell ref="L19:L21"/>
    <mergeCell ref="M19:M21"/>
    <mergeCell ref="N19:N21"/>
    <mergeCell ref="O19:O21"/>
    <mergeCell ref="P19:P21"/>
    <mergeCell ref="B17:I17"/>
  </mergeCells>
  <pageMargins left="0.19685039370078741" right="0.15748031496062992" top="0.31496062992125984" bottom="0.19685039370078741" header="0.31496062992125984" footer="0.31496062992125984"/>
  <pageSetup paperSize="41" scale="27" orientation="landscape" r:id="rId1"/>
  <rowBreaks count="2" manualBreakCount="2">
    <brk id="117" max="20" man="1"/>
    <brk id="172" max="20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L30"/>
  <sheetViews>
    <sheetView tabSelected="1" view="pageBreakPreview" topLeftCell="A4" zoomScaleNormal="100" zoomScaleSheetLayoutView="100" workbookViewId="0">
      <selection activeCell="C23" sqref="C23"/>
    </sheetView>
  </sheetViews>
  <sheetFormatPr baseColWidth="10" defaultRowHeight="15" x14ac:dyDescent="0.2"/>
  <cols>
    <col min="1" max="1" width="3.140625" style="4" customWidth="1"/>
    <col min="2" max="2" width="26.85546875" style="3" customWidth="1"/>
    <col min="3" max="3" width="57.28515625" style="3" customWidth="1"/>
    <col min="4" max="4" width="36.140625" style="1" customWidth="1"/>
    <col min="5" max="5" width="40.140625" style="1" customWidth="1"/>
    <col min="6" max="16384" width="11.42578125" style="1"/>
  </cols>
  <sheetData>
    <row r="5" spans="1:12" ht="15.75" x14ac:dyDescent="0.25">
      <c r="A5" s="74" t="s">
        <v>17</v>
      </c>
      <c r="B5" s="74"/>
      <c r="C5" s="74"/>
      <c r="D5" s="74"/>
      <c r="E5" s="74"/>
      <c r="F5" s="13"/>
      <c r="G5" s="13"/>
      <c r="H5" s="13"/>
      <c r="I5" s="13"/>
      <c r="J5" s="13"/>
      <c r="K5" s="13"/>
      <c r="L5" s="13"/>
    </row>
    <row r="6" spans="1:12" ht="15.75" x14ac:dyDescent="0.25">
      <c r="A6" s="74" t="s">
        <v>18</v>
      </c>
      <c r="B6" s="74"/>
      <c r="C6" s="74"/>
      <c r="D6" s="74"/>
      <c r="E6" s="74"/>
      <c r="F6" s="13"/>
      <c r="G6" s="13"/>
      <c r="H6" s="13"/>
      <c r="I6" s="13"/>
      <c r="J6" s="13"/>
      <c r="K6" s="13"/>
      <c r="L6" s="13"/>
    </row>
    <row r="7" spans="1:12" ht="16.5" customHeight="1" x14ac:dyDescent="0.25">
      <c r="A7" s="101" t="s">
        <v>89</v>
      </c>
      <c r="B7" s="101"/>
      <c r="C7" s="101"/>
      <c r="D7" s="101"/>
      <c r="E7" s="101"/>
      <c r="F7" s="13"/>
      <c r="G7" s="13"/>
      <c r="H7" s="13"/>
      <c r="I7" s="13"/>
      <c r="J7" s="13"/>
      <c r="K7" s="13"/>
      <c r="L7" s="13"/>
    </row>
    <row r="8" spans="1:12" ht="14.25" customHeight="1" x14ac:dyDescent="0.25">
      <c r="A8" s="74" t="s">
        <v>19</v>
      </c>
      <c r="B8" s="74"/>
      <c r="C8" s="74"/>
      <c r="D8" s="74"/>
      <c r="E8" s="74"/>
      <c r="F8" s="13"/>
      <c r="G8" s="13"/>
      <c r="H8" s="13"/>
      <c r="I8" s="13"/>
      <c r="J8" s="13"/>
      <c r="K8" s="13"/>
      <c r="L8" s="13"/>
    </row>
    <row r="9" spans="1:12" ht="14.25" customHeight="1" x14ac:dyDescent="0.25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</row>
    <row r="10" spans="1:12" ht="15.75" x14ac:dyDescent="0.2">
      <c r="B10" s="62" t="s">
        <v>29</v>
      </c>
      <c r="C10" s="62" t="s">
        <v>31</v>
      </c>
      <c r="D10" s="36" t="s">
        <v>32</v>
      </c>
      <c r="E10" s="36" t="s">
        <v>13</v>
      </c>
    </row>
    <row r="11" spans="1:12" ht="30" x14ac:dyDescent="0.2">
      <c r="B11" s="37">
        <v>1</v>
      </c>
      <c r="C11" s="34" t="s">
        <v>96</v>
      </c>
      <c r="D11" s="63" t="s">
        <v>34</v>
      </c>
      <c r="E11" s="35" t="s">
        <v>62</v>
      </c>
    </row>
    <row r="12" spans="1:12" ht="15.75" x14ac:dyDescent="0.2">
      <c r="B12" s="17">
        <v>2</v>
      </c>
      <c r="C12" s="34" t="s">
        <v>97</v>
      </c>
      <c r="D12" s="63" t="s">
        <v>34</v>
      </c>
      <c r="E12" s="62" t="s">
        <v>62</v>
      </c>
    </row>
    <row r="13" spans="1:12" ht="15.75" x14ac:dyDescent="0.2">
      <c r="B13" s="17">
        <v>3</v>
      </c>
      <c r="C13" s="34" t="s">
        <v>98</v>
      </c>
      <c r="D13" s="63" t="s">
        <v>34</v>
      </c>
      <c r="E13" s="62" t="s">
        <v>62</v>
      </c>
    </row>
    <row r="14" spans="1:12" ht="15.75" x14ac:dyDescent="0.2">
      <c r="B14" s="17">
        <v>4</v>
      </c>
      <c r="C14" s="34" t="s">
        <v>99</v>
      </c>
      <c r="D14" s="63" t="s">
        <v>34</v>
      </c>
      <c r="E14" s="62" t="s">
        <v>62</v>
      </c>
    </row>
    <row r="15" spans="1:12" ht="30" x14ac:dyDescent="0.2">
      <c r="B15" s="17">
        <v>5</v>
      </c>
      <c r="C15" s="37" t="s">
        <v>100</v>
      </c>
      <c r="D15" s="63" t="s">
        <v>34</v>
      </c>
      <c r="E15" s="34" t="s">
        <v>34</v>
      </c>
    </row>
    <row r="16" spans="1:12" x14ac:dyDescent="0.2">
      <c r="B16" s="17">
        <v>6</v>
      </c>
      <c r="C16" s="34" t="s">
        <v>101</v>
      </c>
      <c r="D16" s="63" t="s">
        <v>34</v>
      </c>
      <c r="E16" s="63" t="s">
        <v>34</v>
      </c>
    </row>
    <row r="17" spans="2:6" x14ac:dyDescent="0.2">
      <c r="B17" s="34">
        <v>7</v>
      </c>
      <c r="C17" s="34" t="s">
        <v>102</v>
      </c>
      <c r="D17" s="63" t="s">
        <v>34</v>
      </c>
      <c r="E17" s="34" t="s">
        <v>34</v>
      </c>
    </row>
    <row r="18" spans="2:6" x14ac:dyDescent="0.2">
      <c r="B18" s="17">
        <v>8</v>
      </c>
      <c r="C18" s="34" t="s">
        <v>103</v>
      </c>
      <c r="D18" s="63" t="s">
        <v>34</v>
      </c>
      <c r="E18" s="34" t="s">
        <v>34</v>
      </c>
    </row>
    <row r="19" spans="2:6" ht="15.75" x14ac:dyDescent="0.2">
      <c r="B19" s="17">
        <v>9</v>
      </c>
      <c r="C19" s="34" t="s">
        <v>104</v>
      </c>
      <c r="D19" s="63" t="s">
        <v>34</v>
      </c>
      <c r="E19" s="35" t="s">
        <v>62</v>
      </c>
    </row>
    <row r="20" spans="2:6" x14ac:dyDescent="0.2">
      <c r="B20" s="17">
        <v>10</v>
      </c>
      <c r="C20" s="34" t="s">
        <v>105</v>
      </c>
      <c r="D20" s="63" t="s">
        <v>34</v>
      </c>
      <c r="E20" s="34" t="s">
        <v>34</v>
      </c>
    </row>
    <row r="21" spans="2:6" x14ac:dyDescent="0.2">
      <c r="B21" s="17">
        <v>11</v>
      </c>
      <c r="C21" s="34" t="s">
        <v>106</v>
      </c>
      <c r="D21" s="63" t="s">
        <v>34</v>
      </c>
      <c r="E21" s="34" t="s">
        <v>34</v>
      </c>
    </row>
    <row r="22" spans="2:6" x14ac:dyDescent="0.2">
      <c r="B22" s="17">
        <v>12</v>
      </c>
      <c r="C22" s="34" t="s">
        <v>251</v>
      </c>
      <c r="D22" s="63" t="s">
        <v>34</v>
      </c>
      <c r="E22" s="34" t="s">
        <v>34</v>
      </c>
    </row>
    <row r="23" spans="2:6" ht="15.75" x14ac:dyDescent="0.2">
      <c r="B23" s="17">
        <v>13</v>
      </c>
      <c r="C23" s="34" t="s">
        <v>108</v>
      </c>
      <c r="D23" s="63" t="s">
        <v>34</v>
      </c>
      <c r="E23" s="35" t="s">
        <v>62</v>
      </c>
    </row>
    <row r="24" spans="2:6" ht="15.75" x14ac:dyDescent="0.2">
      <c r="B24" s="17">
        <v>14</v>
      </c>
      <c r="C24" s="34" t="s">
        <v>109</v>
      </c>
      <c r="D24" s="63" t="s">
        <v>34</v>
      </c>
      <c r="E24" s="35" t="s">
        <v>62</v>
      </c>
    </row>
    <row r="25" spans="2:6" ht="15.75" x14ac:dyDescent="0.2">
      <c r="B25" s="17">
        <v>15</v>
      </c>
      <c r="C25" s="34" t="s">
        <v>110</v>
      </c>
      <c r="D25" s="63" t="s">
        <v>34</v>
      </c>
      <c r="E25" s="35" t="s">
        <v>62</v>
      </c>
    </row>
    <row r="26" spans="2:6" ht="30" x14ac:dyDescent="0.2">
      <c r="B26" s="17">
        <v>16</v>
      </c>
      <c r="C26" s="34" t="s">
        <v>111</v>
      </c>
      <c r="D26" s="63" t="s">
        <v>34</v>
      </c>
      <c r="E26" s="35" t="s">
        <v>62</v>
      </c>
    </row>
    <row r="29" spans="2:6" ht="57" customHeight="1" x14ac:dyDescent="0.2">
      <c r="C29" s="100" t="s">
        <v>49</v>
      </c>
      <c r="D29" s="100"/>
      <c r="E29" s="100"/>
      <c r="F29" s="100"/>
    </row>
    <row r="30" spans="2:6" ht="54.75" customHeight="1" x14ac:dyDescent="0.2">
      <c r="B30" s="99" t="s">
        <v>90</v>
      </c>
      <c r="C30" s="99"/>
      <c r="D30" s="99"/>
      <c r="E30" s="99"/>
      <c r="F30" s="99"/>
    </row>
  </sheetData>
  <mergeCells count="6">
    <mergeCell ref="B30:F30"/>
    <mergeCell ref="C29:F29"/>
    <mergeCell ref="A5:E5"/>
    <mergeCell ref="A6:E6"/>
    <mergeCell ref="A7:E7"/>
    <mergeCell ref="A8:E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41" scale="6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9"/>
  <sheetViews>
    <sheetView workbookViewId="0">
      <selection activeCell="G11" sqref="G11"/>
    </sheetView>
  </sheetViews>
  <sheetFormatPr baseColWidth="10" defaultRowHeight="15" x14ac:dyDescent="0.25"/>
  <cols>
    <col min="1" max="1" width="12.7109375" bestFit="1" customWidth="1"/>
    <col min="2" max="2" width="27.28515625" customWidth="1"/>
    <col min="3" max="3" width="22.85546875" customWidth="1"/>
    <col min="4" max="4" width="22" customWidth="1"/>
    <col min="5" max="5" width="17.5703125" customWidth="1"/>
    <col min="6" max="6" width="19.7109375" customWidth="1"/>
    <col min="7" max="7" width="26.7109375" customWidth="1"/>
    <col min="8" max="8" width="26.140625" customWidth="1"/>
  </cols>
  <sheetData>
    <row r="2" spans="1:8" ht="135" x14ac:dyDescent="0.25">
      <c r="A2" s="65">
        <v>1245747289</v>
      </c>
      <c r="B2" s="64" t="s">
        <v>77</v>
      </c>
      <c r="C2" s="53"/>
      <c r="D2" s="53"/>
      <c r="F2" s="64" t="s">
        <v>78</v>
      </c>
      <c r="G2" s="40"/>
      <c r="H2" s="40"/>
    </row>
    <row r="3" spans="1:8" ht="15" customHeight="1" x14ac:dyDescent="0.25">
      <c r="B3" s="53"/>
      <c r="C3" s="53" t="s">
        <v>81</v>
      </c>
      <c r="D3" s="53" t="s">
        <v>82</v>
      </c>
      <c r="F3" s="40"/>
      <c r="G3" s="40" t="s">
        <v>83</v>
      </c>
      <c r="H3" s="40" t="s">
        <v>84</v>
      </c>
    </row>
    <row r="4" spans="1:8" x14ac:dyDescent="0.25">
      <c r="B4" s="54">
        <v>1245747289</v>
      </c>
      <c r="C4" s="55">
        <v>0.05</v>
      </c>
      <c r="D4" s="55">
        <v>0.95</v>
      </c>
      <c r="F4" s="54">
        <v>1245747289</v>
      </c>
      <c r="G4" s="41">
        <v>0.5</v>
      </c>
      <c r="H4" s="41">
        <v>0.5</v>
      </c>
    </row>
    <row r="5" spans="1:8" x14ac:dyDescent="0.25">
      <c r="B5" s="53"/>
      <c r="C5" s="56">
        <f>+B4*C4</f>
        <v>62287364.450000003</v>
      </c>
      <c r="D5" s="56">
        <f>+D4*B4</f>
        <v>1183459924.55</v>
      </c>
      <c r="F5" s="40"/>
      <c r="G5" s="42">
        <f>+G4*F4</f>
        <v>622873644.5</v>
      </c>
      <c r="H5" s="42">
        <f>+H4*F4</f>
        <v>622873644.5</v>
      </c>
    </row>
    <row r="6" spans="1:8" x14ac:dyDescent="0.25">
      <c r="B6" s="53"/>
      <c r="C6" s="56"/>
      <c r="D6" s="56"/>
      <c r="F6" s="40"/>
      <c r="G6" s="42"/>
      <c r="H6" s="42"/>
    </row>
    <row r="7" spans="1:8" x14ac:dyDescent="0.25">
      <c r="B7" s="53" t="s">
        <v>63</v>
      </c>
      <c r="C7" s="56">
        <v>93235834.267463341</v>
      </c>
      <c r="D7" s="56">
        <v>318758551.01700002</v>
      </c>
      <c r="F7" s="40" t="s">
        <v>63</v>
      </c>
      <c r="G7" s="42"/>
      <c r="H7" s="42"/>
    </row>
    <row r="8" spans="1:8" x14ac:dyDescent="0.25">
      <c r="B8" s="53"/>
      <c r="C8" s="56">
        <v>38528215.936882131</v>
      </c>
      <c r="D8" s="56">
        <v>0</v>
      </c>
      <c r="F8" s="40"/>
      <c r="G8" s="42"/>
      <c r="H8" s="42"/>
    </row>
    <row r="9" spans="1:8" x14ac:dyDescent="0.25">
      <c r="B9" s="53"/>
      <c r="C9" s="56"/>
      <c r="D9" s="56">
        <v>323237737.28814787</v>
      </c>
      <c r="F9" s="40"/>
      <c r="G9" s="42"/>
      <c r="H9" s="42"/>
    </row>
    <row r="10" spans="1:8" x14ac:dyDescent="0.25">
      <c r="B10" s="53"/>
      <c r="C10" s="56"/>
      <c r="D10" s="56">
        <v>737939448.43931222</v>
      </c>
      <c r="F10" s="40"/>
      <c r="G10" s="42"/>
      <c r="H10" s="42"/>
    </row>
    <row r="11" spans="1:8" x14ac:dyDescent="0.25">
      <c r="B11" s="53"/>
      <c r="C11" s="56"/>
      <c r="D11" s="56"/>
      <c r="F11" s="40"/>
      <c r="G11" s="42"/>
      <c r="H11" s="42"/>
    </row>
    <row r="12" spans="1:8" x14ac:dyDescent="0.25">
      <c r="B12" s="53"/>
      <c r="C12" s="56"/>
      <c r="D12" s="56"/>
      <c r="F12" s="40"/>
      <c r="G12" s="42"/>
      <c r="H12" s="42"/>
    </row>
    <row r="13" spans="1:8" x14ac:dyDescent="0.25">
      <c r="B13" s="53"/>
      <c r="C13" s="56">
        <f>SUM(C7:C12)</f>
        <v>131764050.20434546</v>
      </c>
      <c r="D13" s="56">
        <f>SUM(D7:D12)</f>
        <v>1379935736.7444601</v>
      </c>
      <c r="F13" s="40"/>
      <c r="G13" s="42">
        <f>SUM(G7:G12)</f>
        <v>0</v>
      </c>
      <c r="H13" s="42">
        <f>SUM(H7:H12)</f>
        <v>0</v>
      </c>
    </row>
    <row r="14" spans="1:8" x14ac:dyDescent="0.25">
      <c r="B14" s="53"/>
      <c r="C14" s="57" t="str">
        <f>+IF(C13&lt;C5,"MAL","BIEN")</f>
        <v>BIEN</v>
      </c>
      <c r="D14" s="53" t="str">
        <f>+IF(D13&lt;D5,"MAL","BIEN")</f>
        <v>BIEN</v>
      </c>
      <c r="F14" s="40"/>
      <c r="G14" s="40" t="str">
        <f>+IF(G13&lt;G5,"MAL","BIEN")</f>
        <v>MAL</v>
      </c>
      <c r="H14" s="40" t="str">
        <f>+IF(H13&lt;H5,"MAL","BIEN")</f>
        <v>MAL</v>
      </c>
    </row>
    <row r="17" spans="2:8" ht="135" x14ac:dyDescent="0.25">
      <c r="B17" s="58" t="s">
        <v>79</v>
      </c>
      <c r="C17" s="58"/>
      <c r="D17" s="58"/>
      <c r="E17" s="58"/>
      <c r="F17" s="40"/>
      <c r="G17" s="40"/>
      <c r="H17" s="40"/>
    </row>
    <row r="18" spans="2:8" x14ac:dyDescent="0.25">
      <c r="B18" s="40"/>
      <c r="C18" s="58" t="s">
        <v>85</v>
      </c>
      <c r="D18" s="58" t="s">
        <v>86</v>
      </c>
      <c r="E18" s="58" t="s">
        <v>87</v>
      </c>
      <c r="F18" s="40"/>
      <c r="G18" s="40"/>
      <c r="H18" s="40"/>
    </row>
    <row r="19" spans="2:8" x14ac:dyDescent="0.25">
      <c r="B19" s="54">
        <v>1245747289</v>
      </c>
      <c r="C19" s="66">
        <v>0.70309999999999995</v>
      </c>
      <c r="D19" s="66">
        <v>0.17810000000000001</v>
      </c>
      <c r="E19" s="66">
        <v>0.1188</v>
      </c>
      <c r="F19" s="54"/>
      <c r="G19" s="41"/>
      <c r="H19" s="41"/>
    </row>
    <row r="20" spans="2:8" x14ac:dyDescent="0.25">
      <c r="B20" s="40"/>
      <c r="C20" s="42">
        <f>+C19*B19</f>
        <v>875884918.89589989</v>
      </c>
      <c r="D20" s="42">
        <f>+D19*B19</f>
        <v>221867592.17090002</v>
      </c>
      <c r="E20" s="42">
        <f>+E19*B19</f>
        <v>147994777.9332</v>
      </c>
      <c r="F20" s="40"/>
      <c r="G20" s="42"/>
      <c r="H20" s="42"/>
    </row>
    <row r="21" spans="2:8" x14ac:dyDescent="0.25">
      <c r="B21" s="40"/>
      <c r="C21" s="42"/>
      <c r="D21" s="42"/>
      <c r="E21" s="42"/>
      <c r="F21" s="40"/>
      <c r="G21" s="42"/>
      <c r="H21" s="42"/>
    </row>
    <row r="22" spans="2:8" x14ac:dyDescent="0.25">
      <c r="B22" s="40" t="s">
        <v>63</v>
      </c>
      <c r="C22" s="42"/>
      <c r="D22" s="42"/>
      <c r="E22" s="42"/>
      <c r="F22" s="40"/>
      <c r="G22" s="42"/>
      <c r="H22" s="42"/>
    </row>
    <row r="23" spans="2:8" x14ac:dyDescent="0.25">
      <c r="B23" s="40"/>
      <c r="C23" s="42"/>
      <c r="D23" s="42"/>
      <c r="E23" s="42"/>
      <c r="F23" s="40"/>
      <c r="G23" s="42"/>
      <c r="H23" s="42"/>
    </row>
    <row r="24" spans="2:8" x14ac:dyDescent="0.25">
      <c r="B24" s="40"/>
      <c r="C24" s="42"/>
      <c r="D24" s="42"/>
      <c r="E24" s="42"/>
      <c r="F24" s="40"/>
      <c r="G24" s="42"/>
      <c r="H24" s="42"/>
    </row>
    <row r="25" spans="2:8" x14ac:dyDescent="0.25">
      <c r="B25" s="40"/>
      <c r="C25" s="42"/>
      <c r="D25" s="42"/>
      <c r="E25" s="42"/>
      <c r="F25" s="40"/>
      <c r="G25" s="42"/>
      <c r="H25" s="42"/>
    </row>
    <row r="26" spans="2:8" x14ac:dyDescent="0.25">
      <c r="B26" s="40"/>
      <c r="C26" s="42"/>
      <c r="D26" s="42"/>
      <c r="E26" s="42"/>
      <c r="F26" s="40"/>
      <c r="G26" s="42"/>
      <c r="H26" s="42"/>
    </row>
    <row r="27" spans="2:8" x14ac:dyDescent="0.25">
      <c r="B27" s="40"/>
      <c r="C27" s="42"/>
      <c r="D27" s="42"/>
      <c r="E27" s="42"/>
      <c r="F27" s="40"/>
      <c r="G27" s="42"/>
      <c r="H27" s="42"/>
    </row>
    <row r="28" spans="2:8" x14ac:dyDescent="0.25">
      <c r="B28" s="40"/>
      <c r="C28" s="42">
        <f>SUM(C22:C27)</f>
        <v>0</v>
      </c>
      <c r="D28" s="42">
        <f>SUM(D22:D27)</f>
        <v>0</v>
      </c>
      <c r="E28" s="42">
        <f>SUM(E22:E27)</f>
        <v>0</v>
      </c>
      <c r="F28" s="40"/>
      <c r="G28" s="42"/>
      <c r="H28" s="42"/>
    </row>
    <row r="29" spans="2:8" x14ac:dyDescent="0.25">
      <c r="B29" s="40"/>
      <c r="C29" s="40" t="str">
        <f>+IF(C28&lt;C20,"MAL","BIEN")</f>
        <v>MAL</v>
      </c>
      <c r="D29" s="40" t="str">
        <f>+IF(D28&lt;D20,"MAL","BIEN")</f>
        <v>MAL</v>
      </c>
      <c r="E29" s="40" t="str">
        <f>+IF(E28&lt;E20,"MAL","BIEN")</f>
        <v>MAL</v>
      </c>
      <c r="F29" s="40"/>
      <c r="G29" s="40"/>
      <c r="H29" s="40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OFRECI TECNICO </vt:lpstr>
      <vt:lpstr>EXPERIENCIA </vt:lpstr>
      <vt:lpstr>RESUMEN </vt:lpstr>
      <vt:lpstr>Hoja1</vt:lpstr>
      <vt:lpstr>'EXPERIENCIA '!Área_de_impresión</vt:lpstr>
      <vt:lpstr>'OFRECI TECNICO '!Área_de_impresión</vt:lpstr>
      <vt:lpstr>'RESUMEN '!Área_de_impresión</vt:lpstr>
    </vt:vector>
  </TitlesOfParts>
  <Company>sed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kplazas</dc:creator>
  <cp:lastModifiedBy>Usuario de Windows</cp:lastModifiedBy>
  <cp:lastPrinted>2018-09-20T13:00:41Z</cp:lastPrinted>
  <dcterms:created xsi:type="dcterms:W3CDTF">2012-11-02T21:10:59Z</dcterms:created>
  <dcterms:modified xsi:type="dcterms:W3CDTF">2018-09-20T20:08:48Z</dcterms:modified>
</cp:coreProperties>
</file>