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2018\Sec_SO\Direccion Seguridad y Supervision\precontractuales\18001259 H1 MEJORAMIENTO DISPOSICIÓN RESIDUOS SÓLIDOS APTOS\DOCUMENTOS PUBLICAR PRE\"/>
    </mc:Choice>
  </mc:AlternateContent>
  <bookViews>
    <workbookView xWindow="0" yWindow="0" windowWidth="28800" windowHeight="12210" tabRatio="1000"/>
  </bookViews>
  <sheets>
    <sheet name="ESTUDIO DE MERCADO" sheetId="25" r:id="rId1"/>
    <sheet name="Hoja2" sheetId="29" r:id="rId2"/>
    <sheet name="Hoja1" sheetId="28" r:id="rId3"/>
  </sheets>
  <calcPr calcId="179017"/>
  <fileRecoveryPr autoRecover="0"/>
</workbook>
</file>

<file path=xl/calcChain.xml><?xml version="1.0" encoding="utf-8"?>
<calcChain xmlns="http://schemas.openxmlformats.org/spreadsheetml/2006/main">
  <c r="H6" i="25" l="1"/>
  <c r="J6" i="25" s="1"/>
  <c r="H5" i="25"/>
  <c r="J5" i="25" s="1"/>
  <c r="I5" i="25"/>
  <c r="I6" i="25"/>
  <c r="I7" i="25"/>
  <c r="M4" i="25"/>
  <c r="I4" i="25"/>
  <c r="N4" i="25"/>
  <c r="H4" i="25"/>
  <c r="J4" i="25" s="1"/>
  <c r="L4" i="25"/>
  <c r="M7" i="25" l="1"/>
  <c r="Q5" i="25"/>
  <c r="Q6" i="25"/>
  <c r="M6" i="25"/>
  <c r="L6" i="25"/>
  <c r="Q4" i="25"/>
  <c r="N6" i="25" l="1"/>
  <c r="B5" i="25"/>
  <c r="B6" i="25" l="1"/>
  <c r="B7" i="25" s="1"/>
  <c r="M5" i="25" l="1"/>
  <c r="M8" i="25" s="1"/>
  <c r="L9" i="25" s="1"/>
  <c r="I8" i="25"/>
  <c r="H9" i="25" s="1"/>
  <c r="H7" i="25"/>
  <c r="Q7" i="25"/>
  <c r="P5" i="25"/>
  <c r="P6" i="25"/>
  <c r="P7" i="25"/>
  <c r="P4" i="25"/>
  <c r="J7" i="25" l="1"/>
  <c r="H8" i="25"/>
  <c r="H10" i="25" s="1"/>
  <c r="Q8" i="25"/>
  <c r="P9" i="25" s="1"/>
  <c r="R7" i="25"/>
  <c r="R5" i="25"/>
  <c r="R6" i="25"/>
  <c r="P8" i="25"/>
  <c r="R4" i="25"/>
  <c r="J8" i="25" l="1"/>
  <c r="P10" i="25"/>
  <c r="R8" i="25"/>
  <c r="L7" i="25"/>
  <c r="N7" i="25" s="1"/>
  <c r="L5" i="25"/>
  <c r="N5" i="25" l="1"/>
  <c r="L8" i="25"/>
  <c r="L10" i="25" s="1"/>
  <c r="N8" i="25" l="1"/>
</calcChain>
</file>

<file path=xl/sharedStrings.xml><?xml version="1.0" encoding="utf-8"?>
<sst xmlns="http://schemas.openxmlformats.org/spreadsheetml/2006/main" count="37" uniqueCount="21">
  <si>
    <t>DESCRIPCION</t>
  </si>
  <si>
    <t>VALOR UNITARIO</t>
  </si>
  <si>
    <t>TOTAL</t>
  </si>
  <si>
    <t>CANT. TOTAL</t>
  </si>
  <si>
    <t>SAN ANDRES Y PROVIDENCIA</t>
  </si>
  <si>
    <t>OTRAS SANIDADES</t>
  </si>
  <si>
    <t>SUBTOTAL</t>
  </si>
  <si>
    <r>
      <rPr>
        <b/>
        <sz val="10"/>
        <color rgb="FFFF0000"/>
        <rFont val="Arial Narrow"/>
        <family val="2"/>
      </rPr>
      <t>NOTA:</t>
    </r>
    <r>
      <rPr>
        <sz val="10"/>
        <rFont val="Arial Narrow"/>
        <family val="2"/>
      </rPr>
      <t xml:space="preserve"> LOS EQUIPOS CON DESTINO A SAN ANDRES Y PROVIDENCIA SON EXCENTOS DE IVA DE ACUERDO A LA LEY 47 DE 1993, ARTÍCULO 22</t>
    </r>
  </si>
  <si>
    <t>CÓDIGO UNSPSC</t>
  </si>
  <si>
    <t xml:space="preserve">ESTUDIO DE MERCADO </t>
  </si>
  <si>
    <t>NECESIDADES</t>
  </si>
  <si>
    <t>SUB TOTAL</t>
  </si>
  <si>
    <t>IVA (19%)</t>
  </si>
  <si>
    <t>ITEM</t>
  </si>
  <si>
    <t>EcoBOX</t>
  </si>
  <si>
    <t>EcoSMART</t>
  </si>
  <si>
    <t>CJS canecas y CIA LTDA</t>
  </si>
  <si>
    <t>Punto ecologcio de 2 compartimientos</t>
  </si>
  <si>
    <t>Caneca de pedal pequeña (papeleras para baño)</t>
  </si>
  <si>
    <t>Punto ecologico Ref. Arbol de papel</t>
  </si>
  <si>
    <t>Envio e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</si>
</sst>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b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2" borderId="0" xfId="1" applyNumberFormat="1" applyFont="1" applyFill="1" applyAlignment="1">
      <alignment vertical="center"/>
    </xf>
    <xf numFmtId="165" fontId="2" fillId="3" borderId="0" xfId="1" applyNumberFormat="1" applyFont="1" applyFill="1" applyAlignment="1">
      <alignment vertical="center"/>
    </xf>
    <xf numFmtId="165" fontId="2" fillId="3" borderId="2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vertical="center" wrapText="1"/>
    </xf>
    <xf numFmtId="0" fontId="2" fillId="4" borderId="0" xfId="0" applyFont="1" applyFill="1"/>
    <xf numFmtId="165" fontId="2" fillId="0" borderId="2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3" fillId="4" borderId="4" xfId="1" applyNumberFormat="1" applyFont="1" applyFill="1" applyBorder="1" applyAlignment="1">
      <alignment horizontal="center" vertical="center" textRotation="90" wrapText="1"/>
    </xf>
    <xf numFmtId="0" fontId="3" fillId="0" borderId="0" xfId="0" applyFont="1" applyFill="1"/>
    <xf numFmtId="0" fontId="2" fillId="5" borderId="0" xfId="0" applyFont="1" applyFill="1"/>
    <xf numFmtId="0" fontId="3" fillId="6" borderId="4" xfId="0" applyFont="1" applyFill="1" applyBorder="1" applyAlignment="1">
      <alignment horizontal="center" vertical="center" textRotation="90" wrapText="1"/>
    </xf>
    <xf numFmtId="165" fontId="3" fillId="6" borderId="4" xfId="1" applyNumberFormat="1" applyFont="1" applyFill="1" applyBorder="1" applyAlignment="1">
      <alignment horizontal="center" vertical="center" textRotation="90" wrapText="1"/>
    </xf>
    <xf numFmtId="165" fontId="2" fillId="6" borderId="2" xfId="1" applyNumberFormat="1" applyFont="1" applyFill="1" applyBorder="1" applyAlignment="1">
      <alignment horizontal="center" vertical="center" wrapText="1"/>
    </xf>
    <xf numFmtId="0" fontId="2" fillId="6" borderId="0" xfId="0" applyFont="1" applyFill="1"/>
    <xf numFmtId="0" fontId="3" fillId="3" borderId="4" xfId="0" applyFont="1" applyFill="1" applyBorder="1" applyAlignment="1">
      <alignment horizontal="center" vertical="center" textRotation="90" wrapText="1"/>
    </xf>
    <xf numFmtId="165" fontId="3" fillId="3" borderId="4" xfId="1" applyNumberFormat="1" applyFont="1" applyFill="1" applyBorder="1" applyAlignment="1">
      <alignment horizontal="center" vertical="center" textRotation="90" wrapText="1"/>
    </xf>
    <xf numFmtId="165" fontId="2" fillId="4" borderId="2" xfId="1" applyNumberFormat="1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vertical="center"/>
    </xf>
    <xf numFmtId="165" fontId="2" fillId="4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vertical="center"/>
    </xf>
    <xf numFmtId="165" fontId="2" fillId="4" borderId="0" xfId="1" applyNumberFormat="1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 textRotation="90" wrapText="1"/>
    </xf>
    <xf numFmtId="0" fontId="3" fillId="0" borderId="8" xfId="0" applyFont="1" applyFill="1" applyBorder="1" applyAlignment="1">
      <alignment horizontal="center" vertical="center" textRotation="90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vertical="center" wrapText="1"/>
    </xf>
    <xf numFmtId="165" fontId="3" fillId="4" borderId="1" xfId="1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165" fontId="3" fillId="6" borderId="1" xfId="0" applyNumberFormat="1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4" borderId="5" xfId="1" applyNumberFormat="1" applyFont="1" applyFill="1" applyBorder="1" applyAlignment="1">
      <alignment horizontal="center" vertical="center"/>
    </xf>
    <xf numFmtId="165" fontId="3" fillId="4" borderId="6" xfId="1" applyNumberFormat="1" applyFont="1" applyFill="1" applyBorder="1" applyAlignment="1">
      <alignment horizontal="center" vertical="center"/>
    </xf>
    <xf numFmtId="165" fontId="3" fillId="4" borderId="3" xfId="1" applyNumberFormat="1" applyFont="1" applyFill="1" applyBorder="1" applyAlignment="1">
      <alignment horizontal="center" vertical="center"/>
    </xf>
    <xf numFmtId="165" fontId="3" fillId="3" borderId="5" xfId="1" applyNumberFormat="1" applyFont="1" applyFill="1" applyBorder="1" applyAlignment="1">
      <alignment horizontal="center" vertical="center"/>
    </xf>
    <xf numFmtId="165" fontId="3" fillId="3" borderId="6" xfId="1" applyNumberFormat="1" applyFont="1" applyFill="1" applyBorder="1" applyAlignment="1">
      <alignment horizontal="center" vertical="center"/>
    </xf>
    <xf numFmtId="165" fontId="3" fillId="3" borderId="3" xfId="1" applyNumberFormat="1" applyFont="1" applyFill="1" applyBorder="1" applyAlignment="1">
      <alignment horizontal="center" vertical="center"/>
    </xf>
    <xf numFmtId="165" fontId="7" fillId="6" borderId="5" xfId="1" applyNumberFormat="1" applyFont="1" applyFill="1" applyBorder="1" applyAlignment="1">
      <alignment horizontal="center" vertical="center"/>
    </xf>
    <xf numFmtId="165" fontId="7" fillId="6" borderId="6" xfId="1" applyNumberFormat="1" applyFont="1" applyFill="1" applyBorder="1" applyAlignment="1">
      <alignment horizontal="center" vertical="center"/>
    </xf>
    <xf numFmtId="165" fontId="7" fillId="6" borderId="3" xfId="1" applyNumberFormat="1" applyFont="1" applyFill="1" applyBorder="1" applyAlignment="1">
      <alignment horizontal="center" vertical="center"/>
    </xf>
  </cellXfs>
  <cellStyles count="3">
    <cellStyle name="Millares" xfId="1" builtinId="3"/>
    <cellStyle name="Millares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C15"/>
  <sheetViews>
    <sheetView tabSelected="1" view="pageBreakPreview" zoomScale="115" zoomScaleNormal="100" zoomScaleSheetLayoutView="115" zoomScalePageLayoutView="160" workbookViewId="0">
      <selection activeCell="K21" sqref="K21"/>
    </sheetView>
  </sheetViews>
  <sheetFormatPr baseColWidth="10" defaultRowHeight="12.75" x14ac:dyDescent="0.2"/>
  <cols>
    <col min="1" max="1" width="7.85546875" style="7" customWidth="1"/>
    <col min="2" max="2" width="5.42578125" style="7" customWidth="1"/>
    <col min="3" max="3" width="29" style="1" customWidth="1"/>
    <col min="4" max="6" width="5" style="1" customWidth="1"/>
    <col min="7" max="7" width="9.5703125" style="14" customWidth="1"/>
    <col min="8" max="8" width="10.7109375" style="14" customWidth="1"/>
    <col min="9" max="9" width="9.85546875" style="14" customWidth="1"/>
    <col min="10" max="10" width="10.7109375" style="14" customWidth="1"/>
    <col min="11" max="11" width="9.7109375" style="9" customWidth="1"/>
    <col min="12" max="14" width="10.7109375" style="9" customWidth="1"/>
    <col min="15" max="18" width="11.42578125" style="8" customWidth="1"/>
    <col min="19" max="107" width="11.42578125" style="4"/>
    <col min="108" max="16384" width="11.42578125" style="1"/>
  </cols>
  <sheetData>
    <row r="1" spans="1:107" s="18" customFormat="1" ht="18" x14ac:dyDescent="0.2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07" ht="16.5" x14ac:dyDescent="0.2">
      <c r="A2" s="46" t="s">
        <v>10</v>
      </c>
      <c r="B2" s="47"/>
      <c r="C2" s="47"/>
      <c r="D2" s="47"/>
      <c r="E2" s="47"/>
      <c r="F2" s="48"/>
      <c r="G2" s="55" t="s">
        <v>14</v>
      </c>
      <c r="H2" s="56"/>
      <c r="I2" s="56"/>
      <c r="J2" s="57"/>
      <c r="K2" s="52" t="s">
        <v>15</v>
      </c>
      <c r="L2" s="53"/>
      <c r="M2" s="53"/>
      <c r="N2" s="54"/>
      <c r="O2" s="49" t="s">
        <v>16</v>
      </c>
      <c r="P2" s="50"/>
      <c r="Q2" s="50"/>
      <c r="R2" s="51"/>
    </row>
    <row r="3" spans="1:107" ht="66.75" customHeight="1" thickBot="1" x14ac:dyDescent="0.25">
      <c r="A3" s="31" t="s">
        <v>8</v>
      </c>
      <c r="B3" s="32" t="s">
        <v>13</v>
      </c>
      <c r="C3" s="33" t="s">
        <v>0</v>
      </c>
      <c r="D3" s="34" t="s">
        <v>4</v>
      </c>
      <c r="E3" s="34" t="s">
        <v>5</v>
      </c>
      <c r="F3" s="34" t="s">
        <v>3</v>
      </c>
      <c r="G3" s="20" t="s">
        <v>1</v>
      </c>
      <c r="H3" s="20" t="s">
        <v>6</v>
      </c>
      <c r="I3" s="21" t="s">
        <v>12</v>
      </c>
      <c r="J3" s="21" t="s">
        <v>2</v>
      </c>
      <c r="K3" s="24" t="s">
        <v>1</v>
      </c>
      <c r="L3" s="24" t="s">
        <v>6</v>
      </c>
      <c r="M3" s="25" t="s">
        <v>12</v>
      </c>
      <c r="N3" s="25" t="s">
        <v>2</v>
      </c>
      <c r="O3" s="17" t="s">
        <v>1</v>
      </c>
      <c r="P3" s="17" t="s">
        <v>6</v>
      </c>
      <c r="Q3" s="17" t="s">
        <v>12</v>
      </c>
      <c r="R3" s="17" t="s">
        <v>2</v>
      </c>
    </row>
    <row r="4" spans="1:107" s="19" customFormat="1" x14ac:dyDescent="0.2">
      <c r="A4" s="35"/>
      <c r="B4" s="35">
        <v>1</v>
      </c>
      <c r="C4" s="36" t="s">
        <v>17</v>
      </c>
      <c r="D4" s="15"/>
      <c r="E4" s="15"/>
      <c r="F4" s="15">
        <v>110</v>
      </c>
      <c r="G4" s="22">
        <v>1240000</v>
      </c>
      <c r="H4" s="22">
        <f>G4*F4</f>
        <v>136400000</v>
      </c>
      <c r="I4" s="22">
        <f>(G4*19%)*F4</f>
        <v>25916000</v>
      </c>
      <c r="J4" s="22">
        <f>H4+I4</f>
        <v>162316000</v>
      </c>
      <c r="K4" s="10">
        <v>1680000</v>
      </c>
      <c r="L4" s="10">
        <f>K4*F4</f>
        <v>184800000</v>
      </c>
      <c r="M4" s="10">
        <f>(K4*19%)*F4</f>
        <v>35112000</v>
      </c>
      <c r="N4" s="10">
        <f>L4+M4</f>
        <v>219912000</v>
      </c>
      <c r="O4" s="26">
        <v>1123000</v>
      </c>
      <c r="P4" s="27">
        <f t="shared" ref="P4:P7" si="0">O4*F4</f>
        <v>123530000</v>
      </c>
      <c r="Q4" s="27">
        <f>(O4*19%)*F4</f>
        <v>23470700</v>
      </c>
      <c r="R4" s="27">
        <f>P4+Q4</f>
        <v>147000700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</row>
    <row r="5" spans="1:107" s="19" customFormat="1" ht="25.5" x14ac:dyDescent="0.2">
      <c r="A5" s="16"/>
      <c r="B5" s="16">
        <f>B4+1</f>
        <v>2</v>
      </c>
      <c r="C5" s="2" t="s">
        <v>18</v>
      </c>
      <c r="D5" s="3"/>
      <c r="E5" s="3"/>
      <c r="F5" s="15">
        <v>320</v>
      </c>
      <c r="G5" s="22">
        <v>95000</v>
      </c>
      <c r="H5" s="22">
        <f>G5*F5</f>
        <v>30400000</v>
      </c>
      <c r="I5" s="22">
        <f t="shared" ref="I5:I7" si="1">(G5*19%)*F5</f>
        <v>5776000</v>
      </c>
      <c r="J5" s="22">
        <f>H5+I5</f>
        <v>36176000</v>
      </c>
      <c r="K5" s="11">
        <v>135000</v>
      </c>
      <c r="L5" s="10">
        <f t="shared" ref="L5:L7" si="2">K5*F5</f>
        <v>43200000</v>
      </c>
      <c r="M5" s="10">
        <f>(K5*19%)*F5</f>
        <v>8208000</v>
      </c>
      <c r="N5" s="10">
        <f t="shared" ref="N5:N8" si="3">L5+M5</f>
        <v>51408000</v>
      </c>
      <c r="O5" s="28">
        <v>230000</v>
      </c>
      <c r="P5" s="29">
        <f t="shared" si="0"/>
        <v>73600000</v>
      </c>
      <c r="Q5" s="29">
        <f>(O5*19%)*F5</f>
        <v>13984000</v>
      </c>
      <c r="R5" s="29">
        <f t="shared" ref="R5:R7" si="4">P5+Q5</f>
        <v>87584000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</row>
    <row r="6" spans="1:107" s="19" customFormat="1" x14ac:dyDescent="0.2">
      <c r="A6" s="16"/>
      <c r="B6" s="16">
        <f t="shared" ref="B6:B7" si="5">B5+1</f>
        <v>3</v>
      </c>
      <c r="C6" s="2" t="s">
        <v>19</v>
      </c>
      <c r="D6" s="3"/>
      <c r="E6" s="3"/>
      <c r="F6" s="15">
        <v>27</v>
      </c>
      <c r="G6" s="22">
        <v>1450000</v>
      </c>
      <c r="H6" s="22">
        <f>G6*F6</f>
        <v>39150000</v>
      </c>
      <c r="I6" s="22">
        <f t="shared" si="1"/>
        <v>7438500</v>
      </c>
      <c r="J6" s="22">
        <f>H6+I6</f>
        <v>46588500</v>
      </c>
      <c r="K6" s="11">
        <v>1630000</v>
      </c>
      <c r="L6" s="10">
        <f t="shared" si="2"/>
        <v>44010000</v>
      </c>
      <c r="M6" s="10">
        <f>(K6*19%)*F6</f>
        <v>8361900</v>
      </c>
      <c r="N6" s="10">
        <f t="shared" si="3"/>
        <v>52371900</v>
      </c>
      <c r="O6" s="28">
        <v>3000000</v>
      </c>
      <c r="P6" s="29">
        <f t="shared" si="0"/>
        <v>81000000</v>
      </c>
      <c r="Q6" s="29">
        <f>(O6*19%)*F6</f>
        <v>15390000</v>
      </c>
      <c r="R6" s="29">
        <f t="shared" si="4"/>
        <v>96390000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</row>
    <row r="7" spans="1:107" s="19" customFormat="1" x14ac:dyDescent="0.2">
      <c r="A7" s="16"/>
      <c r="B7" s="16">
        <f t="shared" si="5"/>
        <v>4</v>
      </c>
      <c r="C7" s="2" t="s">
        <v>20</v>
      </c>
      <c r="D7" s="3"/>
      <c r="E7" s="3"/>
      <c r="F7" s="15">
        <v>110</v>
      </c>
      <c r="G7" s="22">
        <v>360000</v>
      </c>
      <c r="H7" s="22">
        <f t="shared" ref="H7" si="6">G7*F7</f>
        <v>39600000</v>
      </c>
      <c r="I7" s="22">
        <f t="shared" si="1"/>
        <v>7524000</v>
      </c>
      <c r="J7" s="22">
        <f t="shared" ref="J7" si="7">H7+I7</f>
        <v>47124000</v>
      </c>
      <c r="K7" s="11">
        <v>480000</v>
      </c>
      <c r="L7" s="10">
        <f t="shared" si="2"/>
        <v>52800000</v>
      </c>
      <c r="M7" s="10">
        <f>(K7*19%)*F7</f>
        <v>10032000</v>
      </c>
      <c r="N7" s="10">
        <f t="shared" si="3"/>
        <v>62832000</v>
      </c>
      <c r="O7" s="28"/>
      <c r="P7" s="29">
        <f t="shared" si="0"/>
        <v>0</v>
      </c>
      <c r="Q7" s="29">
        <f t="shared" ref="Q7" si="8">(O7*19%)*E7</f>
        <v>0</v>
      </c>
      <c r="R7" s="29">
        <f t="shared" si="4"/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</row>
    <row r="8" spans="1:107" s="4" customFormat="1" x14ac:dyDescent="0.2">
      <c r="A8" s="42"/>
      <c r="B8" s="42"/>
      <c r="C8" s="42"/>
      <c r="D8" s="42"/>
      <c r="E8" s="42"/>
      <c r="F8" s="42"/>
      <c r="G8" s="41" t="s">
        <v>11</v>
      </c>
      <c r="H8" s="22">
        <f>SUM(H4:H7)</f>
        <v>245550000</v>
      </c>
      <c r="I8" s="22">
        <f>SUM(I4:I7)</f>
        <v>46654500</v>
      </c>
      <c r="J8" s="22">
        <f>H8+I8</f>
        <v>292204500</v>
      </c>
      <c r="K8" s="12" t="s">
        <v>11</v>
      </c>
      <c r="L8" s="10">
        <f>SUM(L4:L7)</f>
        <v>324810000</v>
      </c>
      <c r="M8" s="10">
        <f>SUM(M4:M7)</f>
        <v>61713900</v>
      </c>
      <c r="N8" s="10">
        <f t="shared" si="3"/>
        <v>386523900</v>
      </c>
      <c r="O8" s="29" t="s">
        <v>11</v>
      </c>
      <c r="P8" s="29">
        <f>SUM(P4:P7)</f>
        <v>278130000</v>
      </c>
      <c r="Q8" s="29">
        <f>SUM(Q4:Q7)</f>
        <v>52844700</v>
      </c>
      <c r="R8" s="29">
        <f>SUM(R4:R7)</f>
        <v>330974700</v>
      </c>
    </row>
    <row r="9" spans="1:107" s="4" customFormat="1" x14ac:dyDescent="0.2">
      <c r="A9" s="43"/>
      <c r="B9" s="43"/>
      <c r="C9" s="43"/>
      <c r="D9" s="43"/>
      <c r="E9" s="43"/>
      <c r="F9" s="43"/>
      <c r="G9" s="41" t="s">
        <v>12</v>
      </c>
      <c r="H9" s="22">
        <f>I8</f>
        <v>46654500</v>
      </c>
      <c r="I9" s="22"/>
      <c r="J9" s="22"/>
      <c r="K9" s="12" t="s">
        <v>12</v>
      </c>
      <c r="L9" s="11">
        <f>M8</f>
        <v>61713900</v>
      </c>
      <c r="M9" s="10"/>
      <c r="N9" s="10"/>
      <c r="O9" s="29" t="s">
        <v>12</v>
      </c>
      <c r="P9" s="29">
        <f>Q8</f>
        <v>52844700</v>
      </c>
      <c r="Q9" s="29"/>
      <c r="R9" s="29"/>
    </row>
    <row r="10" spans="1:107" ht="13.5" customHeight="1" x14ac:dyDescent="0.2">
      <c r="A10" s="43"/>
      <c r="B10" s="43"/>
      <c r="C10" s="43"/>
      <c r="D10" s="43"/>
      <c r="E10" s="43"/>
      <c r="F10" s="43"/>
      <c r="G10" s="39" t="s">
        <v>2</v>
      </c>
      <c r="H10" s="40">
        <f>H8+H9</f>
        <v>292204500</v>
      </c>
      <c r="I10" s="39"/>
      <c r="J10" s="39"/>
      <c r="K10" s="12" t="s">
        <v>2</v>
      </c>
      <c r="L10" s="37">
        <f>SUM(L8:L9)</f>
        <v>386523900</v>
      </c>
      <c r="M10" s="13"/>
      <c r="N10" s="13"/>
      <c r="O10" s="29" t="s">
        <v>2</v>
      </c>
      <c r="P10" s="38">
        <f>SUM(P8:P9)</f>
        <v>330974700</v>
      </c>
      <c r="Q10" s="29"/>
      <c r="R10" s="29"/>
    </row>
    <row r="11" spans="1:107" x14ac:dyDescent="0.2">
      <c r="A11" s="43"/>
      <c r="B11" s="43"/>
      <c r="C11" s="43"/>
      <c r="D11" s="43"/>
      <c r="E11" s="43"/>
      <c r="F11" s="43"/>
      <c r="G11" s="23"/>
      <c r="H11" s="23"/>
      <c r="I11" s="23"/>
      <c r="J11" s="23"/>
      <c r="O11" s="30"/>
      <c r="P11" s="30"/>
      <c r="Q11" s="30"/>
      <c r="R11" s="30"/>
    </row>
    <row r="12" spans="1:107" x14ac:dyDescent="0.2">
      <c r="A12" s="43"/>
      <c r="B12" s="43"/>
      <c r="C12" s="43"/>
      <c r="D12" s="43"/>
      <c r="E12" s="43"/>
      <c r="F12" s="43"/>
      <c r="G12" s="23"/>
      <c r="H12" s="23"/>
      <c r="I12" s="23"/>
      <c r="J12" s="23"/>
      <c r="O12" s="30"/>
      <c r="P12" s="30"/>
      <c r="Q12" s="30"/>
      <c r="R12" s="30"/>
    </row>
    <row r="13" spans="1:107" x14ac:dyDescent="0.2">
      <c r="A13" s="44" t="s">
        <v>7</v>
      </c>
      <c r="B13" s="44"/>
      <c r="C13" s="44"/>
      <c r="D13" s="44"/>
      <c r="E13" s="44"/>
      <c r="F13" s="44"/>
      <c r="G13" s="23"/>
      <c r="H13" s="23"/>
      <c r="I13" s="23"/>
      <c r="J13" s="23"/>
      <c r="O13" s="30"/>
      <c r="P13" s="30"/>
      <c r="Q13" s="30"/>
      <c r="R13" s="30"/>
    </row>
    <row r="14" spans="1:107" x14ac:dyDescent="0.2">
      <c r="A14" s="44"/>
      <c r="B14" s="44"/>
      <c r="C14" s="44"/>
      <c r="D14" s="44"/>
      <c r="E14" s="44"/>
      <c r="F14" s="44"/>
      <c r="G14" s="23"/>
      <c r="H14" s="23"/>
      <c r="I14" s="23"/>
      <c r="J14" s="23"/>
      <c r="O14" s="30"/>
      <c r="P14" s="30"/>
      <c r="Q14" s="30"/>
      <c r="R14" s="30"/>
    </row>
    <row r="15" spans="1:107" x14ac:dyDescent="0.2">
      <c r="A15" s="44"/>
      <c r="B15" s="44"/>
      <c r="C15" s="44"/>
      <c r="D15" s="44"/>
      <c r="E15" s="44"/>
      <c r="F15" s="44"/>
      <c r="G15" s="23"/>
      <c r="H15" s="23"/>
      <c r="I15" s="23"/>
      <c r="J15" s="23"/>
      <c r="O15" s="30"/>
      <c r="P15" s="30"/>
      <c r="Q15" s="30"/>
      <c r="R15" s="30"/>
    </row>
  </sheetData>
  <mergeCells count="7">
    <mergeCell ref="A8:F12"/>
    <mergeCell ref="A13:F15"/>
    <mergeCell ref="A1:R1"/>
    <mergeCell ref="A2:F2"/>
    <mergeCell ref="O2:R2"/>
    <mergeCell ref="K2:N2"/>
    <mergeCell ref="G2:J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7" orientation="landscape" r:id="rId1"/>
  <headerFooter>
    <oddFooter xml:space="preserve">&amp;C&amp;9&amp;K0066FF
</oddFooter>
  </headerFooter>
  <colBreaks count="1" manualBreakCount="1">
    <brk id="14" max="1048575" man="1"/>
  </colBreaks>
  <ignoredErrors>
    <ignoredError sqref="P8 R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"/>
  <sheetViews>
    <sheetView workbookViewId="0">
      <selection activeCell="C52" sqref="C52"/>
    </sheetView>
  </sheetViews>
  <sheetFormatPr baseColWidth="10" defaultRowHeight="12.75" x14ac:dyDescent="0.2"/>
  <cols>
    <col min="2" max="2" width="11.42578125" style="5"/>
    <col min="3" max="6" width="11.42578125" style="6"/>
  </cols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4" sqref="C44"/>
    </sheetView>
  </sheetViews>
  <sheetFormatPr baseColWidth="10"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Hoja2</vt:lpstr>
      <vt:lpstr>Hoja1</vt:lpstr>
    </vt:vector>
  </TitlesOfParts>
  <Company>AERONAUTICA CIVIL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AERONAUTICA CIVIL</dc:creator>
  <cp:lastModifiedBy>Marlene Henriquez Villarreal</cp:lastModifiedBy>
  <cp:lastPrinted>2018-03-14T15:59:04Z</cp:lastPrinted>
  <dcterms:created xsi:type="dcterms:W3CDTF">2007-04-02T15:12:37Z</dcterms:created>
  <dcterms:modified xsi:type="dcterms:W3CDTF">2018-10-01T16:14:16Z</dcterms:modified>
</cp:coreProperties>
</file>