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75" windowWidth="28515" windowHeight="12075"/>
  </bookViews>
  <sheets>
    <sheet name="Hoja1" sheetId="1" r:id="rId1"/>
    <sheet name="Hoja2" sheetId="2" r:id="rId2"/>
    <sheet name="Hoja3" sheetId="3" r:id="rId3"/>
  </sheets>
  <calcPr calcId="145621"/>
</workbook>
</file>

<file path=xl/calcChain.xml><?xml version="1.0" encoding="utf-8"?>
<calcChain xmlns="http://schemas.openxmlformats.org/spreadsheetml/2006/main">
  <c r="R7" i="1" l="1"/>
  <c r="K99" i="1"/>
  <c r="K194" i="1"/>
  <c r="N7" i="1"/>
  <c r="N8" i="1"/>
  <c r="N9" i="1"/>
  <c r="N10" i="1"/>
  <c r="O10" i="1" s="1"/>
  <c r="N11" i="1"/>
  <c r="O11" i="1" s="1"/>
  <c r="N12" i="1"/>
  <c r="N13" i="1"/>
  <c r="N99" i="1"/>
  <c r="O99" i="1" s="1"/>
  <c r="N113" i="1"/>
  <c r="N129" i="1"/>
  <c r="O129" i="1" s="1"/>
  <c r="N130" i="1"/>
  <c r="O130" i="1" s="1"/>
  <c r="N131" i="1"/>
  <c r="O131" i="1" s="1"/>
  <c r="N132" i="1"/>
  <c r="O132" i="1" s="1"/>
  <c r="N133" i="1"/>
  <c r="N134" i="1"/>
  <c r="O134" i="1" s="1"/>
  <c r="N135" i="1"/>
  <c r="O135" i="1" s="1"/>
  <c r="N136" i="1"/>
  <c r="N137" i="1"/>
  <c r="O137" i="1" s="1"/>
  <c r="N138" i="1"/>
  <c r="O138" i="1" s="1"/>
  <c r="N139" i="1"/>
  <c r="O139" i="1" s="1"/>
  <c r="N140" i="1"/>
  <c r="O140" i="1" s="1"/>
  <c r="N141" i="1"/>
  <c r="O141" i="1" s="1"/>
  <c r="N142" i="1"/>
  <c r="O142" i="1" s="1"/>
  <c r="N144" i="1"/>
  <c r="O144" i="1" s="1"/>
  <c r="N145" i="1"/>
  <c r="N146" i="1"/>
  <c r="O146" i="1" s="1"/>
  <c r="N147" i="1"/>
  <c r="O147" i="1" s="1"/>
  <c r="N148" i="1"/>
  <c r="O148" i="1" s="1"/>
  <c r="N149" i="1"/>
  <c r="N150" i="1"/>
  <c r="N151" i="1"/>
  <c r="N152" i="1"/>
  <c r="O152" i="1" s="1"/>
  <c r="N153" i="1"/>
  <c r="N154" i="1"/>
  <c r="O154" i="1" s="1"/>
  <c r="N159" i="1"/>
  <c r="N160" i="1"/>
  <c r="O160" i="1" s="1"/>
  <c r="N161" i="1"/>
  <c r="N162" i="1"/>
  <c r="O162" i="1" s="1"/>
  <c r="N163" i="1"/>
  <c r="N164" i="1"/>
  <c r="O164" i="1" s="1"/>
  <c r="N165" i="1"/>
  <c r="N166" i="1"/>
  <c r="O166" i="1" s="1"/>
  <c r="N169" i="1"/>
  <c r="O169" i="1" s="1"/>
  <c r="N170" i="1"/>
  <c r="O170" i="1" s="1"/>
  <c r="N171" i="1"/>
  <c r="N172" i="1"/>
  <c r="O172" i="1" s="1"/>
  <c r="N173" i="1"/>
  <c r="N194" i="1"/>
  <c r="N209" i="1"/>
  <c r="N210" i="1"/>
  <c r="N211" i="1"/>
  <c r="O211" i="1" s="1"/>
  <c r="N256" i="1"/>
  <c r="O256" i="1" s="1"/>
  <c r="N274" i="1"/>
  <c r="O274" i="1" s="1"/>
  <c r="N275" i="1"/>
  <c r="O275" i="1" s="1"/>
  <c r="N276" i="1"/>
  <c r="N293" i="1"/>
  <c r="O293" i="1" s="1"/>
  <c r="N294" i="1"/>
  <c r="N299" i="1"/>
  <c r="O299" i="1" s="1"/>
  <c r="N300" i="1"/>
  <c r="N301" i="1"/>
  <c r="O301" i="1" s="1"/>
  <c r="N302" i="1"/>
  <c r="O302" i="1" s="1"/>
  <c r="N303" i="1"/>
  <c r="O303" i="1" s="1"/>
  <c r="N304" i="1"/>
  <c r="N305" i="1"/>
  <c r="O305" i="1" s="1"/>
  <c r="N306" i="1"/>
  <c r="N313" i="1"/>
  <c r="O313" i="1" s="1"/>
  <c r="N314" i="1"/>
  <c r="N347" i="1"/>
  <c r="O347" i="1" s="1"/>
  <c r="N348" i="1"/>
  <c r="O348" i="1" s="1"/>
  <c r="N349" i="1"/>
  <c r="O349" i="1" s="1"/>
  <c r="N350" i="1"/>
  <c r="O350" i="1" s="1"/>
  <c r="N351" i="1"/>
  <c r="O351" i="1" s="1"/>
  <c r="N352" i="1"/>
  <c r="N353" i="1"/>
  <c r="N361" i="1"/>
  <c r="O361" i="1" s="1"/>
  <c r="N366" i="1"/>
  <c r="O366" i="1" s="1"/>
  <c r="N453" i="1"/>
  <c r="O453" i="1" s="1"/>
  <c r="N469" i="1"/>
  <c r="N470" i="1"/>
  <c r="O470" i="1" s="1"/>
  <c r="N488" i="1"/>
  <c r="O488" i="1" s="1"/>
  <c r="N489" i="1"/>
  <c r="N523" i="1"/>
  <c r="N524" i="1"/>
  <c r="O524" i="1" s="1"/>
  <c r="N543" i="1"/>
  <c r="O543" i="1" s="1"/>
  <c r="Q99" i="1"/>
  <c r="R99" i="1" s="1"/>
  <c r="Q194" i="1"/>
  <c r="R194" i="1" s="1"/>
  <c r="R560" i="1"/>
  <c r="O560" i="1"/>
  <c r="L560" i="1"/>
  <c r="I560" i="1"/>
  <c r="R559" i="1"/>
  <c r="O559" i="1"/>
  <c r="L559" i="1"/>
  <c r="I559" i="1"/>
  <c r="R558" i="1"/>
  <c r="O558" i="1"/>
  <c r="L558" i="1"/>
  <c r="I558" i="1"/>
  <c r="R557" i="1"/>
  <c r="O557" i="1"/>
  <c r="L557" i="1"/>
  <c r="I557" i="1"/>
  <c r="R556" i="1"/>
  <c r="O556" i="1"/>
  <c r="L556" i="1"/>
  <c r="I556" i="1"/>
  <c r="T556" i="1" s="1"/>
  <c r="R555" i="1"/>
  <c r="O555" i="1"/>
  <c r="L555" i="1"/>
  <c r="I555" i="1"/>
  <c r="R554" i="1"/>
  <c r="O554" i="1"/>
  <c r="L554" i="1"/>
  <c r="I554" i="1"/>
  <c r="U554" i="1" s="1"/>
  <c r="A554" i="1"/>
  <c r="R553" i="1"/>
  <c r="O553" i="1"/>
  <c r="L553" i="1"/>
  <c r="I553" i="1"/>
  <c r="R548" i="1"/>
  <c r="O548" i="1"/>
  <c r="L548" i="1"/>
  <c r="I548" i="1"/>
  <c r="R547" i="1"/>
  <c r="O547" i="1"/>
  <c r="L547" i="1"/>
  <c r="I547" i="1"/>
  <c r="R546" i="1"/>
  <c r="O546" i="1"/>
  <c r="L546" i="1"/>
  <c r="I546" i="1"/>
  <c r="R545" i="1"/>
  <c r="O545" i="1"/>
  <c r="L545" i="1"/>
  <c r="I545" i="1"/>
  <c r="R544" i="1"/>
  <c r="O544" i="1"/>
  <c r="L544" i="1"/>
  <c r="I544" i="1"/>
  <c r="U544" i="1" s="1"/>
  <c r="R543" i="1"/>
  <c r="L543" i="1"/>
  <c r="I543" i="1"/>
  <c r="R542" i="1"/>
  <c r="O542" i="1"/>
  <c r="L542" i="1"/>
  <c r="I542" i="1"/>
  <c r="R541" i="1"/>
  <c r="O541" i="1"/>
  <c r="L541" i="1"/>
  <c r="I541" i="1"/>
  <c r="R540" i="1"/>
  <c r="O540" i="1"/>
  <c r="L540" i="1"/>
  <c r="I540" i="1"/>
  <c r="R539" i="1"/>
  <c r="O539" i="1"/>
  <c r="L539" i="1"/>
  <c r="I539" i="1"/>
  <c r="R538" i="1"/>
  <c r="O538" i="1"/>
  <c r="L538" i="1"/>
  <c r="I538" i="1"/>
  <c r="R537" i="1"/>
  <c r="O537" i="1"/>
  <c r="L537" i="1"/>
  <c r="I537" i="1"/>
  <c r="R536" i="1"/>
  <c r="O536" i="1"/>
  <c r="L536" i="1"/>
  <c r="I536" i="1"/>
  <c r="V536" i="1" s="1"/>
  <c r="R535" i="1"/>
  <c r="O535" i="1"/>
  <c r="L535" i="1"/>
  <c r="I535" i="1"/>
  <c r="R534" i="1"/>
  <c r="O534" i="1"/>
  <c r="L534" i="1"/>
  <c r="I534" i="1"/>
  <c r="S534" i="1" s="1"/>
  <c r="R533" i="1"/>
  <c r="O533" i="1"/>
  <c r="L533" i="1"/>
  <c r="I533" i="1"/>
  <c r="R532" i="1"/>
  <c r="O532" i="1"/>
  <c r="L532" i="1"/>
  <c r="I532" i="1"/>
  <c r="R531" i="1"/>
  <c r="O531" i="1"/>
  <c r="L531" i="1"/>
  <c r="I531" i="1"/>
  <c r="R530" i="1"/>
  <c r="O530" i="1"/>
  <c r="L530" i="1"/>
  <c r="I530" i="1"/>
  <c r="R529" i="1"/>
  <c r="O529" i="1"/>
  <c r="L529" i="1"/>
  <c r="I529" i="1"/>
  <c r="R524" i="1"/>
  <c r="L524" i="1"/>
  <c r="I524" i="1"/>
  <c r="R523" i="1"/>
  <c r="O523" i="1"/>
  <c r="L523" i="1"/>
  <c r="I523" i="1"/>
  <c r="R518" i="1"/>
  <c r="O518" i="1"/>
  <c r="L518" i="1"/>
  <c r="I518" i="1"/>
  <c r="R517" i="1"/>
  <c r="O517" i="1"/>
  <c r="L517" i="1"/>
  <c r="I517" i="1"/>
  <c r="R516" i="1"/>
  <c r="O516" i="1"/>
  <c r="L516" i="1"/>
  <c r="I516" i="1"/>
  <c r="R515" i="1"/>
  <c r="O515" i="1"/>
  <c r="L515" i="1"/>
  <c r="I515" i="1"/>
  <c r="R514" i="1"/>
  <c r="O514" i="1"/>
  <c r="L514" i="1"/>
  <c r="I514" i="1"/>
  <c r="R513" i="1"/>
  <c r="O513" i="1"/>
  <c r="L513" i="1"/>
  <c r="I513" i="1"/>
  <c r="R512" i="1"/>
  <c r="O512" i="1"/>
  <c r="L512" i="1"/>
  <c r="I512" i="1"/>
  <c r="R511" i="1"/>
  <c r="O511" i="1"/>
  <c r="L511" i="1"/>
  <c r="I511" i="1"/>
  <c r="A511" i="1"/>
  <c r="R510" i="1"/>
  <c r="O510" i="1"/>
  <c r="L510" i="1"/>
  <c r="I510" i="1"/>
  <c r="U510" i="1" s="1"/>
  <c r="R505" i="1"/>
  <c r="O505" i="1"/>
  <c r="L505" i="1"/>
  <c r="I505" i="1"/>
  <c r="R504" i="1"/>
  <c r="O504" i="1"/>
  <c r="L504" i="1"/>
  <c r="I504" i="1"/>
  <c r="V504" i="1" s="1"/>
  <c r="R503" i="1"/>
  <c r="O503" i="1"/>
  <c r="L503" i="1"/>
  <c r="I503" i="1"/>
  <c r="R502" i="1"/>
  <c r="O502" i="1"/>
  <c r="L502" i="1"/>
  <c r="I502" i="1"/>
  <c r="U502" i="1" s="1"/>
  <c r="R501" i="1"/>
  <c r="O501" i="1"/>
  <c r="L501" i="1"/>
  <c r="I501" i="1"/>
  <c r="R500" i="1"/>
  <c r="O500" i="1"/>
  <c r="L500" i="1"/>
  <c r="I500" i="1"/>
  <c r="R499" i="1"/>
  <c r="O499" i="1"/>
  <c r="L499" i="1"/>
  <c r="I499" i="1"/>
  <c r="R498" i="1"/>
  <c r="O498" i="1"/>
  <c r="L498" i="1"/>
  <c r="I498" i="1"/>
  <c r="R497" i="1"/>
  <c r="O497" i="1"/>
  <c r="L497" i="1"/>
  <c r="I497" i="1"/>
  <c r="R496" i="1"/>
  <c r="O496" i="1"/>
  <c r="L496" i="1"/>
  <c r="I496" i="1"/>
  <c r="R495" i="1"/>
  <c r="O495" i="1"/>
  <c r="L495" i="1"/>
  <c r="I495" i="1"/>
  <c r="R494" i="1"/>
  <c r="O494" i="1"/>
  <c r="L494" i="1"/>
  <c r="I494" i="1"/>
  <c r="V493" i="1"/>
  <c r="R493" i="1"/>
  <c r="O493" i="1"/>
  <c r="L493" i="1"/>
  <c r="I493" i="1"/>
  <c r="R492" i="1"/>
  <c r="O492" i="1"/>
  <c r="L492" i="1"/>
  <c r="I492" i="1"/>
  <c r="R491" i="1"/>
  <c r="O491" i="1"/>
  <c r="L491" i="1"/>
  <c r="I491" i="1"/>
  <c r="R490" i="1"/>
  <c r="O490" i="1"/>
  <c r="L490" i="1"/>
  <c r="I490" i="1"/>
  <c r="U490" i="1" s="1"/>
  <c r="R489" i="1"/>
  <c r="O489" i="1"/>
  <c r="L489" i="1"/>
  <c r="I489" i="1"/>
  <c r="R488" i="1"/>
  <c r="L488" i="1"/>
  <c r="I488" i="1"/>
  <c r="R487" i="1"/>
  <c r="O487" i="1"/>
  <c r="L487" i="1"/>
  <c r="I487" i="1"/>
  <c r="R486" i="1"/>
  <c r="O486" i="1"/>
  <c r="L486" i="1"/>
  <c r="I486" i="1"/>
  <c r="V486" i="1" s="1"/>
  <c r="R485" i="1"/>
  <c r="O485" i="1"/>
  <c r="L485" i="1"/>
  <c r="I485" i="1"/>
  <c r="R484" i="1"/>
  <c r="O484" i="1"/>
  <c r="L484" i="1"/>
  <c r="I484" i="1"/>
  <c r="R483" i="1"/>
  <c r="O483" i="1"/>
  <c r="L483" i="1"/>
  <c r="I483" i="1"/>
  <c r="R482" i="1"/>
  <c r="O482" i="1"/>
  <c r="L482" i="1"/>
  <c r="I482" i="1"/>
  <c r="R481" i="1"/>
  <c r="O481" i="1"/>
  <c r="L481" i="1"/>
  <c r="I481" i="1"/>
  <c r="R480" i="1"/>
  <c r="O480" i="1"/>
  <c r="L480" i="1"/>
  <c r="I480" i="1"/>
  <c r="T480" i="1" s="1"/>
  <c r="R479" i="1"/>
  <c r="O479" i="1"/>
  <c r="L479" i="1"/>
  <c r="I479" i="1"/>
  <c r="R478" i="1"/>
  <c r="O478" i="1"/>
  <c r="L478" i="1"/>
  <c r="I478" i="1"/>
  <c r="R477" i="1"/>
  <c r="O477" i="1"/>
  <c r="L477" i="1"/>
  <c r="I477" i="1"/>
  <c r="R476" i="1"/>
  <c r="O476" i="1"/>
  <c r="L476" i="1"/>
  <c r="I476" i="1"/>
  <c r="R475" i="1"/>
  <c r="O475" i="1"/>
  <c r="L475" i="1"/>
  <c r="I475" i="1"/>
  <c r="R470" i="1"/>
  <c r="L470" i="1"/>
  <c r="I470" i="1"/>
  <c r="R469" i="1"/>
  <c r="O469" i="1"/>
  <c r="L469" i="1"/>
  <c r="I469" i="1"/>
  <c r="R464" i="1"/>
  <c r="O464" i="1"/>
  <c r="L464" i="1"/>
  <c r="I464" i="1"/>
  <c r="R463" i="1"/>
  <c r="O463" i="1"/>
  <c r="L463" i="1"/>
  <c r="I463" i="1"/>
  <c r="R462" i="1"/>
  <c r="O462" i="1"/>
  <c r="L462" i="1"/>
  <c r="I462" i="1"/>
  <c r="R461" i="1"/>
  <c r="O461" i="1"/>
  <c r="L461" i="1"/>
  <c r="I461" i="1"/>
  <c r="R460" i="1"/>
  <c r="O460" i="1"/>
  <c r="L460" i="1"/>
  <c r="I460" i="1"/>
  <c r="R459" i="1"/>
  <c r="O459" i="1"/>
  <c r="L459" i="1"/>
  <c r="I459" i="1"/>
  <c r="R458" i="1"/>
  <c r="O458" i="1"/>
  <c r="L458" i="1"/>
  <c r="I458" i="1"/>
  <c r="R457" i="1"/>
  <c r="O457" i="1"/>
  <c r="L457" i="1"/>
  <c r="I457" i="1"/>
  <c r="R456" i="1"/>
  <c r="O456" i="1"/>
  <c r="L456" i="1"/>
  <c r="I456" i="1"/>
  <c r="R455" i="1"/>
  <c r="O455" i="1"/>
  <c r="L455" i="1"/>
  <c r="I455" i="1"/>
  <c r="R454" i="1"/>
  <c r="O454" i="1"/>
  <c r="L454" i="1"/>
  <c r="I454" i="1"/>
  <c r="R453" i="1"/>
  <c r="L453" i="1"/>
  <c r="I453" i="1"/>
  <c r="R452" i="1"/>
  <c r="O452" i="1"/>
  <c r="L452" i="1"/>
  <c r="I452" i="1"/>
  <c r="R451" i="1"/>
  <c r="O451" i="1"/>
  <c r="L451" i="1"/>
  <c r="I451" i="1"/>
  <c r="R446" i="1"/>
  <c r="O446" i="1"/>
  <c r="L446" i="1"/>
  <c r="I446" i="1"/>
  <c r="R445" i="1"/>
  <c r="O445" i="1"/>
  <c r="L445" i="1"/>
  <c r="I445" i="1"/>
  <c r="R444" i="1"/>
  <c r="O444" i="1"/>
  <c r="L444" i="1"/>
  <c r="I444" i="1"/>
  <c r="R443" i="1"/>
  <c r="O443" i="1"/>
  <c r="L443" i="1"/>
  <c r="I443" i="1"/>
  <c r="R442" i="1"/>
  <c r="O442" i="1"/>
  <c r="L442" i="1"/>
  <c r="I442" i="1"/>
  <c r="R441" i="1"/>
  <c r="O441" i="1"/>
  <c r="L441" i="1"/>
  <c r="I441" i="1"/>
  <c r="R440" i="1"/>
  <c r="O440" i="1"/>
  <c r="L440" i="1"/>
  <c r="I440" i="1"/>
  <c r="R439" i="1"/>
  <c r="O439" i="1"/>
  <c r="L439" i="1"/>
  <c r="I439" i="1"/>
  <c r="R438" i="1"/>
  <c r="O438" i="1"/>
  <c r="L438" i="1"/>
  <c r="I438" i="1"/>
  <c r="R437" i="1"/>
  <c r="O437" i="1"/>
  <c r="L437" i="1"/>
  <c r="I437" i="1"/>
  <c r="R436" i="1"/>
  <c r="O436" i="1"/>
  <c r="L436" i="1"/>
  <c r="I436" i="1"/>
  <c r="R435" i="1"/>
  <c r="O435" i="1"/>
  <c r="L435" i="1"/>
  <c r="I435" i="1"/>
  <c r="R434" i="1"/>
  <c r="O434" i="1"/>
  <c r="L434" i="1"/>
  <c r="I434" i="1"/>
  <c r="R433" i="1"/>
  <c r="O433" i="1"/>
  <c r="L433" i="1"/>
  <c r="I433" i="1"/>
  <c r="R432" i="1"/>
  <c r="O432" i="1"/>
  <c r="L432" i="1"/>
  <c r="I432" i="1"/>
  <c r="R431" i="1"/>
  <c r="O431" i="1"/>
  <c r="L431" i="1"/>
  <c r="I431" i="1"/>
  <c r="R430" i="1"/>
  <c r="O430" i="1"/>
  <c r="L430" i="1"/>
  <c r="I430" i="1"/>
  <c r="R429" i="1"/>
  <c r="O429" i="1"/>
  <c r="L429" i="1"/>
  <c r="I429" i="1"/>
  <c r="R428" i="1"/>
  <c r="O428" i="1"/>
  <c r="L428" i="1"/>
  <c r="I428" i="1"/>
  <c r="R427" i="1"/>
  <c r="O427" i="1"/>
  <c r="L427" i="1"/>
  <c r="I427" i="1"/>
  <c r="R426" i="1"/>
  <c r="O426" i="1"/>
  <c r="L426" i="1"/>
  <c r="R425" i="1"/>
  <c r="O425" i="1"/>
  <c r="L425" i="1"/>
  <c r="I425" i="1"/>
  <c r="R424" i="1"/>
  <c r="O424" i="1"/>
  <c r="L424" i="1"/>
  <c r="I424" i="1"/>
  <c r="R423" i="1"/>
  <c r="O423" i="1"/>
  <c r="L423" i="1"/>
  <c r="I423" i="1"/>
  <c r="R422" i="1"/>
  <c r="O422" i="1"/>
  <c r="L422" i="1"/>
  <c r="I422" i="1"/>
  <c r="R421" i="1"/>
  <c r="O421" i="1"/>
  <c r="L421" i="1"/>
  <c r="I421" i="1"/>
  <c r="R420" i="1"/>
  <c r="O420" i="1"/>
  <c r="L420" i="1"/>
  <c r="I420" i="1"/>
  <c r="R419" i="1"/>
  <c r="O419" i="1"/>
  <c r="L419" i="1"/>
  <c r="I419" i="1"/>
  <c r="R418" i="1"/>
  <c r="O418" i="1"/>
  <c r="L418" i="1"/>
  <c r="I418" i="1"/>
  <c r="R417" i="1"/>
  <c r="O417" i="1"/>
  <c r="L417" i="1"/>
  <c r="I417" i="1"/>
  <c r="R416" i="1"/>
  <c r="O416" i="1"/>
  <c r="L416" i="1"/>
  <c r="I416" i="1"/>
  <c r="R415" i="1"/>
  <c r="O415" i="1"/>
  <c r="L415" i="1"/>
  <c r="I415" i="1"/>
  <c r="R414" i="1"/>
  <c r="O414" i="1"/>
  <c r="L414" i="1"/>
  <c r="I414" i="1"/>
  <c r="R413" i="1"/>
  <c r="O413" i="1"/>
  <c r="L413" i="1"/>
  <c r="I413" i="1"/>
  <c r="R412" i="1"/>
  <c r="O412" i="1"/>
  <c r="L412" i="1"/>
  <c r="I412" i="1"/>
  <c r="R411" i="1"/>
  <c r="O411" i="1"/>
  <c r="L411" i="1"/>
  <c r="I411" i="1"/>
  <c r="R410" i="1"/>
  <c r="O410" i="1"/>
  <c r="L410" i="1"/>
  <c r="I410" i="1"/>
  <c r="R409" i="1"/>
  <c r="O409" i="1"/>
  <c r="L409" i="1"/>
  <c r="I409" i="1"/>
  <c r="S409" i="1" s="1"/>
  <c r="R408" i="1"/>
  <c r="O408" i="1"/>
  <c r="L408" i="1"/>
  <c r="I408" i="1"/>
  <c r="R407" i="1"/>
  <c r="O407" i="1"/>
  <c r="L407" i="1"/>
  <c r="I407" i="1"/>
  <c r="R406" i="1"/>
  <c r="O406" i="1"/>
  <c r="L406" i="1"/>
  <c r="I406" i="1"/>
  <c r="R405" i="1"/>
  <c r="O405" i="1"/>
  <c r="L405" i="1"/>
  <c r="I405" i="1"/>
  <c r="U405" i="1" s="1"/>
  <c r="R404" i="1"/>
  <c r="O404" i="1"/>
  <c r="L404" i="1"/>
  <c r="I404" i="1"/>
  <c r="R403" i="1"/>
  <c r="O403" i="1"/>
  <c r="L403" i="1"/>
  <c r="I403" i="1"/>
  <c r="R402" i="1"/>
  <c r="O402" i="1"/>
  <c r="L402" i="1"/>
  <c r="I402" i="1"/>
  <c r="R401" i="1"/>
  <c r="O401" i="1"/>
  <c r="L401" i="1"/>
  <c r="I401" i="1"/>
  <c r="R400" i="1"/>
  <c r="O400" i="1"/>
  <c r="L400" i="1"/>
  <c r="I400" i="1"/>
  <c r="R399" i="1"/>
  <c r="O399" i="1"/>
  <c r="L399" i="1"/>
  <c r="I399" i="1"/>
  <c r="R398" i="1"/>
  <c r="O398" i="1"/>
  <c r="L398" i="1"/>
  <c r="I398" i="1"/>
  <c r="R397" i="1"/>
  <c r="O397" i="1"/>
  <c r="L397" i="1"/>
  <c r="I397" i="1"/>
  <c r="R396" i="1"/>
  <c r="O396" i="1"/>
  <c r="L396" i="1"/>
  <c r="I396" i="1"/>
  <c r="R395" i="1"/>
  <c r="O395" i="1"/>
  <c r="L395" i="1"/>
  <c r="I395" i="1"/>
  <c r="R394" i="1"/>
  <c r="O394" i="1"/>
  <c r="L394" i="1"/>
  <c r="I394" i="1"/>
  <c r="R393" i="1"/>
  <c r="O393" i="1"/>
  <c r="L393" i="1"/>
  <c r="I393" i="1"/>
  <c r="R392" i="1"/>
  <c r="O392" i="1"/>
  <c r="L392" i="1"/>
  <c r="I392" i="1"/>
  <c r="R391" i="1"/>
  <c r="O391" i="1"/>
  <c r="L391" i="1"/>
  <c r="I391" i="1"/>
  <c r="R390" i="1"/>
  <c r="O390" i="1"/>
  <c r="L390" i="1"/>
  <c r="I390" i="1"/>
  <c r="R389" i="1"/>
  <c r="O389" i="1"/>
  <c r="L389" i="1"/>
  <c r="I389" i="1"/>
  <c r="R388" i="1"/>
  <c r="O388" i="1"/>
  <c r="L388" i="1"/>
  <c r="I388" i="1"/>
  <c r="R387" i="1"/>
  <c r="O387" i="1"/>
  <c r="L387" i="1"/>
  <c r="I387" i="1"/>
  <c r="R386" i="1"/>
  <c r="O386" i="1"/>
  <c r="L386" i="1"/>
  <c r="I386" i="1"/>
  <c r="R385" i="1"/>
  <c r="O385" i="1"/>
  <c r="L385" i="1"/>
  <c r="I385" i="1"/>
  <c r="R384" i="1"/>
  <c r="O384" i="1"/>
  <c r="L384" i="1"/>
  <c r="I384" i="1"/>
  <c r="U384" i="1" s="1"/>
  <c r="R383" i="1"/>
  <c r="O383" i="1"/>
  <c r="L383" i="1"/>
  <c r="I383" i="1"/>
  <c r="R382" i="1"/>
  <c r="O382" i="1"/>
  <c r="L382" i="1"/>
  <c r="I382" i="1"/>
  <c r="R381" i="1"/>
  <c r="O381" i="1"/>
  <c r="L381" i="1"/>
  <c r="I381" i="1"/>
  <c r="R380" i="1"/>
  <c r="O380" i="1"/>
  <c r="L380" i="1"/>
  <c r="I380" i="1"/>
  <c r="R379" i="1"/>
  <c r="O379" i="1"/>
  <c r="L379" i="1"/>
  <c r="I379" i="1"/>
  <c r="R378" i="1"/>
  <c r="O378" i="1"/>
  <c r="L378" i="1"/>
  <c r="I378" i="1"/>
  <c r="R377" i="1"/>
  <c r="O377" i="1"/>
  <c r="L377" i="1"/>
  <c r="I377" i="1"/>
  <c r="R376" i="1"/>
  <c r="O376" i="1"/>
  <c r="L376" i="1"/>
  <c r="I376" i="1"/>
  <c r="R375" i="1"/>
  <c r="O375" i="1"/>
  <c r="L375" i="1"/>
  <c r="I375" i="1"/>
  <c r="R374" i="1"/>
  <c r="O374" i="1"/>
  <c r="L374" i="1"/>
  <c r="I374" i="1"/>
  <c r="R373" i="1"/>
  <c r="O373" i="1"/>
  <c r="L373" i="1"/>
  <c r="I373" i="1"/>
  <c r="R372" i="1"/>
  <c r="O372" i="1"/>
  <c r="L372" i="1"/>
  <c r="I372" i="1"/>
  <c r="R371" i="1"/>
  <c r="O371" i="1"/>
  <c r="L371" i="1"/>
  <c r="I371" i="1"/>
  <c r="R370" i="1"/>
  <c r="O370" i="1"/>
  <c r="L370" i="1"/>
  <c r="I370" i="1"/>
  <c r="R369" i="1"/>
  <c r="O369" i="1"/>
  <c r="L369" i="1"/>
  <c r="I369" i="1"/>
  <c r="R368" i="1"/>
  <c r="O368" i="1"/>
  <c r="L368" i="1"/>
  <c r="I368" i="1"/>
  <c r="R367" i="1"/>
  <c r="O367" i="1"/>
  <c r="L367" i="1"/>
  <c r="I367" i="1"/>
  <c r="R366" i="1"/>
  <c r="L366" i="1"/>
  <c r="I366" i="1"/>
  <c r="R365" i="1"/>
  <c r="O365" i="1"/>
  <c r="L365" i="1"/>
  <c r="I365" i="1"/>
  <c r="R364" i="1"/>
  <c r="O364" i="1"/>
  <c r="L364" i="1"/>
  <c r="I364" i="1"/>
  <c r="R363" i="1"/>
  <c r="O363" i="1"/>
  <c r="L363" i="1"/>
  <c r="I363" i="1"/>
  <c r="R362" i="1"/>
  <c r="O362" i="1"/>
  <c r="L362" i="1"/>
  <c r="I362" i="1"/>
  <c r="R361" i="1"/>
  <c r="L361" i="1"/>
  <c r="I361" i="1"/>
  <c r="R360" i="1"/>
  <c r="O360" i="1"/>
  <c r="L360" i="1"/>
  <c r="I360" i="1"/>
  <c r="R359" i="1"/>
  <c r="O359" i="1"/>
  <c r="L359" i="1"/>
  <c r="I359" i="1"/>
  <c r="R358" i="1"/>
  <c r="O358" i="1"/>
  <c r="L358" i="1"/>
  <c r="I358" i="1"/>
  <c r="R353" i="1"/>
  <c r="O353" i="1"/>
  <c r="L353" i="1"/>
  <c r="I353" i="1"/>
  <c r="R352" i="1"/>
  <c r="O352" i="1"/>
  <c r="L352" i="1"/>
  <c r="I352" i="1"/>
  <c r="R351" i="1"/>
  <c r="L351" i="1"/>
  <c r="I351" i="1"/>
  <c r="R350" i="1"/>
  <c r="L350" i="1"/>
  <c r="I350" i="1"/>
  <c r="R349" i="1"/>
  <c r="L349" i="1"/>
  <c r="I349" i="1"/>
  <c r="R348" i="1"/>
  <c r="L348" i="1"/>
  <c r="I348" i="1"/>
  <c r="R347" i="1"/>
  <c r="L347" i="1"/>
  <c r="I347" i="1"/>
  <c r="R342" i="1"/>
  <c r="O342" i="1"/>
  <c r="L342" i="1"/>
  <c r="I342" i="1"/>
  <c r="R341" i="1"/>
  <c r="O341" i="1"/>
  <c r="L341" i="1"/>
  <c r="I341" i="1"/>
  <c r="R340" i="1"/>
  <c r="O340" i="1"/>
  <c r="L340" i="1"/>
  <c r="I340" i="1"/>
  <c r="R339" i="1"/>
  <c r="O339" i="1"/>
  <c r="L339" i="1"/>
  <c r="I339" i="1"/>
  <c r="R338" i="1"/>
  <c r="O338" i="1"/>
  <c r="L338" i="1"/>
  <c r="I338" i="1"/>
  <c r="R333" i="1"/>
  <c r="O333" i="1"/>
  <c r="L333" i="1"/>
  <c r="I333" i="1"/>
  <c r="R332" i="1"/>
  <c r="O332" i="1"/>
  <c r="L332" i="1"/>
  <c r="I332" i="1"/>
  <c r="R331" i="1"/>
  <c r="O331" i="1"/>
  <c r="L331" i="1"/>
  <c r="I331" i="1"/>
  <c r="R330" i="1"/>
  <c r="O330" i="1"/>
  <c r="L330" i="1"/>
  <c r="I330" i="1"/>
  <c r="R329" i="1"/>
  <c r="O329" i="1"/>
  <c r="L329" i="1"/>
  <c r="I329" i="1"/>
  <c r="R328" i="1"/>
  <c r="O328" i="1"/>
  <c r="L328" i="1"/>
  <c r="I328" i="1"/>
  <c r="R327" i="1"/>
  <c r="O327" i="1"/>
  <c r="L327" i="1"/>
  <c r="I327" i="1"/>
  <c r="R326" i="1"/>
  <c r="O326" i="1"/>
  <c r="L326" i="1"/>
  <c r="I326" i="1"/>
  <c r="R325" i="1"/>
  <c r="O325" i="1"/>
  <c r="L325" i="1"/>
  <c r="I325" i="1"/>
  <c r="R324" i="1"/>
  <c r="O324" i="1"/>
  <c r="L324" i="1"/>
  <c r="I324" i="1"/>
  <c r="R323" i="1"/>
  <c r="O323" i="1"/>
  <c r="L323" i="1"/>
  <c r="I323" i="1"/>
  <c r="R322" i="1"/>
  <c r="O322" i="1"/>
  <c r="L322" i="1"/>
  <c r="I322" i="1"/>
  <c r="R321" i="1"/>
  <c r="O321" i="1"/>
  <c r="L321" i="1"/>
  <c r="I321" i="1"/>
  <c r="R320" i="1"/>
  <c r="O320" i="1"/>
  <c r="L320" i="1"/>
  <c r="I320" i="1"/>
  <c r="R319" i="1"/>
  <c r="O319" i="1"/>
  <c r="L319" i="1"/>
  <c r="I319" i="1"/>
  <c r="R314" i="1"/>
  <c r="O314" i="1"/>
  <c r="L314" i="1"/>
  <c r="I314" i="1"/>
  <c r="R313" i="1"/>
  <c r="L313" i="1"/>
  <c r="I313" i="1"/>
  <c r="R307" i="1"/>
  <c r="O307" i="1"/>
  <c r="L307" i="1"/>
  <c r="I307" i="1"/>
  <c r="R306" i="1"/>
  <c r="O306" i="1"/>
  <c r="L306" i="1"/>
  <c r="I306" i="1"/>
  <c r="R305" i="1"/>
  <c r="L305" i="1"/>
  <c r="I305" i="1"/>
  <c r="R304" i="1"/>
  <c r="O304" i="1"/>
  <c r="L304" i="1"/>
  <c r="I304" i="1"/>
  <c r="R303" i="1"/>
  <c r="L303" i="1"/>
  <c r="I303" i="1"/>
  <c r="R302" i="1"/>
  <c r="L302" i="1"/>
  <c r="I302" i="1"/>
  <c r="R301" i="1"/>
  <c r="L301" i="1"/>
  <c r="I301" i="1"/>
  <c r="R300" i="1"/>
  <c r="O300" i="1"/>
  <c r="L300" i="1"/>
  <c r="I300" i="1"/>
  <c r="R299" i="1"/>
  <c r="L299" i="1"/>
  <c r="I299" i="1"/>
  <c r="R298" i="1"/>
  <c r="O298" i="1"/>
  <c r="L298" i="1"/>
  <c r="I298" i="1"/>
  <c r="R297" i="1"/>
  <c r="O297" i="1"/>
  <c r="L297" i="1"/>
  <c r="I297" i="1"/>
  <c r="R296" i="1"/>
  <c r="O296" i="1"/>
  <c r="L296" i="1"/>
  <c r="I296" i="1"/>
  <c r="R295" i="1"/>
  <c r="O295" i="1"/>
  <c r="L295" i="1"/>
  <c r="I295" i="1"/>
  <c r="T295" i="1" s="1"/>
  <c r="R294" i="1"/>
  <c r="O294" i="1"/>
  <c r="L294" i="1"/>
  <c r="I294" i="1"/>
  <c r="R293" i="1"/>
  <c r="L293" i="1"/>
  <c r="I293" i="1"/>
  <c r="R292" i="1"/>
  <c r="O292" i="1"/>
  <c r="L292" i="1"/>
  <c r="I292" i="1"/>
  <c r="R291" i="1"/>
  <c r="O291" i="1"/>
  <c r="L291" i="1"/>
  <c r="I291" i="1"/>
  <c r="R290" i="1"/>
  <c r="O290" i="1"/>
  <c r="L290" i="1"/>
  <c r="I290" i="1"/>
  <c r="R289" i="1"/>
  <c r="O289" i="1"/>
  <c r="L289" i="1"/>
  <c r="I289" i="1"/>
  <c r="R288" i="1"/>
  <c r="O288" i="1"/>
  <c r="L288" i="1"/>
  <c r="I288" i="1"/>
  <c r="R287" i="1"/>
  <c r="O287" i="1"/>
  <c r="L287" i="1"/>
  <c r="I287" i="1"/>
  <c r="R286" i="1"/>
  <c r="O286" i="1"/>
  <c r="L286" i="1"/>
  <c r="I286" i="1"/>
  <c r="R285" i="1"/>
  <c r="O285" i="1"/>
  <c r="L285" i="1"/>
  <c r="I285" i="1"/>
  <c r="R284" i="1"/>
  <c r="O284" i="1"/>
  <c r="L284" i="1"/>
  <c r="I284" i="1"/>
  <c r="R283" i="1"/>
  <c r="O283" i="1"/>
  <c r="L283" i="1"/>
  <c r="I283" i="1"/>
  <c r="R282" i="1"/>
  <c r="O282" i="1"/>
  <c r="L282" i="1"/>
  <c r="I282" i="1"/>
  <c r="R281" i="1"/>
  <c r="O281" i="1"/>
  <c r="L281" i="1"/>
  <c r="I281" i="1"/>
  <c r="R280" i="1"/>
  <c r="O280" i="1"/>
  <c r="L280" i="1"/>
  <c r="I280" i="1"/>
  <c r="R279" i="1"/>
  <c r="O279" i="1"/>
  <c r="L279" i="1"/>
  <c r="I279" i="1"/>
  <c r="R278" i="1"/>
  <c r="O278" i="1"/>
  <c r="L278" i="1"/>
  <c r="I278" i="1"/>
  <c r="R277" i="1"/>
  <c r="O277" i="1"/>
  <c r="L277" i="1"/>
  <c r="I277" i="1"/>
  <c r="R276" i="1"/>
  <c r="O276" i="1"/>
  <c r="L276" i="1"/>
  <c r="I276" i="1"/>
  <c r="R275" i="1"/>
  <c r="L275" i="1"/>
  <c r="I275" i="1"/>
  <c r="R274" i="1"/>
  <c r="L274" i="1"/>
  <c r="I274" i="1"/>
  <c r="R273" i="1"/>
  <c r="O273" i="1"/>
  <c r="L273" i="1"/>
  <c r="I273" i="1"/>
  <c r="R272" i="1"/>
  <c r="O272" i="1"/>
  <c r="L272" i="1"/>
  <c r="I272" i="1"/>
  <c r="R271" i="1"/>
  <c r="O271" i="1"/>
  <c r="L271" i="1"/>
  <c r="I271" i="1"/>
  <c r="R270" i="1"/>
  <c r="O270" i="1"/>
  <c r="L270" i="1"/>
  <c r="I270" i="1"/>
  <c r="R269" i="1"/>
  <c r="O269" i="1"/>
  <c r="L269" i="1"/>
  <c r="I269" i="1"/>
  <c r="R268" i="1"/>
  <c r="O268" i="1"/>
  <c r="L268" i="1"/>
  <c r="I268" i="1"/>
  <c r="R263" i="1"/>
  <c r="O263" i="1"/>
  <c r="L263" i="1"/>
  <c r="I263" i="1"/>
  <c r="R262" i="1"/>
  <c r="O262" i="1"/>
  <c r="L262" i="1"/>
  <c r="I262" i="1"/>
  <c r="R261" i="1"/>
  <c r="O261" i="1"/>
  <c r="L261" i="1"/>
  <c r="I261" i="1"/>
  <c r="R260" i="1"/>
  <c r="O260" i="1"/>
  <c r="L260" i="1"/>
  <c r="I260" i="1"/>
  <c r="U260" i="1" s="1"/>
  <c r="R259" i="1"/>
  <c r="O259" i="1"/>
  <c r="L259" i="1"/>
  <c r="I259" i="1"/>
  <c r="R258" i="1"/>
  <c r="O258" i="1"/>
  <c r="L258" i="1"/>
  <c r="I258" i="1"/>
  <c r="R257" i="1"/>
  <c r="O257" i="1"/>
  <c r="L257" i="1"/>
  <c r="I257" i="1"/>
  <c r="R256" i="1"/>
  <c r="L256" i="1"/>
  <c r="I256" i="1"/>
  <c r="R255" i="1"/>
  <c r="O255" i="1"/>
  <c r="L255" i="1"/>
  <c r="I255" i="1"/>
  <c r="R254" i="1"/>
  <c r="O254" i="1"/>
  <c r="L254" i="1"/>
  <c r="I254" i="1"/>
  <c r="R253" i="1"/>
  <c r="O253" i="1"/>
  <c r="L253" i="1"/>
  <c r="I253" i="1"/>
  <c r="R252" i="1"/>
  <c r="O252" i="1"/>
  <c r="L252" i="1"/>
  <c r="I252" i="1"/>
  <c r="R251" i="1"/>
  <c r="O251" i="1"/>
  <c r="L251" i="1"/>
  <c r="I251" i="1"/>
  <c r="R250" i="1"/>
  <c r="O250" i="1"/>
  <c r="L250" i="1"/>
  <c r="I250" i="1"/>
  <c r="R249" i="1"/>
  <c r="O249" i="1"/>
  <c r="L249" i="1"/>
  <c r="I249" i="1"/>
  <c r="R248" i="1"/>
  <c r="O248" i="1"/>
  <c r="L248" i="1"/>
  <c r="I248" i="1"/>
  <c r="R247" i="1"/>
  <c r="O247" i="1"/>
  <c r="L247" i="1"/>
  <c r="I247" i="1"/>
  <c r="R246" i="1"/>
  <c r="O246" i="1"/>
  <c r="L246" i="1"/>
  <c r="I246" i="1"/>
  <c r="R245" i="1"/>
  <c r="O245" i="1"/>
  <c r="L245" i="1"/>
  <c r="I245" i="1"/>
  <c r="R244" i="1"/>
  <c r="O244" i="1"/>
  <c r="L244" i="1"/>
  <c r="I244" i="1"/>
  <c r="R243" i="1"/>
  <c r="O243" i="1"/>
  <c r="L243" i="1"/>
  <c r="I243" i="1"/>
  <c r="R242" i="1"/>
  <c r="O242" i="1"/>
  <c r="L242" i="1"/>
  <c r="I242" i="1"/>
  <c r="R241" i="1"/>
  <c r="O241" i="1"/>
  <c r="L241" i="1"/>
  <c r="I241" i="1"/>
  <c r="R240" i="1"/>
  <c r="O240" i="1"/>
  <c r="L240" i="1"/>
  <c r="I240" i="1"/>
  <c r="R239" i="1"/>
  <c r="O239" i="1"/>
  <c r="L239" i="1"/>
  <c r="I239" i="1"/>
  <c r="R238" i="1"/>
  <c r="O238" i="1"/>
  <c r="L238" i="1"/>
  <c r="I238" i="1"/>
  <c r="R237" i="1"/>
  <c r="O237" i="1"/>
  <c r="L237" i="1"/>
  <c r="I237" i="1"/>
  <c r="R236" i="1"/>
  <c r="O236" i="1"/>
  <c r="L236" i="1"/>
  <c r="I236" i="1"/>
  <c r="R235" i="1"/>
  <c r="O235" i="1"/>
  <c r="L235" i="1"/>
  <c r="I235" i="1"/>
  <c r="R234" i="1"/>
  <c r="O234" i="1"/>
  <c r="L234" i="1"/>
  <c r="I234" i="1"/>
  <c r="R233" i="1"/>
  <c r="O233" i="1"/>
  <c r="L233" i="1"/>
  <c r="I233" i="1"/>
  <c r="R232" i="1"/>
  <c r="O232" i="1"/>
  <c r="L232" i="1"/>
  <c r="I232" i="1"/>
  <c r="R231" i="1"/>
  <c r="O231" i="1"/>
  <c r="L231" i="1"/>
  <c r="I231" i="1"/>
  <c r="R230" i="1"/>
  <c r="O230" i="1"/>
  <c r="L230" i="1"/>
  <c r="I230" i="1"/>
  <c r="R229" i="1"/>
  <c r="O229" i="1"/>
  <c r="L229" i="1"/>
  <c r="I229" i="1"/>
  <c r="R228" i="1"/>
  <c r="O228" i="1"/>
  <c r="L228" i="1"/>
  <c r="I228" i="1"/>
  <c r="R227" i="1"/>
  <c r="O227" i="1"/>
  <c r="L227" i="1"/>
  <c r="I227" i="1"/>
  <c r="R226" i="1"/>
  <c r="O226" i="1"/>
  <c r="L226" i="1"/>
  <c r="I226" i="1"/>
  <c r="R225" i="1"/>
  <c r="O225" i="1"/>
  <c r="L225" i="1"/>
  <c r="I225" i="1"/>
  <c r="R224" i="1"/>
  <c r="O224" i="1"/>
  <c r="L224" i="1"/>
  <c r="I224" i="1"/>
  <c r="R223" i="1"/>
  <c r="O223" i="1"/>
  <c r="L223" i="1"/>
  <c r="I223" i="1"/>
  <c r="R222" i="1"/>
  <c r="O222" i="1"/>
  <c r="L222" i="1"/>
  <c r="I222" i="1"/>
  <c r="R221" i="1"/>
  <c r="O221" i="1"/>
  <c r="L221" i="1"/>
  <c r="I221" i="1"/>
  <c r="R220" i="1"/>
  <c r="O220" i="1"/>
  <c r="L220" i="1"/>
  <c r="I220" i="1"/>
  <c r="R219" i="1"/>
  <c r="O219" i="1"/>
  <c r="L219" i="1"/>
  <c r="I219" i="1"/>
  <c r="R218" i="1"/>
  <c r="O218" i="1"/>
  <c r="L218" i="1"/>
  <c r="I218" i="1"/>
  <c r="R217" i="1"/>
  <c r="O217" i="1"/>
  <c r="L217" i="1"/>
  <c r="I217" i="1"/>
  <c r="R216" i="1"/>
  <c r="O216" i="1"/>
  <c r="L216" i="1"/>
  <c r="I216" i="1"/>
  <c r="R215" i="1"/>
  <c r="O215" i="1"/>
  <c r="L215" i="1"/>
  <c r="I215" i="1"/>
  <c r="R214" i="1"/>
  <c r="O214" i="1"/>
  <c r="L214" i="1"/>
  <c r="I214" i="1"/>
  <c r="R213" i="1"/>
  <c r="O213" i="1"/>
  <c r="L213" i="1"/>
  <c r="I213" i="1"/>
  <c r="R212" i="1"/>
  <c r="O212" i="1"/>
  <c r="L212" i="1"/>
  <c r="I212" i="1"/>
  <c r="R211" i="1"/>
  <c r="L211" i="1"/>
  <c r="I211" i="1"/>
  <c r="R210" i="1"/>
  <c r="O210" i="1"/>
  <c r="L210" i="1"/>
  <c r="I210" i="1"/>
  <c r="R209" i="1"/>
  <c r="O209" i="1"/>
  <c r="L209" i="1"/>
  <c r="I209" i="1"/>
  <c r="R208" i="1"/>
  <c r="O208" i="1"/>
  <c r="L208" i="1"/>
  <c r="I208" i="1"/>
  <c r="R207" i="1"/>
  <c r="O207" i="1"/>
  <c r="L207" i="1"/>
  <c r="I207" i="1"/>
  <c r="R206" i="1"/>
  <c r="O206" i="1"/>
  <c r="L206" i="1"/>
  <c r="I206" i="1"/>
  <c r="R205" i="1"/>
  <c r="O205" i="1"/>
  <c r="L205" i="1"/>
  <c r="I205" i="1"/>
  <c r="R204" i="1"/>
  <c r="O204" i="1"/>
  <c r="L204" i="1"/>
  <c r="I204" i="1"/>
  <c r="R203" i="1"/>
  <c r="O203" i="1"/>
  <c r="L203" i="1"/>
  <c r="I203" i="1"/>
  <c r="R202" i="1"/>
  <c r="O202" i="1"/>
  <c r="L202" i="1"/>
  <c r="I202" i="1"/>
  <c r="R201" i="1"/>
  <c r="O201" i="1"/>
  <c r="L201" i="1"/>
  <c r="I201" i="1"/>
  <c r="R200" i="1"/>
  <c r="O200" i="1"/>
  <c r="L200" i="1"/>
  <c r="I200" i="1"/>
  <c r="R199" i="1"/>
  <c r="O199" i="1"/>
  <c r="L199" i="1"/>
  <c r="I199" i="1"/>
  <c r="R198" i="1"/>
  <c r="O198" i="1"/>
  <c r="L198" i="1"/>
  <c r="I198" i="1"/>
  <c r="R197" i="1"/>
  <c r="O197" i="1"/>
  <c r="L197" i="1"/>
  <c r="I197" i="1"/>
  <c r="R196" i="1"/>
  <c r="O196" i="1"/>
  <c r="L196" i="1"/>
  <c r="I196" i="1"/>
  <c r="R195" i="1"/>
  <c r="O195" i="1"/>
  <c r="L195" i="1"/>
  <c r="I195" i="1"/>
  <c r="O194" i="1"/>
  <c r="L194" i="1"/>
  <c r="I194" i="1"/>
  <c r="R193" i="1"/>
  <c r="O193" i="1"/>
  <c r="L193" i="1"/>
  <c r="I193" i="1"/>
  <c r="R192" i="1"/>
  <c r="O192" i="1"/>
  <c r="L192" i="1"/>
  <c r="I192" i="1"/>
  <c r="R191" i="1"/>
  <c r="O191" i="1"/>
  <c r="L191" i="1"/>
  <c r="I191" i="1"/>
  <c r="R190" i="1"/>
  <c r="O190" i="1"/>
  <c r="L190" i="1"/>
  <c r="I190" i="1"/>
  <c r="R189" i="1"/>
  <c r="O189" i="1"/>
  <c r="L189" i="1"/>
  <c r="I189" i="1"/>
  <c r="R188" i="1"/>
  <c r="O188" i="1"/>
  <c r="L188" i="1"/>
  <c r="I188" i="1"/>
  <c r="R187" i="1"/>
  <c r="O187" i="1"/>
  <c r="L187" i="1"/>
  <c r="I187" i="1"/>
  <c r="R186" i="1"/>
  <c r="O186" i="1"/>
  <c r="L186" i="1"/>
  <c r="I186" i="1"/>
  <c r="R185" i="1"/>
  <c r="O185" i="1"/>
  <c r="L185" i="1"/>
  <c r="I185" i="1"/>
  <c r="R184" i="1"/>
  <c r="O184" i="1"/>
  <c r="L184" i="1"/>
  <c r="I184" i="1"/>
  <c r="R183" i="1"/>
  <c r="O183" i="1"/>
  <c r="L183" i="1"/>
  <c r="I183" i="1"/>
  <c r="R182" i="1"/>
  <c r="O182" i="1"/>
  <c r="L182" i="1"/>
  <c r="I182" i="1"/>
  <c r="R181" i="1"/>
  <c r="O181" i="1"/>
  <c r="L181" i="1"/>
  <c r="I181" i="1"/>
  <c r="R180" i="1"/>
  <c r="O180" i="1"/>
  <c r="L180" i="1"/>
  <c r="I180" i="1"/>
  <c r="R179" i="1"/>
  <c r="O179" i="1"/>
  <c r="L179" i="1"/>
  <c r="I179" i="1"/>
  <c r="R178" i="1"/>
  <c r="O178" i="1"/>
  <c r="L178" i="1"/>
  <c r="I178" i="1"/>
  <c r="R173" i="1"/>
  <c r="O173" i="1"/>
  <c r="L173" i="1"/>
  <c r="I173" i="1"/>
  <c r="R172" i="1"/>
  <c r="L172" i="1"/>
  <c r="I172" i="1"/>
  <c r="R171" i="1"/>
  <c r="O171" i="1"/>
  <c r="L171" i="1"/>
  <c r="I171" i="1"/>
  <c r="R170" i="1"/>
  <c r="L170" i="1"/>
  <c r="I170" i="1"/>
  <c r="R169" i="1"/>
  <c r="L169" i="1"/>
  <c r="I169" i="1"/>
  <c r="R168" i="1"/>
  <c r="O168" i="1"/>
  <c r="L168" i="1"/>
  <c r="I168" i="1"/>
  <c r="R167" i="1"/>
  <c r="O167" i="1"/>
  <c r="L167" i="1"/>
  <c r="I167" i="1"/>
  <c r="R166" i="1"/>
  <c r="L166" i="1"/>
  <c r="I166" i="1"/>
  <c r="R165" i="1"/>
  <c r="O165" i="1"/>
  <c r="L165" i="1"/>
  <c r="I165" i="1"/>
  <c r="R164" i="1"/>
  <c r="L164" i="1"/>
  <c r="I164" i="1"/>
  <c r="R163" i="1"/>
  <c r="O163" i="1"/>
  <c r="L163" i="1"/>
  <c r="I163" i="1"/>
  <c r="R162" i="1"/>
  <c r="L162" i="1"/>
  <c r="I162" i="1"/>
  <c r="R161" i="1"/>
  <c r="O161" i="1"/>
  <c r="L161" i="1"/>
  <c r="I161" i="1"/>
  <c r="R160" i="1"/>
  <c r="L160" i="1"/>
  <c r="I160" i="1"/>
  <c r="R159" i="1"/>
  <c r="O159" i="1"/>
  <c r="L159" i="1"/>
  <c r="I159" i="1"/>
  <c r="R154" i="1"/>
  <c r="L154" i="1"/>
  <c r="I154" i="1"/>
  <c r="R153" i="1"/>
  <c r="O153" i="1"/>
  <c r="L153" i="1"/>
  <c r="I153" i="1"/>
  <c r="R152" i="1"/>
  <c r="L152" i="1"/>
  <c r="I152" i="1"/>
  <c r="R151" i="1"/>
  <c r="O151" i="1"/>
  <c r="L151" i="1"/>
  <c r="I151" i="1"/>
  <c r="R150" i="1"/>
  <c r="O150" i="1"/>
  <c r="L150" i="1"/>
  <c r="I150" i="1"/>
  <c r="R149" i="1"/>
  <c r="O149" i="1"/>
  <c r="L149" i="1"/>
  <c r="I149" i="1"/>
  <c r="R148" i="1"/>
  <c r="L148" i="1"/>
  <c r="I148" i="1"/>
  <c r="R147" i="1"/>
  <c r="L147" i="1"/>
  <c r="I147" i="1"/>
  <c r="R146" i="1"/>
  <c r="L146" i="1"/>
  <c r="I146" i="1"/>
  <c r="R145" i="1"/>
  <c r="O145" i="1"/>
  <c r="L145" i="1"/>
  <c r="I145" i="1"/>
  <c r="R144" i="1"/>
  <c r="L144" i="1"/>
  <c r="I144" i="1"/>
  <c r="R143" i="1"/>
  <c r="O143" i="1"/>
  <c r="L143" i="1"/>
  <c r="I143" i="1"/>
  <c r="U143" i="1" s="1"/>
  <c r="R142" i="1"/>
  <c r="L142" i="1"/>
  <c r="I142" i="1"/>
  <c r="R141" i="1"/>
  <c r="L141" i="1"/>
  <c r="I141" i="1"/>
  <c r="R140" i="1"/>
  <c r="L140" i="1"/>
  <c r="I140" i="1"/>
  <c r="R139" i="1"/>
  <c r="L139" i="1"/>
  <c r="I139" i="1"/>
  <c r="R138" i="1"/>
  <c r="L138" i="1"/>
  <c r="I138" i="1"/>
  <c r="R137" i="1"/>
  <c r="L137" i="1"/>
  <c r="I137" i="1"/>
  <c r="R136" i="1"/>
  <c r="O136" i="1"/>
  <c r="L136" i="1"/>
  <c r="I136" i="1"/>
  <c r="R135" i="1"/>
  <c r="L135" i="1"/>
  <c r="I135" i="1"/>
  <c r="R134" i="1"/>
  <c r="L134" i="1"/>
  <c r="I134" i="1"/>
  <c r="R133" i="1"/>
  <c r="O133" i="1"/>
  <c r="L133" i="1"/>
  <c r="I133" i="1"/>
  <c r="R132" i="1"/>
  <c r="L132" i="1"/>
  <c r="I132" i="1"/>
  <c r="R131" i="1"/>
  <c r="L131" i="1"/>
  <c r="I131" i="1"/>
  <c r="R130" i="1"/>
  <c r="L130" i="1"/>
  <c r="I130" i="1"/>
  <c r="R129" i="1"/>
  <c r="L129" i="1"/>
  <c r="I129" i="1"/>
  <c r="R124" i="1"/>
  <c r="O124" i="1"/>
  <c r="L124" i="1"/>
  <c r="I124" i="1"/>
  <c r="R123" i="1"/>
  <c r="O123" i="1"/>
  <c r="L123" i="1"/>
  <c r="I123" i="1"/>
  <c r="R122" i="1"/>
  <c r="O122" i="1"/>
  <c r="L122" i="1"/>
  <c r="I122" i="1"/>
  <c r="R121" i="1"/>
  <c r="O121" i="1"/>
  <c r="L121" i="1"/>
  <c r="I121" i="1"/>
  <c r="R120" i="1"/>
  <c r="U120" i="1" s="1"/>
  <c r="I120" i="1"/>
  <c r="I119" i="1"/>
  <c r="R118" i="1"/>
  <c r="O118" i="1"/>
  <c r="L118" i="1"/>
  <c r="I118" i="1"/>
  <c r="R117" i="1"/>
  <c r="O117" i="1"/>
  <c r="L117" i="1"/>
  <c r="I117" i="1"/>
  <c r="R116" i="1"/>
  <c r="O116" i="1"/>
  <c r="L116" i="1"/>
  <c r="I116" i="1"/>
  <c r="R115" i="1"/>
  <c r="O115" i="1"/>
  <c r="L115" i="1"/>
  <c r="I115" i="1"/>
  <c r="R114" i="1"/>
  <c r="O114" i="1"/>
  <c r="L114" i="1"/>
  <c r="I114" i="1"/>
  <c r="R113" i="1"/>
  <c r="O113" i="1"/>
  <c r="L113" i="1"/>
  <c r="I113" i="1"/>
  <c r="R112" i="1"/>
  <c r="O112" i="1"/>
  <c r="L112" i="1"/>
  <c r="I112" i="1"/>
  <c r="U112" i="1" s="1"/>
  <c r="R111" i="1"/>
  <c r="O111" i="1"/>
  <c r="L111" i="1"/>
  <c r="I111" i="1"/>
  <c r="R106" i="1"/>
  <c r="O106" i="1"/>
  <c r="L106" i="1"/>
  <c r="I106" i="1"/>
  <c r="R105" i="1"/>
  <c r="O105" i="1"/>
  <c r="L105" i="1"/>
  <c r="I105" i="1"/>
  <c r="R104" i="1"/>
  <c r="O104" i="1"/>
  <c r="L104" i="1"/>
  <c r="I104" i="1"/>
  <c r="R103" i="1"/>
  <c r="O103" i="1"/>
  <c r="L103" i="1"/>
  <c r="I103" i="1"/>
  <c r="R102" i="1"/>
  <c r="O102" i="1"/>
  <c r="L102" i="1"/>
  <c r="I102" i="1"/>
  <c r="R101" i="1"/>
  <c r="O101" i="1"/>
  <c r="L101" i="1"/>
  <c r="I101" i="1"/>
  <c r="R100" i="1"/>
  <c r="O100" i="1"/>
  <c r="L100" i="1"/>
  <c r="I100" i="1"/>
  <c r="L99" i="1"/>
  <c r="I99" i="1"/>
  <c r="R98" i="1"/>
  <c r="O98" i="1"/>
  <c r="L98" i="1"/>
  <c r="I98" i="1"/>
  <c r="R97" i="1"/>
  <c r="O97" i="1"/>
  <c r="L97" i="1"/>
  <c r="I97" i="1"/>
  <c r="V97" i="1" s="1"/>
  <c r="R96" i="1"/>
  <c r="O96" i="1"/>
  <c r="L96" i="1"/>
  <c r="I96" i="1"/>
  <c r="R95" i="1"/>
  <c r="O95" i="1"/>
  <c r="L95" i="1"/>
  <c r="I95" i="1"/>
  <c r="R94" i="1"/>
  <c r="O94" i="1"/>
  <c r="L94" i="1"/>
  <c r="I94" i="1"/>
  <c r="R93" i="1"/>
  <c r="O93" i="1"/>
  <c r="L93" i="1"/>
  <c r="I93" i="1"/>
  <c r="V93" i="1" s="1"/>
  <c r="R92" i="1"/>
  <c r="O92" i="1"/>
  <c r="L92" i="1"/>
  <c r="I92" i="1"/>
  <c r="R91" i="1"/>
  <c r="O91" i="1"/>
  <c r="L91" i="1"/>
  <c r="I91" i="1"/>
  <c r="R90" i="1"/>
  <c r="O90" i="1"/>
  <c r="L90" i="1"/>
  <c r="I90" i="1"/>
  <c r="R89" i="1"/>
  <c r="O89" i="1"/>
  <c r="L89" i="1"/>
  <c r="I89" i="1"/>
  <c r="V89" i="1" s="1"/>
  <c r="R88" i="1"/>
  <c r="O88" i="1"/>
  <c r="L88" i="1"/>
  <c r="I88" i="1"/>
  <c r="R87" i="1"/>
  <c r="O87" i="1"/>
  <c r="L87" i="1"/>
  <c r="I87" i="1"/>
  <c r="R86" i="1"/>
  <c r="O86" i="1"/>
  <c r="L86" i="1"/>
  <c r="R85" i="1"/>
  <c r="O85" i="1"/>
  <c r="L85" i="1"/>
  <c r="I85" i="1"/>
  <c r="R84" i="1"/>
  <c r="O84" i="1"/>
  <c r="L84" i="1"/>
  <c r="I84" i="1"/>
  <c r="R83" i="1"/>
  <c r="O83" i="1"/>
  <c r="L83" i="1"/>
  <c r="I83" i="1"/>
  <c r="R82" i="1"/>
  <c r="O82" i="1"/>
  <c r="L82" i="1"/>
  <c r="I82" i="1"/>
  <c r="R81" i="1"/>
  <c r="O81" i="1"/>
  <c r="L81" i="1"/>
  <c r="I81" i="1"/>
  <c r="R80" i="1"/>
  <c r="O80" i="1"/>
  <c r="L80" i="1"/>
  <c r="I80" i="1"/>
  <c r="R79" i="1"/>
  <c r="O79" i="1"/>
  <c r="L79" i="1"/>
  <c r="I79" i="1"/>
  <c r="R78" i="1"/>
  <c r="O78" i="1"/>
  <c r="L78" i="1"/>
  <c r="I78" i="1"/>
  <c r="R77" i="1"/>
  <c r="O77" i="1"/>
  <c r="L77" i="1"/>
  <c r="I77" i="1"/>
  <c r="R76" i="1"/>
  <c r="O76" i="1"/>
  <c r="L76" i="1"/>
  <c r="I76" i="1"/>
  <c r="R75" i="1"/>
  <c r="O75" i="1"/>
  <c r="L75" i="1"/>
  <c r="I75" i="1"/>
  <c r="R74" i="1"/>
  <c r="O74" i="1"/>
  <c r="L74" i="1"/>
  <c r="I74" i="1"/>
  <c r="R73" i="1"/>
  <c r="O73" i="1"/>
  <c r="L73" i="1"/>
  <c r="I73" i="1"/>
  <c r="S73" i="1" s="1"/>
  <c r="R72" i="1"/>
  <c r="O72" i="1"/>
  <c r="L72" i="1"/>
  <c r="I72" i="1"/>
  <c r="R71" i="1"/>
  <c r="O71" i="1"/>
  <c r="L71" i="1"/>
  <c r="I71" i="1"/>
  <c r="R70" i="1"/>
  <c r="O70" i="1"/>
  <c r="L70" i="1"/>
  <c r="I70" i="1"/>
  <c r="R69" i="1"/>
  <c r="O69" i="1"/>
  <c r="L69" i="1"/>
  <c r="I69" i="1"/>
  <c r="R68" i="1"/>
  <c r="O68" i="1"/>
  <c r="L68" i="1"/>
  <c r="I68" i="1"/>
  <c r="R67" i="1"/>
  <c r="O67" i="1"/>
  <c r="L67" i="1"/>
  <c r="I67" i="1"/>
  <c r="R66" i="1"/>
  <c r="O66" i="1"/>
  <c r="L66" i="1"/>
  <c r="I66" i="1"/>
  <c r="R65" i="1"/>
  <c r="O65" i="1"/>
  <c r="L65" i="1"/>
  <c r="I65" i="1"/>
  <c r="R64" i="1"/>
  <c r="O64" i="1"/>
  <c r="L64" i="1"/>
  <c r="I64" i="1"/>
  <c r="R63" i="1"/>
  <c r="O63" i="1"/>
  <c r="L63" i="1"/>
  <c r="I63" i="1"/>
  <c r="R62" i="1"/>
  <c r="O62" i="1"/>
  <c r="L62" i="1"/>
  <c r="I62" i="1"/>
  <c r="R61" i="1"/>
  <c r="O61" i="1"/>
  <c r="L61" i="1"/>
  <c r="I61" i="1"/>
  <c r="R60" i="1"/>
  <c r="O60" i="1"/>
  <c r="L60" i="1"/>
  <c r="I60" i="1"/>
  <c r="R59" i="1"/>
  <c r="O59" i="1"/>
  <c r="L59" i="1"/>
  <c r="I59" i="1"/>
  <c r="R58" i="1"/>
  <c r="O58" i="1"/>
  <c r="L58" i="1"/>
  <c r="I58" i="1"/>
  <c r="R57" i="1"/>
  <c r="O57" i="1"/>
  <c r="L57" i="1"/>
  <c r="I57" i="1"/>
  <c r="R56" i="1"/>
  <c r="O56" i="1"/>
  <c r="L56" i="1"/>
  <c r="I56" i="1"/>
  <c r="R55" i="1"/>
  <c r="O55" i="1"/>
  <c r="L55" i="1"/>
  <c r="I55" i="1"/>
  <c r="R54" i="1"/>
  <c r="O54" i="1"/>
  <c r="L54" i="1"/>
  <c r="I54" i="1"/>
  <c r="R53" i="1"/>
  <c r="O53" i="1"/>
  <c r="L53" i="1"/>
  <c r="I53" i="1"/>
  <c r="R52" i="1"/>
  <c r="O52" i="1"/>
  <c r="L52" i="1"/>
  <c r="I52" i="1"/>
  <c r="R51" i="1"/>
  <c r="O51" i="1"/>
  <c r="L51" i="1"/>
  <c r="I51" i="1"/>
  <c r="R50" i="1"/>
  <c r="O50" i="1"/>
  <c r="L50" i="1"/>
  <c r="I50" i="1"/>
  <c r="R49" i="1"/>
  <c r="O49" i="1"/>
  <c r="L49" i="1"/>
  <c r="I49" i="1"/>
  <c r="R48" i="1"/>
  <c r="O48" i="1"/>
  <c r="L48" i="1"/>
  <c r="I48" i="1"/>
  <c r="R47" i="1"/>
  <c r="O47" i="1"/>
  <c r="L47" i="1"/>
  <c r="I47" i="1"/>
  <c r="R46" i="1"/>
  <c r="O46" i="1"/>
  <c r="L46" i="1"/>
  <c r="I46" i="1"/>
  <c r="R45" i="1"/>
  <c r="O45" i="1"/>
  <c r="L45" i="1"/>
  <c r="I45" i="1"/>
  <c r="R44" i="1"/>
  <c r="O44" i="1"/>
  <c r="L44" i="1"/>
  <c r="I44" i="1"/>
  <c r="R43" i="1"/>
  <c r="O43" i="1"/>
  <c r="L43" i="1"/>
  <c r="I43" i="1"/>
  <c r="R42" i="1"/>
  <c r="O42" i="1"/>
  <c r="L42" i="1"/>
  <c r="I42" i="1"/>
  <c r="R41" i="1"/>
  <c r="O41" i="1"/>
  <c r="L41" i="1"/>
  <c r="I41" i="1"/>
  <c r="U41" i="1" s="1"/>
  <c r="R40" i="1"/>
  <c r="O40" i="1"/>
  <c r="L40" i="1"/>
  <c r="I40" i="1"/>
  <c r="R39" i="1"/>
  <c r="O39" i="1"/>
  <c r="L39" i="1"/>
  <c r="I39" i="1"/>
  <c r="R38" i="1"/>
  <c r="O38" i="1"/>
  <c r="L38" i="1"/>
  <c r="I38" i="1"/>
  <c r="R37" i="1"/>
  <c r="O37" i="1"/>
  <c r="L37" i="1"/>
  <c r="I37" i="1"/>
  <c r="R36" i="1"/>
  <c r="O36" i="1"/>
  <c r="L36" i="1"/>
  <c r="I36" i="1"/>
  <c r="R35" i="1"/>
  <c r="O35" i="1"/>
  <c r="L35" i="1"/>
  <c r="I35" i="1"/>
  <c r="R34" i="1"/>
  <c r="O34" i="1"/>
  <c r="L34" i="1"/>
  <c r="I34" i="1"/>
  <c r="R33" i="1"/>
  <c r="O33" i="1"/>
  <c r="L33" i="1"/>
  <c r="I33" i="1"/>
  <c r="R32" i="1"/>
  <c r="O32" i="1"/>
  <c r="L32" i="1"/>
  <c r="I32" i="1"/>
  <c r="R31" i="1"/>
  <c r="O31" i="1"/>
  <c r="L31" i="1"/>
  <c r="I31" i="1"/>
  <c r="R30" i="1"/>
  <c r="O30" i="1"/>
  <c r="L30" i="1"/>
  <c r="I30" i="1"/>
  <c r="R29" i="1"/>
  <c r="O29" i="1"/>
  <c r="L29" i="1"/>
  <c r="I29" i="1"/>
  <c r="R28" i="1"/>
  <c r="O28" i="1"/>
  <c r="L28" i="1"/>
  <c r="I28" i="1"/>
  <c r="R27" i="1"/>
  <c r="O27" i="1"/>
  <c r="L27" i="1"/>
  <c r="I27" i="1"/>
  <c r="R26" i="1"/>
  <c r="O26" i="1"/>
  <c r="L26" i="1"/>
  <c r="I26" i="1"/>
  <c r="R25" i="1"/>
  <c r="O25" i="1"/>
  <c r="L25" i="1"/>
  <c r="I25" i="1"/>
  <c r="R24" i="1"/>
  <c r="O24" i="1"/>
  <c r="L24" i="1"/>
  <c r="I24" i="1"/>
  <c r="R23" i="1"/>
  <c r="O23" i="1"/>
  <c r="L23" i="1"/>
  <c r="I23" i="1"/>
  <c r="R22" i="1"/>
  <c r="O22" i="1"/>
  <c r="L22" i="1"/>
  <c r="I22" i="1"/>
  <c r="R21" i="1"/>
  <c r="O21" i="1"/>
  <c r="L21" i="1"/>
  <c r="I21" i="1"/>
  <c r="R20" i="1"/>
  <c r="O20" i="1"/>
  <c r="L20" i="1"/>
  <c r="I20" i="1"/>
  <c r="R19" i="1"/>
  <c r="O19" i="1"/>
  <c r="L19" i="1"/>
  <c r="I19" i="1"/>
  <c r="R18" i="1"/>
  <c r="O18" i="1"/>
  <c r="L18" i="1"/>
  <c r="I18" i="1"/>
  <c r="R13" i="1"/>
  <c r="O13" i="1"/>
  <c r="I13" i="1"/>
  <c r="R12" i="1"/>
  <c r="O12" i="1"/>
  <c r="I12" i="1"/>
  <c r="R11" i="1"/>
  <c r="I11" i="1"/>
  <c r="R10" i="1"/>
  <c r="I10" i="1"/>
  <c r="R9" i="1"/>
  <c r="O9" i="1"/>
  <c r="I9" i="1"/>
  <c r="R8" i="1"/>
  <c r="O8" i="1"/>
  <c r="I8" i="1"/>
  <c r="O7" i="1"/>
  <c r="I7" i="1"/>
  <c r="V76" i="1" l="1"/>
  <c r="T161" i="1"/>
  <c r="V457" i="1"/>
  <c r="S461" i="1"/>
  <c r="V469" i="1"/>
  <c r="V547" i="1"/>
  <c r="T86" i="1"/>
  <c r="V320" i="1"/>
  <c r="V342" i="1"/>
  <c r="S441" i="1"/>
  <c r="S453" i="1"/>
  <c r="U529" i="1"/>
  <c r="S232" i="1"/>
  <c r="U407" i="1"/>
  <c r="Z407" i="1" s="1"/>
  <c r="U299" i="1"/>
  <c r="T254" i="1"/>
  <c r="S374" i="1"/>
  <c r="U464" i="1"/>
  <c r="V88" i="1"/>
  <c r="V183" i="1"/>
  <c r="S269" i="1"/>
  <c r="U339" i="1"/>
  <c r="Z339" i="1" s="1"/>
  <c r="S362" i="1"/>
  <c r="U18" i="1"/>
  <c r="Z18" i="1" s="1"/>
  <c r="S24" i="1"/>
  <c r="S122" i="1"/>
  <c r="T304" i="1"/>
  <c r="U479" i="1"/>
  <c r="Z479" i="1" s="1"/>
  <c r="U487" i="1"/>
  <c r="Z487" i="1" s="1"/>
  <c r="S553" i="1"/>
  <c r="S143" i="1"/>
  <c r="S420" i="1"/>
  <c r="T13" i="1"/>
  <c r="V213" i="1"/>
  <c r="T215" i="1"/>
  <c r="T219" i="1"/>
  <c r="V227" i="1"/>
  <c r="T241" i="1"/>
  <c r="V247" i="1"/>
  <c r="V255" i="1"/>
  <c r="V259" i="1"/>
  <c r="S387" i="1"/>
  <c r="S407" i="1"/>
  <c r="V462" i="1"/>
  <c r="T464" i="1"/>
  <c r="U76" i="1"/>
  <c r="Z76" i="1" s="1"/>
  <c r="T73" i="1"/>
  <c r="S514" i="1"/>
  <c r="T36" i="1"/>
  <c r="S41" i="1"/>
  <c r="U132" i="1"/>
  <c r="Z132" i="1" s="1"/>
  <c r="U160" i="1"/>
  <c r="U180" i="1"/>
  <c r="Z180" i="1" s="1"/>
  <c r="S404" i="1"/>
  <c r="V413" i="1"/>
  <c r="V510" i="1"/>
  <c r="T41" i="1"/>
  <c r="V188" i="1"/>
  <c r="T198" i="1"/>
  <c r="T218" i="1"/>
  <c r="U220" i="1"/>
  <c r="Z220" i="1" s="1"/>
  <c r="T222" i="1"/>
  <c r="V51" i="1"/>
  <c r="S113" i="1"/>
  <c r="S276" i="1"/>
  <c r="T286" i="1"/>
  <c r="S288" i="1"/>
  <c r="V294" i="1"/>
  <c r="S339" i="1"/>
  <c r="U347" i="1"/>
  <c r="Z347" i="1" s="1"/>
  <c r="V361" i="1"/>
  <c r="V373" i="1"/>
  <c r="U380" i="1"/>
  <c r="V428" i="1"/>
  <c r="V444" i="1"/>
  <c r="V452" i="1"/>
  <c r="U517" i="1"/>
  <c r="Z517" i="1" s="1"/>
  <c r="U537" i="1"/>
  <c r="Z537" i="1" s="1"/>
  <c r="S541" i="1"/>
  <c r="T61" i="1"/>
  <c r="T104" i="1"/>
  <c r="S229" i="1"/>
  <c r="V544" i="1"/>
  <c r="S22" i="1"/>
  <c r="U42" i="1"/>
  <c r="Z42" i="1" s="1"/>
  <c r="S44" i="1"/>
  <c r="U52" i="1"/>
  <c r="Z52" i="1" s="1"/>
  <c r="S56" i="1"/>
  <c r="U58" i="1"/>
  <c r="Z58" i="1" s="1"/>
  <c r="U68" i="1"/>
  <c r="Z68" i="1" s="1"/>
  <c r="T77" i="1"/>
  <c r="T90" i="1"/>
  <c r="V123" i="1"/>
  <c r="U129" i="1"/>
  <c r="Z129" i="1" s="1"/>
  <c r="V131" i="1"/>
  <c r="V141" i="1"/>
  <c r="V143" i="1"/>
  <c r="V148" i="1"/>
  <c r="U152" i="1"/>
  <c r="Z152" i="1" s="1"/>
  <c r="S196" i="1"/>
  <c r="U204" i="1"/>
  <c r="Z204" i="1" s="1"/>
  <c r="U208" i="1"/>
  <c r="Z208" i="1" s="1"/>
  <c r="T212" i="1"/>
  <c r="V263" i="1"/>
  <c r="S295" i="1"/>
  <c r="T385" i="1"/>
  <c r="U403" i="1"/>
  <c r="S428" i="1"/>
  <c r="V440" i="1"/>
  <c r="U498" i="1"/>
  <c r="Z498" i="1" s="1"/>
  <c r="S517" i="1"/>
  <c r="U533" i="1"/>
  <c r="V34" i="1"/>
  <c r="T146" i="1"/>
  <c r="T486" i="1"/>
  <c r="V112" i="1"/>
  <c r="T226" i="1"/>
  <c r="V228" i="1"/>
  <c r="T248" i="1"/>
  <c r="V464" i="1"/>
  <c r="V24" i="1"/>
  <c r="T112" i="1"/>
  <c r="U441" i="1"/>
  <c r="Z441" i="1" s="1"/>
  <c r="S8" i="1"/>
  <c r="V25" i="1"/>
  <c r="T76" i="1"/>
  <c r="S89" i="1"/>
  <c r="S179" i="1"/>
  <c r="V216" i="1"/>
  <c r="U304" i="1"/>
  <c r="S319" i="1"/>
  <c r="T320" i="1"/>
  <c r="V370" i="1"/>
  <c r="T479" i="1"/>
  <c r="T69" i="1"/>
  <c r="S225" i="1"/>
  <c r="U49" i="1"/>
  <c r="U78" i="1"/>
  <c r="U82" i="1"/>
  <c r="Z82" i="1" s="1"/>
  <c r="S84" i="1"/>
  <c r="U89" i="1"/>
  <c r="Z89" i="1" s="1"/>
  <c r="V122" i="1"/>
  <c r="T134" i="1"/>
  <c r="T136" i="1"/>
  <c r="V138" i="1"/>
  <c r="V142" i="1"/>
  <c r="S195" i="1"/>
  <c r="U199" i="1"/>
  <c r="U201" i="1"/>
  <c r="Z201" i="1" s="1"/>
  <c r="U207" i="1"/>
  <c r="Z207" i="1" s="1"/>
  <c r="S209" i="1"/>
  <c r="V323" i="1"/>
  <c r="T331" i="1"/>
  <c r="V388" i="1"/>
  <c r="V400" i="1"/>
  <c r="V404" i="1"/>
  <c r="S421" i="1"/>
  <c r="V429" i="1"/>
  <c r="U437" i="1"/>
  <c r="Z437" i="1" s="1"/>
  <c r="S440" i="1"/>
  <c r="V498" i="1"/>
  <c r="S518" i="1"/>
  <c r="V49" i="1"/>
  <c r="S533" i="1"/>
  <c r="S114" i="1"/>
  <c r="V182" i="1"/>
  <c r="V189" i="1"/>
  <c r="V241" i="1"/>
  <c r="U243" i="1"/>
  <c r="S495" i="1"/>
  <c r="V11" i="1"/>
  <c r="S13" i="1"/>
  <c r="V19" i="1"/>
  <c r="S54" i="1"/>
  <c r="U74" i="1"/>
  <c r="Z74" i="1" s="1"/>
  <c r="S76" i="1"/>
  <c r="U88" i="1"/>
  <c r="Z88" i="1" s="1"/>
  <c r="T89" i="1"/>
  <c r="T143" i="1"/>
  <c r="V165" i="1"/>
  <c r="S180" i="1"/>
  <c r="V205" i="1"/>
  <c r="S241" i="1"/>
  <c r="U263" i="1"/>
  <c r="Z263" i="1" s="1"/>
  <c r="U303" i="1"/>
  <c r="Z303" i="1" s="1"/>
  <c r="S304" i="1"/>
  <c r="W304" i="1" s="1"/>
  <c r="T348" i="1"/>
  <c r="V366" i="1"/>
  <c r="S368" i="1"/>
  <c r="U370" i="1"/>
  <c r="Z370" i="1" s="1"/>
  <c r="U392" i="1"/>
  <c r="Z392" i="1" s="1"/>
  <c r="S400" i="1"/>
  <c r="U404" i="1"/>
  <c r="Z404" i="1" s="1"/>
  <c r="S437" i="1"/>
  <c r="U494" i="1"/>
  <c r="Z494" i="1" s="1"/>
  <c r="V496" i="1"/>
  <c r="S513" i="1"/>
  <c r="T517" i="1"/>
  <c r="T84" i="1"/>
  <c r="U142" i="1"/>
  <c r="Z142" i="1" s="1"/>
  <c r="U295" i="1"/>
  <c r="W295" i="1" s="1"/>
  <c r="S403" i="1"/>
  <c r="U13" i="1"/>
  <c r="Z13" i="1" s="1"/>
  <c r="V41" i="1"/>
  <c r="V48" i="1"/>
  <c r="T49" i="1"/>
  <c r="U57" i="1"/>
  <c r="Z57" i="1" s="1"/>
  <c r="U73" i="1"/>
  <c r="W73" i="1" s="1"/>
  <c r="U84" i="1"/>
  <c r="U139" i="1"/>
  <c r="Z139" i="1" s="1"/>
  <c r="U183" i="1"/>
  <c r="Z183" i="1" s="1"/>
  <c r="T188" i="1"/>
  <c r="S213" i="1"/>
  <c r="U219" i="1"/>
  <c r="Z219" i="1" s="1"/>
  <c r="V285" i="1"/>
  <c r="U288" i="1"/>
  <c r="V296" i="1"/>
  <c r="S299" i="1"/>
  <c r="W299" i="1" s="1"/>
  <c r="V339" i="1"/>
  <c r="U388" i="1"/>
  <c r="U429" i="1"/>
  <c r="Z429" i="1" s="1"/>
  <c r="V454" i="1"/>
  <c r="T457" i="1"/>
  <c r="V487" i="1"/>
  <c r="V490" i="1"/>
  <c r="T518" i="1"/>
  <c r="S556" i="1"/>
  <c r="V66" i="1"/>
  <c r="S49" i="1"/>
  <c r="S503" i="1"/>
  <c r="T44" i="1"/>
  <c r="S77" i="1"/>
  <c r="V84" i="1"/>
  <c r="U190" i="1"/>
  <c r="S207" i="1"/>
  <c r="V218" i="1"/>
  <c r="V219" i="1"/>
  <c r="S228" i="1"/>
  <c r="U275" i="1"/>
  <c r="Z275" i="1" s="1"/>
  <c r="U387" i="1"/>
  <c r="Z387" i="1" s="1"/>
  <c r="U400" i="1"/>
  <c r="U443" i="1"/>
  <c r="Z443" i="1" s="1"/>
  <c r="S452" i="1"/>
  <c r="S480" i="1"/>
  <c r="T487" i="1"/>
  <c r="U518" i="1"/>
  <c r="Z518" i="1" s="1"/>
  <c r="T68" i="1"/>
  <c r="V56" i="1"/>
  <c r="S457" i="1"/>
  <c r="U12" i="1"/>
  <c r="Z12" i="1" s="1"/>
  <c r="U26" i="1"/>
  <c r="Z26" i="1" s="1"/>
  <c r="U36" i="1"/>
  <c r="Z36" i="1" s="1"/>
  <c r="T37" i="1"/>
  <c r="U44" i="1"/>
  <c r="Z44" i="1" s="1"/>
  <c r="U50" i="1"/>
  <c r="Z50" i="1" s="1"/>
  <c r="T120" i="1"/>
  <c r="T122" i="1"/>
  <c r="T160" i="1"/>
  <c r="V215" i="1"/>
  <c r="T250" i="1"/>
  <c r="V302" i="1"/>
  <c r="V304" i="1"/>
  <c r="S320" i="1"/>
  <c r="T363" i="1"/>
  <c r="T365" i="1"/>
  <c r="U445" i="1"/>
  <c r="Z445" i="1" s="1"/>
  <c r="V479" i="1"/>
  <c r="U516" i="1"/>
  <c r="Z516" i="1" s="1"/>
  <c r="V523" i="1"/>
  <c r="V12" i="1"/>
  <c r="S101" i="1"/>
  <c r="U101" i="1"/>
  <c r="Z101" i="1" s="1"/>
  <c r="T101" i="1"/>
  <c r="S154" i="1"/>
  <c r="V154" i="1"/>
  <c r="U154" i="1"/>
  <c r="T154" i="1"/>
  <c r="V281" i="1"/>
  <c r="T281" i="1"/>
  <c r="V319" i="1"/>
  <c r="V350" i="1"/>
  <c r="S350" i="1"/>
  <c r="T555" i="1"/>
  <c r="V555" i="1"/>
  <c r="U555" i="1"/>
  <c r="Z555" i="1" s="1"/>
  <c r="S555" i="1"/>
  <c r="T25" i="1"/>
  <c r="S25" i="1"/>
  <c r="V111" i="1"/>
  <c r="V114" i="1"/>
  <c r="V132" i="1"/>
  <c r="T132" i="1"/>
  <c r="S132" i="1"/>
  <c r="U205" i="1"/>
  <c r="Z205" i="1" s="1"/>
  <c r="S205" i="1"/>
  <c r="T229" i="1"/>
  <c r="V246" i="1"/>
  <c r="V268" i="1"/>
  <c r="U268" i="1"/>
  <c r="Z268" i="1" s="1"/>
  <c r="T268" i="1"/>
  <c r="S268" i="1"/>
  <c r="S352" i="1"/>
  <c r="V389" i="1"/>
  <c r="U389" i="1"/>
  <c r="S389" i="1"/>
  <c r="S434" i="1"/>
  <c r="V436" i="1"/>
  <c r="S436" i="1"/>
  <c r="U451" i="1"/>
  <c r="Z451" i="1" s="1"/>
  <c r="U33" i="1"/>
  <c r="Z33" i="1" s="1"/>
  <c r="T33" i="1"/>
  <c r="S33" i="1"/>
  <c r="S60" i="1"/>
  <c r="U60" i="1"/>
  <c r="Z60" i="1" s="1"/>
  <c r="T60" i="1"/>
  <c r="U280" i="1"/>
  <c r="T280" i="1"/>
  <c r="S280" i="1"/>
  <c r="T12" i="1"/>
  <c r="S72" i="1"/>
  <c r="V72" i="1"/>
  <c r="V75" i="1"/>
  <c r="S98" i="1"/>
  <c r="U98" i="1"/>
  <c r="Z98" i="1" s="1"/>
  <c r="T98" i="1"/>
  <c r="V178" i="1"/>
  <c r="U178" i="1"/>
  <c r="Z178" i="1" s="1"/>
  <c r="V229" i="1"/>
  <c r="V491" i="1"/>
  <c r="T491" i="1"/>
  <c r="S491" i="1"/>
  <c r="U216" i="1"/>
  <c r="T216" i="1"/>
  <c r="U25" i="1"/>
  <c r="Z25" i="1" s="1"/>
  <c r="T29" i="1"/>
  <c r="T57" i="1"/>
  <c r="S57" i="1"/>
  <c r="U93" i="1"/>
  <c r="Z93" i="1" s="1"/>
  <c r="T93" i="1"/>
  <c r="S93" i="1"/>
  <c r="U102" i="1"/>
  <c r="T102" i="1"/>
  <c r="S102" i="1"/>
  <c r="V139" i="1"/>
  <c r="T159" i="1"/>
  <c r="S159" i="1"/>
  <c r="S172" i="1"/>
  <c r="U187" i="1"/>
  <c r="V256" i="1"/>
  <c r="U256" i="1"/>
  <c r="T256" i="1"/>
  <c r="S256" i="1"/>
  <c r="V273" i="1"/>
  <c r="S273" i="1"/>
  <c r="T341" i="1"/>
  <c r="T370" i="1"/>
  <c r="S370" i="1"/>
  <c r="U398" i="1"/>
  <c r="Z398" i="1" s="1"/>
  <c r="T398" i="1"/>
  <c r="S398" i="1"/>
  <c r="T545" i="1"/>
  <c r="S545" i="1"/>
  <c r="S80" i="1"/>
  <c r="U80" i="1"/>
  <c r="T80" i="1"/>
  <c r="V217" i="1"/>
  <c r="S217" i="1"/>
  <c r="S399" i="1"/>
  <c r="U399" i="1"/>
  <c r="Z399" i="1" s="1"/>
  <c r="S20" i="1"/>
  <c r="T20" i="1"/>
  <c r="V33" i="1"/>
  <c r="V224" i="1"/>
  <c r="U224" i="1"/>
  <c r="Z224" i="1" s="1"/>
  <c r="T224" i="1"/>
  <c r="S224" i="1"/>
  <c r="T237" i="1"/>
  <c r="S237" i="1"/>
  <c r="T347" i="1"/>
  <c r="U427" i="1"/>
  <c r="V101" i="1"/>
  <c r="U145" i="1"/>
  <c r="Z145" i="1" s="1"/>
  <c r="U237" i="1"/>
  <c r="Z237" i="1" s="1"/>
  <c r="U284" i="1"/>
  <c r="Z284" i="1" s="1"/>
  <c r="T284" i="1"/>
  <c r="S284" i="1"/>
  <c r="V338" i="1"/>
  <c r="U338" i="1"/>
  <c r="Z338" i="1" s="1"/>
  <c r="S28" i="1"/>
  <c r="U28" i="1"/>
  <c r="Z28" i="1" s="1"/>
  <c r="T28" i="1"/>
  <c r="S32" i="1"/>
  <c r="V32" i="1"/>
  <c r="V43" i="1"/>
  <c r="S46" i="1"/>
  <c r="V57" i="1"/>
  <c r="U65" i="1"/>
  <c r="Z65" i="1" s="1"/>
  <c r="T65" i="1"/>
  <c r="S65" i="1"/>
  <c r="V80" i="1"/>
  <c r="V184" i="1"/>
  <c r="T184" i="1"/>
  <c r="V186" i="1"/>
  <c r="U186" i="1"/>
  <c r="Z186" i="1" s="1"/>
  <c r="T193" i="1"/>
  <c r="T201" i="1"/>
  <c r="S201" i="1"/>
  <c r="U248" i="1"/>
  <c r="V280" i="1"/>
  <c r="T319" i="1"/>
  <c r="U349" i="1"/>
  <c r="V459" i="1"/>
  <c r="T461" i="1"/>
  <c r="T540" i="1"/>
  <c r="V540" i="1"/>
  <c r="S540" i="1"/>
  <c r="V556" i="1"/>
  <c r="S64" i="1"/>
  <c r="V64" i="1"/>
  <c r="V187" i="1"/>
  <c r="T187" i="1"/>
  <c r="S187" i="1"/>
  <c r="T296" i="1"/>
  <c r="S296" i="1"/>
  <c r="V306" i="1"/>
  <c r="T306" i="1"/>
  <c r="T489" i="1"/>
  <c r="V489" i="1"/>
  <c r="V58" i="1"/>
  <c r="V129" i="1"/>
  <c r="U202" i="1"/>
  <c r="Z202" i="1" s="1"/>
  <c r="T202" i="1"/>
  <c r="V401" i="1"/>
  <c r="T401" i="1"/>
  <c r="S401" i="1"/>
  <c r="V103" i="1"/>
  <c r="T141" i="1"/>
  <c r="V208" i="1"/>
  <c r="V303" i="1"/>
  <c r="V478" i="1"/>
  <c r="T478" i="1"/>
  <c r="T532" i="1"/>
  <c r="V532" i="1"/>
  <c r="S532" i="1"/>
  <c r="T543" i="1"/>
  <c r="V543" i="1"/>
  <c r="U560" i="1"/>
  <c r="Z560" i="1" s="1"/>
  <c r="T560" i="1"/>
  <c r="S560" i="1"/>
  <c r="U20" i="1"/>
  <c r="Z20" i="1" s="1"/>
  <c r="V26" i="1"/>
  <c r="S40" i="1"/>
  <c r="V40" i="1"/>
  <c r="S52" i="1"/>
  <c r="T52" i="1"/>
  <c r="V65" i="1"/>
  <c r="V98" i="1"/>
  <c r="V179" i="1"/>
  <c r="U184" i="1"/>
  <c r="Z184" i="1" s="1"/>
  <c r="V190" i="1"/>
  <c r="T192" i="1"/>
  <c r="S192" i="1"/>
  <c r="V204" i="1"/>
  <c r="T209" i="1"/>
  <c r="V223" i="1"/>
  <c r="U223" i="1"/>
  <c r="Z223" i="1" s="1"/>
  <c r="V225" i="1"/>
  <c r="V237" i="1"/>
  <c r="V248" i="1"/>
  <c r="U269" i="1"/>
  <c r="W269" i="1" s="1"/>
  <c r="V284" i="1"/>
  <c r="V297" i="1"/>
  <c r="T297" i="1"/>
  <c r="U319" i="1"/>
  <c r="V330" i="1"/>
  <c r="U361" i="1"/>
  <c r="T390" i="1"/>
  <c r="U402" i="1"/>
  <c r="Z402" i="1" s="1"/>
  <c r="T402" i="1"/>
  <c r="S402" i="1"/>
  <c r="T437" i="1"/>
  <c r="V456" i="1"/>
  <c r="U456" i="1"/>
  <c r="Z456" i="1" s="1"/>
  <c r="V499" i="1"/>
  <c r="T499" i="1"/>
  <c r="S499" i="1"/>
  <c r="T456" i="1"/>
  <c r="U491" i="1"/>
  <c r="Z491" i="1" s="1"/>
  <c r="U499" i="1"/>
  <c r="Z499" i="1" s="1"/>
  <c r="U535" i="1"/>
  <c r="Z535" i="1" s="1"/>
  <c r="V560" i="1"/>
  <c r="V18" i="1"/>
  <c r="S21" i="1"/>
  <c r="V35" i="1"/>
  <c r="S38" i="1"/>
  <c r="V50" i="1"/>
  <c r="S53" i="1"/>
  <c r="V67" i="1"/>
  <c r="S70" i="1"/>
  <c r="U81" i="1"/>
  <c r="Z81" i="1" s="1"/>
  <c r="S94" i="1"/>
  <c r="V121" i="1"/>
  <c r="V162" i="1"/>
  <c r="T179" i="1"/>
  <c r="S183" i="1"/>
  <c r="V196" i="1"/>
  <c r="T205" i="1"/>
  <c r="T206" i="1"/>
  <c r="S208" i="1"/>
  <c r="V211" i="1"/>
  <c r="T217" i="1"/>
  <c r="T228" i="1"/>
  <c r="S248" i="1"/>
  <c r="S347" i="1"/>
  <c r="S381" i="1"/>
  <c r="V385" i="1"/>
  <c r="S386" i="1"/>
  <c r="Z403" i="1"/>
  <c r="V405" i="1"/>
  <c r="T406" i="1"/>
  <c r="S442" i="1"/>
  <c r="T452" i="1"/>
  <c r="V480" i="1"/>
  <c r="T547" i="1"/>
  <c r="U408" i="1"/>
  <c r="Z408" i="1" s="1"/>
  <c r="V92" i="1"/>
  <c r="S112" i="1"/>
  <c r="W112" i="1" s="1"/>
  <c r="S133" i="1"/>
  <c r="V137" i="1"/>
  <c r="S216" i="1"/>
  <c r="U228" i="1"/>
  <c r="Z228" i="1" s="1"/>
  <c r="T246" i="1"/>
  <c r="T289" i="1"/>
  <c r="U291" i="1"/>
  <c r="Z291" i="1" s="1"/>
  <c r="S379" i="1"/>
  <c r="T425" i="1"/>
  <c r="T429" i="1"/>
  <c r="T440" i="1"/>
  <c r="T441" i="1"/>
  <c r="T453" i="1"/>
  <c r="S511" i="1"/>
  <c r="V518" i="1"/>
  <c r="V27" i="1"/>
  <c r="S30" i="1"/>
  <c r="V42" i="1"/>
  <c r="S45" i="1"/>
  <c r="V59" i="1"/>
  <c r="S62" i="1"/>
  <c r="S135" i="1"/>
  <c r="S164" i="1"/>
  <c r="T234" i="1"/>
  <c r="U241" i="1"/>
  <c r="Z241" i="1" s="1"/>
  <c r="S258" i="1"/>
  <c r="V286" i="1"/>
  <c r="U342" i="1"/>
  <c r="Z342" i="1" s="1"/>
  <c r="V351" i="1"/>
  <c r="U379" i="1"/>
  <c r="Z379" i="1" s="1"/>
  <c r="V397" i="1"/>
  <c r="S405" i="1"/>
  <c r="W405" i="1" s="1"/>
  <c r="S488" i="1"/>
  <c r="V501" i="1"/>
  <c r="T510" i="1"/>
  <c r="S542" i="1"/>
  <c r="S12" i="1"/>
  <c r="U34" i="1"/>
  <c r="Z34" i="1" s="1"/>
  <c r="S36" i="1"/>
  <c r="W36" i="1" s="1"/>
  <c r="S48" i="1"/>
  <c r="U66" i="1"/>
  <c r="Z66" i="1" s="1"/>
  <c r="S68" i="1"/>
  <c r="V73" i="1"/>
  <c r="U77" i="1"/>
  <c r="Z77" i="1" s="1"/>
  <c r="V79" i="1"/>
  <c r="U85" i="1"/>
  <c r="Z85" i="1" s="1"/>
  <c r="V172" i="1"/>
  <c r="U179" i="1"/>
  <c r="Z179" i="1" s="1"/>
  <c r="V250" i="1"/>
  <c r="V254" i="1"/>
  <c r="U378" i="1"/>
  <c r="Z378" i="1" s="1"/>
  <c r="S388" i="1"/>
  <c r="U390" i="1"/>
  <c r="Z390" i="1" s="1"/>
  <c r="V392" i="1"/>
  <c r="S429" i="1"/>
  <c r="W429" i="1" s="1"/>
  <c r="U435" i="1"/>
  <c r="Z435" i="1" s="1"/>
  <c r="V445" i="1"/>
  <c r="S469" i="1"/>
  <c r="T490" i="1"/>
  <c r="T498" i="1"/>
  <c r="T544" i="1"/>
  <c r="S10" i="1"/>
  <c r="Z73" i="1"/>
  <c r="U83" i="1"/>
  <c r="T83" i="1"/>
  <c r="S83" i="1"/>
  <c r="T117" i="1"/>
  <c r="V117" i="1"/>
  <c r="U117" i="1"/>
  <c r="S117" i="1"/>
  <c r="S90" i="1"/>
  <c r="U96" i="1"/>
  <c r="V96" i="1"/>
  <c r="T96" i="1"/>
  <c r="S96" i="1"/>
  <c r="U168" i="1"/>
  <c r="V168" i="1"/>
  <c r="S168" i="1"/>
  <c r="S298" i="1"/>
  <c r="T298" i="1"/>
  <c r="V298" i="1"/>
  <c r="U298" i="1"/>
  <c r="V74" i="1"/>
  <c r="S74" i="1"/>
  <c r="S85" i="1"/>
  <c r="V91" i="1"/>
  <c r="U91" i="1"/>
  <c r="T91" i="1"/>
  <c r="S91" i="1"/>
  <c r="S104" i="1"/>
  <c r="V116" i="1"/>
  <c r="U116" i="1"/>
  <c r="T116" i="1"/>
  <c r="S116" i="1"/>
  <c r="S137" i="1"/>
  <c r="U137" i="1"/>
  <c r="T137" i="1"/>
  <c r="V147" i="1"/>
  <c r="T147" i="1"/>
  <c r="S147" i="1"/>
  <c r="Z160" i="1"/>
  <c r="V173" i="1"/>
  <c r="V191" i="1"/>
  <c r="T191" i="1"/>
  <c r="S191" i="1"/>
  <c r="U191" i="1"/>
  <c r="V9" i="1"/>
  <c r="T21" i="1"/>
  <c r="U31" i="1"/>
  <c r="T31" i="1"/>
  <c r="S31" i="1"/>
  <c r="T45" i="1"/>
  <c r="T53" i="1"/>
  <c r="U55" i="1"/>
  <c r="T55" i="1"/>
  <c r="S55" i="1"/>
  <c r="U63" i="1"/>
  <c r="T63" i="1"/>
  <c r="S63" i="1"/>
  <c r="U71" i="1"/>
  <c r="T71" i="1"/>
  <c r="S71" i="1"/>
  <c r="V78" i="1"/>
  <c r="S78" i="1"/>
  <c r="W78" i="1" s="1"/>
  <c r="U100" i="1"/>
  <c r="T100" i="1"/>
  <c r="S100" i="1"/>
  <c r="V105" i="1"/>
  <c r="U105" i="1"/>
  <c r="T105" i="1"/>
  <c r="S105" i="1"/>
  <c r="S121" i="1"/>
  <c r="U140" i="1"/>
  <c r="T140" i="1"/>
  <c r="S140" i="1"/>
  <c r="V151" i="1"/>
  <c r="U151" i="1"/>
  <c r="T151" i="1"/>
  <c r="S151" i="1"/>
  <c r="Z154" i="1"/>
  <c r="V167" i="1"/>
  <c r="U167" i="1"/>
  <c r="T167" i="1"/>
  <c r="S167" i="1"/>
  <c r="V230" i="1"/>
  <c r="U230" i="1"/>
  <c r="S230" i="1"/>
  <c r="T230" i="1"/>
  <c r="S244" i="1"/>
  <c r="V244" i="1"/>
  <c r="U244" i="1"/>
  <c r="T244" i="1"/>
  <c r="T274" i="1"/>
  <c r="V274" i="1"/>
  <c r="S274" i="1"/>
  <c r="S9" i="1"/>
  <c r="V20" i="1"/>
  <c r="U21" i="1"/>
  <c r="V28" i="1"/>
  <c r="U29" i="1"/>
  <c r="V36" i="1"/>
  <c r="U37" i="1"/>
  <c r="V44" i="1"/>
  <c r="U45" i="1"/>
  <c r="V52" i="1"/>
  <c r="U53" i="1"/>
  <c r="V60" i="1"/>
  <c r="U61" i="1"/>
  <c r="V68" i="1"/>
  <c r="U69" i="1"/>
  <c r="V82" i="1"/>
  <c r="S82" i="1"/>
  <c r="V83" i="1"/>
  <c r="W84" i="1"/>
  <c r="Z84" i="1"/>
  <c r="V86" i="1"/>
  <c r="U92" i="1"/>
  <c r="S103" i="1"/>
  <c r="V113" i="1"/>
  <c r="U118" i="1"/>
  <c r="V118" i="1"/>
  <c r="T118" i="1"/>
  <c r="S118" i="1"/>
  <c r="U121" i="1"/>
  <c r="T144" i="1"/>
  <c r="U144" i="1"/>
  <c r="V146" i="1"/>
  <c r="U162" i="1"/>
  <c r="T164" i="1"/>
  <c r="V169" i="1"/>
  <c r="S169" i="1"/>
  <c r="U169" i="1"/>
  <c r="T169" i="1"/>
  <c r="T200" i="1"/>
  <c r="V200" i="1"/>
  <c r="S200" i="1"/>
  <c r="U200" i="1"/>
  <c r="V364" i="1"/>
  <c r="T364" i="1"/>
  <c r="S364" i="1"/>
  <c r="T376" i="1"/>
  <c r="U376" i="1"/>
  <c r="S376" i="1"/>
  <c r="V376" i="1"/>
  <c r="T8" i="1"/>
  <c r="T9" i="1"/>
  <c r="U11" i="1"/>
  <c r="T11" i="1"/>
  <c r="S11" i="1"/>
  <c r="V13" i="1"/>
  <c r="S18" i="1"/>
  <c r="W18" i="1" s="1"/>
  <c r="U22" i="1"/>
  <c r="S26" i="1"/>
  <c r="U30" i="1"/>
  <c r="S34" i="1"/>
  <c r="U38" i="1"/>
  <c r="S42" i="1"/>
  <c r="U46" i="1"/>
  <c r="S50" i="1"/>
  <c r="U54" i="1"/>
  <c r="S58" i="1"/>
  <c r="W58" i="1" s="1"/>
  <c r="U62" i="1"/>
  <c r="S66" i="1"/>
  <c r="U70" i="1"/>
  <c r="V77" i="1"/>
  <c r="V90" i="1"/>
  <c r="V95" i="1"/>
  <c r="U95" i="1"/>
  <c r="T95" i="1"/>
  <c r="S95" i="1"/>
  <c r="U103" i="1"/>
  <c r="S123" i="1"/>
  <c r="U131" i="1"/>
  <c r="T131" i="1"/>
  <c r="S131" i="1"/>
  <c r="V134" i="1"/>
  <c r="S144" i="1"/>
  <c r="U148" i="1"/>
  <c r="S162" i="1"/>
  <c r="V166" i="1"/>
  <c r="U181" i="1"/>
  <c r="V181" i="1"/>
  <c r="T181" i="1"/>
  <c r="S181" i="1"/>
  <c r="Z187" i="1"/>
  <c r="S188" i="1"/>
  <c r="V197" i="1"/>
  <c r="T197" i="1"/>
  <c r="S197" i="1"/>
  <c r="U197" i="1"/>
  <c r="Z304" i="1"/>
  <c r="V321" i="1"/>
  <c r="U321" i="1"/>
  <c r="S321" i="1"/>
  <c r="T321" i="1"/>
  <c r="T324" i="1"/>
  <c r="S324" i="1"/>
  <c r="V324" i="1"/>
  <c r="Z361" i="1"/>
  <c r="V415" i="1"/>
  <c r="T415" i="1"/>
  <c r="U415" i="1"/>
  <c r="S415" i="1"/>
  <c r="T433" i="1"/>
  <c r="U433" i="1"/>
  <c r="S433" i="1"/>
  <c r="Z41" i="1"/>
  <c r="W41" i="1"/>
  <c r="V87" i="1"/>
  <c r="U87" i="1"/>
  <c r="T87" i="1"/>
  <c r="S87" i="1"/>
  <c r="T92" i="1"/>
  <c r="S92" i="1"/>
  <c r="V106" i="1"/>
  <c r="U106" i="1"/>
  <c r="T106" i="1"/>
  <c r="S106" i="1"/>
  <c r="S81" i="1"/>
  <c r="T163" i="1"/>
  <c r="U185" i="1"/>
  <c r="S185" i="1"/>
  <c r="T185" i="1"/>
  <c r="V185" i="1"/>
  <c r="T235" i="1"/>
  <c r="S235" i="1"/>
  <c r="U235" i="1"/>
  <c r="V235" i="1"/>
  <c r="S29" i="1"/>
  <c r="S37" i="1"/>
  <c r="S61" i="1"/>
  <c r="S69" i="1"/>
  <c r="T81" i="1"/>
  <c r="Z112" i="1"/>
  <c r="T149" i="1"/>
  <c r="V149" i="1"/>
  <c r="U149" i="1"/>
  <c r="S149" i="1"/>
  <c r="S163" i="1"/>
  <c r="T282" i="1"/>
  <c r="V282" i="1"/>
  <c r="U7" i="1"/>
  <c r="T7" i="1"/>
  <c r="S7" i="1"/>
  <c r="U23" i="1"/>
  <c r="T23" i="1"/>
  <c r="S23" i="1"/>
  <c r="T145" i="1"/>
  <c r="U8" i="1"/>
  <c r="V22" i="1"/>
  <c r="T24" i="1"/>
  <c r="V30" i="1"/>
  <c r="T32" i="1"/>
  <c r="V38" i="1"/>
  <c r="T40" i="1"/>
  <c r="V46" i="1"/>
  <c r="T48" i="1"/>
  <c r="V54" i="1"/>
  <c r="T56" i="1"/>
  <c r="V62" i="1"/>
  <c r="T64" i="1"/>
  <c r="V70" i="1"/>
  <c r="T72" i="1"/>
  <c r="U75" i="1"/>
  <c r="T75" i="1"/>
  <c r="S75" i="1"/>
  <c r="Z78" i="1"/>
  <c r="V81" i="1"/>
  <c r="T88" i="1"/>
  <c r="S88" i="1"/>
  <c r="V99" i="1"/>
  <c r="U99" i="1"/>
  <c r="S99" i="1"/>
  <c r="V104" i="1"/>
  <c r="T111" i="1"/>
  <c r="U111" i="1"/>
  <c r="S111" i="1"/>
  <c r="S115" i="1"/>
  <c r="V115" i="1"/>
  <c r="U115" i="1"/>
  <c r="T115" i="1"/>
  <c r="Z120" i="1"/>
  <c r="U124" i="1"/>
  <c r="S138" i="1"/>
  <c r="U138" i="1"/>
  <c r="T138" i="1"/>
  <c r="W143" i="1"/>
  <c r="Z143" i="1"/>
  <c r="T150" i="1"/>
  <c r="V150" i="1"/>
  <c r="U150" i="1"/>
  <c r="S150" i="1"/>
  <c r="V163" i="1"/>
  <c r="U166" i="1"/>
  <c r="T166" i="1"/>
  <c r="S166" i="1"/>
  <c r="T171" i="1"/>
  <c r="U171" i="1"/>
  <c r="V171" i="1"/>
  <c r="U236" i="1"/>
  <c r="S236" i="1"/>
  <c r="V236" i="1"/>
  <c r="T236" i="1"/>
  <c r="V253" i="1"/>
  <c r="T253" i="1"/>
  <c r="S253" i="1"/>
  <c r="V328" i="1"/>
  <c r="T328" i="1"/>
  <c r="S328" i="1"/>
  <c r="Z49" i="1"/>
  <c r="W49" i="1"/>
  <c r="T113" i="1"/>
  <c r="U113" i="1"/>
  <c r="U133" i="1"/>
  <c r="V133" i="1"/>
  <c r="S252" i="1"/>
  <c r="V252" i="1"/>
  <c r="U252" i="1"/>
  <c r="T252" i="1"/>
  <c r="V292" i="1"/>
  <c r="U292" i="1"/>
  <c r="T292" i="1"/>
  <c r="S292" i="1"/>
  <c r="U170" i="1"/>
  <c r="S170" i="1"/>
  <c r="T170" i="1"/>
  <c r="U214" i="1"/>
  <c r="S214" i="1"/>
  <c r="V214" i="1"/>
  <c r="T214" i="1"/>
  <c r="V245" i="1"/>
  <c r="T245" i="1"/>
  <c r="S245" i="1"/>
  <c r="V10" i="1"/>
  <c r="T94" i="1"/>
  <c r="V119" i="1"/>
  <c r="S119" i="1"/>
  <c r="T119" i="1"/>
  <c r="U119" i="1"/>
  <c r="U39" i="1"/>
  <c r="T39" i="1"/>
  <c r="S39" i="1"/>
  <c r="U47" i="1"/>
  <c r="T47" i="1"/>
  <c r="S47" i="1"/>
  <c r="T85" i="1"/>
  <c r="U9" i="1"/>
  <c r="V7" i="1"/>
  <c r="V8" i="1"/>
  <c r="U10" i="1"/>
  <c r="U19" i="1"/>
  <c r="T19" i="1"/>
  <c r="S19" i="1"/>
  <c r="V21" i="1"/>
  <c r="V23" i="1"/>
  <c r="U24" i="1"/>
  <c r="U27" i="1"/>
  <c r="T27" i="1"/>
  <c r="S27" i="1"/>
  <c r="V29" i="1"/>
  <c r="V31" i="1"/>
  <c r="U32" i="1"/>
  <c r="U35" i="1"/>
  <c r="T35" i="1"/>
  <c r="S35" i="1"/>
  <c r="V37" i="1"/>
  <c r="V39" i="1"/>
  <c r="U40" i="1"/>
  <c r="U43" i="1"/>
  <c r="T43" i="1"/>
  <c r="S43" i="1"/>
  <c r="V45" i="1"/>
  <c r="V47" i="1"/>
  <c r="U48" i="1"/>
  <c r="U51" i="1"/>
  <c r="T51" i="1"/>
  <c r="S51" i="1"/>
  <c r="V53" i="1"/>
  <c r="V55" i="1"/>
  <c r="U56" i="1"/>
  <c r="U59" i="1"/>
  <c r="T59" i="1"/>
  <c r="S59" i="1"/>
  <c r="V61" i="1"/>
  <c r="V63" i="1"/>
  <c r="U64" i="1"/>
  <c r="U67" i="1"/>
  <c r="T67" i="1"/>
  <c r="S67" i="1"/>
  <c r="V69" i="1"/>
  <c r="V71" i="1"/>
  <c r="U72" i="1"/>
  <c r="U79" i="1"/>
  <c r="T79" i="1"/>
  <c r="S79" i="1"/>
  <c r="V85" i="1"/>
  <c r="S86" i="1"/>
  <c r="V94" i="1"/>
  <c r="S97" i="1"/>
  <c r="U97" i="1"/>
  <c r="T97" i="1"/>
  <c r="V100" i="1"/>
  <c r="W101" i="1"/>
  <c r="T124" i="1"/>
  <c r="U130" i="1"/>
  <c r="V130" i="1"/>
  <c r="T130" i="1"/>
  <c r="S130" i="1"/>
  <c r="V135" i="1"/>
  <c r="V140" i="1"/>
  <c r="S153" i="1"/>
  <c r="U153" i="1"/>
  <c r="V153" i="1"/>
  <c r="T153" i="1"/>
  <c r="U161" i="1"/>
  <c r="V161" i="1"/>
  <c r="V194" i="1"/>
  <c r="U194" i="1"/>
  <c r="T194" i="1"/>
  <c r="S194" i="1"/>
  <c r="S233" i="1"/>
  <c r="V233" i="1"/>
  <c r="U353" i="1"/>
  <c r="S353" i="1"/>
  <c r="V419" i="1"/>
  <c r="T419" i="1"/>
  <c r="U419" i="1"/>
  <c r="S419" i="1"/>
  <c r="T10" i="1"/>
  <c r="T18" i="1"/>
  <c r="T22" i="1"/>
  <c r="T26" i="1"/>
  <c r="T30" i="1"/>
  <c r="T34" i="1"/>
  <c r="T38" i="1"/>
  <c r="T42" i="1"/>
  <c r="T46" i="1"/>
  <c r="T50" i="1"/>
  <c r="T54" i="1"/>
  <c r="T58" i="1"/>
  <c r="T62" i="1"/>
  <c r="T66" i="1"/>
  <c r="T70" i="1"/>
  <c r="T74" i="1"/>
  <c r="T78" i="1"/>
  <c r="T82" i="1"/>
  <c r="U86" i="1"/>
  <c r="U90" i="1"/>
  <c r="U94" i="1"/>
  <c r="V102" i="1"/>
  <c r="U104" i="1"/>
  <c r="T114" i="1"/>
  <c r="U122" i="1"/>
  <c r="T123" i="1"/>
  <c r="T129" i="1"/>
  <c r="T135" i="1"/>
  <c r="S136" i="1"/>
  <c r="U146" i="1"/>
  <c r="S148" i="1"/>
  <c r="V160" i="1"/>
  <c r="U165" i="1"/>
  <c r="U172" i="1"/>
  <c r="V180" i="1"/>
  <c r="T180" i="1"/>
  <c r="Z190" i="1"/>
  <c r="V193" i="1"/>
  <c r="S206" i="1"/>
  <c r="V220" i="1"/>
  <c r="T220" i="1"/>
  <c r="S220" i="1"/>
  <c r="T232" i="1"/>
  <c r="V232" i="1"/>
  <c r="U232" i="1"/>
  <c r="T233" i="1"/>
  <c r="V238" i="1"/>
  <c r="U238" i="1"/>
  <c r="S238" i="1"/>
  <c r="T238" i="1"/>
  <c r="U251" i="1"/>
  <c r="T251" i="1"/>
  <c r="S251" i="1"/>
  <c r="V251" i="1"/>
  <c r="V262" i="1"/>
  <c r="U262" i="1"/>
  <c r="T262" i="1"/>
  <c r="S262" i="1"/>
  <c r="S272" i="1"/>
  <c r="V272" i="1"/>
  <c r="U272" i="1"/>
  <c r="U287" i="1"/>
  <c r="T287" i="1"/>
  <c r="V327" i="1"/>
  <c r="U327" i="1"/>
  <c r="T327" i="1"/>
  <c r="S327" i="1"/>
  <c r="V475" i="1"/>
  <c r="U475" i="1"/>
  <c r="T475" i="1"/>
  <c r="S142" i="1"/>
  <c r="T142" i="1"/>
  <c r="S152" i="1"/>
  <c r="V203" i="1"/>
  <c r="T203" i="1"/>
  <c r="S203" i="1"/>
  <c r="U203" i="1"/>
  <c r="V221" i="1"/>
  <c r="T221" i="1"/>
  <c r="S221" i="1"/>
  <c r="T285" i="1"/>
  <c r="S285" i="1"/>
  <c r="V329" i="1"/>
  <c r="U329" i="1"/>
  <c r="S329" i="1"/>
  <c r="T329" i="1"/>
  <c r="V332" i="1"/>
  <c r="S332" i="1"/>
  <c r="T417" i="1"/>
  <c r="V417" i="1"/>
  <c r="U417" i="1"/>
  <c r="S417" i="1"/>
  <c r="V548" i="1"/>
  <c r="T548" i="1"/>
  <c r="U548" i="1"/>
  <c r="T99" i="1"/>
  <c r="T103" i="1"/>
  <c r="T121" i="1"/>
  <c r="T133" i="1"/>
  <c r="U135" i="1"/>
  <c r="V144" i="1"/>
  <c r="S145" i="1"/>
  <c r="V145" i="1"/>
  <c r="S160" i="1"/>
  <c r="W160" i="1" s="1"/>
  <c r="S161" i="1"/>
  <c r="S178" i="1"/>
  <c r="T178" i="1"/>
  <c r="T190" i="1"/>
  <c r="V198" i="1"/>
  <c r="U198" i="1"/>
  <c r="S198" i="1"/>
  <c r="U206" i="1"/>
  <c r="U212" i="1"/>
  <c r="S212" i="1"/>
  <c r="V212" i="1"/>
  <c r="T225" i="1"/>
  <c r="T227" i="1"/>
  <c r="S227" i="1"/>
  <c r="U227" i="1"/>
  <c r="Z243" i="1"/>
  <c r="S305" i="1"/>
  <c r="U358" i="1"/>
  <c r="T358" i="1"/>
  <c r="V358" i="1"/>
  <c r="S358" i="1"/>
  <c r="Z384" i="1"/>
  <c r="V410" i="1"/>
  <c r="U410" i="1"/>
  <c r="T410" i="1"/>
  <c r="S410" i="1"/>
  <c r="T512" i="1"/>
  <c r="S512" i="1"/>
  <c r="V512" i="1"/>
  <c r="U512" i="1"/>
  <c r="U141" i="1"/>
  <c r="U159" i="1"/>
  <c r="V159" i="1"/>
  <c r="S134" i="1"/>
  <c r="U134" i="1"/>
  <c r="S139" i="1"/>
  <c r="S146" i="1"/>
  <c r="U163" i="1"/>
  <c r="V164" i="1"/>
  <c r="T172" i="1"/>
  <c r="U192" i="1"/>
  <c r="V192" i="1"/>
  <c r="S249" i="1"/>
  <c r="V249" i="1"/>
  <c r="U257" i="1"/>
  <c r="S257" i="1"/>
  <c r="Z299" i="1"/>
  <c r="V307" i="1"/>
  <c r="U307" i="1"/>
  <c r="S307" i="1"/>
  <c r="T307" i="1"/>
  <c r="U114" i="1"/>
  <c r="V120" i="1"/>
  <c r="S120" i="1"/>
  <c r="W120" i="1" s="1"/>
  <c r="U123" i="1"/>
  <c r="V124" i="1"/>
  <c r="S124" i="1"/>
  <c r="S129" i="1"/>
  <c r="U136" i="1"/>
  <c r="V136" i="1"/>
  <c r="S141" i="1"/>
  <c r="T148" i="1"/>
  <c r="T152" i="1"/>
  <c r="U164" i="1"/>
  <c r="S165" i="1"/>
  <c r="T165" i="1"/>
  <c r="V170" i="1"/>
  <c r="S173" i="1"/>
  <c r="S186" i="1"/>
  <c r="T186" i="1"/>
  <c r="T189" i="1"/>
  <c r="Z199" i="1"/>
  <c r="T231" i="1"/>
  <c r="S231" i="1"/>
  <c r="V231" i="1"/>
  <c r="U231" i="1"/>
  <c r="V240" i="1"/>
  <c r="T240" i="1"/>
  <c r="S240" i="1"/>
  <c r="U240" i="1"/>
  <c r="T249" i="1"/>
  <c r="V271" i="1"/>
  <c r="T271" i="1"/>
  <c r="S271" i="1"/>
  <c r="U271" i="1"/>
  <c r="T290" i="1"/>
  <c r="V340" i="1"/>
  <c r="S340" i="1"/>
  <c r="T340" i="1"/>
  <c r="Z349" i="1"/>
  <c r="T139" i="1"/>
  <c r="U147" i="1"/>
  <c r="T162" i="1"/>
  <c r="S171" i="1"/>
  <c r="T183" i="1"/>
  <c r="S184" i="1"/>
  <c r="U195" i="1"/>
  <c r="V199" i="1"/>
  <c r="T199" i="1"/>
  <c r="S199" i="1"/>
  <c r="V209" i="1"/>
  <c r="U209" i="1"/>
  <c r="T210" i="1"/>
  <c r="U210" i="1"/>
  <c r="S210" i="1"/>
  <c r="S215" i="1"/>
  <c r="U215" i="1"/>
  <c r="V243" i="1"/>
  <c r="V260" i="1"/>
  <c r="T260" i="1"/>
  <c r="S260" i="1"/>
  <c r="W260" i="1" s="1"/>
  <c r="U261" i="1"/>
  <c r="S261" i="1"/>
  <c r="U277" i="1"/>
  <c r="V277" i="1"/>
  <c r="T277" i="1"/>
  <c r="S277" i="1"/>
  <c r="V290" i="1"/>
  <c r="T300" i="1"/>
  <c r="U332" i="1"/>
  <c r="V408" i="1"/>
  <c r="V460" i="1"/>
  <c r="T460" i="1"/>
  <c r="U460" i="1"/>
  <c r="Z502" i="1"/>
  <c r="S515" i="1"/>
  <c r="Z533" i="1"/>
  <c r="W533" i="1"/>
  <c r="V152" i="1"/>
  <c r="T168" i="1"/>
  <c r="U173" i="1"/>
  <c r="T173" i="1"/>
  <c r="U193" i="1"/>
  <c r="S193" i="1"/>
  <c r="V201" i="1"/>
  <c r="T204" i="1"/>
  <c r="S204" i="1"/>
  <c r="U213" i="1"/>
  <c r="T213" i="1"/>
  <c r="T239" i="1"/>
  <c r="S239" i="1"/>
  <c r="V239" i="1"/>
  <c r="U239" i="1"/>
  <c r="V242" i="1"/>
  <c r="U242" i="1"/>
  <c r="S242" i="1"/>
  <c r="T242" i="1"/>
  <c r="T259" i="1"/>
  <c r="S259" i="1"/>
  <c r="U259" i="1"/>
  <c r="V300" i="1"/>
  <c r="T332" i="1"/>
  <c r="S351" i="1"/>
  <c r="V375" i="1"/>
  <c r="U375" i="1"/>
  <c r="T375" i="1"/>
  <c r="S375" i="1"/>
  <c r="S384" i="1"/>
  <c r="W384" i="1" s="1"/>
  <c r="V384" i="1"/>
  <c r="Z388" i="1"/>
  <c r="U492" i="1"/>
  <c r="V234" i="1"/>
  <c r="U234" i="1"/>
  <c r="S234" i="1"/>
  <c r="Z260" i="1"/>
  <c r="V270" i="1"/>
  <c r="U270" i="1"/>
  <c r="T270" i="1"/>
  <c r="S270" i="1"/>
  <c r="T283" i="1"/>
  <c r="V283" i="1"/>
  <c r="U283" i="1"/>
  <c r="V293" i="1"/>
  <c r="V301" i="1"/>
  <c r="T367" i="1"/>
  <c r="U373" i="1"/>
  <c r="S373" i="1"/>
  <c r="Z380" i="1"/>
  <c r="T396" i="1"/>
  <c r="V396" i="1"/>
  <c r="U396" i="1"/>
  <c r="S396" i="1"/>
  <c r="V433" i="1"/>
  <c r="S492" i="1"/>
  <c r="V492" i="1"/>
  <c r="S182" i="1"/>
  <c r="U182" i="1"/>
  <c r="T182" i="1"/>
  <c r="V202" i="1"/>
  <c r="S202" i="1"/>
  <c r="S211" i="1"/>
  <c r="U211" i="1"/>
  <c r="T211" i="1"/>
  <c r="U225" i="1"/>
  <c r="U245" i="1"/>
  <c r="U253" i="1"/>
  <c r="V258" i="1"/>
  <c r="U258" i="1"/>
  <c r="T258" i="1"/>
  <c r="V261" i="1"/>
  <c r="U293" i="1"/>
  <c r="S293" i="1"/>
  <c r="S301" i="1"/>
  <c r="U313" i="1"/>
  <c r="S313" i="1"/>
  <c r="U324" i="1"/>
  <c r="T326" i="1"/>
  <c r="S326" i="1"/>
  <c r="V326" i="1"/>
  <c r="U326" i="1"/>
  <c r="S359" i="1"/>
  <c r="V359" i="1"/>
  <c r="U359" i="1"/>
  <c r="T359" i="1"/>
  <c r="U369" i="1"/>
  <c r="T369" i="1"/>
  <c r="S369" i="1"/>
  <c r="V369" i="1"/>
  <c r="V422" i="1"/>
  <c r="U422" i="1"/>
  <c r="T422" i="1"/>
  <c r="S422" i="1"/>
  <c r="U189" i="1"/>
  <c r="S189" i="1"/>
  <c r="S190" i="1"/>
  <c r="U196" i="1"/>
  <c r="U218" i="1"/>
  <c r="S218" i="1"/>
  <c r="S219" i="1"/>
  <c r="T223" i="1"/>
  <c r="S223" i="1"/>
  <c r="V226" i="1"/>
  <c r="U226" i="1"/>
  <c r="S226" i="1"/>
  <c r="U233" i="1"/>
  <c r="U247" i="1"/>
  <c r="T247" i="1"/>
  <c r="S247" i="1"/>
  <c r="U249" i="1"/>
  <c r="U255" i="1"/>
  <c r="T255" i="1"/>
  <c r="S255" i="1"/>
  <c r="V257" i="1"/>
  <c r="V269" i="1"/>
  <c r="T273" i="1"/>
  <c r="V276" i="1"/>
  <c r="U276" i="1"/>
  <c r="T276" i="1"/>
  <c r="S279" i="1"/>
  <c r="V279" i="1"/>
  <c r="U279" i="1"/>
  <c r="T279" i="1"/>
  <c r="U281" i="1"/>
  <c r="S281" i="1"/>
  <c r="V289" i="1"/>
  <c r="S289" i="1"/>
  <c r="V295" i="1"/>
  <c r="U297" i="1"/>
  <c r="S297" i="1"/>
  <c r="T299" i="1"/>
  <c r="U306" i="1"/>
  <c r="S314" i="1"/>
  <c r="V314" i="1"/>
  <c r="U314" i="1"/>
  <c r="T314" i="1"/>
  <c r="U323" i="1"/>
  <c r="T323" i="1"/>
  <c r="S323" i="1"/>
  <c r="V331" i="1"/>
  <c r="U331" i="1"/>
  <c r="S331" i="1"/>
  <c r="T368" i="1"/>
  <c r="V368" i="1"/>
  <c r="U368" i="1"/>
  <c r="V372" i="1"/>
  <c r="S383" i="1"/>
  <c r="U383" i="1"/>
  <c r="U401" i="1"/>
  <c r="V426" i="1"/>
  <c r="U426" i="1"/>
  <c r="T426" i="1"/>
  <c r="S426" i="1"/>
  <c r="T463" i="1"/>
  <c r="V463" i="1"/>
  <c r="Z464" i="1"/>
  <c r="S470" i="1"/>
  <c r="U470" i="1"/>
  <c r="V470" i="1"/>
  <c r="T470" i="1"/>
  <c r="T497" i="1"/>
  <c r="V497" i="1"/>
  <c r="T524" i="1"/>
  <c r="U524" i="1"/>
  <c r="S524" i="1"/>
  <c r="V524" i="1"/>
  <c r="Z529" i="1"/>
  <c r="V538" i="1"/>
  <c r="U538" i="1"/>
  <c r="T538" i="1"/>
  <c r="S538" i="1"/>
  <c r="V557" i="1"/>
  <c r="U557" i="1"/>
  <c r="T557" i="1"/>
  <c r="S557" i="1"/>
  <c r="T559" i="1"/>
  <c r="V559" i="1"/>
  <c r="U559" i="1"/>
  <c r="S559" i="1"/>
  <c r="U188" i="1"/>
  <c r="V206" i="1"/>
  <c r="V207" i="1"/>
  <c r="T207" i="1"/>
  <c r="T208" i="1"/>
  <c r="U217" i="1"/>
  <c r="V222" i="1"/>
  <c r="U222" i="1"/>
  <c r="S222" i="1"/>
  <c r="U229" i="1"/>
  <c r="T263" i="1"/>
  <c r="S263" i="1"/>
  <c r="U273" i="1"/>
  <c r="V291" i="1"/>
  <c r="U328" i="1"/>
  <c r="T333" i="1"/>
  <c r="V349" i="1"/>
  <c r="V353" i="1"/>
  <c r="V360" i="1"/>
  <c r="U360" i="1"/>
  <c r="T360" i="1"/>
  <c r="S360" i="1"/>
  <c r="V378" i="1"/>
  <c r="T378" i="1"/>
  <c r="S378" i="1"/>
  <c r="T386" i="1"/>
  <c r="U391" i="1"/>
  <c r="V393" i="1"/>
  <c r="U393" i="1"/>
  <c r="T393" i="1"/>
  <c r="S393" i="1"/>
  <c r="V395" i="1"/>
  <c r="T395" i="1"/>
  <c r="U395" i="1"/>
  <c r="S395" i="1"/>
  <c r="V414" i="1"/>
  <c r="T414" i="1"/>
  <c r="S414" i="1"/>
  <c r="U414" i="1"/>
  <c r="S423" i="1"/>
  <c r="V430" i="1"/>
  <c r="U430" i="1"/>
  <c r="T430" i="1"/>
  <c r="S430" i="1"/>
  <c r="T432" i="1"/>
  <c r="U432" i="1"/>
  <c r="V432" i="1"/>
  <c r="S432" i="1"/>
  <c r="U476" i="1"/>
  <c r="T476" i="1"/>
  <c r="S476" i="1"/>
  <c r="V541" i="1"/>
  <c r="T541" i="1"/>
  <c r="U541" i="1"/>
  <c r="V275" i="1"/>
  <c r="V288" i="1"/>
  <c r="T303" i="1"/>
  <c r="S303" i="1"/>
  <c r="U305" i="1"/>
  <c r="T322" i="1"/>
  <c r="S322" i="1"/>
  <c r="V322" i="1"/>
  <c r="U322" i="1"/>
  <c r="V325" i="1"/>
  <c r="U325" i="1"/>
  <c r="S325" i="1"/>
  <c r="T325" i="1"/>
  <c r="U330" i="1"/>
  <c r="S363" i="1"/>
  <c r="V363" i="1"/>
  <c r="U363" i="1"/>
  <c r="S365" i="1"/>
  <c r="V365" i="1"/>
  <c r="U365" i="1"/>
  <c r="S377" i="1"/>
  <c r="V377" i="1"/>
  <c r="U377" i="1"/>
  <c r="T377" i="1"/>
  <c r="T379" i="1"/>
  <c r="T382" i="1"/>
  <c r="S382" i="1"/>
  <c r="V382" i="1"/>
  <c r="U382" i="1"/>
  <c r="U397" i="1"/>
  <c r="V411" i="1"/>
  <c r="T411" i="1"/>
  <c r="U411" i="1"/>
  <c r="S411" i="1"/>
  <c r="Z427" i="1"/>
  <c r="T455" i="1"/>
  <c r="V455" i="1"/>
  <c r="T513" i="1"/>
  <c r="V513" i="1"/>
  <c r="U513" i="1"/>
  <c r="Z554" i="1"/>
  <c r="V195" i="1"/>
  <c r="T195" i="1"/>
  <c r="T196" i="1"/>
  <c r="V210" i="1"/>
  <c r="U221" i="1"/>
  <c r="T243" i="1"/>
  <c r="S243" i="1"/>
  <c r="U278" i="1"/>
  <c r="S278" i="1"/>
  <c r="V278" i="1"/>
  <c r="T278" i="1"/>
  <c r="V287" i="1"/>
  <c r="S294" i="1"/>
  <c r="U294" i="1"/>
  <c r="T294" i="1"/>
  <c r="U302" i="1"/>
  <c r="T302" i="1"/>
  <c r="S302" i="1"/>
  <c r="V313" i="1"/>
  <c r="V352" i="1"/>
  <c r="U352" i="1"/>
  <c r="T352" i="1"/>
  <c r="U362" i="1"/>
  <c r="T362" i="1"/>
  <c r="V362" i="1"/>
  <c r="U366" i="1"/>
  <c r="S366" i="1"/>
  <c r="V371" i="1"/>
  <c r="U371" i="1"/>
  <c r="T371" i="1"/>
  <c r="S371" i="1"/>
  <c r="U372" i="1"/>
  <c r="S372" i="1"/>
  <c r="Z389" i="1"/>
  <c r="T413" i="1"/>
  <c r="U413" i="1"/>
  <c r="S413" i="1"/>
  <c r="V420" i="1"/>
  <c r="T420" i="1"/>
  <c r="U420" i="1"/>
  <c r="S246" i="1"/>
  <c r="S250" i="1"/>
  <c r="S254" i="1"/>
  <c r="T257" i="1"/>
  <c r="T261" i="1"/>
  <c r="T269" i="1"/>
  <c r="T272" i="1"/>
  <c r="S275" i="1"/>
  <c r="U282" i="1"/>
  <c r="S282" i="1"/>
  <c r="S283" i="1"/>
  <c r="T288" i="1"/>
  <c r="T291" i="1"/>
  <c r="U320" i="1"/>
  <c r="T339" i="1"/>
  <c r="T349" i="1"/>
  <c r="V381" i="1"/>
  <c r="U381" i="1"/>
  <c r="T381" i="1"/>
  <c r="S385" i="1"/>
  <c r="V438" i="1"/>
  <c r="U438" i="1"/>
  <c r="T438" i="1"/>
  <c r="S438" i="1"/>
  <c r="U484" i="1"/>
  <c r="T484" i="1"/>
  <c r="S484" i="1"/>
  <c r="U246" i="1"/>
  <c r="U250" i="1"/>
  <c r="U254" i="1"/>
  <c r="U274" i="1"/>
  <c r="U286" i="1"/>
  <c r="S286" i="1"/>
  <c r="S287" i="1"/>
  <c r="U296" i="1"/>
  <c r="V299" i="1"/>
  <c r="T301" i="1"/>
  <c r="V305" i="1"/>
  <c r="T342" i="1"/>
  <c r="S342" i="1"/>
  <c r="V347" i="1"/>
  <c r="T350" i="1"/>
  <c r="U385" i="1"/>
  <c r="V416" i="1"/>
  <c r="T416" i="1"/>
  <c r="U416" i="1"/>
  <c r="S416" i="1"/>
  <c r="T421" i="1"/>
  <c r="V421" i="1"/>
  <c r="U421" i="1"/>
  <c r="U424" i="1"/>
  <c r="T459" i="1"/>
  <c r="S500" i="1"/>
  <c r="V500" i="1"/>
  <c r="Z510" i="1"/>
  <c r="U531" i="1"/>
  <c r="U546" i="1"/>
  <c r="T275" i="1"/>
  <c r="U285" i="1"/>
  <c r="U300" i="1"/>
  <c r="S300" i="1"/>
  <c r="U301" i="1"/>
  <c r="S306" i="1"/>
  <c r="T338" i="1"/>
  <c r="S338" i="1"/>
  <c r="V341" i="1"/>
  <c r="U341" i="1"/>
  <c r="S341" i="1"/>
  <c r="V348" i="1"/>
  <c r="S349" i="1"/>
  <c r="V374" i="1"/>
  <c r="U374" i="1"/>
  <c r="T374" i="1"/>
  <c r="V380" i="1"/>
  <c r="Z405" i="1"/>
  <c r="V409" i="1"/>
  <c r="U409" i="1"/>
  <c r="T409" i="1"/>
  <c r="T412" i="1"/>
  <c r="V412" i="1"/>
  <c r="U412" i="1"/>
  <c r="S412" i="1"/>
  <c r="T436" i="1"/>
  <c r="U436" i="1"/>
  <c r="S477" i="1"/>
  <c r="V477" i="1"/>
  <c r="S481" i="1"/>
  <c r="V481" i="1"/>
  <c r="T505" i="1"/>
  <c r="V505" i="1"/>
  <c r="V529" i="1"/>
  <c r="T529" i="1"/>
  <c r="S529" i="1"/>
  <c r="W529" i="1" s="1"/>
  <c r="T546" i="1"/>
  <c r="S546" i="1"/>
  <c r="V546" i="1"/>
  <c r="U289" i="1"/>
  <c r="U290" i="1"/>
  <c r="S290" i="1"/>
  <c r="S291" i="1"/>
  <c r="T330" i="1"/>
  <c r="S330" i="1"/>
  <c r="V333" i="1"/>
  <c r="U333" i="1"/>
  <c r="S333" i="1"/>
  <c r="U340" i="1"/>
  <c r="U350" i="1"/>
  <c r="U351" i="1"/>
  <c r="T351" i="1"/>
  <c r="V367" i="1"/>
  <c r="U386" i="1"/>
  <c r="S391" i="1"/>
  <c r="V394" i="1"/>
  <c r="U394" i="1"/>
  <c r="T394" i="1"/>
  <c r="S394" i="1"/>
  <c r="T397" i="1"/>
  <c r="S397" i="1"/>
  <c r="U406" i="1"/>
  <c r="V418" i="1"/>
  <c r="U418" i="1"/>
  <c r="T418" i="1"/>
  <c r="S418" i="1"/>
  <c r="U423" i="1"/>
  <c r="T423" i="1"/>
  <c r="V423" i="1"/>
  <c r="Z490" i="1"/>
  <c r="T495" i="1"/>
  <c r="T293" i="1"/>
  <c r="T305" i="1"/>
  <c r="T313" i="1"/>
  <c r="S348" i="1"/>
  <c r="T353" i="1"/>
  <c r="T361" i="1"/>
  <c r="U364" i="1"/>
  <c r="T366" i="1"/>
  <c r="S367" i="1"/>
  <c r="T373" i="1"/>
  <c r="S380" i="1"/>
  <c r="W380" i="1" s="1"/>
  <c r="V383" i="1"/>
  <c r="T383" i="1"/>
  <c r="T384" i="1"/>
  <c r="T389" i="1"/>
  <c r="S390" i="1"/>
  <c r="S392" i="1"/>
  <c r="V398" i="1"/>
  <c r="V399" i="1"/>
  <c r="T399" i="1"/>
  <c r="T400" i="1"/>
  <c r="T405" i="1"/>
  <c r="S406" i="1"/>
  <c r="S408" i="1"/>
  <c r="V437" i="1"/>
  <c r="T444" i="1"/>
  <c r="U444" i="1"/>
  <c r="S444" i="1"/>
  <c r="T445" i="1"/>
  <c r="S445" i="1"/>
  <c r="V476" i="1"/>
  <c r="S483" i="1"/>
  <c r="T501" i="1"/>
  <c r="V502" i="1"/>
  <c r="T502" i="1"/>
  <c r="V517" i="1"/>
  <c r="U348" i="1"/>
  <c r="U367" i="1"/>
  <c r="T372" i="1"/>
  <c r="V386" i="1"/>
  <c r="V387" i="1"/>
  <c r="T387" i="1"/>
  <c r="T388" i="1"/>
  <c r="V402" i="1"/>
  <c r="V403" i="1"/>
  <c r="T403" i="1"/>
  <c r="T404" i="1"/>
  <c r="T428" i="1"/>
  <c r="U428" i="1"/>
  <c r="U458" i="1"/>
  <c r="S485" i="1"/>
  <c r="V485" i="1"/>
  <c r="T493" i="1"/>
  <c r="V494" i="1"/>
  <c r="T494" i="1"/>
  <c r="V530" i="1"/>
  <c r="U530" i="1"/>
  <c r="T530" i="1"/>
  <c r="S530" i="1"/>
  <c r="U539" i="1"/>
  <c r="S361" i="1"/>
  <c r="W361" i="1" s="1"/>
  <c r="V379" i="1"/>
  <c r="S425" i="1"/>
  <c r="U439" i="1"/>
  <c r="V446" i="1"/>
  <c r="U446" i="1"/>
  <c r="T446" i="1"/>
  <c r="S446" i="1"/>
  <c r="S458" i="1"/>
  <c r="V458" i="1"/>
  <c r="S482" i="1"/>
  <c r="U482" i="1"/>
  <c r="V482" i="1"/>
  <c r="T482" i="1"/>
  <c r="V483" i="1"/>
  <c r="U483" i="1"/>
  <c r="T483" i="1"/>
  <c r="V488" i="1"/>
  <c r="T503" i="1"/>
  <c r="V533" i="1"/>
  <c r="T533" i="1"/>
  <c r="T536" i="1"/>
  <c r="U536" i="1"/>
  <c r="S536" i="1"/>
  <c r="V537" i="1"/>
  <c r="T537" i="1"/>
  <c r="S537" i="1"/>
  <c r="T380" i="1"/>
  <c r="V390" i="1"/>
  <c r="V391" i="1"/>
  <c r="T391" i="1"/>
  <c r="T392" i="1"/>
  <c r="V406" i="1"/>
  <c r="V407" i="1"/>
  <c r="T407" i="1"/>
  <c r="T408" i="1"/>
  <c r="V424" i="1"/>
  <c r="U431" i="1"/>
  <c r="S475" i="1"/>
  <c r="V484" i="1"/>
  <c r="U500" i="1"/>
  <c r="V514" i="1"/>
  <c r="U514" i="1"/>
  <c r="T514" i="1"/>
  <c r="Z544" i="1"/>
  <c r="T553" i="1"/>
  <c r="T558" i="1"/>
  <c r="S558" i="1"/>
  <c r="V558" i="1"/>
  <c r="U558" i="1"/>
  <c r="T424" i="1"/>
  <c r="T427" i="1"/>
  <c r="S427" i="1"/>
  <c r="V427" i="1"/>
  <c r="T435" i="1"/>
  <c r="S435" i="1"/>
  <c r="V435" i="1"/>
  <c r="U440" i="1"/>
  <c r="T443" i="1"/>
  <c r="S443" i="1"/>
  <c r="V443" i="1"/>
  <c r="U452" i="1"/>
  <c r="S455" i="1"/>
  <c r="U455" i="1"/>
  <c r="S456" i="1"/>
  <c r="S463" i="1"/>
  <c r="U463" i="1"/>
  <c r="S464" i="1"/>
  <c r="W464" i="1" s="1"/>
  <c r="T469" i="1"/>
  <c r="U481" i="1"/>
  <c r="S489" i="1"/>
  <c r="U489" i="1"/>
  <c r="S490" i="1"/>
  <c r="W490" i="1" s="1"/>
  <c r="S497" i="1"/>
  <c r="U497" i="1"/>
  <c r="S498" i="1"/>
  <c r="S505" i="1"/>
  <c r="U505" i="1"/>
  <c r="S510" i="1"/>
  <c r="W510" i="1" s="1"/>
  <c r="V511" i="1"/>
  <c r="U511" i="1"/>
  <c r="T511" i="1"/>
  <c r="U523" i="1"/>
  <c r="T523" i="1"/>
  <c r="S523" i="1"/>
  <c r="U532" i="1"/>
  <c r="T535" i="1"/>
  <c r="S535" i="1"/>
  <c r="V535" i="1"/>
  <c r="U540" i="1"/>
  <c r="S543" i="1"/>
  <c r="U543" i="1"/>
  <c r="S544" i="1"/>
  <c r="W544" i="1" s="1"/>
  <c r="V545" i="1"/>
  <c r="U545" i="1"/>
  <c r="U556" i="1"/>
  <c r="V434" i="1"/>
  <c r="U434" i="1"/>
  <c r="T434" i="1"/>
  <c r="V442" i="1"/>
  <c r="U442" i="1"/>
  <c r="T442" i="1"/>
  <c r="U454" i="1"/>
  <c r="T462" i="1"/>
  <c r="S478" i="1"/>
  <c r="U478" i="1"/>
  <c r="S479" i="1"/>
  <c r="U480" i="1"/>
  <c r="S486" i="1"/>
  <c r="U486" i="1"/>
  <c r="S487" i="1"/>
  <c r="T488" i="1"/>
  <c r="U496" i="1"/>
  <c r="U504" i="1"/>
  <c r="T516" i="1"/>
  <c r="S516" i="1"/>
  <c r="W516" i="1" s="1"/>
  <c r="V516" i="1"/>
  <c r="V534" i="1"/>
  <c r="U534" i="1"/>
  <c r="T534" i="1"/>
  <c r="V542" i="1"/>
  <c r="U542" i="1"/>
  <c r="T542" i="1"/>
  <c r="V441" i="1"/>
  <c r="V453" i="1"/>
  <c r="V461" i="1"/>
  <c r="U462" i="1"/>
  <c r="S462" i="1"/>
  <c r="V495" i="1"/>
  <c r="S496" i="1"/>
  <c r="V503" i="1"/>
  <c r="S504" i="1"/>
  <c r="T554" i="1"/>
  <c r="S554" i="1"/>
  <c r="W554" i="1" s="1"/>
  <c r="V554" i="1"/>
  <c r="S424" i="1"/>
  <c r="V425" i="1"/>
  <c r="T431" i="1"/>
  <c r="S431" i="1"/>
  <c r="V431" i="1"/>
  <c r="T439" i="1"/>
  <c r="S439" i="1"/>
  <c r="V439" i="1"/>
  <c r="T451" i="1"/>
  <c r="S451" i="1"/>
  <c r="V451" i="1"/>
  <c r="S459" i="1"/>
  <c r="U459" i="1"/>
  <c r="S460" i="1"/>
  <c r="U477" i="1"/>
  <c r="U485" i="1"/>
  <c r="S493" i="1"/>
  <c r="U493" i="1"/>
  <c r="S494" i="1"/>
  <c r="W494" i="1" s="1"/>
  <c r="U495" i="1"/>
  <c r="S501" i="1"/>
  <c r="U501" i="1"/>
  <c r="S502" i="1"/>
  <c r="W502" i="1" s="1"/>
  <c r="U503" i="1"/>
  <c r="V515" i="1"/>
  <c r="U515" i="1"/>
  <c r="T515" i="1"/>
  <c r="T531" i="1"/>
  <c r="S531" i="1"/>
  <c r="V531" i="1"/>
  <c r="T539" i="1"/>
  <c r="S539" i="1"/>
  <c r="V539" i="1"/>
  <c r="S547" i="1"/>
  <c r="U547" i="1"/>
  <c r="S548" i="1"/>
  <c r="V553" i="1"/>
  <c r="U553" i="1"/>
  <c r="U425" i="1"/>
  <c r="U453" i="1"/>
  <c r="S454" i="1"/>
  <c r="U457" i="1"/>
  <c r="U461" i="1"/>
  <c r="T454" i="1"/>
  <c r="T458" i="1"/>
  <c r="U469" i="1"/>
  <c r="T477" i="1"/>
  <c r="T481" i="1"/>
  <c r="T485" i="1"/>
  <c r="U488" i="1"/>
  <c r="T492" i="1"/>
  <c r="T496" i="1"/>
  <c r="T500" i="1"/>
  <c r="T504" i="1"/>
  <c r="W407" i="1" l="1"/>
  <c r="W479" i="1"/>
  <c r="W204" i="1"/>
  <c r="W339" i="1"/>
  <c r="W388" i="1"/>
  <c r="W487" i="1"/>
  <c r="W199" i="1"/>
  <c r="W180" i="1"/>
  <c r="W154" i="1"/>
  <c r="W132" i="1"/>
  <c r="W537" i="1"/>
  <c r="W441" i="1"/>
  <c r="W228" i="1"/>
  <c r="W456" i="1"/>
  <c r="W518" i="1"/>
  <c r="W184" i="1"/>
  <c r="W68" i="1"/>
  <c r="W400" i="1"/>
  <c r="W349" i="1"/>
  <c r="W220" i="1"/>
  <c r="W82" i="1"/>
  <c r="W288" i="1"/>
  <c r="W76" i="1"/>
  <c r="W219" i="1"/>
  <c r="W347" i="1"/>
  <c r="W183" i="1"/>
  <c r="W379" i="1"/>
  <c r="W201" i="1"/>
  <c r="W517" i="1"/>
  <c r="W52" i="1"/>
  <c r="W178" i="1"/>
  <c r="W44" i="1"/>
  <c r="W208" i="1"/>
  <c r="W28" i="1"/>
  <c r="W370" i="1"/>
  <c r="W152" i="1"/>
  <c r="W42" i="1"/>
  <c r="W80" i="1"/>
  <c r="W145" i="1"/>
  <c r="W224" i="1"/>
  <c r="W129" i="1"/>
  <c r="W205" i="1"/>
  <c r="W207" i="1"/>
  <c r="W85" i="1"/>
  <c r="W237" i="1"/>
  <c r="W403" i="1"/>
  <c r="W437" i="1"/>
  <c r="W291" i="1"/>
  <c r="W392" i="1"/>
  <c r="W13" i="1"/>
  <c r="W25" i="1"/>
  <c r="Z269" i="1"/>
  <c r="W89" i="1"/>
  <c r="W57" i="1"/>
  <c r="W498" i="1"/>
  <c r="W342" i="1"/>
  <c r="W26" i="1"/>
  <c r="W402" i="1"/>
  <c r="W398" i="1"/>
  <c r="W33" i="1"/>
  <c r="W389" i="1"/>
  <c r="W77" i="1"/>
  <c r="W435" i="1"/>
  <c r="W190" i="1"/>
  <c r="W202" i="1"/>
  <c r="W408" i="1"/>
  <c r="W390" i="1"/>
  <c r="W243" i="1"/>
  <c r="Z400" i="1"/>
  <c r="Z288" i="1"/>
  <c r="W88" i="1"/>
  <c r="W12" i="1"/>
  <c r="W34" i="1"/>
  <c r="W560" i="1"/>
  <c r="W443" i="1"/>
  <c r="W263" i="1"/>
  <c r="Z295" i="1"/>
  <c r="W404" i="1"/>
  <c r="W65" i="1"/>
  <c r="W102" i="1"/>
  <c r="W451" i="1"/>
  <c r="W303" i="1"/>
  <c r="W387" i="1"/>
  <c r="W445" i="1"/>
  <c r="W275" i="1"/>
  <c r="W81" i="1"/>
  <c r="W50" i="1"/>
  <c r="W187" i="1"/>
  <c r="W139" i="1"/>
  <c r="W142" i="1"/>
  <c r="W74" i="1"/>
  <c r="W427" i="1"/>
  <c r="W338" i="1"/>
  <c r="W223" i="1"/>
  <c r="Z102" i="1"/>
  <c r="W98" i="1"/>
  <c r="W66" i="1"/>
  <c r="W399" i="1"/>
  <c r="W216" i="1"/>
  <c r="Z216" i="1"/>
  <c r="W268" i="1"/>
  <c r="W179" i="1"/>
  <c r="W93" i="1"/>
  <c r="W20" i="1"/>
  <c r="Z80" i="1"/>
  <c r="W248" i="1"/>
  <c r="Z248" i="1"/>
  <c r="W284" i="1"/>
  <c r="W280" i="1"/>
  <c r="Z280" i="1"/>
  <c r="W499" i="1"/>
  <c r="W186" i="1"/>
  <c r="W378" i="1"/>
  <c r="W241" i="1"/>
  <c r="W60" i="1"/>
  <c r="W319" i="1"/>
  <c r="Z319" i="1"/>
  <c r="W535" i="1"/>
  <c r="W491" i="1"/>
  <c r="W555" i="1"/>
  <c r="Z256" i="1"/>
  <c r="W256" i="1"/>
  <c r="Z532" i="1"/>
  <c r="W532" i="1"/>
  <c r="Z290" i="1"/>
  <c r="W290" i="1"/>
  <c r="Z222" i="1"/>
  <c r="W222" i="1"/>
  <c r="Z69" i="1"/>
  <c r="W69" i="1"/>
  <c r="W425" i="1"/>
  <c r="Z425" i="1"/>
  <c r="Z556" i="1"/>
  <c r="W556" i="1"/>
  <c r="Z440" i="1"/>
  <c r="W440" i="1"/>
  <c r="W558" i="1"/>
  <c r="Z558" i="1"/>
  <c r="Z514" i="1"/>
  <c r="W514" i="1"/>
  <c r="Z428" i="1"/>
  <c r="W428" i="1"/>
  <c r="Z394" i="1"/>
  <c r="W394" i="1"/>
  <c r="Z351" i="1"/>
  <c r="W351" i="1"/>
  <c r="Z436" i="1"/>
  <c r="W436" i="1"/>
  <c r="W484" i="1"/>
  <c r="Z484" i="1"/>
  <c r="W282" i="1"/>
  <c r="Z282" i="1"/>
  <c r="W371" i="1"/>
  <c r="Z371" i="1"/>
  <c r="W352" i="1"/>
  <c r="Z352" i="1"/>
  <c r="Z294" i="1"/>
  <c r="W294" i="1"/>
  <c r="W365" i="1"/>
  <c r="Z365" i="1"/>
  <c r="Z330" i="1"/>
  <c r="W330" i="1"/>
  <c r="Z229" i="1"/>
  <c r="W229" i="1"/>
  <c r="Z557" i="1"/>
  <c r="W557" i="1"/>
  <c r="W470" i="1"/>
  <c r="Z470" i="1"/>
  <c r="W331" i="1"/>
  <c r="Z331" i="1"/>
  <c r="Z324" i="1"/>
  <c r="W324" i="1"/>
  <c r="W195" i="1"/>
  <c r="Z195" i="1"/>
  <c r="Z231" i="1"/>
  <c r="W231" i="1"/>
  <c r="W307" i="1"/>
  <c r="Z307" i="1"/>
  <c r="Z206" i="1"/>
  <c r="W206" i="1"/>
  <c r="W203" i="1"/>
  <c r="Z203" i="1"/>
  <c r="Z475" i="1"/>
  <c r="W475" i="1"/>
  <c r="Z94" i="1"/>
  <c r="W94" i="1"/>
  <c r="Z194" i="1"/>
  <c r="W194" i="1"/>
  <c r="Z153" i="1"/>
  <c r="W153" i="1"/>
  <c r="Z64" i="1"/>
  <c r="W64" i="1"/>
  <c r="Z32" i="1"/>
  <c r="W32" i="1"/>
  <c r="Z166" i="1"/>
  <c r="W166" i="1"/>
  <c r="Z115" i="1"/>
  <c r="W115" i="1"/>
  <c r="W99" i="1"/>
  <c r="Z99" i="1"/>
  <c r="W75" i="1"/>
  <c r="Z75" i="1"/>
  <c r="Z87" i="1"/>
  <c r="W87" i="1"/>
  <c r="Z415" i="1"/>
  <c r="W415" i="1"/>
  <c r="Z197" i="1"/>
  <c r="W197" i="1"/>
  <c r="W22" i="1"/>
  <c r="Z22" i="1"/>
  <c r="Z45" i="1"/>
  <c r="W45" i="1"/>
  <c r="W100" i="1"/>
  <c r="Z100" i="1"/>
  <c r="Z83" i="1"/>
  <c r="W83" i="1"/>
  <c r="Z469" i="1"/>
  <c r="W469" i="1"/>
  <c r="W503" i="1"/>
  <c r="Z503" i="1"/>
  <c r="W485" i="1"/>
  <c r="Z485" i="1"/>
  <c r="W462" i="1"/>
  <c r="Z462" i="1"/>
  <c r="Z534" i="1"/>
  <c r="W534" i="1"/>
  <c r="W454" i="1"/>
  <c r="Z454" i="1"/>
  <c r="W545" i="1"/>
  <c r="Z545" i="1"/>
  <c r="Z446" i="1"/>
  <c r="W446" i="1"/>
  <c r="Z539" i="1"/>
  <c r="W539" i="1"/>
  <c r="Z418" i="1"/>
  <c r="W418" i="1"/>
  <c r="Z350" i="1"/>
  <c r="W350" i="1"/>
  <c r="Z300" i="1"/>
  <c r="W300" i="1"/>
  <c r="W286" i="1"/>
  <c r="Z286" i="1"/>
  <c r="Z420" i="1"/>
  <c r="W420" i="1"/>
  <c r="Z305" i="1"/>
  <c r="W305" i="1"/>
  <c r="Z414" i="1"/>
  <c r="W414" i="1"/>
  <c r="W188" i="1"/>
  <c r="Z188" i="1"/>
  <c r="Z383" i="1"/>
  <c r="W383" i="1"/>
  <c r="Z306" i="1"/>
  <c r="W306" i="1"/>
  <c r="W281" i="1"/>
  <c r="Z281" i="1"/>
  <c r="Z359" i="1"/>
  <c r="W359" i="1"/>
  <c r="W258" i="1"/>
  <c r="Z258" i="1"/>
  <c r="W234" i="1"/>
  <c r="Z234" i="1"/>
  <c r="Z173" i="1"/>
  <c r="W173" i="1"/>
  <c r="Z460" i="1"/>
  <c r="W460" i="1"/>
  <c r="Z210" i="1"/>
  <c r="W210" i="1"/>
  <c r="Z164" i="1"/>
  <c r="W164" i="1"/>
  <c r="Z134" i="1"/>
  <c r="W134" i="1"/>
  <c r="Z227" i="1"/>
  <c r="W227" i="1"/>
  <c r="Z287" i="1"/>
  <c r="W287" i="1"/>
  <c r="Z262" i="1"/>
  <c r="W262" i="1"/>
  <c r="Z238" i="1"/>
  <c r="W238" i="1"/>
  <c r="Z90" i="1"/>
  <c r="W90" i="1"/>
  <c r="Z43" i="1"/>
  <c r="W43" i="1"/>
  <c r="Z39" i="1"/>
  <c r="W39" i="1"/>
  <c r="W62" i="1"/>
  <c r="Z62" i="1"/>
  <c r="Z144" i="1"/>
  <c r="W144" i="1"/>
  <c r="Z71" i="1"/>
  <c r="W71" i="1"/>
  <c r="W486" i="1"/>
  <c r="Z486" i="1"/>
  <c r="Z489" i="1"/>
  <c r="W489" i="1"/>
  <c r="W500" i="1"/>
  <c r="Z500" i="1"/>
  <c r="Z364" i="1"/>
  <c r="W364" i="1"/>
  <c r="W341" i="1"/>
  <c r="Z341" i="1"/>
  <c r="Z221" i="1"/>
  <c r="W221" i="1"/>
  <c r="Z524" i="1"/>
  <c r="W524" i="1"/>
  <c r="Z422" i="1"/>
  <c r="W422" i="1"/>
  <c r="Z548" i="1"/>
  <c r="W548" i="1"/>
  <c r="W252" i="1"/>
  <c r="Z252" i="1"/>
  <c r="Z185" i="1"/>
  <c r="W185" i="1"/>
  <c r="W321" i="1"/>
  <c r="Z321" i="1"/>
  <c r="W131" i="1"/>
  <c r="Z131" i="1"/>
  <c r="Z92" i="1"/>
  <c r="W92" i="1"/>
  <c r="W298" i="1"/>
  <c r="Z298" i="1"/>
  <c r="W553" i="1"/>
  <c r="Z553" i="1"/>
  <c r="Z367" i="1"/>
  <c r="W367" i="1"/>
  <c r="Z386" i="1"/>
  <c r="W386" i="1"/>
  <c r="Z320" i="1"/>
  <c r="W320" i="1"/>
  <c r="Z366" i="1"/>
  <c r="W366" i="1"/>
  <c r="Z19" i="1"/>
  <c r="W19" i="1"/>
  <c r="Z169" i="1"/>
  <c r="W169" i="1"/>
  <c r="Z91" i="1"/>
  <c r="W91" i="1"/>
  <c r="W461" i="1"/>
  <c r="Z461" i="1"/>
  <c r="Z459" i="1"/>
  <c r="W459" i="1"/>
  <c r="W481" i="1"/>
  <c r="Z481" i="1"/>
  <c r="Z536" i="1"/>
  <c r="W536" i="1"/>
  <c r="Z333" i="1"/>
  <c r="W333" i="1"/>
  <c r="W250" i="1"/>
  <c r="Z250" i="1"/>
  <c r="Z360" i="1"/>
  <c r="W360" i="1"/>
  <c r="Z538" i="1"/>
  <c r="W538" i="1"/>
  <c r="Z401" i="1"/>
  <c r="W401" i="1"/>
  <c r="W323" i="1"/>
  <c r="Z323" i="1"/>
  <c r="Z410" i="1"/>
  <c r="W410" i="1"/>
  <c r="W232" i="1"/>
  <c r="Z232" i="1"/>
  <c r="Z165" i="1"/>
  <c r="W165" i="1"/>
  <c r="Z48" i="1"/>
  <c r="W48" i="1"/>
  <c r="W10" i="1"/>
  <c r="Z10" i="1"/>
  <c r="Z124" i="1"/>
  <c r="W124" i="1"/>
  <c r="Z103" i="1"/>
  <c r="W103" i="1"/>
  <c r="W200" i="1"/>
  <c r="Z200" i="1"/>
  <c r="Z105" i="1"/>
  <c r="W105" i="1"/>
  <c r="Z488" i="1"/>
  <c r="W488" i="1"/>
  <c r="W457" i="1"/>
  <c r="Z457" i="1"/>
  <c r="W495" i="1"/>
  <c r="Z495" i="1"/>
  <c r="W523" i="1"/>
  <c r="Z523" i="1"/>
  <c r="Z431" i="1"/>
  <c r="W431" i="1"/>
  <c r="Z439" i="1"/>
  <c r="W439" i="1"/>
  <c r="W458" i="1"/>
  <c r="Z458" i="1"/>
  <c r="Z374" i="1"/>
  <c r="W374" i="1"/>
  <c r="W546" i="1"/>
  <c r="Z546" i="1"/>
  <c r="W246" i="1"/>
  <c r="Z246" i="1"/>
  <c r="Z413" i="1"/>
  <c r="W413" i="1"/>
  <c r="Z372" i="1"/>
  <c r="W372" i="1"/>
  <c r="W377" i="1"/>
  <c r="Z377" i="1"/>
  <c r="W322" i="1"/>
  <c r="Z322" i="1"/>
  <c r="W476" i="1"/>
  <c r="Z476" i="1"/>
  <c r="Z391" i="1"/>
  <c r="W391" i="1"/>
  <c r="Z273" i="1"/>
  <c r="W273" i="1"/>
  <c r="W226" i="1"/>
  <c r="Z226" i="1"/>
  <c r="Z293" i="1"/>
  <c r="W293" i="1"/>
  <c r="Z225" i="1"/>
  <c r="W225" i="1"/>
  <c r="Z182" i="1"/>
  <c r="W182" i="1"/>
  <c r="Z396" i="1"/>
  <c r="W396" i="1"/>
  <c r="W492" i="1"/>
  <c r="Z492" i="1"/>
  <c r="Z239" i="1"/>
  <c r="W239" i="1"/>
  <c r="W277" i="1"/>
  <c r="Z277" i="1"/>
  <c r="W147" i="1"/>
  <c r="Z147" i="1"/>
  <c r="Z114" i="1"/>
  <c r="W114" i="1"/>
  <c r="Z257" i="1"/>
  <c r="W257" i="1"/>
  <c r="Z141" i="1"/>
  <c r="W141" i="1"/>
  <c r="W358" i="1"/>
  <c r="Z358" i="1"/>
  <c r="Z135" i="1"/>
  <c r="W135" i="1"/>
  <c r="Z329" i="1"/>
  <c r="W329" i="1"/>
  <c r="W161" i="1"/>
  <c r="Z161" i="1"/>
  <c r="Z59" i="1"/>
  <c r="W59" i="1"/>
  <c r="Z27" i="1"/>
  <c r="W27" i="1"/>
  <c r="Z170" i="1"/>
  <c r="W170" i="1"/>
  <c r="Z433" i="1"/>
  <c r="W433" i="1"/>
  <c r="W148" i="1"/>
  <c r="Z148" i="1"/>
  <c r="W30" i="1"/>
  <c r="Z30" i="1"/>
  <c r="W376" i="1"/>
  <c r="Z376" i="1"/>
  <c r="W477" i="1"/>
  <c r="Z477" i="1"/>
  <c r="Z505" i="1"/>
  <c r="W505" i="1"/>
  <c r="Z340" i="1"/>
  <c r="W340" i="1"/>
  <c r="Z432" i="1"/>
  <c r="W432" i="1"/>
  <c r="Z123" i="1"/>
  <c r="W123" i="1"/>
  <c r="Z198" i="1"/>
  <c r="W198" i="1"/>
  <c r="Z86" i="1"/>
  <c r="W86" i="1"/>
  <c r="W353" i="1"/>
  <c r="Z353" i="1"/>
  <c r="Z72" i="1"/>
  <c r="W72" i="1"/>
  <c r="Z214" i="1"/>
  <c r="W214" i="1"/>
  <c r="W7" i="1"/>
  <c r="Z7" i="1"/>
  <c r="W181" i="1"/>
  <c r="Z181" i="1"/>
  <c r="W137" i="1"/>
  <c r="Z137" i="1"/>
  <c r="Z168" i="1"/>
  <c r="W168" i="1"/>
  <c r="W482" i="1"/>
  <c r="Z482" i="1"/>
  <c r="Z412" i="1"/>
  <c r="W412" i="1"/>
  <c r="W254" i="1"/>
  <c r="Z254" i="1"/>
  <c r="Z513" i="1"/>
  <c r="W513" i="1"/>
  <c r="W363" i="1"/>
  <c r="Z363" i="1"/>
  <c r="Z393" i="1"/>
  <c r="W393" i="1"/>
  <c r="Z559" i="1"/>
  <c r="W559" i="1"/>
  <c r="Z279" i="1"/>
  <c r="W279" i="1"/>
  <c r="Z218" i="1"/>
  <c r="W218" i="1"/>
  <c r="Z253" i="1"/>
  <c r="W253" i="1"/>
  <c r="W242" i="1"/>
  <c r="Z242" i="1"/>
  <c r="W209" i="1"/>
  <c r="Z209" i="1"/>
  <c r="Z172" i="1"/>
  <c r="W172" i="1"/>
  <c r="Z51" i="1"/>
  <c r="W51" i="1"/>
  <c r="W117" i="1"/>
  <c r="Z117" i="1"/>
  <c r="W543" i="1"/>
  <c r="Z543" i="1"/>
  <c r="Z452" i="1"/>
  <c r="W452" i="1"/>
  <c r="Z530" i="1"/>
  <c r="W530" i="1"/>
  <c r="Z348" i="1"/>
  <c r="W348" i="1"/>
  <c r="W217" i="1"/>
  <c r="Z217" i="1"/>
  <c r="Z297" i="1"/>
  <c r="W297" i="1"/>
  <c r="Z196" i="1"/>
  <c r="W196" i="1"/>
  <c r="Z245" i="1"/>
  <c r="W245" i="1"/>
  <c r="W270" i="1"/>
  <c r="Z270" i="1"/>
  <c r="W240" i="1"/>
  <c r="Z240" i="1"/>
  <c r="W171" i="1"/>
  <c r="Z171" i="1"/>
  <c r="Z111" i="1"/>
  <c r="W111" i="1"/>
  <c r="Z61" i="1"/>
  <c r="W61" i="1"/>
  <c r="W230" i="1"/>
  <c r="Z230" i="1"/>
  <c r="Z63" i="1"/>
  <c r="W63" i="1"/>
  <c r="W31" i="1"/>
  <c r="Z31" i="1"/>
  <c r="Z542" i="1"/>
  <c r="W542" i="1"/>
  <c r="W504" i="1"/>
  <c r="Z504" i="1"/>
  <c r="W478" i="1"/>
  <c r="Z478" i="1"/>
  <c r="Z434" i="1"/>
  <c r="W434" i="1"/>
  <c r="Z540" i="1"/>
  <c r="W540" i="1"/>
  <c r="Z497" i="1"/>
  <c r="W497" i="1"/>
  <c r="Z444" i="1"/>
  <c r="W444" i="1"/>
  <c r="W423" i="1"/>
  <c r="Z423" i="1"/>
  <c r="Z531" i="1"/>
  <c r="W531" i="1"/>
  <c r="W424" i="1"/>
  <c r="Z424" i="1"/>
  <c r="Z385" i="1"/>
  <c r="W385" i="1"/>
  <c r="W296" i="1"/>
  <c r="Z296" i="1"/>
  <c r="Z362" i="1"/>
  <c r="W362" i="1"/>
  <c r="W302" i="1"/>
  <c r="Z302" i="1"/>
  <c r="Z397" i="1"/>
  <c r="W397" i="1"/>
  <c r="Z541" i="1"/>
  <c r="W541" i="1"/>
  <c r="Z430" i="1"/>
  <c r="W430" i="1"/>
  <c r="W395" i="1"/>
  <c r="Z395" i="1"/>
  <c r="W314" i="1"/>
  <c r="Z314" i="1"/>
  <c r="Z255" i="1"/>
  <c r="W255" i="1"/>
  <c r="Z259" i="1"/>
  <c r="W259" i="1"/>
  <c r="W215" i="1"/>
  <c r="Z215" i="1"/>
  <c r="Z136" i="1"/>
  <c r="W136" i="1"/>
  <c r="Z163" i="1"/>
  <c r="W163" i="1"/>
  <c r="Z512" i="1"/>
  <c r="W512" i="1"/>
  <c r="Z417" i="1"/>
  <c r="W417" i="1"/>
  <c r="W327" i="1"/>
  <c r="Z327" i="1"/>
  <c r="W251" i="1"/>
  <c r="Z251" i="1"/>
  <c r="Z104" i="1"/>
  <c r="W104" i="1"/>
  <c r="Z419" i="1"/>
  <c r="W419" i="1"/>
  <c r="Z56" i="1"/>
  <c r="W56" i="1"/>
  <c r="Z24" i="1"/>
  <c r="W24" i="1"/>
  <c r="Z47" i="1"/>
  <c r="W47" i="1"/>
  <c r="Z119" i="1"/>
  <c r="W119" i="1"/>
  <c r="W133" i="1"/>
  <c r="Z133" i="1"/>
  <c r="W70" i="1"/>
  <c r="Z70" i="1"/>
  <c r="W11" i="1"/>
  <c r="Z11" i="1"/>
  <c r="Z53" i="1"/>
  <c r="W53" i="1"/>
  <c r="Z21" i="1"/>
  <c r="W21" i="1"/>
  <c r="Z140" i="1"/>
  <c r="W140" i="1"/>
  <c r="W116" i="1"/>
  <c r="Z116" i="1"/>
  <c r="Z96" i="1"/>
  <c r="W96" i="1"/>
  <c r="Z455" i="1"/>
  <c r="W455" i="1"/>
  <c r="W285" i="1"/>
  <c r="Z285" i="1"/>
  <c r="W274" i="1"/>
  <c r="Z274" i="1"/>
  <c r="Z426" i="1"/>
  <c r="W426" i="1"/>
  <c r="Z247" i="1"/>
  <c r="W247" i="1"/>
  <c r="W313" i="1"/>
  <c r="Z313" i="1"/>
  <c r="W213" i="1"/>
  <c r="Z213" i="1"/>
  <c r="Z40" i="1"/>
  <c r="W40" i="1"/>
  <c r="W236" i="1"/>
  <c r="Z236" i="1"/>
  <c r="W138" i="1"/>
  <c r="Z138" i="1"/>
  <c r="Z106" i="1"/>
  <c r="W106" i="1"/>
  <c r="W38" i="1"/>
  <c r="Z38" i="1"/>
  <c r="Z37" i="1"/>
  <c r="W37" i="1"/>
  <c r="W151" i="1"/>
  <c r="Z151" i="1"/>
  <c r="Z501" i="1"/>
  <c r="W501" i="1"/>
  <c r="Z442" i="1"/>
  <c r="W442" i="1"/>
  <c r="Z406" i="1"/>
  <c r="W406" i="1"/>
  <c r="W289" i="1"/>
  <c r="Z289" i="1"/>
  <c r="W416" i="1"/>
  <c r="Z416" i="1"/>
  <c r="Z438" i="1"/>
  <c r="W438" i="1"/>
  <c r="W411" i="1"/>
  <c r="Z411" i="1"/>
  <c r="Z325" i="1"/>
  <c r="W325" i="1"/>
  <c r="Z328" i="1"/>
  <c r="W328" i="1"/>
  <c r="Z233" i="1"/>
  <c r="W233" i="1"/>
  <c r="Z373" i="1"/>
  <c r="W373" i="1"/>
  <c r="W192" i="1"/>
  <c r="Z192" i="1"/>
  <c r="Z150" i="1"/>
  <c r="W150" i="1"/>
  <c r="Z8" i="1"/>
  <c r="W8" i="1"/>
  <c r="Z121" i="1"/>
  <c r="W121" i="1"/>
  <c r="W480" i="1"/>
  <c r="Z480" i="1"/>
  <c r="W368" i="1"/>
  <c r="Z368" i="1"/>
  <c r="Z326" i="1"/>
  <c r="W326" i="1"/>
  <c r="Z159" i="1"/>
  <c r="W159" i="1"/>
  <c r="Z272" i="1"/>
  <c r="W272" i="1"/>
  <c r="W122" i="1"/>
  <c r="Z122" i="1"/>
  <c r="W235" i="1"/>
  <c r="Z235" i="1"/>
  <c r="W54" i="1"/>
  <c r="Z54" i="1"/>
  <c r="Z29" i="1"/>
  <c r="W29" i="1"/>
  <c r="W167" i="1"/>
  <c r="Z167" i="1"/>
  <c r="Z547" i="1"/>
  <c r="W547" i="1"/>
  <c r="W453" i="1"/>
  <c r="Z453" i="1"/>
  <c r="Z515" i="1"/>
  <c r="W515" i="1"/>
  <c r="Z493" i="1"/>
  <c r="W493" i="1"/>
  <c r="W496" i="1"/>
  <c r="Z496" i="1"/>
  <c r="Z511" i="1"/>
  <c r="W511" i="1"/>
  <c r="Z463" i="1"/>
  <c r="W463" i="1"/>
  <c r="Z483" i="1"/>
  <c r="W483" i="1"/>
  <c r="Z409" i="1"/>
  <c r="W409" i="1"/>
  <c r="Z301" i="1"/>
  <c r="W301" i="1"/>
  <c r="Z421" i="1"/>
  <c r="W421" i="1"/>
  <c r="Z381" i="1"/>
  <c r="W381" i="1"/>
  <c r="W278" i="1"/>
  <c r="Z278" i="1"/>
  <c r="Z382" i="1"/>
  <c r="W382" i="1"/>
  <c r="W276" i="1"/>
  <c r="Z276" i="1"/>
  <c r="Z249" i="1"/>
  <c r="W249" i="1"/>
  <c r="Z189" i="1"/>
  <c r="W189" i="1"/>
  <c r="W369" i="1"/>
  <c r="Z369" i="1"/>
  <c r="W211" i="1"/>
  <c r="Z211" i="1"/>
  <c r="Z283" i="1"/>
  <c r="W283" i="1"/>
  <c r="Z375" i="1"/>
  <c r="W375" i="1"/>
  <c r="Z193" i="1"/>
  <c r="W193" i="1"/>
  <c r="Z332" i="1"/>
  <c r="W332" i="1"/>
  <c r="Z261" i="1"/>
  <c r="W261" i="1"/>
  <c r="Z271" i="1"/>
  <c r="W271" i="1"/>
  <c r="W212" i="1"/>
  <c r="Z212" i="1"/>
  <c r="Z146" i="1"/>
  <c r="W146" i="1"/>
  <c r="Z130" i="1"/>
  <c r="W130" i="1"/>
  <c r="Z97" i="1"/>
  <c r="W97" i="1"/>
  <c r="Z79" i="1"/>
  <c r="W79" i="1"/>
  <c r="Z67" i="1"/>
  <c r="W67" i="1"/>
  <c r="Z35" i="1"/>
  <c r="W35" i="1"/>
  <c r="Z9" i="1"/>
  <c r="W9" i="1"/>
  <c r="W292" i="1"/>
  <c r="Z292" i="1"/>
  <c r="W113" i="1"/>
  <c r="Z113" i="1"/>
  <c r="W23" i="1"/>
  <c r="Z23" i="1"/>
  <c r="W149" i="1"/>
  <c r="Z149" i="1"/>
  <c r="W95" i="1"/>
  <c r="Z95" i="1"/>
  <c r="W46" i="1"/>
  <c r="Z46" i="1"/>
  <c r="W162" i="1"/>
  <c r="Z162" i="1"/>
  <c r="W118" i="1"/>
  <c r="Z118" i="1"/>
  <c r="W244" i="1"/>
  <c r="Z244" i="1"/>
  <c r="Z55" i="1"/>
  <c r="W55" i="1"/>
  <c r="W191" i="1"/>
  <c r="Z191" i="1"/>
</calcChain>
</file>

<file path=xl/sharedStrings.xml><?xml version="1.0" encoding="utf-8"?>
<sst xmlns="http://schemas.openxmlformats.org/spreadsheetml/2006/main" count="2214" uniqueCount="570">
  <si>
    <t>ANEXO A "PROYECCIÓN PRECIOS DE REFERENCIA"</t>
  </si>
  <si>
    <t>SOSTENIMIENTO CANINO GMSIL</t>
  </si>
  <si>
    <t xml:space="preserve">CLASIFICADOR POR OBJETO DEL GASTO </t>
  </si>
  <si>
    <t>NOMBRE CUENTA</t>
  </si>
  <si>
    <t xml:space="preserve">A02-02-01-002-003-01 </t>
  </si>
  <si>
    <t>PRODUCTOS DE MOLINERÍA</t>
  </si>
  <si>
    <t>COTIZACION PHYSIOVET</t>
  </si>
  <si>
    <t>COTIZACION ASMEVET</t>
  </si>
  <si>
    <t xml:space="preserve">COTIZACION LUZ MARINA ROJAS JIMENEZ </t>
  </si>
  <si>
    <t>MEDIDAD DE TENDENCIA</t>
  </si>
  <si>
    <t xml:space="preserve">PRECIO DE REFERENCIA </t>
  </si>
  <si>
    <t>ITEM</t>
  </si>
  <si>
    <t>CÓDIGO DANE</t>
  </si>
  <si>
    <t xml:space="preserve">DESCRIPCION DEL BIEN Y/O SERVICIO </t>
  </si>
  <si>
    <t>UNIDAD MEDIDA</t>
  </si>
  <si>
    <t>NECESIDAD</t>
  </si>
  <si>
    <t>UNSPSC (CCE)</t>
  </si>
  <si>
    <t>PRECIOS HISTORICOS INCLUIDO IVA( SI APLICA)</t>
  </si>
  <si>
    <t>PRECIO HISTORICO ACTUALIZADO IPC 1,61% 2020</t>
  </si>
  <si>
    <t>VALOR UNITARIO INCLUIDO IVA (SI APLICA)</t>
  </si>
  <si>
    <t xml:space="preserve">MENOR VALOR </t>
  </si>
  <si>
    <t xml:space="preserve">PROMEDIO </t>
  </si>
  <si>
    <t xml:space="preserve">MEDIA GEOMETRICA </t>
  </si>
  <si>
    <t xml:space="preserve">DESVIACION ESTANDAR </t>
  </si>
  <si>
    <t xml:space="preserve">VARIACION PORCENTUAL </t>
  </si>
  <si>
    <t>MEDIDAS DE TENDENCIA ESTABLECIDA</t>
  </si>
  <si>
    <t>CANTIDAD</t>
  </si>
  <si>
    <t>PRECIO UNITARIO DE REFERENCIA CON IVA (SI APLICA)</t>
  </si>
  <si>
    <t>CONCENTRADO PARA CANINOS</t>
  </si>
  <si>
    <t>ALIMENTO COMPLETO, PARA PERRO CON PORCENTAJE DE PROTEÍNA ENTRE (27-32)% EXTRUIDO O EN PASTILLA EMPACADO EN BULTOS X 22,7 KILOS RAZA MEDIANA A GRANDE</t>
  </si>
  <si>
    <t>BULTO</t>
  </si>
  <si>
    <t>MEDIA GEOMETRICA</t>
  </si>
  <si>
    <t>ALIMENTO PECUARIO COMPLETO PARA PERRO CON PORCENTAJE DE PROTEÍNA ENTRE (27 -32) EXTRUIDO O EN PASTILLA. EMPACADO EN BOLSA X 3 KILOS, RAZA MEDIANA A GRANDE.</t>
  </si>
  <si>
    <t>BOLSA</t>
  </si>
  <si>
    <t>ALIMENTO COMPLETO, PARA PERRO CON PORCENTAJE DE PROTEÍNA ENTRE (21-26)% EXTRUIDO O EN PASTILLA EMPACADO EN BULTOS X 22,7 KILOS RAZA MEDIANA A GRANDE</t>
  </si>
  <si>
    <t>ALIMENTO COMPLETO, PARA PERRO CON PORCENTAJE DE PROTEÍNA ENTRE (21-26)% EXTRUIDO O EN PASTILLA EMPACADO EN BULTOS X 8 KILOS RAZA MEDIANA A GRANDE</t>
  </si>
  <si>
    <t>ALIMENTO PECUARIO COMPLETO, PARA PERRO CON PORCENTAJE DE PROTEÍNA ENLRE (21-26) EXTRUIDO O EN PASTILLA, EMPACADO EN BOLSA X 2 KILOS, RAZA MEDIANA A GRANDE.</t>
  </si>
  <si>
    <t>ALIMENTO PECUARIO COMPLETO, PARA PERRO CON PORCENTAJE DE PROTEINA ENTRE (15-20) EXTRUIDO O EN PASTILLA EMPACADO EN BOLSA X KILO, RAZA MEDIANA A GRANDE</t>
  </si>
  <si>
    <t>GALLETA O SNAK PARA PERRO CON PORCENTAJE DE PROTEINA ENTRE 27% Y 32% QUEBRANTADO EMPACADO EN BOLSA DE 150 A 200 GRAMOS.</t>
  </si>
  <si>
    <t>MATERIAL VETERINARIO CANINOS GMSIL</t>
  </si>
  <si>
    <t xml:space="preserve">A02-02-01-003-005-02 </t>
  </si>
  <si>
    <t>PRODUCTOS FARMACÉUTICOS</t>
  </si>
  <si>
    <t>CARACTERISTICA</t>
  </si>
  <si>
    <t>BIOLOGICO</t>
  </si>
  <si>
    <t>PARA LA INMUNIZACIÓN ACTIVA CONTRA MOQUILLO, HEPATITIS INFECCIOSA, PARVOVIRUS, COMPLEJO RESPIRATORIO CAUSADO POR ADENOVIRUS TIPO 2 Y PARAINFLUENZA; LEPTOSPIROSIS Y RABIA CANINA. COMPOSICION: VIRUS DE MOQUILLO CANINO VIVO MODIFICADO CEPA LEDERLE, ADENOVIRUS CANINO TIPO 2 ATENUADO CEPA MANHATTAN, PARVOVIRUS CANINO ATENUADO CEPA CORNELL, PARAINFLUENZA CANINA ATENUADA CEPA MANHATTAN, LEPTOSPIRA INTERROGANS SEROVAR CANICOLA CEPA INSTITUTO PASTEURA, LEPTOSPIRA INTERROGANS SEROVAR ICTEROHAEMORRHAGIAE CEPA ATCC, VIRUS RÁBICO INACTIVADO CEPA PASTEUR VP 12, EXCIPIENTES C.S.P. PRESENTACIÓN FRASCO UNIDOSIS DE 1.5 ML</t>
  </si>
  <si>
    <t>FRASCO</t>
  </si>
  <si>
    <t>ANTISEPTICO / DESINFECTANTE</t>
  </si>
  <si>
    <t>SOLUCIÓN BACTERICIDA Y FUNGICIDA DE AMPLIO ESPECTRO PARA EL TRATAMIENTO DE HERIDAS, LA ANTISEPSIA DEL CAMPO QUIRÚRGICO Y LA DESINFECCIÓN DE SUPERFICIES E INSTRUMENTAL QUIRÚRGICO. NO IRRITANTE NI CORROSIVO. COMPOSICION: CLORHEXIDINA DIGLUCONATO0.5 G, EXCIPIENTES CSP100 ML. PRESENTACION FRASCO 1 LITRO.</t>
  </si>
  <si>
    <t>ACCIÓN BACTERICIDA CONTRA GÉRMENES GRAM NEGATIVOS Y GRAM POSITIVOS, DESINFECCIÓN GENERAL DE LA PIEL,  LAVADO Y DESINFECCIÓN DE LAS MANOS Y PREPARACIÓN PREQUIRÚRGICA DE LA PIEL. PARA EL MANEJO DE DERMATITIS INFECCIOSAS Y PIODERMATITIS. UTILIZACIÓN EN OBSTETRICIA Y EN HIGIENE NEONATAL. DESINFECCIÓN DE INSTALACIONES, PISOS, EQUIPOS E INSTRUMENTAL. COMPOSICION: CLORHEXIDINA DIGLUCONATO 0.5G, VEHÍCULO ACUOSO CS. PRESENTACION FRASCO DE 120 ML.</t>
  </si>
  <si>
    <t>ANTISEPSIA EN ANIMALES, DESINFECCIÓN DE INSTRUMENTAL, DESINFECCIÓN DE VEHÍCULOS E INSTALACIONES. ANTISÉPTICO DE ELECCIÓN EN CIRUGÍAS, HERIDAS, MIASIS Y CURACIÓN DE OMBLIGOS. COMPOSICION: ALQUITRÁN DE HULLA CON 25% DE FENOL 66%, INERTES34%. PRESENTACION 960 ML.</t>
  </si>
  <si>
    <t xml:space="preserve"> JABON ANTISEPTICO</t>
  </si>
  <si>
    <t>PASTA DE JABÓN QUE CONTIENE CLORHEXIDINA; SUSTANCIA CONSIDERADA COMO UNO DE LOS MEJORES ANTISÉPTICOS PARA EL PELO Y LA PIEL, PRESENTA UNA EXQUISITA FRAGANCIA. LIMPIA Y DESINFECTA PROFUNDAMENTE, DA BRILLO, DESODORIZA Y RESTAURA LA CONDICIÓN DEL PELO Y LA PIEL EN CANINOS, FELINOS Y EQUINOS. COMPOSICIÓN CLOHEXIDINA ACETATO 0.5 %, JABÓN BASE 97.142%, EXCIPIENTES CSP100%. PRESENTACIÓN PASTA POR 100 GR.</t>
  </si>
  <si>
    <t>CAJA</t>
  </si>
  <si>
    <t>SHAMPOO ANTISEPTICO</t>
  </si>
  <si>
    <t>LIMPIA Y DESINFECTA PROFUNDAMENTE, DA BRILLO, DESODORIZA Y RESTAURA LA CONDICIÓN DEL PELO Y LA PIEL EN CANINOS, FELINOS Y EQUINOS. COMPOSICIÓN CLOHEXIDINA ACETATO 0.5 %, EXCIPIENTES CSP100 ML. PRESENTACIÓN FRASCO POR 250 ML.</t>
  </si>
  <si>
    <t>SOLUCIÓN DERMATOLÓGICA MEDICADA PARA: PIODERMATITIS SUPERFICIAL (DERMATITIS PIOTRAUMÁTICA, PIODERMATITIS DE LOS PLIEGUES Y FOLICULOSIS); SÍNDROME SEBORREICO OLEOSO; COMO COADYUVANTE EN EL TRATAMIENTO DE PIODERMATITIS PROFUNDO: FORUNCULOSIS, CELULITIS, EPIDERMODICOSIS. COMPOSICIÓN PERÓXIDO DE BENZOILO   25 MG, EXCIPIENTES  C.S.P.   1 ML. PRESENTACIÓN FRASCO POR 125 ML.</t>
  </si>
  <si>
    <t>CICATRIZANTE</t>
  </si>
  <si>
    <t>CICATRIZANTE, ANTISÉPTICO, SECANTE Y REPELENTE DE INSECTOS. DESINFECCIÓN, SECADO Y ESTIMULACIÓN DE LA CICATRIZACIÓN EN TODO TIPO DE HERIDAS. COMPOSICIÓN ÁCIDO FÉNICO 1.5 G, ÓXIDO DE ZINC 7 G, ACEITE DE PINO 2 G, EXCIPIENTES CSP100 G. PRESENTACIÓN TUBO COLAPSIBLE POR 30 ML.</t>
  </si>
  <si>
    <t>TUBO</t>
  </si>
  <si>
    <t>PARA EL TRATAMIENTO DE LAS INFECCIONES EXTERNAS POST- TRAUMATISMOS O POST-OPERATORIOS, QUEMADURAS, ESCORIACIONES, ECZEMAS, PIODERMAS, GRIETAS EN LOS PEZONES PRODUCIDOS POR STAPHYLOCOCCUS SP, STREPTOCOCCUS SP, CORYNEBACTERIUM SP, PROTEUS SP. COMPOSICION BACITRACINA DE ZINC 675.5 MG, NEOMICINA 500 MG, OXIDO DE ZINC 15 G, EXCIPIENTES CSP100 G. PRESENTACION TARRO POR 50 GR.</t>
  </si>
  <si>
    <t>TARRO</t>
  </si>
  <si>
    <t xml:space="preserve"> CREMA DERMATOLOGICA</t>
  </si>
  <si>
    <t>ACCIÓN TÓPICA POLIVALENTE: BACTERICIDA, FUNGICIDA Y ANTIINFLAMATORIA, PARA AFECCIONES E INFLAMACIONES DE LA PIEL DE LOS ANIMALES DOMÉSTICOS. HONGOS: TRICHOPHYTON VERRUCOSUM, TRICHOPHYTON RUBRUM, TRICHOPHYTON MENTAGROPHYTES, EPIDERMOPHYTON FLOCOSUM, MICROSPORUM CANIS, MICROSPORUM GYPSEUM Y CANDIDA ALBICANS. BACTERIAS GRAM POSITIVAS: STAPHYLOCOCCUS SPP., STREPTOCOCCUS SPP. BACTERIAS GRAM NEGATIVAS: PROTEUS SPP., AEROBACTER SPP., ESCHERICHIA COLI, KLEBSIELLA SPP., SHIGELLA SPP. EN INTERTRIGO, ALOPECIA AREATA, ONICOMICOSIS, OTITIS EXTERNA, Y AFECCIONES DÉRMICAS DE ETIOLOGÍA MICÓTICA Y BACTERIANAS. COMPOSICIÓN: CLOTRIMAZOL 1 G, NEOMICINA (COMO SULFATO) 0.5 G, BETAMETASONA (COMO 17 VALERATO) 0.04 G, EXCIPIENTES CSP100 G. PRESENTACIÓN TUBO COLAPSIBLE 100 G.</t>
  </si>
  <si>
    <t>PARA EL TRATAMIENTO DE AFECCIONES DE LA PIEL ASOCIADAS A ÁCAROS (SARCOPTES SCABIEI, DEMODEX CANIS, OTODECTES CYNOTIS), BACTERIAS (STAPHYLOCOCCUS SPP, STREPTOCOCCUS SP, ESCHERICHIA COLI, KLEBSIELLA SP Y PROTEUS SP), LEVADURAS (MALASSEZIA PACHYDERMATIS) Y DERMATITIS, ECZEMA Y PRURITO ASOCIADO A ELLAS. COMPOSICION SULFIRAM 5 MG, PREDNISOLONA 1 MG, OXIDO DE ZINC 30 MG, SULFATO DE NEOMICINA 5 MG, EXIPIENTES CSP1G. PRESENTACION FRASCO POR 50 G.</t>
  </si>
  <si>
    <t>CREMA DERMATOLOGICA</t>
  </si>
  <si>
    <t>INDICADA COMO ANTISÉPTICO, CICATRIZANTE Y REPELENTE PARA HERIDAS, PIEL IRRITADA Y AFECTADA POR DISTINTOS FACTORES QUE PRODUCEN GRIETAS EN GLÁNDULA MAMARIA, CORTADURAS, Y ÚLCERAS EN PIEL. ESTÁ RECOMENDADA PARA EL TRATAMIENTO DE HERIDAS QUIRÚRGICAS, HERIDAS PARA CICATRIZACIÓN POR SEGUNDA INTENCIÓN Y TRAUMATISMOS CUTÁNEOS EN GENERAL. COMPOSICION EXTRACTO DE CALÉNDULA, EXTRACTO DE PINO, CITRONELA, EXTRACTO DE MENTA, ALOE VERA Y CLORHEXIDINA DIGLUCONATO. PRESENTACION TUBO POR 100 G</t>
  </si>
  <si>
    <t>ANTICOCCIDIAL</t>
  </si>
  <si>
    <t>INDICADO PARA EL TRATAMIENTO DE LA COCCIDIOSIS PRODUCIDA POR LAS SIGUIENTES ESPECIES DE EIMERIAS: EIMERIA IMBATÍ, EIMERIA BOVIS, EIMERIA ZUERNII, E. ELLIPSOIDALIS, E. ALABAMENSIS, E. CILÍNDRICA. COMPOSICION AMPROLIO 20 G, EXCIPIENTES CSP 100 G. PRESENTACION JERINGA DOSIFICADORA POR 10 ML.</t>
  </si>
  <si>
    <t>JERINGA</t>
  </si>
  <si>
    <t>ANTICOLINERGICO</t>
  </si>
  <si>
    <t>AGENTE PARASIMPATICOLÍTICO; COMO ANTIESPASMÓDICO DISMINUYE O ANULA LOS ESPASMOS DEL MÚSCULO LISO. DISMINUYE LAS SECRECIONES BRONQUIAL Y SALIVAL DURANTE LA ANESTESIA. EN OFTALMOLOGÍA ES ÚTIL EN EXPLORACIONES DEL OJO. ACELERADOR CARDIACO. ANTÍDOTO DE LA ESERINA, ARECOLINA, PILOCARPINA, MORFINA Y CLOROFORMO. ANTÍDOTO DE LAS INTOXICACIONES POR COMPUESTOS ORGANOFOSFORADOS O ARSENICALES. COMPOSICION ATROPINA SULFATO 1 MG, EXCIPIENTES CSP1 ML PRESENTACION FRASCO 10 ML</t>
  </si>
  <si>
    <t xml:space="preserve"> ANTIDIARREICO</t>
  </si>
  <si>
    <t>COADYUVANTE EN EL CONTROL Y TRATAMIENTO DE DIARREAS Y ENTERITIS NO ESPECÍFICAS, DIARREAS POR HIPERSECRECIÓN PRODUCIDA POR ENTEROTOXINAS. PROTECCIÓN DE LA MUCOSA GASTROINTESTINAL POR DISMINUCIÓN DEL PERISTALTISMO Y POR IRRITACIÓN DE TOXINAS. ANTIÁCIDO Y ANTIINFLAMATORIO. TRATAMIENTO DE DESÓRDENES GASTROINTESTINALES EN GENERAL. COMPOSICION SUBSALICILATO DE BISMUTO 1.75 G, EXCIPIENTES CSP100 ML. PRESENTACION FRASCO POR 120 ML</t>
  </si>
  <si>
    <t>ANTIEMETICO</t>
  </si>
  <si>
    <t>VÓMITOS DE DIVERSAS ETIOLOGÍAS, NÁUSEAS, VACIADO GÁSTRICO, ESOFAGITIS POR REFLUJO, PREPARACIÓN PARA ESTUDIOS RADIOLÓGICOS DEL TUBO DIGESTIVO. POTENTE ANTIEMETICO DE ACCION CENTRAL Y PERIFERICA CON EFECTO GASTROCINETICO A NIVEL GASTROPILORODUODENOYEYUNAL. COMPOSICION METOCLOPRAMIDA 500 MG, VEHÍCULO CSP100 ML. PRESENTACION FRASCO GOTERO POR 20 ML</t>
  </si>
  <si>
    <t>ANTIFLOGISTICO / RUBEFACIENTE</t>
  </si>
  <si>
    <t>RECOMENDADO EN CASOS DE PROCESOS MUSCULARES COMO CONTRACTURAS, CALAMBRES, DESGARROS Y DISTENSIONES. PROCESOS ÓSTEO ARTICULARES Y TENDINOSOS COMO LUXACIONES, ESGUINCES, TENDINITIS Y CONTUSIONES. COMPOSICION MENTOL 1 G, TREMENTINA 3 G, ALCANFOR 5 G, SALICILATO DE METILO 10 G, GUAYACOL 3 G, EXCIPIENTES 100 G. PRESENTACION POTE POR 120 GR.</t>
  </si>
  <si>
    <t>POTE</t>
  </si>
  <si>
    <t xml:space="preserve">EMOLIENTE, RUBEFACIENTE, ANALGÉSICO Y ANTIINFLAMATORIO LOCAL EN EL TRATAMIENTO DE DOLORES E INFLAMACIONES MUSCULARES, OSTEO-ARTICULARES DE CURSO AGUDO O CRÓNICO, EN TENDINITIS, BURSITIS, ETC. PERMITE UNA ADECUADA ADHERENCIA Y PERMEABILIDAD EN LA PIEL DE LOS ANIMALES EJERCIENDO UNA EFICAZ ACCIÓN RUBEFACIENTE, ANALGÉSICA Y ANTIINFLAMATORIA. COMPOSICION MELOXICAM, TREMENTINA, MENTOL, ALCANFOR, SALICILATO DE METILO, ÓXIDO DE ZINC, EUCALIPTO. PRESENTACION FRASCO POR 100 GR.         
</t>
  </si>
  <si>
    <t>ANTIINFLAMATORIA, ANTIFLOGÍSTICA Y ANALGÉSICA. INDICADA EN LA INFLAMACIÓN Y DOLOR DE MÚSCULOS, TENDONES, HUESOS, ARTICULACIONES Y GLÁNDULA MAMARIA, EN TODAS LAS ESPECIES. COMPOSICION MENTOL 1 MG, ALCANFOR 5 MG, GUAYACOL 3 MG, SALICILATO DE METILO 10 MG, TREMENTINA 3 MG, EXCIPIENTES CSP 100  G. PRESENTACION FRASCO POR 250 GR.</t>
  </si>
  <si>
    <t>ANTIHELMINTICO</t>
  </si>
  <si>
    <t>ANTIHELMÍNTICO - ANTO PROTOZOARIO PARA EL TRATAMIENTO Y CONTROL DE LAS PRINCIPALES PARASITOSIS, COCCIDIOSIS Y GIARDIOSIS, QUE AFECTAN EL SISTEMA DIGESTIVO DE PERROS Y GATOS. SU COMPOSICIÓN PERMITE EL CONTROL Y TRATAMIENTO DE NEOSPOROSIS Y TOXOPLASMOSIS, Y OTROS PROTOZOARIOS INVOLUCRADOS EN AFECTACIONES NERVIOSAS Y REPRODUCTIVAS EN LOS PERROS Y GATOS. COMPOSICION FENBENDAZOL 250 MG, PRAZIQUANTEL 50 MG, DICLAZURIL 75 MG, EXCIPIENTES CSP1 ML. PRESENTACION JERINGA DOSIFICADORA POR 10 ML.</t>
  </si>
  <si>
    <t xml:space="preserve">ENDOPARASITICIDA DE AMPLIO ESPECTRO, ESPECIALMENTE DISEÑADO PARA PERROS MAYORES A 35 KG DE PESO, QUE ACTÚA CONTRA LAS FORMAS MADURAS E INMADURAS DE LOS SIGUIENTES NEMÁTODOS, CÉSTODOS Y PROTOZOARIOS EN PERROS. COMPOSICION PAMOATO DE PIRANTEL 504 MG, PRAZIQUANTEL 175 MG, FEBANTEL 525 MG, EXCIPIENTES CSP1 TABLETA. PRESENTACION CAJA CON 1 TABLETA.
</t>
  </si>
  <si>
    <t>TRATAMIENTO ANTIPARASITARIO INTERNO DE AMPLIO ESPECTRO QUE ACTÚA CONTRA NEMATODOS GASTROINTESTINALES, CÉSTODOS, MICROFILARIAS Y GIARDIAS. ACTÚA CONTRA PARÁSITOS PULMONARES. COMPOSICION: PAMOATO DE PIRANTEL 430 MG, PRAZIQUANTEL 25 MG, IVERMECTINA 0.18 MG, FEBANTEL 150 MG, EXCIPIENTES CSP 2.700 MG. PRESENTACION BLISTER POR DOS TABLETAS.</t>
  </si>
  <si>
    <t>ANTIHISTAMINICO</t>
  </si>
  <si>
    <t>EN PERROS Y GATOS PARA EL TRATAMIENTO DE LAS REACCIONES ALÉRGICAS. COMPOSICION CLORFENIRAMINA MALEATO 5 MG, EXCIPIENTES CSP1 TABLETA. PRESENTACION CAJA POR 10 TABLETAS.</t>
  </si>
  <si>
    <t>EFECTIVO PARA ELIMINAR SÍNTOMAS DE ALERGIAS OCASIONADOS POR PULGAS, ÁCAROS, HONGOS, PICADURAS DE INSECTOS, ALIMENTOS, MEDICAMENTOS, SUSTANCIAS QUÍMICAS. DE GRAN UTILIDAD EN PELUQUERÍA EN EL TRATAMIENTO DEL PRURITO (RASQUIÑA) PARA EVITAR Y TRATAR ALERGIAS Y DERMATITIS POR EL CALOR DE LAS CUCHILLAS Y/O PELOS DE OTROS ANIMALES. COMPOSICION LORATADINA, PRESENTACION CAJA POR 10 TABLETAS DE 10 MG.</t>
  </si>
  <si>
    <t>ANTIINFLAMATORIO</t>
  </si>
  <si>
    <t>EN CANINOS Y GATOS PARA EL TRATAMIENTOS DE LOS ESTADOS DOLOROSOS E INFLAMATORIOS DE ORIGEN NO INFECCIOSO DE LOS SISTEMAS OSTEARTICULARES Y MUSCULOESQUELÉTICO, ARTROSIS, TRAUMATISMOS, LUXACIONES, ESGUINCES, DOLOR POSQUIRÚRGICO, ARTRITIS Y EDEMAS. COMPOSICION CADA ML DE SOLUCIÓN CONTIENE: KETOPROFEN 20 MG, EXCIPIENTES C.S.P. 1 ML. PRESENTACIÓN FRASCO GOTERO POR 10 ML.</t>
  </si>
  <si>
    <t>ESTÁ INDICADO EN PROCESOS INFLAMATORIOS Y ALIVIO DEL DOLOR ASOCIADOS CON OSTEOARTRITIS Y PARA EL CONTROL DEL DOLOR EN POST OPERATORIOS ORTOPÉDICOS Y DE TEJIDOS BLANDOS EN PERROS. COMPOSICION CARPROFENO 25 MG, EXCIPIENTES CSP 1 CÁPSULA. PRESENTACION CAJA POR 10 CÁPSULAS</t>
  </si>
  <si>
    <t>ANALGÉSICO, ANTIINFLAMATORIO Y ANTIPIRÉTICO EN: TRASTORNOS MÚSCULO-ESQUELÉTICOS AGUDOS Y CRÓNICOS: DISPLASIA DE CADERA, ARTRITIS, OSTEOARTROSIS, DISCOESPONDILITIS. REDUCCIÓN DEL DOLOR PRE Y POST-OPERATORIO, TRAS CIRUGÍA ORTOPÉDICA Y DE TEJIDOS BLANDOS: OVARIOHISTERECTOMÍAS, CASTRACIONES, ABLACIÓN DE CONDUCTO AUDITIVO EXTERNO, ETC. PROCEDIMIENTOS DIAGNÓSTICOS QUE GENEREN DOLOR: TORACOCENTESIS, AMNIOCENTESIS, ETC. COMPOSICION MELOXICAM 1.5 MG, EXCIPIENTES1 ML. PRESENTACION FRASCO POR 10 ML</t>
  </si>
  <si>
    <t>ANTIMICOTICO</t>
  </si>
  <si>
    <t>DERMATOMICOSIS CAUSADAS POR MICROSPORUM CANIS, MICROSPORUM GYPSEUM Y TRICOPHYTON MENTAGROPHYTES. FUNGISTÁTICO. DESPUÉS DE SU ADMINISTRACIÓN POR VÍA ORAL SE ABSORVE A NIVEL GASTROINTESTINAL, DEPOSITÁNDOSE SELECTIVAMENTE EN LA QUERATINA NEOFORMADA DEL PELO, UÑAS Y PIEL, PASANDO LUEGO DE ESTAS CAPAS PROFUNDAS A LA QUERATINA SUPERFICIAL. COMPOSICION GRISEOFULVINA MICRONIZADA 250 MG, EXCIPIENTES CSP1 COMP. PRESENTACION CAJA CON DOS BLISTERS DE 10 TABLETAS CADA UNO.</t>
  </si>
  <si>
    <t>EN DERMATITIS Y OTITIS EN PERROS CAUSADAS POR MALASSEZIA PACHYDERMATIS, EN ESPOROTRICOSIS (SPOROTHRIX SCHENCKII) Y EN DERMATOFITOSIS CAUSADAS POR MICROSPORUM CANIS, TRICHOPHYTON MENTAGROPHYTES Y MICROSPORUM GYPSEUM. EN CASOS DE ACNÉ DEL MENTÓN Y OTITIS EN GATOS CAUSADA POR MALASSEZIA PACHYDERMATIS, EN ESPOROTRICOSIS (SPOROTHRIX SCHENCKII) Y DERMATOFITOSIS  CAUSADAS  POR MICROSPORUM CANIS. COMPOSICION KETOCONAZOL 200 MG, EXCIPIENTES CSP 1 TABLETA. PRESENTACION CAJA POR 1 BLISTER CON 10 TABLETAS</t>
  </si>
  <si>
    <t>ANTIMICROBIANO</t>
  </si>
  <si>
    <t xml:space="preserve">PROBLEMAS INFECCIOSOS BACTERIANOS DE LOS SISTEMAS: DIGESTIVO: CAUSADAS POR E. COLI, SALMONELLA, PROTEUS SPP., RESPIRATORIO: CAUSADAS POR PASTEURELLA SPP, BORDETELLA SPP, KLEBSIELLA SPP., UROGENITAL: NEFRITIS, PIELONEFRITIS, CISTITIS (E. COLI, CORYNEBACTERIUM PIÓGENES, STAPHYLOCOCCUS AUREUS, STREPTOCOCCUS SPP, PSEUDOMONA AERUGINOSA).HERIDAS INFECTADAS Y SEPTICEMIAS.INFECCIONES CUTÁNEAS: DERMATITIS, PIODERMAS,(E. COLI, KLEBSIELLA SPP., STAPHYLOCOCCUS AUREUS, STREPTOCOCCUS SPP., PSEUDOMONAS AERUGINOSA)., INFECCIONES DEL CONDUCTO AUDITIVO EXTERNO: OTITIS (E. COLI, STAPHYLOCOCCUS AUREUS, STREPTOCOCCUS SPP., PSEUDOMONA AERUGINOSA). COMPOSICION ENROFLOXACINA 150 MG, EXCIPIENTES CSP1 TAB. PRESENTACION CAJA POR 10 TABLETAS.
</t>
  </si>
  <si>
    <t>INFECCIONES DE PIEL, TEJIDOS BLANDOS, OSTEOARTICULARES, OTITIS (CON PERFORACIÓN TIMPÁNICA), VÍAS RESPIRATORIAS Y GENITOURINARIAS. PIODERMIAS SUPERFICIALES. COMPOSICION CEFALEXINA MONOHIDRATO 500 MG, EXCIPIENTES CSP1 COMPRIMIDO. PRESENTACION CAJA POR 5 BLISTERS, CADA BLISTER DE 10 COMPRIMIDOS CADA UNO.</t>
  </si>
  <si>
    <t>INDICADO PARA EL TRATAMIENTO DE EHRLICHIOSIS CANINA Y AFECCIONES BUCO-DENTARIAS INFECCIOSAS CAUSADA POR MICROORGANISMOS SENSIBLES EN PERROS Y GATOS COMO: ESTOMATITIS, GINGIVITIS, PERIODONTITIS, PIORREAS, MAL OLOR BUCAL, INFECCIÓN RENAL Y TEGIDO TEGUMENTARIO.
OTRAS ENFERMEDADES DE ORIGEN INFECCIOSO EN  PERROS Y GATOS CAUSADAS POR  BACTERIAS GRAMPOSITIVAS Y BACTERIAS GRAMNEGATIVAS: COMPOSICION DOXICICLINA (HYCLATO)200 MGEXCIPIENTES CSP1 TABLETA. PRESENTACION CAJA CON 1 SOBRE POR 10 TABLETAS.</t>
  </si>
  <si>
    <t>TRATAMIENTO DE OTITIS EXTERNA AGUDA O CRÓNICA EN PERROS, PROVOCADA POR GÉRMENES SENSIBLES A LA GENTAMICINA, EN ESPECIAL ALCALIGENES SPP., CITROBACTER SPP., KLEBSIELLA SPP., PSEUDOMONA AERUGINOSA, PROTEUS SPP., ESCHERICHIA COLI, STAPHYLOCOCCUS SPP., STREPTOCOCCUS SPP.; Y POR HONGOS Y LEVADURAS CONTROLADOS POR LA ACCIÓN DEL CLOTRIMAZOL, TALES COMO CANDIDA SPP. TRICHOPHYTON MENTAGROPHYTES, TRICHOPHYTONRUBRUM, EPIDERMOPHYTON FLOCCOSUM, MICROSPORUM CANIS Y MALASSEZIA PACHYDERMATIS. COMPOSICION GENTAMICINA (COMO SULFATO) 3 MG, BETAMETASONA VALERATO	1 MG, CLOTRIMAZOL 10 MG, EXCIPIENTES CSP 1 G. PRESENTACION TUBO COLAPSIBLE POR 15 G</t>
  </si>
  <si>
    <t>INDICADO PARA EL TRATAMIENTO DE INFECCIONES CAUSADAS POR MICROORGANISMOS GRAM POSITIVOS Y GRAM NEGATIVOS SUSCEPTIBLES A LA CEFALEXINA. COMPOSICION CEFALEXINA (MONOHIDRATO) 300 MG, EXCIPIENTES CSP720 MG. PRESENTACION CAJA DE 2 BLISTERS X 7 TABLETAS (14 TABLETAS).</t>
  </si>
  <si>
    <t>INDICADO EN PERROS Y GATOS PARA EL TRATAMIENTO DE INFECCIONES CAUSADAS POR PROTOZOARIOS Y BACTERIAS ANAEROBIAS. TRICHOMONAS, GIARDIAS Y AMEBAS: GIARDIA CANIS Y GIARDIA FELIS. BACTEROIDES FRAGILIS, BACTEROIDES MELANINOGENICUS, FUSOBACTERIUM SP. VEILLONELLA S.P, CLOSTRIDIUM PERFINGENS., CLOSTRIDIUM DIFICILLE, EUBACTERIUM SP. PEPTOCOCCUS S.P., PEPTO STREPTOCOCCUS SP., TRICHOMONAS S.P., ENTAMOEVA HISTOLYTICA. COMPOSICION METRONIDAZOL BENZOILO MICRONIZADO 250 MG, PODOPHYLLUM PELTATUM 1%, EXIPIENTES CSP 1 ML. PRESENTACION FRASCO POR 50 ML</t>
  </si>
  <si>
    <t>TRATAMIENTO DE AFECCIONES BUCODENTALES Y FARÍNGEAS OCASIONADAS POR STAPHYLOCOCCUS SP.,STREPTOCOCCUS SP., CLOSTRIDIUM SP., CORYNEBACTERIUM SPP., RICKETTSIA SP., MYCOPLASMA SP. COMPOSICION ESPIRAMICINA 750.000 UI, METRONIDAZOL 125 MG, EXIPIENTES CSP 600 MG. PRESENTACION BLISTER POR 10 COMPRIMIDOS, CAJA POR 2 BLISTERS</t>
  </si>
  <si>
    <t>INDICADO PARA EL USO EN PERROS Y GATOS, EN EL TRATAMIENTO DE LAS SIGUIENTES INFECCIONES CAUSADAS POR CEPAS PRODUCTORAS DE BETALACTAMASAS DE BACTERIAS SENSIBLES A LA AMOXICILINA EN COMBINACIÓN CON EL ÁCIDO CLAVULÁNICO: INFECCIONES DE LA PIEL CAUSADAS POR STAPHYLOCOCCUS SPP. INFECCIONES DEL TRACTO URINARIO CAUSADAS POR STAPHYLOCOCCUS SPP. INFECCIONES RESPIRATORIAS CAUSADAS POR STAPHYLOCOCCUS SPP. ENTERITIS CAUSADAS POR ESCHERICHIA COLI. COMPOSICION TRIHIDRATO DE AMOXICILINA 46 MG, CLAVULANATO DE POTASIO 12.5 MG. PRESENTACION CAJA POR 10 BLISTER POR 5 TABLETAS</t>
  </si>
  <si>
    <t>TRATAMIENTO DE ENFERMEDADES BACTERIANAS SENSIBLES A LA CIPROFLOXACINA: BRONCOPULMONARES, GASTROINTESTINALES, CUTÁNEAS Y SUBCUTÁNEAS. TIENE UNA MUY BUENA ACTIVIDAD ANTIMICOPLÁSMICA Y CONTRA BACILOS Y COCOS GRAMNEGATIVOS. COMPOSICION CIPROFLOXACINA	100 MG, EXCIPIENTES CSP 1 TABLETA. PRESENTACION  CAJA POR 20 TABLETAS.</t>
  </si>
  <si>
    <t>SOLUCIÓN ANTISÉPTICA ORAL PARA LA HIGIENE BUCAL DE CANINOS Y FELINOS.  EVITA EL MAL ALIENTO Y ES COADYUVANTE EN EL TRATAMIENTO DE ENFERMEDADES BUCOFARÍNGEAS COMO: FARINGITIS, TONSILITIS, GINGIVITIS, ESTOMATITIS, PERIODONTITIS, HERIDAS BUCALES Y POSTOPERATORIAS DE CIRUGÍAS DE LA CAVIDAD BUCAL. COMPOSICION CLOHEXIDINA ACETATO 100 MG, EXCIPIENTES CSP 100 ML. PRESENTACION FRASCO DISPENSADOR POR 120 ML.</t>
  </si>
  <si>
    <t>EN LA PREVENCION Y EL TRATAMIENTO DE LA OTITIS EXTERNA AGUDA Y CRÓNICA YA SEA DE ORIGEN BACTERIANO A GÉRMENES GRAM + Y GRAM -, MICÓTICO POR LEVADURAS COMO LA MALASSEZIA PACHYDERMATIS, PITYROSPORUM CANIS, CANDIDA SP O MIXTA. COMPOSICION CLORHEXIDINA DIGLUCONATO 0.5 G, EXCIPIENTES CSP 100 ML. PRESENTACION FRASCO GOTERO POR 15 ML</t>
  </si>
  <si>
    <t xml:space="preserve">GEL ANTISÉPTICO DE USO ORAL PARA EL CONTROL Y LA PREVENCIÓN DE LA ENFERMEDAD PERIODONTAL (GINGIVITIS, GINGIVOESTOMATITIS, PERIODONTITIS) Y LA HALITOSIS EN PERROS. COMPOSICION CLORHEXIDINA GLUCONATO 6.0 MG, EXCIPIENTES CSP 1 G. PRESENTACION INCLUYE GEL ORAL POR 80 GRAMOS (INCLUYE CEPILLO) </t>
  </si>
  <si>
    <t>BRONCOSECRETOLITICO/EXPECTORANTE</t>
  </si>
  <si>
    <t>INDICADO PARA PERROS Y GATOS EN EL TRATAMIENTO SINTOMÁTICO DE TODA CLASE DE TOS. DESCONGESTIONANTE DE LAS VÍAS RESPIRATORIAS. ESTÁ INDICADO EN EL TRATAMIENTO DE LA TOS DE LAS PERRERAS. FAVORECE LA EXPULSIÓN DE FLEMAS EN TOS HÚMEDA. COMPOSICIÓN DEXTROMETORFANO 200 MG, GUAYACOLATO DE GLICERILO 2 G. PRESENTACION FRASCO PLÁSTICO POR 120 ML.</t>
  </si>
  <si>
    <t>COLIRIO</t>
  </si>
  <si>
    <t>EN TODAS LAS ESPECIES PARA EL TRATAMIENTO DE ALTERACIONES OCULARES Y ÓTICAS CAUSADAS POR INFECCIONES, TRAUMAS, LÍQUIDOS, GASES Y OTROS AGENTES IRRITANTES: BLEFARITIS: INFLAMACIÓN DE LOS PÁRPADOS. CONJUNTIVITIS: INFLAMACIÓN DE LA CONJUNTIVA OCULAR. QUERATITIS: INFLAMACIÓN DE LA CÓRNEA. INFECCIONES E INFLAMACIONES DEL OIDO (OTITIS) OCASIONADAS POR MICROORGANISMOS SENSIBLES A LOS COMPONENTES. COMPOSICION NEOMICINA SULFATO 500 MG, PREDNISOLONA SODIO FOSFATO 120 MG, EXCIPIENTES CSP100 ML. PRESENTACION FRASCO GOTERO POR 10 ML</t>
  </si>
  <si>
    <t xml:space="preserve">ANTIGLAUCOMATOSO – INHIBIDOR DE LA ANHIDRASA CARBÓNICA – DISMINUYE LA PRESIÓN INTRAOCULAR, INDICDO EN EL TRATAMIENTO DEL GLAUCOMA PRIMARIO Y SECUNDARIO. COMPOSICIÓN DORZOLAMIDA 20 MG, VEHICULO CSP 1 MG. PRESENTACIÓN FRASCO GOTERO POR 5 ML CON APLICADOR ANTITRAUMA </t>
  </si>
  <si>
    <t>RECOSNTITUYENTE Y REGENERATIVO DE LA CÓRNEA, TRATAMIENTO TÓPICO DE LAS QUERATOCONJUNTIVITIS ULCERATIVAS EN PERROS Y GATOS. COMPOSICIÓN VITAMINA A PALMITATO 1 G, VITAMINA E ACETATO 0.1 G, CASEÍNA HIDROLIZADA 2.5 G, EXCIPIENTES CSP 100 G. PRESENTACIÓN TUBO POR 3.5 G.</t>
  </si>
  <si>
    <t>SOLUCIÓN ÓTICO – OFTÁLMICA, INDICADO EN EL TRATAMIENTO DE AFECCIONES DE OJOS Y OÍDOS COMO: BLEFARITIS, CONJUNTIVITIS, QUERATITIS Y OTITIS EXTERNA Y MEDIA EN DONDE ESTÉN INVOLUCRADOS GÉRMENES SENSIBLES A LA GENTAMICINA, INCLUSO PSEUDOMONA SP. COMPOSICIÓN GENTAMICINA SULFATO 3 MG, DEXAMETASONA FOSFATO SÓDICO 1 MG, LIDOCAÍNA CLORHIDRATO 5 MG, EXCIPIENTES CSP 1 ML. PRESENTACIÓN FRASCO GOTERO POR 10 ML.</t>
  </si>
  <si>
    <t>INDICADA EN EL TRATAMIENTO DE ENFERMEDADES E INFECCIONES DE LOS OJOS: BLEFARITIS (INFLAMACIÓN DE LOS PÁRPADOS), CONJUNTIVITIS (INFLAMACIÓN DE LA CONJUNTIVA), QUERATITIS (INFLAMACIÓN DE LA CÓRNEA), OTITIS EXTERNA, MEDIA E INTERNA, AGUDAS O CRÓNICAS DE PERROS Y GATOS. COMPOSICIÓN GENTAMICINA SULFATO3 MG, BETAMETASONA SODIO FOSFATO 1 MG, EXCIPIENTES CSP 1 ML. PRESENTACIÓN FRASCO GOTERO POR 10ML.</t>
  </si>
  <si>
    <t>TRATAMIENTO DE AFECCIONES  DE OÍDOS Y OJOS EN CANINOS, FELINOS Y DEMÁS ANIMALES DOMÉSTICOS. INDICADO EN OTITIS EXTERNA Y  DEL OIDO MEDIO, BLEFARITIS, QUERATOCONJUNTIVITIS, CAUSADAS POR BACTERIAS SENSIBLES A LA GENTAMICINA COMO PSEUDOMONA SP,  PROTEUS SP, ESCHERICHIA COLI, KLEBSIELLA SP, SHIGELLA  SP, STAPHYLOCOCCUS SP,  STREPTOCOCCUS SP.  COADYUVANTE EN EL TRATAMIENTO DEL ENTROPION, DISTIQUIASIS, PROTRUCIÓN OCULAR  Y OTRAS PATOLOGIAS Y TRAUMATISMOS QUE REQUIEREN CORRECCIÓN QUIRURGICA. EN POST-OPERATORIOS DE OJO Y DE OÍDO. GENTAMICINA SULFATO 3 MG, BETAMETASONA SODIO FOSFATO 1.3 MG, LIDOCAÍNA HCL 5 MG, EXCIPIENTES CSP 1 ML. PRESENTACIÓN FRASCO GOTERO 10 ML</t>
  </si>
  <si>
    <t>COSMETICO</t>
  </si>
  <si>
    <t>GEL COADYUVANTE EN EL CONTROL DEL SARRO Y LA HIGIENE DENTAL DE LAS MASCOTAS. COMPOSICIÓN PERÓXIDO DE CARBAMIDA, SORBITOL AL 70%, SILICA, GLICERINA, TETRAPOTASIO PIROFOSFATO, LAURIL SULFATO DE SODIO AL 30%, GOMA XANTHAN, EXTRACTO DE CALÉNDULA, CARBOPOL 974 NF, SACARINA SÓDICA, SABOR A FRESA, AGUA PURIFICADA. PRESENTACIÓN TUBO COLAPSIBLE POR 100 G</t>
  </si>
  <si>
    <t>PERFUME DE USO EXTERNO CON AROMA PERDURABLE PARA PERROS DE TODAS LAS RAZAS.PRESENTACION  FRASCO 150 ML</t>
  </si>
  <si>
    <t>CONTROL DEL PARASITISMO EXTERNO PRODUCIDO POR PULGAS (CTENOCEPHALIDES CANIS, CTENOCEPHALIDES FELIS Y PULEX IRRITANS), PIOJOS (LINOGNATUS SETOSUS, TRICHODECTES CANIS) Y GARRAPATAS (RHIPICEPHALUS SANGUINEUS). PRESENTACION FRASCO 230 ML</t>
  </si>
  <si>
    <t>ECTOPARASITICIDA</t>
  </si>
  <si>
    <t>INDICADO EN EL TRATAMIENTO Y CONTROL DE INFESTACIONES DE PULGAS (CTENOCEPHALIDES SPP.), GARRAPATAS (RIPHICEPHALUS SANGUINEUS, IXODES RICINUS) Y MOSQUITOS (AEDES SPP., ANOPHELES SPP.) EN PERROS. ELIMINA GARRAPATAS ENTRE LAS 24 Y 48 HORAS DESPUÉS DE LA PRIMERA APLICACIÓN Y CONTINÚA PROTEGIENDO POR UN MES. COMPOSICION IMIDACLOPRID 100 MG, PERMETRINA 500 MG, EXCIPIENTES CSP1 ML. PRESENTACION PIPETA X 4.0ML PARA PERROS DE MÁS DE 25 KG</t>
  </si>
  <si>
    <t>INDICADO PARA LA LIMPIEZA, TRATAMIENTO Y PROTECCIÓN DEL PERRO CONTRA PULGAS (CTENOCEPHALIDES CANIS, CTENOCEPHALIDES FELIS), PIOJOS (TRICHODECTES CANIS, LINOGNATHUS SETOSUS) Y GARRAPATAS (RHIPICEPHALUS SANGUINEUS). COMPOSICION COUMAPHOS 1 G, EXCIPIENTES CSP 100 G. PRESENTACION JABÓN POR 100 G</t>
  </si>
  <si>
    <t>PREVENCIÓN Y TRATAMIENTO DE INFESTACIONES POR PULGAS (CTENOCEPHALIDES CANIS/FELIS) Y GARRAPATAS (RHIPICEPHALUS SANGUINEUS) EN PERROS. COMPOSICION IMIDACLOPRID 10 G, CIFENOTRINA 1 G, AGENTE DE FORMULACIÓN CSP 100 ML. PRESENTACION PIPETA 6 ML</t>
  </si>
  <si>
    <t xml:space="preserve">COLLAR ANTIPARASITARIO PARA PERROS PARA EL CONTROL DE INFESTACIONES POR GARRAPATAS RHIPICEPHALUS SANGUINEUS Y PULGAS CTENOCEPHALIDES FELIS Y PARA EL CONTROL DE LOS DÍPTEROS PHLEBOTOMUS SP. Y LUTZOMIA SP. COMPOSICION CADA 100 G DE COLLAR ANTIPARASITARIO CONTIENEN DELTAMETRINA 4 G EXCIPIENTES C.S.P. 100 G. PRESENTACION BOLSAS DE PAPEL KRAFT-ALUMINIO-POLIETILENO CON 1 COLLAR DE 65 CM PARA PERROS GRANDES (25 G) Y COLORES BLANCO, CAFÉ O NEGRO. CAJA CON UNA BOLSA. </t>
  </si>
  <si>
    <t>ENDECTOPARASITICIDA</t>
  </si>
  <si>
    <t>EN PERROS PARA EL TRATAMIENTO Y CONTROL DE LAS PULGAS CTENOCEPHALIDES SP., TRATAMIENTO DE LA INFESTACIÓN POR EL ÁCARO DEL OÍDO OTODECTES CYNOTIS, TRATAMIENTO DE LA DEMODECOSIS CAUSADA POR DEMODEX CANIS, SARNA SARCÓPTICA POR SARCOPTES SCABIEL VAR. CANIS, CONTROL DE LA INFESTACIÓN POR EL PARÁSITO DEL CORAZÓN DIROFILARIA IMMITIS, LARVA L3 Y L4, TRATAMIENTO DE LAS INFESTACIONES POR NEMÁTODOS GASTROINTESTINALES: LARVA L4, ADULTOS INMADUROS Y ADULTOS DE TOXOCARA CANIS, ANCYLOSTOMA CANINUM Y UNCINARIA STENOCEPHALA Y ADULTOS DE TOXASCARIS LEONINA Y TRICHURIS VULPIS. COMPOSICION IMIDACLORPID 100 MG, MOXIDECTINA 25 MG, EXCIPIENTES CSP 1ML. PRESENTACION PIPETA 4 ML</t>
  </si>
  <si>
    <t>HEMOPARASITICIDA</t>
  </si>
  <si>
    <t>INDICADO PARA EL CONTROL Y TRATAMIENTO DE LA BABESIOSIS Y ANAPLASMOSIS, ENFERMEDAD QUE AFECTA A LOS GLÓBULOS ROJOS Y ES TRANSMITIDA POR DIFERENTES GÉNEROS DE GARRAPATAS. COMPOSICION DIPROPIONATO DE IMIDOCARB 12 G, EXCIPIENTES C.S.P.  100 ML. PRESENTACION FRASCO POR  10 ML</t>
  </si>
  <si>
    <t>HEMOSTATICO</t>
  </si>
  <si>
    <t>EN PERROS Y GATOS PARA EL CONTROL DE LA HEMOSTASIA EN DIVERSOS PROCESOS PATOLÓGICOS, INTERVENCIONES QUIRÚRGICAS Y MANIPULACIONES OBSTÉTRICAS. COMPOSICION ETAMSILATO  100 MG. PRESENTACION BLISTER POR 10 TABLETAS.</t>
  </si>
  <si>
    <t>HEPATOPROTECTOR</t>
  </si>
  <si>
    <t>HEPATOPROTECTOR EN INTOXICACIONES, TOXOINFECCIONES, SÍNDROME DE HÍGADO GRASO, ENTEROHEPATITIS, MICOTOXICOSIS, AFLATOXICOSIS Y DEMÁS ESTADOS QUE COMPROMETAN EL NORMAL FUNCIONAMIENTO HEPÁTICO DE LOS ANIMALES. COMPOSICION EXTRACTO FLUÍDO DE CYNARA 45 G, CLORURO DE COLINA 45 G, EXTRACTO HEPÁTICO 6 G, EXIPIENTES CS. PRESENTACION FRASCO POR 20 ML</t>
  </si>
  <si>
    <t>HOMEOPATICO</t>
  </si>
  <si>
    <t>INMUNOMODULADOR QUE PERMITE EL TRATAMIENTO TANTO PREVENTIVO COMO CURATIVO EN PATOLOGÍAS RELACIONADAS CON VIREMIAS DE DIFERENTES TIPOLOGÍAS. COMPOSICION VINCETOXICUM HIRUNDINARIA D6 6 MG, VINCETOXICUM HIRUNDINARIA D10 6 MG, VINCETOXICUM HIRUNDINARIA D30 6 MG, VINCETOXICUM E CINERE D30 1 MG, SULFUR D10 3 MG, SULFUR D4 3 MG, EXCIPIENTES:, ETANOL 43% (M/M) COMPUESTO DE: ETANOL 96% (V/V), AGUA PURIFICADA C.S. PRESENTACION FRASCO DE 100 ML.</t>
  </si>
  <si>
    <t>MEDICAMENTO MODULADOR DE LA INFLAMACIÓN, ANTIEDEMATOSO Y REGENERATIVO CON ESPECIFICIDAD PARA LOS TEJIDOS BLANDOS QUE ESTIMULA LA REPARACIÓN TISULAR. COMPOSICION ACHILLEA MILLEFOLIUM D3 15,0 MG, ACONITUM NAPELLUS D3 30,0 MG, ATROPA BELLA-DONNA D4 75,0 MG, BELLIS PERENNIS D3 6,0 MG, CALENDULA OFFICINALIS D3 15,0 MG, ECHINACEA D3 6,0 MG, ECHINACEA PURPUREA D3 6,0 MG, HAMAMELIS VIRGINIANA D3 15,0 MG, HEPAR SULFURIS D8 30,0 MG, MATRICARIA RECUTITA D3 24,0 MG, MERCURIUS SOLUBILIS HAHNEMANNI D8 30,0 MG, SYMPHYTUM OFFICINALE D8 24,0 MG, ARNICA MONTANA D3 15,0 MG, HYPERICUM PERFORATUM D2 3,0 MG, EXCIPIENTES: ESTEARATO DE MAGNESIO, LACTOSA MONOHIDRATO, C.S.  PRESENTACION CAJA DE CARTÓN CONTENIENDO 100 COMPRIMIDOS DE 301,5 MG.</t>
  </si>
  <si>
    <t>HORMONAL</t>
  </si>
  <si>
    <t>ANTIPROGESTÁGENO, EL CUAL ES UN ANTAGONISTA DE LA PROGESTERONA, PARA EL MANEJO CLÍNICO DE LAS GESTACIONES NO DESEADAS ENTRE EL DÍA 0 Y 45 DE LA PREÑEZ, ASÍ COMO INDUCTOR DEL PARTO Y PARA EL TRATAMIENTO MÉDICO DEL PIOMETRA DE CUELLO ABIERTO O CERRADO EN LOS CANINOS (PERRAS). COMPOSICION AGLEPRISTONE 30 MGEXCIPIENTES CSP1 ML. PRESENTACION FRASCO X 10 ML.</t>
  </si>
  <si>
    <t>PROBIOTICO</t>
  </si>
  <si>
    <t>MICROORGANISMOS BENÉFICOS QUE NO PRESENTAN CONTRAINDICACIONES, CONTROLAN EFICAZMENTE LAS PATOLOGÍAS ENTÉRICAS Y FAVORECE EL INCREMENTO DEL ÍNDICE DE CONVERSIÓN ALIMENTARIA. PROMUEVEN EL DESARROLLO DE MICROFLORA BENÉFICA A NIVEL INTESTINAL. COMPOSICION LACTOBACILLUS ACIDOPHILUS, LACTOBACILLUS PLANTARUM, LACTOBACILLUS CASEI, LACTOBACILLUS LACTIS, EXIPIENTES CSP. PRESENTACION CAJA POR 10 SOBRES DE 5 G.</t>
  </si>
  <si>
    <t>REGENERADOR DE CARTILAGO</t>
  </si>
  <si>
    <t>REGENERADOR DEL CARTÍLAGO ARTICULAR. COMPOSICION GLUCOSAMINA, BOSWELLIA Y CURCUMINA. PRESENTACION FRASCO POR 180 CÁPSULAS.</t>
  </si>
  <si>
    <t xml:space="preserve"> REGENERADOR DE CARTILAGO</t>
  </si>
  <si>
    <t>CONDROPROTECTOR Y REGENERADOR ARTICULAR. COMPOSICION GLUCOSAMINA SULFATO 12.000 MG, CONDROITINA SULFATO 10.000 MG, METILSULFONILMETANO 2.000 MG, EXCIPIENTES CSP 100 G. PRESENTACION POLVO ORAL TARRO DE 300 G.</t>
  </si>
  <si>
    <t>SOLUCION OTICA</t>
  </si>
  <si>
    <t>LIMPIADOR AURICULAR Y COMO ADYUVANTE PARA REMOVER MATERIAL CELULAR Y CERUMEN. COMPOSICION ÁCIDO BÓRICO 2 G, ÁCIDO ACÉTICO	2 G, ÁCIDO SALICÍLICO 0.1 G, EXCIPIENTES CSP 100 ML. PRESENTACION FRASCO POR 100 ML,</t>
  </si>
  <si>
    <t>PARA EL CONTROL DEL CERUMEN Y EL MAL OLOR AURICULAR. COMPOSICION ÁCIDO LÁCTICO 3 G, ÁCIDO SALICÍLICO 0.11 G, EXCIPIENTES CSP	100 ML. PRESENTACION FRASCO POR 100 ML.</t>
  </si>
  <si>
    <t>SOLUCIONES/DILUENTES/ELECTROLITOS</t>
  </si>
  <si>
    <t>REHIDRATANTE EN PERROS Y GATOS PARA EL TRATAMIENTO DE ESTADOS DE DESHIDRATACIÓN CON PÉRDIDA DE ELECTROLITOS: VÓMITO, DIARREA Y HEMORRAGIAS. COMPOSICION DEXTROSA 55.80 G, CLORURO DE SODIO 18.10 G, VITAMINA A 10.000 UI, VITAMINA C (ÁCIDO ASCÓRBICO) 40 MG, TIAMINA CLORHIDRATO (B1 )10 MG, CIANOCOBALAMINA (B12) 15 MCG, CITRATO DE SODIO 20.30 G, CLORURO DE POTASIO 5 G, VITAMINA D 3500 UI, VITAMINA K 5 MG, PIRIDOXINA CLORHIDRATO (B6) 10 MG. PRESENTACION SOBRE POR 19.5 G, CAJA POR 10 SOBRES.</t>
  </si>
  <si>
    <t>SUERO ANTIOFIDICO</t>
  </si>
  <si>
    <t>SUERO ANTIOFÍDICO. COMPOSICIÓN BOTHROPS ATROX 25 MG, BOTHROPS ASPER 25 MG, LACHESIS MUTA 10 MG, CROTALUS DURISSUS 10 MG, EXCIPIENTES CSP 10 ML. PRESENTACION VIAL CON 10 ML DE AGUA ESTÉRIL PARA INYECCIÓN.</t>
  </si>
  <si>
    <t>VIAL</t>
  </si>
  <si>
    <t>TRANQUILIZANTE / SEDANTE</t>
  </si>
  <si>
    <t>TRANQUILIZANTE. COMPOSICION ACEPROMAZINA MALEATO 10 MG, EXIPIENTES CSP 1 ML. PRESENTACION FRASCO GOTERO POR 10 ML.</t>
  </si>
  <si>
    <t>TRANQUILIZANTE. COMPOSICION ACEPROMAZINA MALEATO 10 MG, PRESENTACION FRASCO GOTERO POR 10 ML.</t>
  </si>
  <si>
    <t>VASODILATADOR</t>
  </si>
  <si>
    <t>INSUFICIENCIA CARDÍACA EN PERROS DEBIDO A INSUFICIENCIA VALVULAR, CARDIOMIOPATÍA DILATADA. COMPOSICION ENALAPRIL MALEATO 5 MG, ESPIRONOLACTONA 5 MG, EXCIPIENTES CSP	 200 M. PRESENTACION CAJA POR TRES BLISTER DE 10 COMPRIMIDOS CADA UNO</t>
  </si>
  <si>
    <t>VITAMINICO</t>
  </si>
  <si>
    <t>VITAMÍNICO, MINERALIZANTE COMPOSICION VITAMINA A 60.000 UI, VITAMINA D 36.000 UI, VITAMINA E 60 UI, TIAMINA CLORHIDRATO (B1) 84 MG, RIBOFLAVINA (B2) 42 MG, PIRIDOXINA (B6) 42 MG, CIANOCOBALAMINA (B12) 250 MCG, ASCORBATO DE SODIO 400 MG, NICOTINAMIDA 252 MG, FOSFATO BICÁLCICO 10 G, SULFATO FERROSO 74 MG. PRESENTACION TUBO COLAPSIBLE POR 90 G</t>
  </si>
  <si>
    <t>VITAMINAS Y MINERALES, COMPOSICION VITAMINA B1 (MÍN.)1.500 MGVITAMINA B12 (MÍN.)15.000 MCGVITAMINA B2 (MÍN.)1.500 MGVITAMINA B6 (MÍN.)1.200 MGVITAMINA K3 (MÍN.)250 MGÁCIDO FÓLICO (MÍN.)5.000 MGÁCIDO NICOTÍNICO (MÍN.)1.200 MGCOBALTO (MÍN.)100 MGCOBRE (MÍN.)500 MGHIERRO (MÍN.)4.500 MGPANTOTENATO DE CALCIO (MÍN.)1.200 MGZINC (MÍN.)5.000 MGGLUCOSA (MÍN.)200 G. PRESENTACION FRASCOS CUENTAGOTAS CONTENIENDO 60ML</t>
  </si>
  <si>
    <t>VITAMINAS, MINERALES Y AMINOÁCIDOS, CON LA SIGUIENTE COMPOSICIÓN VITAMINA A (MÍN.) 3.049,5 UI,VITAMINA B1 (MÍN.) 1,69 MG, VITAMINA B12 (MÍN.) 0,6 MCG, VITAMINA B2 (MÍN.) 2,16 MG, VITAMINA B6 (MÍN.) 1,10 MG, VITAMINA C (MÍN.) 5,35 MG, VITAMINA D3 (MÍN.) 142,5 UI, VITAMINA E (MÍN.) 6 UI, ÁCIDO ASPÁRTICO (MÍN.) 3,45 MG, ÁCIDO FÓLICO (MÍN.) 1,47 MG, ÁCIDO GLUTÁMICO (MÍN.)	9,90 MG, ÁCIDO NICOTÍNICO (MÍN.) 20,29 MG, ALANINA (MÍN.) 10,35 MG, ARGININA (MÍN.) 8,7 MG, BIOTINA (MÍN.) 0,03 MG, CISTEÍNA (MÍN.) 0,12 MG, COBALTO (MÍN.) 0,02 MG, COBRE (MÍN.) 0,01 MG, COLINA (MÍN.) 10,84 MG, FENILALANINA (MÍN.) 2,1 MG, HIERRO (MÍN.) 0,18 MG, GLICINA (MÍN.) 27,3 MG, HISTIDINA (MÍN.) 0,6 MG, YODO (MÍN.) 0,01 MG, ISOLEUCINA (MÍN.) 1,8 MG, LEUCINA (MÍN.) 3,6 MG, LISINA (MÍN.) 18,3 MG, MAGNÉSIO (MÍN.) 4,29 MG, MANGANÊS (MÍN.) 0,02 MG, METIONINA (MÍN.) 19,95 MG, PANTOTENATO DE CALCIO (MÍN.) 1,27 MG, POTASIO (MÍN.) 1,96 MG, PROLINA (MÍN.) 17,7 MG, SELENIO (MÍN.) 0,01 MG, SERINA (MÍN.) 3,45 MG, TIROSINA (MÍN.) 0,45 MG, TREONINA (MÍN.)	1,5 MG, TRIPTOFANO (MÍN.) 0,14 MG, VALINA (MÍN.) 2,4 MG, ZINC (MÍN.) 0,005 MG, CALCIO (MÁX.) 83,85 MG / (MIN.) 75,6 MG, FÓSFORO (MÍN.) 48,45 MG. PRESENTACIÓN FRASCOS CONTENIENDO 120 COMPRIMIDOS PALATABLES</t>
  </si>
  <si>
    <t>SUPLEMENTO VITAMÍNICO Y MINERAL, INDICADO PARA PERROS EN ESTADO NUTRICIONAL INADECUADO, CON LA SIGUIENTE COMPOSICIÓN VITAMINA A (MÍN.)1.200.000 UIVITAMINA B12 (MÍN.)33.000 MCGVITAMINA D3 (MÍN.)75.000 UIVITAMINA E (MÍN.)20.000 UISELENIO (MÍN.)20 MGZINC (MÍN.)3.300 MGFÓSFORO (MÍN.)26,6 GCALCIO (MÁX. E MÍN.)41,18G / 35G. PRESENTACIÓN FRASCO POR 100ML</t>
  </si>
  <si>
    <t xml:space="preserve">REGENERADOR ARTICULAR CON SULFATO DE CONDROITINA A, CON LA SIGUIENTE COMPOSCION SULFATO DE CONDROITINA A20.000 MGGLUCOSAMINA30.000 MGMOLUSCOS (PERNA CANALICULUS)10.000 MGCOLÁGENO5.000 MGÁCIDO ASCÓRBICO5.000 MGSULFATO DE MANGANESO2.000 MGVEHÍCULO C.S.P100 G. PRESENTACIÓN COMPRIMIDOS DE 1000MG EN FRASCO PLÁSTICO DE 60 COMPRIMIDOS
</t>
  </si>
  <si>
    <t>GASTROINTESTINAL</t>
  </si>
  <si>
    <t>ADSORBENTE DE TOXINAS Y VENENOS PRESENTES EN EL TRACTO GASTROINTESTINAL, CON LA SIGUIENTE COMPOSICIÓN CARBÓN ACTIVADO 40 G, ZEOLITA 40 G, CAOLÍN 10 G, PECTINA 10 G. PRESENTACIÓN CAJAS DISPLAY CONTENIENDO 10 SOBRES DE 8G CADA UNO</t>
  </si>
  <si>
    <t xml:space="preserve">ENERGÉTICO, AUXILIAR EN LA RECUPERACIÓN FÍSICA Y EN EL ESTÍMULO DEL APETITO, CON LA SIGUIENTE COMPOSICIÓN: ÁC. ASPÁRTICO (MÍN.) 3,385 MG, ÁC. GLUTÂMICO (MÍN.) 14,068 MG, ÁC. NICOTÍNICO (MÍN.) 3,164 MG, ALANINA (MÍN.) 4,281 MG, ARGININA (MÍN.) 4,285 MG, BETAÍNA (MÍN.) 14,1 MG, CINARIN (MÍN.) 0,0288 MG, CISTEÍNA (MÍN.) 0,259 MG, COLINA (MÍN.) 13,38 MG, EXTR. ALCACHOFA (MÍN.) 5,431 MG, FENILALANINA (MÍN.) 1,507 MG, FRUCTOSA (MÍN.) 30,283 MG, GLICINA (MÍN.) 9,021 MG, GLUCOSA (MÍN.) 23,75 MG, HISTIDINA (MÍN.) 3,037 MG, INOSITOL (MÍN.) 5,216 MGI, SOLEUCINA (MÍN.) 1,437 MG, L-CARNITINA (MÍN.) 19,37 MG, GLUTAMINA (MÍN.) 4,209 MG, LEUCINA (MÍN.) 3,079 MG, LISINA (MÍN.) 18,446 MG, MALTODEXTRINA (MÍN.) 31,667 MG, METIONINA (MÍN.) 17,191 MG, NUCLEOTÍDEOS (MÍN.) 0,387 MG, PANTOTENATO DE CALCIO (MÍN.) 2,99 MG, PROLINA (MÍN.) 6,396 MG, SERINA (MÍN.) 2,199 MG, TAURINA (MÍN.) 12,228 MG, TIROSINA (MÍN.) 0,685 MG, TREONINA (MÍN.) 2,614 MG, TRIPTOFANO (MÍN.) 0,789 MG, VALINA (MÍN.) 1,852 MG, VIT. B1 (MÍN.) 31,59 MG, VIT. B12 (MÍN.) 232,3 MCG, VIT. B2 (MÍN.) 1,142 MG, VIT. B6 (MÍN.) 23,71 MG, VIT. C (MÍN.), 30,93 MG. PRESENTACIÓN FRASCO 30 COMPRIMIDOS </t>
  </si>
  <si>
    <t>MUCOLÍTICO</t>
  </si>
  <si>
    <t>INDICADO PARA ANIMALES QUE PRESENTEN PATOLOGÍAS RESPIRATORIAS CARACTERIZADAS POR LA PRESENCIA DE SECRECIONES MUCOIDES Y MUCOPURULENTAS (CATARRO), TALES COMO BRONCONEUMONÍA, BRONQUITIS (AGUDA, SUBAGUDA Y CRÓNICA), ENFERMEDAD PULMONAR OBSTRUCTIVA CRÓNICA (DPOC), ATELECTASIA POR OBSTRUCCIÓN MUCOSA, ENTRE OTRAS, CON LA SIGUIENTE COMPOSICION:  N-ACETILCISTEÍNA 20 G, VEHÍCULO C.S.P.100 ML, PRESENTACIÓN FRASCO 50 ML</t>
  </si>
  <si>
    <t>VITAMINICO MINERAL ACIDOS GRASOS</t>
  </si>
  <si>
    <t>SUPLEMENTO CONTENIENDO VITAMINAS, AMINOÁCIDOS, OMEGAS, LEVADURAS Y ZINC, INDICADO PARA EL FORTALECIMIENTO Y MANTENIMIENTO DE LA ESTRUCTURA Y FUNCIÓN DE LA PIEL Y PELOS DE LOS ANIMALES, CON LA SIGUIENTE COMPOSICIÓN BIOTINA (MÍN.) 3,0 MG, ZINC QUELATADO (MÍN.) 5,0 MG, METIONINA (MÍN.) 9,4 MG, TIROSINA (MÍN. )2,1 MG, VITAMINA A (MÍN.) 5.000 UI, VITAMINA E (MÍN.) 70 UI, OMEGA 3 (MÍN.) 0,46 MG, OMEGA 6 (MÍN.) 0,6 MG, EXTRACTO DE LEVADURA (MÍN.)100 MG. PRESENTACIÓN FRASCO 60 COMPRIMIDOS</t>
  </si>
  <si>
    <t>VITAMÍNICO, MINERAL Y ÁCIDOS GRASOS, CON LA SIGUIENTE COMPOSICIÓN VITAMINA A 55.000 UI, VITAMINA D3 10.000 UI, VITAMINA E 120 UI, PIRIDOXINA (B6) 30 MG, BIOTINA 100 MCG, ZINC 120 MG, SELENIO 150 MCG, COLINA 240 MG, INOSITOL 150 MG, ACIDO OLÉICO	21.000 MG, ACIDO LINOLÉICO 42.000 MG, ACIDO LINOLÉNICO	5.000 MG, ACIDO ARAQUIDÓNICO MG, ACIDOS GRASOS ESCENCIALES 46%, EXIPIENTES CSP 100 ML. PRESENTACIÓN FRASCO POR 120 ML</t>
  </si>
  <si>
    <t>INDICADO PARA LOS PERROS Y GATOS EN LOS CASOS DE ÚLCERAS GÁSTRICAS Y DUODENALES, ESOFAGITIS POR REFLUJO Y CUADROS DE HIPERSECRECIÓN GÁSTRICA, COMPOSICIÓN OMEPRAZOL 10,0 MG, EXCIPIENTE CSP 100,0 MG. PRESENTACIÓN FRASCO DE 30 COMPRIMIDOS DE 200 MG.</t>
  </si>
  <si>
    <t>NUTRACEUTICOS</t>
  </si>
  <si>
    <t>NUTRACÉUTICO PARA LA HOMEOSTASIS HEPÁTICA, CON LA SIGUIENTE COMPOSICIÓN FOSFATIDO DE SILIMARINA (MIN) 47 G/KG, VITAMINA E (MIN) 9500 UI/KG, COLINA (MIN) 22 G/KG, CROMO (MIN) 0,14 G/KG, FRUCTOLIGOSACARIDOS (MIN) 42G/KG, ZINC (MIN) 9 G/KG, MANGANESO (MIN) 6G/KG, SELENIO (MIN) 0,13 G/KG, TAURINA (MIN) 10G/KG, POTASIO (MIN) 9 G/KG, VITAMINA C (MIN) 52 G/KG, INOSITOL (MIN) 3G/KG, L CARNITINA (MIN) 18G/KG. PRESENTACIÓN FRASCO 120 PASTILLAS DE 1 GR CADA UNA</t>
  </si>
  <si>
    <t>ALGODÓN</t>
  </si>
  <si>
    <t xml:space="preserve">ALGODÓN QUIRURGICO  , BLANCO, PRESENTACIÓN EN BOLSA DE POLIPROPILENO, DE (500 GRAMOS ),PRESENTACION UNIDAD X ROLLO   </t>
  </si>
  <si>
    <t>ANTIPARASITARIOS</t>
  </si>
  <si>
    <t>COMPRIMIDOS MASTICABLES PARA EL CONTROL DE PULGAS, ÁCAROS Y GARRAPATAS EN PERROS, CON LA SIGUIENTE COMPOSICION AFOXOLANER MASTICABLE 136 (MG/MASTICABLE). PRESENTACION CAJA TABLETA MASTICABLE POR 136MG.</t>
  </si>
  <si>
    <t>ROLLO</t>
  </si>
  <si>
    <t>COMPRIMIDOS MASTICABLES PARA EL CONTROL DE PULGAS, ÁCAROS Y GARRAPATAS EN PERROS, CON LA SIGUIENTE COMPOSICION FLURALANER (MICRONIZADO) 136,4 MG, EXCIPIENTES CSP10 G. PRESENTACION CAJA TABLETA MASTICABLE PARA PERROS GRANDES (&gt;20 – 40 KG) 1000</t>
  </si>
  <si>
    <t>MEDICAMENTOS GRUPO PIEL Y MUCOSAS</t>
  </si>
  <si>
    <t>CICATRIZANTE, ANTISÉPTICO, BACTERICIDA, FUNGICIDA, VIRICIDA, ANTIPROTOZOARIO, ANTIMICROBIANO, CON LA SIGUIENTE COMPOSICION ÁCIDO HIPOCLOROSO 0,045 ML, EXCIPIENTES C.S.P 100 ML. PRESENTACIÓN FRASCO POR 120 ML</t>
  </si>
  <si>
    <t>GASA</t>
  </si>
  <si>
    <t xml:space="preserve">GASA PRE CORTADA 100% ALGODÓN, SIN CINTA RADIOPACA, GASA DOBLADA 2 VECES, ESTÉRIL, TIPO DE TELA TEJIDA, PRESENTACIÓN CAJA X 24 SOBRES </t>
  </si>
  <si>
    <t>PRODUCTOS METALICOS  VETERINARIO CANINOS GMSIL</t>
  </si>
  <si>
    <t>02-02-01-004-008-01</t>
  </si>
  <si>
    <t>APARATOS MÉDICOS Y QUIRÚRGICOS Y APARATOS ORTÉSICOS Y PROTÉSICOS</t>
  </si>
  <si>
    <t>AGUJAS</t>
  </si>
  <si>
    <t xml:space="preserve">AGUJAS COMO ACCESORIO PARA HEMODINÁMICA, EN CAJA X 100 UNIDADES ,  DESECHABLES CALIBRE 21 G X 1 ½ PULGADAS, PRESENTACION CAJA X 100 UNIDADES </t>
  </si>
  <si>
    <t>UNIDAD</t>
  </si>
  <si>
    <t>BURETROL</t>
  </si>
  <si>
    <t xml:space="preserve">EQUIPO PARA FACILITAR LA ADMINISTRACIÓN DE SOLUCIONES POR VÍA PARENTERAL DE ACUERDO A LA SIGUIENTE DESCRIPCIÓN: BURETROL X 150 CENTIMETROS, PRESENTACION X UNIDAD </t>
  </si>
  <si>
    <t>MATERIAL QUIRURGICO</t>
  </si>
  <si>
    <t xml:space="preserve">HOJAS DEL BISTURÍ, NO. 22 EN ACERO INOXIDABLE, EN CAJA POR 100 UNIDADES. </t>
  </si>
  <si>
    <t>JERINGAS</t>
  </si>
  <si>
    <t>JERINGAS DESECHABLES CON AGUJA, DE 2 PARTES DE 3 CC  PRESENTACION  CAJA X 100 UNIDADES</t>
  </si>
  <si>
    <t>JERINGAS DESECHABLES CON AGUJA, DE 2 PARTES DE 5 CC PRESENTACION  CAJA X 100 UNIDADES</t>
  </si>
  <si>
    <t>JERINGAS DESECHABLES CON AGUJA, DE 2 PARTES DE 10 CC PRESENTACION CAJA X 100  UNIDADES</t>
  </si>
  <si>
    <t>JERINGA  CON AGUJA, DE 2 PARTES, DIMENSIONES DE 2 CC. PRESENTACION CAJA X 100  UNIDADES</t>
  </si>
  <si>
    <t>JERINGA  CON AGUJA, DE 2 PARTES, DIMENSIONES DE 1 CC. PRESENTACION  CAJA X 100  UNIDADES</t>
  </si>
  <si>
    <t xml:space="preserve"> </t>
  </si>
  <si>
    <t>EQUIPO VENOCLISIS</t>
  </si>
  <si>
    <t>EQUIPO VENOCLISIS MACRO GOTEO</t>
  </si>
  <si>
    <t>EQUIPO VENOCLISIS MICRO GOTEO</t>
  </si>
  <si>
    <t>YELCOS</t>
  </si>
  <si>
    <t xml:space="preserve">EQUIPO PARA FACILITAR LA ADMINISTRACIÓN DE SOLUCIONES POR VÍA PARENTERAL MICRO GOTEO CON AGUJA DE ACUERDO A LA SIGUIENTE DESCRIPCIÓN: YELCOS NO. 20 </t>
  </si>
  <si>
    <t xml:space="preserve">EQUIPO PARA FACILITAR LA ADMINISTRACIÓN DE SOLUCIONES POR VÍA PARENTERAL MICRO GOTEO CON AGUJA DE ACUERDO A LA SIGUIENTE DESCRIPCIÓN: YELCOS NO. 22 </t>
  </si>
  <si>
    <t xml:space="preserve">EQUIPO PARA FACILITAR LA ADMINISTRACIÓN DE SOLUCIONES POR VÍA PARENTERAL MICRO GOTEO CON AGUJA DE ACUERDO A LA SIGUIENTE DESCRIPCIÓN: YELCOS NO. 24 </t>
  </si>
  <si>
    <t>GUANTES</t>
  </si>
  <si>
    <t xml:space="preserve">GUANTE DE EXAMEN DE LÁTEX: LEVEMENTE EMPOLVADOS, ESTÉRILES, DE MATERIAL DE CARTUCHO DE ALTO GRADO NATURAL, AMBIDIESTRO, SUAVE, PUÑO BARDEADO Y HIPO ALÉRGICO , PRESENTACION CAJA X 100 UNIDADES  </t>
  </si>
  <si>
    <t>SOSTENIMIENTO EQUINOS DEPORTE GMSIL</t>
  </si>
  <si>
    <t>PORCENTAJE</t>
  </si>
  <si>
    <t>CONCENTRADO EQUINOS</t>
  </si>
  <si>
    <t>SUPLEMENTO ALIMENTICIO PARA CABALLOS DE COMPETENCIA CON LA SIGUIENTE COMPOSICION: HUMEDAD (MÁX.) 12% FIBRA (MÁX.) 10% PROTEÍNA (MÍN.) 15% CENIZAS (MÁX.) 10% GRASA (MÍN.) 9%. PRESENTACION DE 40 KILOGRAMOS.</t>
  </si>
  <si>
    <t>SUPLEMENTO ALIMENTICIO PARA CABALLOS ADULTOS CON LA SIGUIENTE COMPOSICION: HUMEDAD (MÁX.) 13% FIBRA (MÁX.) 10% PROTEÍNA (MÍN.) 15% CENIZAS (MÁX.) 10% GRASA (MÍN.) 8%. PRESENTACION DE 40 KILOGRAMOS.</t>
  </si>
  <si>
    <t>SUPLEMENTO ALIMENTICIO EXTRUIDO PARA CABALLOS ADULTOS CON LA SIGUIENTE COMPOSICION: HUMEDAD (MÁX.) 13% FIBRA (MÁX.) 7% PROTEÍNA (MÍN.) 13% CENIZAS (MÁX.) 10% GRASA (MÍN.) 10%. PRESENTACION DE 30 KILOGRAMOS.</t>
  </si>
  <si>
    <t>ALIMENTO EXTRUIDO PARA CABALLOS DEPORTIVOS CON TRABAJO MODERADO A INTENSO. CON LA SIGUIENTE COMPOSICION: HUMEDAD (MÁX.) 12% FIBRA (MÁX.) 8,0% PROTEÍNA (MÍN.) 13,5% CENIZAS (MÁX.) 10% GRASA (MÍN.) 8%. PRESENTACION DE 40 KILOGRAMOS.</t>
  </si>
  <si>
    <t>ALIMENTO CONCENTRADO PARA SER SUMINISTRADO COMO COMPLEMENTO A LOS PASTOS Y FORRAJES, PARA CABALLOS EN TRABAJO SUAVE O MANTENIMIENTO Y A YEGUAS EN LOS PRIMEROS MESES DE GESTACION, CON LA SIGUIENTE COMPOSICION: HUMEDAD (MÁX.) 12% FIBRA (MÁX.) 8,0% PROTEÍNA (MÍN.) 14% CENIZAS (MÁX.) 10% GRASA (MÍN.) 6%. PRESENTACION DE 40 KILOGRAMOS.</t>
  </si>
  <si>
    <t xml:space="preserve">ALIMENTO TEXTURIZADO, MEZCLA DE MATERIAS PRIMAS MOLIDAS ENMELAZADAS, MATERIAS PRIMAS PELETIZADAS, GRANOS DE MAÍZ Y AVENA CHANCADOS AL VAPOR, CON LA SIGUIENTE COMPOSICIÔN: PROTEINA (MIN) 15%, GRASA (MIN) 3%, FIBRA (MAX) 10%, CENIZAS (MAX) 10%, HUMEDAD (MAX) 13%. PRESENTACION 40 KG.
</t>
  </si>
  <si>
    <t xml:space="preserve">ALIMENTO EXTRUIDO, 100% COCIDO, PARA SUMINISTRAR A EQUINOS ADULTOS CON TRABAJO INTENSO O EN ESTADOS DE CONVALECENCIA, COMO SUPLEMENTO A LOS PASTOS, SEGÚN EL TIPO DE MANEJO, LA CANTIDAD Y CALIDAD DE FORRAJE, CON LA SIGUIENTE COMPOSICIÔN: PROTEINA (MIN) 13%, GRASA (MIN) 8%, FIBRA (MAX) 10%, CENIZAS (MAX) 10%, HUMEDAD (MAX) 13%. PRESENTACION 40 KG.
</t>
  </si>
  <si>
    <t>CONCENTRADO YEGUAS</t>
  </si>
  <si>
    <t>SUPLEMENTO ALIMENTICIO PARA YEGUAS EN GESTACION Y LACTANCIA CON LA SIGUIENTE COMPOSICION: HUMEDAD (MÁX.) 13% FIBRA (MÁX.) 10% PROTEÍNA (MÍN.) 17% CENIZAS (MÁX.) 10% GRASA (MÍN.) 5%. PRESENTACION DE 40 KILOGRAMOS.</t>
  </si>
  <si>
    <t>ALIMENTO CONCENTRADO PARA SATISFACER LOS REQUERIMIENTOS NUTRICIONALES DE LAS YEGUAS DURANTE SU PERIODO DE GESTACION Y LACTANCIA, CON LA SIGUIENTE COMPOSICION: PROTEINA (MIN) 17%, GRASA (MIN) 5,0%, FIBRA (MAX) 10%, CENIZA (MAX) 10,0%, HUMEDAD (MAX) 12,0%. PRESENTACION 40KG.</t>
  </si>
  <si>
    <t xml:space="preserve">ALIMENTO PELETIZADO, INDICADO PARA YEGUAS DE CRÍA A PARTIR DE LOS 36 MESES DE EDAD EN TODAS SUS ETAPAS DE VIDA Y MUY ESPECIALMENTE, EN EL ÚLTIMO TERCIO DE LA GESTACIÓN Y LACTANCIA, CON LA SIGUIENTE COMPOSICIÔN: PROTEINA (MIN) 16%, GRASA (MIN) 3%, FIBRA (MAX) 10%, CENIZAS (MAX) 10%, HUMEDAD (MAX) 13%. PRESENTACION 40 KG.
</t>
  </si>
  <si>
    <t>CONCENTRADO POTROS</t>
  </si>
  <si>
    <t>SUPLEMENTO ALIMENTICIO PARA POTROS Y POTRANCAS CON LA SIGUIENTE COMPOSICION: HUMEDAD (MÁX.) 13% FIBRA (MÁX.) 7% PROTEÍNA (MÍN.) 20% CENIZAS (MÁX.) 10% GRASA (MÍN.) 5%. PRESENTACION DE 40 KILOGRAMOS.</t>
  </si>
  <si>
    <t>ALIMENTO CONCENTRADO PARA SER SUMINISTRADO A POTROS Y POTRANCAS A PARTIR DE LOS QUINCE (15) DIAS DE VIDA, CON LA SIGUIENTE COMPOSICION: PROTEINA (MIN) 19.5%, GRASA (MIN) 6,0%, FIBRA (MAX) 7,0%, CENIZA (MAX) 10,0%, HUMEDAD (MAX) 12,0%. PRESENTACION 40 KG.</t>
  </si>
  <si>
    <t>ALIMENTO PARA SUMINISTRARSE COMO SUPLEMENTO A LA LECHE MATERNA Y A LOS PASTOS DESDE LA SEGUNDA SEMANA HASTA LOS 18 MESES, CON LA SIGUIENTE COMPOSICIÔN: PROTEINA (MIN) 18%, GRASA (MIN) 3%, FIBRA (MAX) 10%, CENIZAS (MAX) 10%, HUMEDAD (MAX) 13%. PRESENTACION 40 KG.</t>
  </si>
  <si>
    <t>AVENA PRECOSIDA PARA CABALLOS</t>
  </si>
  <si>
    <t>AIMENTO PARA CABALLOS COMPUESTA POR SUBPRODUCTO DE LA MOLIENDA DE LA AVENA, CONSTITUIDO PRINCIPALMENTE POR AVENA APLASTADA POR RODILLOS. UTILIZADO PARA ALIMENTACION DE ANIMALES QUE CONTENGA LAS SIGUIENTES ESPECIFICACIONES TECNICAS: AVENALAMINADA CON UNA HUMEDAD DEL 12%, PROTEINA 12%, CENIZAS 2,35%. PRESENTACION BULTO DE 25 KG.</t>
  </si>
  <si>
    <t>HENOXPACA</t>
  </si>
  <si>
    <t>PACAS DE HENO PANGOLA DE 12 KILOS</t>
  </si>
  <si>
    <t>PACA</t>
  </si>
  <si>
    <t>SAL</t>
  </si>
  <si>
    <t>MELAZA</t>
  </si>
  <si>
    <t>MELAZA, CON AZUCARES TOTALES DE 48%, CENIZA SULFATADA 16% MAX GRADOS BRIX 85%. EN BULTO DE 30 KG</t>
  </si>
  <si>
    <t>ALFALFA PELETIZADA</t>
  </si>
  <si>
    <t>ALFALFA PELETIZADA DE 40 KG</t>
  </si>
  <si>
    <t>ALFALFA Y AVENA</t>
  </si>
  <si>
    <t>ALIMENTO A BASE DE ALFALFA Y AVENA CONTIENE UN 70% DE ALFALFA Y UN 30% DE AVENA, CON LA SIGUIENTE COMPOSICION: HUMEDAD 9,9%, MATERIA SECA 90,1%, PROTEINA TOTAL (NX6,25) 13,1, FIBRA CRUDA 24,4%, EXTRACTO ETEREO 1,1%, EXTRACTO NO NITROGENADO 43,4%, CENIZAS 8,1%, PRESENTACION BULTO X 25 KILOS.</t>
  </si>
  <si>
    <t xml:space="preserve">JUEGO DE HERRADURA 24 A 26 </t>
  </si>
  <si>
    <t xml:space="preserve">ELABORADAS EN PLATINA DE 7MM X 17MM ACERO </t>
  </si>
  <si>
    <t>JUEGO</t>
  </si>
  <si>
    <t xml:space="preserve">
10141503</t>
  </si>
  <si>
    <t xml:space="preserve">JUEGO DE HERRADURA 26 A 28 </t>
  </si>
  <si>
    <t xml:space="preserve">ELABORADAS EN PLATINA DE 7MM X 17MM ACERO JUEGO </t>
  </si>
  <si>
    <t xml:space="preserve">JUEGO DE HERRADURA 29 A 33 </t>
  </si>
  <si>
    <t xml:space="preserve">ELABORADAS EN PLATINA DE 9,5MM X 25MM ACERO </t>
  </si>
  <si>
    <t xml:space="preserve">JUEGO DE HERRADURA 35 A 39 </t>
  </si>
  <si>
    <t xml:space="preserve">ELABORADAS EN PLATINA DE 8,5MM X 21MM ACERO </t>
  </si>
  <si>
    <t xml:space="preserve">CLAVOS PARA HERRAR </t>
  </si>
  <si>
    <t xml:space="preserve">ELABORADOS EN ACERO DE BAJO CARBONO DE 50MMDE LONGITUD (CAJA DE 100 UNIDADES) </t>
  </si>
  <si>
    <t xml:space="preserve">
31162000 </t>
  </si>
  <si>
    <t>ALIMENTO POTROS</t>
  </si>
  <si>
    <t>SUSTITUTO LÁCTEO PARA POTROS  COMPUESTO EXCLUSIVAMENTE CON PROTEÍNA LÁCTEA, ENRIQUECIDO CON VITAMINAS Y MINERALES PARA UN DESARROLLO MÁS SALUDABLE, CON LA SIGUIENTE COMPOSICION: PROTEÍNA CRUDA 24% MIN, GRASA 12,0% MIN, CENIZAS 7,40% MÁX, FIBRA 0,01% MÁX, HUMEDAD 3,50% MÁX, LACTOSA 45,0%, CALCIO 0,80%, FÓSFORO 0,80%. PRESENTACIÓN 1 KG</t>
  </si>
  <si>
    <t>SUSTITUTO LÁCTEO PARA POTROS  COMPUESTO EXCLUSIVAMENTE CON PROTEÍNA LÁCTEA, ENRIQUECIDO CON VITAMINAS Y MINERALES PARA UN DESARROLLO MÁS SALUDABLE, CON LA SIGUIENTE COMPOSICION: PROTEÍNA CRUDA 24% MIN, GRASA 12,0% MIN, CENIZAS 7,40% MÁX, FIBRA 0,01% MÁX, HUMEDAD 3,50% MÁX, LACTOSA 45,0%, CALCIO 0,80%, FÓSFORO 0,80%. PRESENTACIÓN 10 KG</t>
  </si>
  <si>
    <t xml:space="preserve">SOSTENIMIENTO EQUINOS  TROPA </t>
  </si>
  <si>
    <t>PROTEINA MINIMA 11%, ALFALAFA 90%, PROTEINA MAXIMA 16%, BULTO POR 40 KILOS</t>
  </si>
  <si>
    <t>CONTIENE HUMEDAD DEL 14%, PROTEINA DEL 12.1%, GRASA DEL 4.9%, FIBRA DEL 16.5%, BULTO POR 28 KILOS</t>
  </si>
  <si>
    <t>HENO</t>
  </si>
  <si>
    <t>PASTO SECO CON PROTEINA CRUDA 11,86%, GRASA 1,99%, FIBRA CRUDA 27,13%, EXTRACTO DE NITROGENO 45,34%, HUNEDAD 76.7%, PACA POR 12 KILOS</t>
  </si>
  <si>
    <t>PACAS</t>
  </si>
  <si>
    <t>MATERIAL VETERINARIO  EQUINOS DE DEPORTE Y CRIOLLOS GMSIL</t>
  </si>
  <si>
    <t>ANTISÉPTICO QUE ELIMINA GRAN CANTIDAD DE BACTERIAS CUANDO ES APLICADO SOBRE LA PIEL, SUPERFICIES U OBJETOS INERTES, COMPOSICIÓN ALCOHOL ETÍLICO AL 70%. PRESENTACIÓN GALÓN POR 5 LITROS.</t>
  </si>
  <si>
    <t>GALON</t>
  </si>
  <si>
    <t>ALGODÓN LAMINADO POR 6 X 5 YARDAS</t>
  </si>
  <si>
    <t xml:space="preserve">DESINFECTANTE DE EXPLOTACIONES PECUARIAS, CON LA SIGUIENTE COMPOSICIÓN: SALES DE AMONIO CUATERNARIO 16 G, DIDECYLDIMETIL AMONIO CLORURO 2.4 G, DIOCTYLDIMETIL AMONIO CLORURO 2.4 G, OCTYLDECILDIMETIL AMONIO CLORURO 4.8 G, ALKYLDIMETIL BENZIL AMONIO CLORURO 6.4 G, GLUTARALDEHIDO 6 G, EXCIPIENTES CSP 100 ML. PRESENTACIÓN GARRAFA POR 20 LITROS. </t>
  </si>
  <si>
    <t>GARRAFA</t>
  </si>
  <si>
    <t xml:space="preserve">DESINFECTANTE VIRUCIDA, BACTERICIDA Y FUNGICIDA, COMPOSICIÓN GLUTARALDEHIDO 2%. PRESENTACIÓN GALON 3.785 ML. </t>
  </si>
  <si>
    <t>ANTIINFLAMATORIO, ANALGÉSICO, CICATRIZANTE, CON LA SIGUIENTE COMPOSICIÓN DIMETILSULFÓXIDO90 ML, EXCIPIENTES CSP100 ML. PRESENTACIÓN FRASCO POR 120 ML</t>
  </si>
  <si>
    <t>VITAMINAS Y MINERALES</t>
  </si>
  <si>
    <t xml:space="preserve">COMPLEJO VITAMINICO: CADA 100 ML. CONTIENEN: FOSFATO BICÁLCICO U.P.S. 20.833 MG. APORTA CALCIO6.137   MG. APORTA  4.744 MG. FÓSFORO VITAMINA  D3 2.292   U.I. VITAMINA  A 50.000  U.I. VITAMINA  B1 13.75    MG VITAMINA  B2 14.71    MG. VITAMINA  B6 13.75    MG. NICOTINAMIDA 192.5    MG. VITAMINA  B12 34.4    MCG. EXCIPIENTES C.S.P. 100      ML.PRESENTACION X 500 ML </t>
  </si>
  <si>
    <t xml:space="preserve">FRASCO </t>
  </si>
  <si>
    <t>MEDICAMENTO ANTIBIOTICO QUE EN CADA ML CONTIENE: TRIMETOPRIM 80 MG  SULFADIAZINA 400 MG  FRASCO POR 100 ML</t>
  </si>
  <si>
    <t>DIURETICOS</t>
  </si>
  <si>
    <t xml:space="preserve">MEDICAMENTO DIURETICO QUE EN CADA ML DE PRODUCTO CONTIENE: TRICLORMETIAZIDA 10 MG DEXAMETASONA ACETATO 0,55 MG, FRASCO X 50 ML </t>
  </si>
  <si>
    <t>FRASCO X 50 ML</t>
  </si>
  <si>
    <t>MATERIAL VETERINARIO</t>
  </si>
  <si>
    <t>POLVO SOLUBLE EN AGUA A BASE DE CARBOXILMETILCELULOSA POLVO LIGERAMENTE HIGROSCÓPICO, SIN OLOR. PRESENTACION  POR KG</t>
  </si>
  <si>
    <t>BOLSA X KILO</t>
  </si>
  <si>
    <t>CINTAS ADHERENTES MÉDICAS O QUIRÚRGICAS PARA USO GENERAL: ELEMENTO UTILIZADO PARA LA FIJACIÓN DE MATERIALES QUIRÚRGICOS O DE CURACIÓN AL CUERPO,  PRESENTACIÓN 3” X 10 YDS.</t>
  </si>
  <si>
    <t>JABON ANTISEPTICO</t>
  </si>
  <si>
    <t>ANTISÉPTICO DESODORANTE CON LA SIGUIENTE COMPOSICIÓN CLOHEXIDINA ACETATO 0.5 %, JABÓN BASE 97.142%, EXCIPIENTES CSP 100%. PRESENTACIÓN PASTA POR 100GR.</t>
  </si>
  <si>
    <t>PASTA</t>
  </si>
  <si>
    <t>MUCOLITICO</t>
  </si>
  <si>
    <t>MEDICAMENTO ESPASMOLITICO BRONQUIAL A BASE DE CLENBUTEROL (CLORHIDRATO)2,0 MG, VEHÍCULO C.S.P10 ML/G. PRESENTACION FRACO POR 500ML</t>
  </si>
  <si>
    <t xml:space="preserve">MEDICAMENTO HEMOPARASITICIDA COMPUESTO POR DIAZOAMINODIBENZAMIDINA 7G, ANTIPIRINA 37.5 G . PRESENTACIOON FRASCO POR 100 ML </t>
  </si>
  <si>
    <t xml:space="preserve">PROSTAGLANDINA CON EFECTO LUTEOLÍTICO Y UTEROTÓNICO, COMPOSICIÓN CADA ML CONTIENE DINOPROST TROMETAMINA (EQUIVALENTE A 5 MG DE DINOPROST) 6.71 MG. PRESENTACIÓN CAJA CONTENIENDO UN VIAL DE 30 ML.
</t>
  </si>
  <si>
    <t>MEDICAMENTO SOLUCION INYECTABLE COMPUESTA POR DIPROPIONATO DE IMIDOCARB 12GR  X FRASCO POR 100 ML</t>
  </si>
  <si>
    <t>EL ACEITE MINERAL, INGERIDO PURO, NO SE DIGIERE Y SE ABSORBE POCO EN EL TRACTO DIGESTIVO, DE MANERA QUE ABLANDA LAS HECES, EVITANDO SU ENDURECIMIENTO Y LUBRICA LA MUCOSIDAD FACILITANDO EL PASAJE DE LAS HECES DE CONSISTENCIA NORMAL. (ABLANDA Y LUBRICA EL BOLO FECAL). LAXANTE Y LUBRICANTE POR VÍA ORAL, PRESENTACION X 4000 ML</t>
  </si>
  <si>
    <t>LA VENDA COBAN CARACTERISTICAS VENDA ELÁSTICA CON SOPORTE POROSO DE POLIÉSTER CON FILAMENTOS DISTENSIBLES DE DACRON Y ADHESIVO COHESIVO. RESISTENTE AL AGUA. SE ADHIERE SOBRE SÍ MISMA Y NO SOBRE LA PIEL. VENTAJAS NO REQUIERE DEL USO DE GANCHOS O ALFILERES PARA SU FIJACIÓN COMO LAS VENDAS ELÁSTICAS CONVENCIONALES. REMOCIÓN A TRAUMÁTICA. PRODUCTO VERSÁTIL DE DIVERSAS DIMENSIONES. BENEFICIOS A DIFERENCIA DE LAS VENDAS CONVENCIONALES, LA TENSIÓN CON LA QUE SE APLICA PERMANECE SIN ALTERACIONES, INDEPENDIENTE DEL NIVEL DE ACTIVIDAD DEL PACIENTE. NO ALTERA EL NORMAL FUNCIONAMIENTO DE LA PIEL. NO ES TÓXICO Y NO PROVOCA IRRITACIÓN A LA PIEL. PRESENTACION POR UNIDAD</t>
  </si>
  <si>
    <t>MEDICAMENTO HEMOSTATICO QUE CONTIENE ETAMISILATO (CICLONAMINA) 125 MG. PRESENTACION FRASCO POR 10 ML</t>
  </si>
  <si>
    <t>MEDICAMENTO ANTIINFLAMATORIO COMPUESTO DE: FENILBUTAZONA SODICA 200 mg, CINCOCAINA 3MG. PRESENTACION FRASCO POR 50 ML</t>
  </si>
  <si>
    <t xml:space="preserve">PRODUCTO DE USO HISTOLÓGICO, SOLUCIÓN LISTA PARA USAR PARA FIJACIÓN DE MUESTRAS DE TEJIDO, COMPOSICIÓN: FORMOL TAMPONADO 10%. PRESENTACIÓN FRASCO 500 ML
 </t>
  </si>
  <si>
    <t>CAJA X 24 SOBRES</t>
  </si>
  <si>
    <t>GASA PRE CORTADA 100% ALGODÓN, SIN CINTA RADIOPACA, GASA DOBLADA 2 VECES,NO  ESTÉRIL, TIPO DE TELA TEJIDA, PRESENTACIÓN ROLLO X 100 YDS.</t>
  </si>
  <si>
    <t>GEL LUBRICANTE Y DE CONDUCCION PARA ECOGRAFIAS, ECG,EEG,EKO X GALON</t>
  </si>
  <si>
    <t>SISTEMA REPRODUCTIVO</t>
  </si>
  <si>
    <t>GEL LUBRICANTE ESTERIL NO ESPERMICIDA REPRODUCCION  TUBO X 5 OZ</t>
  </si>
  <si>
    <t>TUBO X 5 OZ</t>
  </si>
  <si>
    <t>ANTIBIOTICOS</t>
  </si>
  <si>
    <t>MEDICAMENTO AMINOGLUCÓSIDO COMPUESTO POR GENTAMICINA 100 MG/ML. PRESENTACION CAJA DE 6 FRASCOS POR 20 ML</t>
  </si>
  <si>
    <t xml:space="preserve">INSTRUMENTO DE LABORATORIO QUE SE EMPLEA PARA REALIZAR SUTURAS DE ACUERDO A LA SIGUIENTE DESCRIPCIÓN: SEDA   2/0, PRESENTACION ROLLO X 25 YARDAS. </t>
  </si>
  <si>
    <t>SOLUCION ANTISEPTICA ISODINE ESPUMA, PRESENTACION GALON POR 3,500 ML</t>
  </si>
  <si>
    <t>SOLUCION ANTISEPTICA ISODINE SOLUCION, PRESENTACION GALON POR 3,500 ML</t>
  </si>
  <si>
    <t>ENDECTOCIDA EN PASTA, CON LA SIGUIENTE COMPOSICIÓN CONTENIDO IVERMECTINA 18.7 MG, PRAZIQUANTEL 140.3 MG, EXCIPIENTES CSP 1G. PRESENTACION JERINGA DOSIFICADORA POR 6 ML.</t>
  </si>
  <si>
    <t>UNGÜENTO TOPICO CON LA SIGUIENTE COMPOSICIÓN: DIMETILSULFOXIDO 90 ML,  PRESENTACIÓN: FRASCO POR 120 ML</t>
  </si>
  <si>
    <t>MANGAS DE PALPACION TRANSRECTAL  DESECHABLES ULTRA SENSIBLES PAQUETE, CAJA X 100 UND</t>
  </si>
  <si>
    <t>CAJA X 100 UNIDADES</t>
  </si>
  <si>
    <t>MANGAS DE PALPACION TRASNRECTAL PAQUETE, LATEX BOLSA 50  UND</t>
  </si>
  <si>
    <t>BOLSA X 50 UNIDADES</t>
  </si>
  <si>
    <t>SUPLEMENTO ALIMENTICIO CON LA SIGUIENTE COMPOSICIÓN CONTENIDO, VITAMINA A 60.000 UI, VITAMINA E 550 UI, VITAMINA C 2.000 UI, VITAMINA B6 80 MG, BIOTINA 3.500 MG, METIONINA 50 G, LISINA 30 G, LECITINA 12 G, AZUFRE 8.000 MG, ZINC 6.500 MG, SELENIO 0.5 MG, HUMEDAD 8 %, ACIDO OLÉICO 3.6 %, ACIDO LINOLÉICO 7.6 %, ACIDO LINOLÉNICO 1.0 %, ACIDO ESTEÁRICO 0.6 %, ACIDO PALMÍTICO 1.24 %, GRASA 20 %, EXCIPIENTES CSP 1.000 G. PRESENTACION BALDE DE 2 KG (CON 2 BOLSAS CONTENIENDO 1 KG CADA UNA).</t>
  </si>
  <si>
    <t>BALDE</t>
  </si>
  <si>
    <t>ANESTESICO</t>
  </si>
  <si>
    <t>MEDICAMENTO ANESTÉSICO LOCAL DE ACCIÓN RÁPIDA Y PROLONGADA PARA PRODUCIR ANESTESIA EPIDURAL, ANESTESIA POR INFILTRACIÓN Y BLOQUEO DE LA CONDUCTIVIDAD NERVIOSA A NIVEL REGIONAL. CON LA SIGUIENTE COMPOSICION: LIDOCAÍNA CLORHIDRATO 20 MG EXCIPIENTES CSP 1 ML.PRESENTACION FRASCO POR 50 ML.</t>
  </si>
  <si>
    <t>ANALGESICOS Y DESINFLAMATORIOS</t>
  </si>
  <si>
    <t>ANALGÉSICO, ANTIPIRÉTICO Y ANTIINFLAMATORIO, CON LA SIGUIENTE COMPOSICION MELOXICAM 2,0 G, EXCIPIENTE C.S.P. 100,0 ML. PRESENTACIÓN FRASCO POR 50 ML</t>
  </si>
  <si>
    <t>SISTEMA DIGESTIVO</t>
  </si>
  <si>
    <t>MEDICAMENTO ANTIFLATULENTO, ANTIESPUMANTE, QUE ESTÁ ESPECIALMENTE INDICADO EN LOS PROCESOS DE TIMPANISMO O METEORISMO, PRINCIPALMENTE DEBIDOS A LA INGESTIÓN DE FORRAJE VERDE RECALENTADO, MUY TIERNO O FERMENTADO.CON LA SIGUIENTE COMPOSICION: DIMETIL-POLISILOXANO USP 30 G, EXCIPIENTES 100 ML.PRESENTACION X 120 ML</t>
  </si>
  <si>
    <t>CORTICOIDES</t>
  </si>
  <si>
    <t>MEDICAMENTO ANTIINFLAMATORIO, CORTICOSTEROIDE SINTÉTICO DE MÁXIMA POTENCIA ANTIINFLAMATORIA Y GLUCONEOGÉNICA Y MÍNIMO EFECTO MINERALOCORTICOIDE, DE DURACIÓN LARGA, EFICAZ EN EL TRATAMIENTO DE ENFERMEDADES EN LAS QUE DEBE CONTROLARSE INFLAMACIÓN, DOLOR Y PRURITO. CON LA SIGUIENTE COMPOSICION BETAMETASONA SODIO FOSFATO 2 MG VEHÍCULO ESTÉRIL CSP 1 ML .PRESENTACION FRASCO POR  20ML.</t>
  </si>
  <si>
    <t>FRASCO X 20 ML</t>
  </si>
  <si>
    <t>ANTISEPTICOS Y DESINFECTANTES</t>
  </si>
  <si>
    <t xml:space="preserve">MEDICAMENTO ANTISÉPTICO Y DESINFECTANTE PARA EL CASCO, CONTROLAR Y TRATAR AFECCIONES EN LOS CASCOS Y PEZUÑAS PRODUCIDAS POR HONGOS Y BACTERIAS EN ÉPOCAS HÚMEDAS; ENDURECER CASCOS Y PEZUÑAS CUANDO EXISTE REBLANDECIMIENTO Y PARA EL TRATAMIENTO DE LAS LESIONES EN LOS CASCOS Y PEZUÑAS CAUSADAS POR LA ESTOMATITIS. CON LA SIGUIEN TE COMPOSICION: TRINITROFENOL 0.31 G, ÁCIDO ACÉTICO 2.78 G,FORMALDEHIDO SOLUCIÓN 6.18 G VEHÍCULO CSP 100 ML, PRESENTACION  FRASCO POR LITRO </t>
  </si>
  <si>
    <t>MEDICAMENTO ANTIULCEROSO RANITIDINA (CLORHIDRATO) EN CONCENTRACION 50 MG/ 2ML DE BASE SOLUCION INYECTABLE, GASTROINTESTOINAL Y METABOLISMO. PRESENTACION X AMPOLLA  2ML</t>
  </si>
  <si>
    <t>AMPOLLA 2ML</t>
  </si>
  <si>
    <t>MEDICAMENTO DEL GRUPO VITAMINAS-MINERALES Y NUTRIENTES CON LA SIGUIENTE COMPOSICIÓN: TIAMINA 100,00 MG,RIBOFLAVINA 5 FOSFATO SÓDICO 22,00 MG,PIRIDOXINA HCL 1,10 MG,CIANOCOBALAMINA 0,84 MG NIACINAMIDA 0,34 MG,ÁCIDO PANTOTÉNICO 0,155 MG,BIOTINA 1,13 MG EXCIPIENTE C.S.P 1ML EN PRESENTACIÓN X  4000 ML.</t>
  </si>
  <si>
    <t xml:space="preserve">MEDICAMENTOS ANTISÉPTICO Y HEMOSTÁTICO DE USO EXTERNO. DESINFECTANTE CON AMPLIO ESPECTRO DE ACCIÓN MICROBICIDA, PARA LA DESINFECCIÓN DE HERIDAS Y SUPERFICIES QUIRÚRGICAS, CON LA SIGUIENTE COMPOSICIÓN:PERÓXIDO DE HIDROGENO 50% 6 G,VEHÍCULO C.SP.100 ML PRESENTACION X GALON </t>
  </si>
  <si>
    <t>MEDICAMENTOS MULTIVITAMINICO, COMPLEJO VITAMÍNICO MINERAL CON ATP QUE SIRVE COMO RECONSTITUYENTE MUSCULAR EN SOLUCIÓN INYECTABLE, ES UNA COMBINACIÓN DE ATP CON POTASIO, MAGNESIO, SODIO, SELENIO Y VITAMINA B12, LISTA PARA USAR, QUE PUEDE AYUDAR A AUMENTAR LA CAPACIDAD DE TRABAJO Y RESISTENCIA A LA FATIGA EN ANIMALES DE TRABAJO. CON LA SIGUIENTE COMPOSICION: ADENOSÍN TRIFOSFATO (ATP)  0,1 G,ASPARTATO DE MAGNESIO  1,5 G,ASPARTATO DE POTASIO  1,0 G, SELENITO DE SODIO  0,10 MG,VITAMINA B12  0,05 G, EXCIPIENTES C.S.P  100 ML.PRESENTACION  X 250 ML.</t>
  </si>
  <si>
    <t>MEDICAMENTOS DEL GRUPO  DIURÉTICO Y ANTIHIPERTENSIVO CON LA SIGUIENTE COMPOSICIÓN FUROSEMIDA 50 MG EXCIPIENTES 1 ML, EN PRESENTACIÓN FRASCO POR 50ML</t>
  </si>
  <si>
    <t>SISTEMA RESPITARORIO</t>
  </si>
  <si>
    <t xml:space="preserve">MEDICAMENTOS DEL GRUPO ANALÉPTICO ESTIMULANTE RESPIRATORIO, DE ACUERDO LA SIGUIENTE COMPOSICIÓN: DOXAPRAM, CLORHIDRATO…. 20 MG.EXCIPIENTES C.S. 1 ML.PRESENTACIÓN FRASCO POR 10 ML. </t>
  </si>
  <si>
    <t>ANTIHISTAMINICOS</t>
  </si>
  <si>
    <t>MEDICAMENTOS DEL GRUPO ANTIHISTAMÍNICO  INDICADO EN TODAS AQUELLAS AFECCIONES ORIGINADAS POR UNA LIBERACIÓN EXCESIVA DE HISTAMINA  CON LA SIGUIENTE COMPOSICIÓN: DIFENHIDRAMINA CLORHIDRATO 25 MG,EXCIPIENTES CSP 1 ML, EN PRESENTACIÓN FRASCO POR  50ML</t>
  </si>
  <si>
    <t xml:space="preserve">MEDICAMENTOS DEL GRUPO ANTIINFECCIOSOS ANTIBACTERIANOS CON LA SIGUIENTE COMPOSICIÓN OXITETRACICLINA, BASE ( COMO CLORHIDRATO) 100 MG, EXCIPIENTES C.S.P 1 ML, PRESENTACIÓN FRASCO  500 ML. </t>
  </si>
  <si>
    <t>MEDICAMENTOS DEL GRUPO ANTIINFLAMATORIOS NO ESTEROIDEOS Y ANTIRREUMÁTICOS CON LA SIGUIENTE COMPOSICIÓN DIPIRONA 500 MG, EXCIPIENTES C.S.P 1 ML, EN PRESENTACIÓN X 50ML</t>
  </si>
  <si>
    <t xml:space="preserve">MEDICAMENTOS DEL GRUPO ANTIINFLAMATORIOS NO ESTEROIDEOS Y ANTIRREUMÁTICOS CON LA SIGUIENTE COMPOSICIÓN: MENTOL 1.0 G, ALCANFOR 5.0 G; GUAYACOL 3.0 .G; SALICILATO DE METILO 10.0G ; TREMENTINA 3.0G EXCIPIENTES 100.0 G ,  UNGÜENTO X FRASCO POR 350 GRS </t>
  </si>
  <si>
    <t>COLERETICO</t>
  </si>
  <si>
    <t>MEDICAMENTOS DEL GRUPO COLERÉTICO, COLAGOGO, NORMALIZADOR DEL FUNCIONAMIENTO GÁSTRICO, DUODENAL Y BILIAR, INDICADO EN AQUELLAS SITUACIONES EN QUE SE REQUIERE UNA ESTIMULACIÓN DE LAS SECRECIONES DIGESTIVAS. CON LA SIGUIENTE COMPOSICIÓN: CADA ML CONTIENE: MEMBUTONE 100 MG, EXCIPIENTES C.S.P. 1 ML  EN PRESENTACIÓN FRASCO POR 100 ML</t>
  </si>
  <si>
    <t>LIQUIDOS Y ELECTROLITOS</t>
  </si>
  <si>
    <t xml:space="preserve">MEDICAMENTOS DEL GRUPO LÍQUIDOS Y ELECTROLITOS QUE CONTENGA LA SIGUIENTE COMPOSICIÓN: CADA 100 ML CONTIENE: CLORURO DE SODIO USP 900 MG, AGUA PARA INYECCION CSP PH APROX 5.0MEG/L APROX SODIO-154 CLORURO -154 MOSM/L APROX 308.PRESENTACIÓN X 1000 ML </t>
  </si>
  <si>
    <t xml:space="preserve">MEDICAMENTOS DEL GRUPO LÍQUIDOS Y ELECTROLITOS QUE CONTENGA LA SIGUIENTE COMPOSICIÓN: CADA 100 ML CONTIENE: CLORURO DE SODIO USP 900 MG, AGUA PARA INYECCION..PRESENTACIÓN BOLSA  POR 500 ML </t>
  </si>
  <si>
    <t xml:space="preserve">MEDICAMENTOS DEL GRUPO LÍQUIDOS Y ELECTROLITOS QUE CONTENGA LA SIGUIENTE COMPOSICIÓN: DEXTROSA HIDRATADA U.S.P. 5 G (GLUCOSA HIDRATADA U.S.P. 5 G), C.S.P PH APROX. 4.5 MOSM/L APROX. 252, EN SOLUCIÓN INYECTABLE AL 5%,PRESENTACIÓN BOLSA POR  500 ML </t>
  </si>
  <si>
    <t xml:space="preserve">MEDICAMENTOS DEL GRUPO LÍQUIDOS Y ELECTROLITOS, CADA 100 ML CONTIENE:  CLORURO DE SODIO, USP,600 MG, LACTATO DE SODIO 310 MG, CLORUORO DE POTASIO USP 30MG. CLORURO DE CALCIO USP 20 MG, AGUA PARA INYECCION CSP, PH APROXIMADO 6,5 MEQ/L, APROX SODIO-130, POTASIO-4,CALCIO-3,CLORURO-109, LACTATO-28, MOSM/L APROX 272 , PRESENTACIÓN X 1000 ML </t>
  </si>
  <si>
    <t>BOLSA X 1000 CC</t>
  </si>
  <si>
    <t xml:space="preserve">MEDICAMENTOS DEL GRUPO LÍQUIDOS Y ELECTROLITOS, SOLUCIÓN DE CLORURO DE SODIO, USP, 0,60 GR, MAS CLORURO DE POTASIO USP, 0,03 GR, MAS CLORURO DE CALCIO USP, 0,02 GR, MAS LACTATO DE SODIO USP, 0,31 GR, MOSM POR LITRO 272, PRESENTACIÓN BOLSA POR  3000 CC. </t>
  </si>
  <si>
    <t>BOLSA X 3000 CC</t>
  </si>
  <si>
    <t>ORGANOS DE LOS SENTIDOS</t>
  </si>
  <si>
    <t xml:space="preserve">MEDICAMENTOS DEL GRUPO ÓRGANOS DE LOS SENTIDOS, INDICADO PARA EFECTUAR LA LIMPIEZA Y MANTENIMIENTO DEL BUEN ESTADO DEL CANAL AUDITIVO CORTICOIDES QUE CONTENGA LA SIGUIENTE COMPOSICIÓN: GLICERINA CARBONATADA, PRESENTACIÓN FRASCO X 500 ML. </t>
  </si>
  <si>
    <t>FRASCO X 500 ML</t>
  </si>
  <si>
    <t xml:space="preserve">MEDICAMENTOS DEL GRUPO ÓRGANOS DE LOS SENTIDOS, OJOS, CORTICOIDES QUE CONTENGA LA SIGUIENTE COMPOSICIÓN: NEOMICINA SULFATO 500 MG, PREDNISOLONA SODIO FOSFATO 144 MG, CLOROBUTANOL 500 MG, EXCIPIENTES C.S.P. 100 ML , PRESENTACIÓN FRASCO GOTERO POR 10 ML </t>
  </si>
  <si>
    <t xml:space="preserve">TUBO </t>
  </si>
  <si>
    <t>LARVICIDA, INSECTICIDA, ACARICIDA, BACTERIOSTÁTICO, ANTISÉPTICO, REPELENTE Y CICATRIZANTE, CON LA SIGUIENTE COMPOSICION: PROPOXUR 0.303  G, COUMAPHOS 0.454  G, SULFANILAMIDA 0.757  G, EXCIPIENTES CSP 100 ML. PRESENTACION LATA DE AEROSOL POR 300 ML</t>
  </si>
  <si>
    <t>LATA</t>
  </si>
  <si>
    <t xml:space="preserve">MEDICAMENTOS DEL GRUPO PIEL Y MUCOSAS, MEDICACIÓN DERMATOLÓGICA, ANTIPARASITARIOS EXTERNOS CON LA SIGUIENTE COMPOSICIÓN CLORPIRIFOS 50.0G, VIOLETA DE GENCIANA 3,0G , EXCIPIENTES ETANOL, PROPILENGLICOL, ACEITE DE PINO, ACEITE DE CITRONELLA, GAS PROPELENTE ( BUTANO/ISOBUTANO/PROPANO), CSP. 1000 ML PRESENTACIÓN SPRAY POR 400 ML </t>
  </si>
  <si>
    <t>MEDICAMENTOS DEL GRUPO PIEL Y MUCOSAS, MEDICACIÓN DERMATOLÓGICA, ANTIPARASITARIOS EXTERNOS CON LA SIGUIENTE COMPOSICIÓN DICLORVOS (P.D.V.P.) 1.0 G, EXCIPIENTES  C.S.P 100 G, PRESENTACIÓN FRASCO POR 400 GRS.</t>
  </si>
  <si>
    <t>MEDICAMENTOS DEL GRUPO PIEL Y MUCOSAS, MEDICACIÓN DERMATOLÓGICA, ANTIPARASITARIOS EXTERNOS CON LA SIGUIENTE COMPOSICIÓN TRICLORFÓN 3 G,FENOL 1 G,EXCIPIENTES CSP 100 G, PRESENTACIÓN FRASCO POR 220 GRS.</t>
  </si>
  <si>
    <t>CICATRIZANTE, ANTISÉPTICO, BACTERICIDA, FUNGICIDA, VIRICIDA, ANTIPROTOZOARIO, ANTIMICROBIANO, CON LA SIGUIENTE COMPOSICION ÁCIDO HIPOCLOROSO 0,045 ML, EXCIPIENTES C.S.P 100 ML. PRESENTACIÓN FRASCO POR 500 ML</t>
  </si>
  <si>
    <t xml:space="preserve">MEDICAMENTOS DEL GRUPO PIEL Y MUCOSAS, MEDICACIÓN DERMATOLÓGICA, ANTISÉPTICOS Y DESINFECTANTES EN LA SIGUIENTE COMPOSICIÓN: VIOLETA DE GENCIANA 0.5 G,FENOL USP 1,0 G,ÁCIDO TÁNICO 0.5 G,ACEITE DE PINO 3.1 G,EXCIPIENTES CSP 100 ML. PRESENTACION FRASCO POR 120 ML </t>
  </si>
  <si>
    <t>ANTISÉPTICO, REPELENTE Y CICATRIZANTE, CON LA SIGUIENTE COMPOSICION VIOLETA DE GENCIANA 0.8 G, ÁCIDO TÁNICO 1.0 G, FENOL 0.5 G, ACEITE DE PINO 3.2 G, ALCOHOL ETÍLICO CSP 100 ML. PRESENTACION FRASCO PLÁSTICO X 120 ML CON VÁLVULA ATOMIZADORA.</t>
  </si>
  <si>
    <t>MEDICAMENTOS DEL GRUPO PIEL Y MUCOSAS, MEDICACIÓN DERMATOLÓGICA, ANTISÉPTICOS Y DESINFECTANTES EN LA SIGUIENTE COMPOSICIÓN:ALQUITRÁN DE HULLA 88 G, SOLVESSO 7G, ,FORMOL LÍQUIDO 5 G, PRESENTACION LATA POR  250 GRAMOS</t>
  </si>
  <si>
    <t xml:space="preserve">LATA </t>
  </si>
  <si>
    <t>ANTISEPTICOS Y DESNFECTANTES</t>
  </si>
  <si>
    <t>MEDICAMENTOS DEL GRUPO PIEL Y MUCOSAS, MEDICACIÓN DERMATOLÓGICA, ANTISÉPTICOS Y DESINFECTANTES EN LA SIGUIENTE COMPOSICIÓN:CLORHEXIDINA DIGLUCONATO 0.5 G EXCIPIENTES C.S.P 100,0 ML  ,GARRAFA POR 5 LITROS</t>
  </si>
  <si>
    <t>MEDICAMENTOS DEL GRUPO PIEL Y MUCOSAS, MEDICACIÓN DERMATOLÓGICA, ANTISÉPTICOS Y DESINFECTANTES EN LA SIGUIENTE COMPOSICIÓN: FENOL  (CREOSOTA SBT 30/18L)15G  EXCIPIENTES ( AGUA) C.S.P. 100 ML , PRESENTACIÓN FRASCO TIPO TAMBOR POR 3800 ML.</t>
  </si>
  <si>
    <t>GEL DE CELULOSA, SOLUBLE EN AGUA, INCOLORO E INODORO PARA LUBRICACIÓN DEL CANAL DEL PARTO, MANGAS E INSTRUMENTOS OBSTÉTRICOS, COMPUESTO POR METHOCEL, PRESENTACION GARRAFA POR 3.750 ML</t>
  </si>
  <si>
    <t>MEDICAMENTOS DEL GRUPO PIEL Y MUCOSAS, MEDICACIÓN DERMATOLÓGICA, CICATRIZANTE DE SUPERFICIE CON LA SIGUIENTE COMPOSICIÓN BACITRACINA DE ZINC 675.5 MG NEOMICINA 500 MG,OXIDO DE ZINC 15 G,EXCIPIENTES CSP 100 G, UNGÜENTO EN PRESENTACIÓN FRASCO POR 300 GR</t>
  </si>
  <si>
    <t xml:space="preserve">MEDICAMENTOS DEL GRUPO PIEL Y MUCOSAS, MEDICACIÓN DERMATOLÓGICA, DEMÁS PREPARACIONES DERMATOLÓGICAS CON LA SIGUIENTE COMPOSICIÓN ALANTOÍNA 2GR SULFANILAMIDA 6 GR, OXIDO DE ZINC 15 G, SUBNITRATO DE BISMUTO 1 GR, EXCIPIENTES C.S.P. 100 G, PRESENTACIÓN: UNGÜENTO FRASCO POR 100GR. </t>
  </si>
  <si>
    <t>ANESTESIA</t>
  </si>
  <si>
    <t xml:space="preserve">MEDICAMENTOS DEL GRUPO SISTEMA NERVIOSO CENTRAL Y PERIFÉRICO, ANALGÉSICOS GENERALES EN INTERVENCIONES QUIRURGICAS DE HASTA DOS HORAA DE DURACION,CONTIENE LA SIGUIENTE COMPOSICIÓN:  KETAMINA BASE (COMO CLORHIDRATO): 50 MG,,EXCIPIENTES C.S.P.: 1 ML, PRESENTACION FRASCO POR 50 ML </t>
  </si>
  <si>
    <t xml:space="preserve">MEDICAMENTOS DEL GRUPO SISTEMA NERVIOSO CENTRAL Y PERIFÉRICO, ANALGÉSICOS GENERALES EN INTERVENCIONES QUIRURGICAS DE HASTA DOS HORAS DE DURACION,CONTIENE LA SIGUIENTE COMPOSICIÓN: ACEPROMAZINA MALEATO 10 MG EXCIPIENTES C.S.P 1 ML. , PRESENTACIÓN FRASCO POR 10 ML. </t>
  </si>
  <si>
    <t>SISTEMA CARDIOVASCULAR</t>
  </si>
  <si>
    <t xml:space="preserve">MEDICAMENTOS INDICADA PARA EL TRATAMIENTO DE LA HIPOTENSIÓN, LAS IRREGULARIDADES CARDÍACAS Y LA BRONCO-CONSTRICCIÓN QUE SE PRESENTA DURANTE EL SHOCK ANAFILÁCTICO AGUDO  CON LA SIGUIENTE COMPOSICIÓN: EPINEFRINA (ADRENALINA) BASE 1 MG (1:1000) EXCIPIENTES C.S. PRESENTACIÓN  FRASCO POR 20 ML. </t>
  </si>
  <si>
    <t>RELAJANTE MUSCULAR</t>
  </si>
  <si>
    <t>MEDICAMENTOS PARA USO RELAJANTE MUSCULAR COADYUVANTE EN ANESTESIA DE ACCIÓN CENTRAL, COADYUVANTE EN ANESTESIA PARA EQUINOS Y BOVINOS. AUMENTA LA POTENCIA DE AGENTES PREANESTÉSICOS Y BARBITÚRICOS. AGENTE BLOQUEADOR INTERNEURAL.CON LA SIGUIENTE COMPOSICION:GUAYACOLATO DE GLICERILO 50 MG DEXTROSA 50 MG.PRESENTACION FRASCO POR 500 ML.</t>
  </si>
  <si>
    <t>ANTIBIÓTICO DE AMPLIO ESPECTRO PARA EL TRATAMIENTO DE INFECCIONES UTERINAS, CON LA SIGUIENTE COMPOSICIÓN SULFADIAZINA  4,0 G, TRIMETOPRIM 0,8 G, EXCIPIENTES C.S.P 100 ML. PRESENTACIÓN JERINGA 30 ML</t>
  </si>
  <si>
    <t xml:space="preserve">MULTIVITAMINICO A BASE DE MINERALES INYECTABLES QUE CONTIENE: FOSFORILCOLAMINA 100 MG SULFATO DE ZINC 13,19 MG YODURO DE POTASIO 20 MG SELENITO DE SODIO 0.22 MG VEHICULO C.S.P 1 ML , PRESENTACION FRASCO POR 250 ML </t>
  </si>
  <si>
    <t>NITROGENO LIQUIDO, POR LITRO</t>
  </si>
  <si>
    <t>LITRO</t>
  </si>
  <si>
    <t>SISTEMA GASTROINTESTINAL</t>
  </si>
  <si>
    <t>MEDICAMENTO INHIBIDOR DE LA BOMBA DE PROTONES EN FORMA DE PASTA ORAL CONTIENE: OMEPRAZOL SODICO 2,4GR EXCIPIENTES C.S.P 6,4 GR. PRESENTACION JERINGA PLASTICA 6.4 GR, CAJA POR 7 JERINGAS.</t>
  </si>
  <si>
    <t>PLAGUICIDA</t>
  </si>
  <si>
    <t>PLAGUICIDA, COMPUESTO POR CIPERMETRINA 15 G, EXCIPIENTES C.S.P 100 ML. PRESENTACION FRASCO POR 1.000 ML</t>
  </si>
  <si>
    <t>TRATAMIENTO PARA EQUINOS TODOS TIPOS DE CRIN, TODAS LAS RAZAS, TODAS LAS EDADES. CON LA SIGUIENTE COMPOSICION:  LAUREL ETER SULFATO DE SODIO 12,50 G, DIETANOLAMINA DE ACIDOS GRASO DE COCO 3,5 G, IRGASAN DP 300 0,20 G. PRESENTACION GARRAFA POR 2 LITROS</t>
  </si>
  <si>
    <t>VASELINA PURA  60 GRAMOS</t>
  </si>
  <si>
    <t>TARRO POR 60 GRAMOS</t>
  </si>
  <si>
    <t>ACEITE DE CANOLA PARA USO EQUINO COMO SUPLEMENTO ENERGÉTICO NATURAL CON EXCELENTE BALANCE DE ÁCIDOS GRASOS ESENCIALES OMEGA 3-6-9, VITAMINA E Y ANTIOXIDANTES IDEAL PARA TODOS LOS EQUINOS, EN ETAPA DE CRECIMIENTO, CABALLOS ADULTOS, YEGUAS EN GESTACIÓN, LACTANCIA Y CONVALECENCIA.VITAMINA E 11.30 UI/100 GR. GRASA TORAL MÍNIMO 99%. ENERGÍA BRUTA 8,9 MCAL/KG. HUMEDAD MÁXIMO 0,5 %. PRESENTACIÓN GALON POR 4 LITROS</t>
  </si>
  <si>
    <t>MEDICAMENTO ANTIBIÓTICO INYECTABLE DE AMPLIO ESPECTRO PARA EL TRATAMIENTO DE ENFERMEDADES RESPIRATORIAS,CON LA SIGUIENTE COMPOSICION: CADA ML DEL PRODUCTO RECONSTITUIDO CONTIENE: CEFTIOFUR (COMO CLORHIDRATO) 50 MG,EXCIPIENTES CSP 1 ML, PRESENTACION FRASCO DE 4 G ACOMPAÑADO DE DILUENTE POR 80 ML</t>
  </si>
  <si>
    <t>ANTIBIOTICO INYECTABLE DE AMPLIO ESPECTRO MOLÉCULA BASTANTE ÚTIL Y EFECTIVA EN EL TRATAMIENTO DE LA INFECCIONES DE LAS ESPECIES DOMÉSTICAS. CON LA SIGUIENTE COMPOSICION: AMPICILINA ANHIDRA. 100 MG  . EXCIPIENTES C.S.P. 1 ML, PRESENTACION FRASCO 80 ML .</t>
  </si>
  <si>
    <t>PRODUCTOS METALICOS  VETERINARIO EQUINOS GMSIL</t>
  </si>
  <si>
    <t>CAJAS</t>
  </si>
  <si>
    <t>AGUJAS DESECHABLES CAJA X CALIBRE 16 GX11/2", PLASTICO Y METAL</t>
  </si>
  <si>
    <t>CAJA X 100</t>
  </si>
  <si>
    <t>AGUJAS DESECHABLES CAJA X CALIBRE 18 GX11/2", PLASTICO Y METAL</t>
  </si>
  <si>
    <t>CATETER INTRAVENOSO</t>
  </si>
  <si>
    <t>CATETER INTRAVENOSO G (YELCO) UND, NO. 14 G ,AGUJA PARA APLICACIÓN DE SUERO EN LA VENA</t>
  </si>
  <si>
    <t>CATETER INTRAVENOSO G (YELCO) UND, NO. 16 G ,AGUJA PARA APLICACIÓN DE SUERO EN LA VENA</t>
  </si>
  <si>
    <t>HOJAS DE BISTURI</t>
  </si>
  <si>
    <t xml:space="preserve">HOJAS DEL BISTURÍ, NO. 20 EN ACERO INOXIDABLE, EN CAJA POR 100 UNIDADES. </t>
  </si>
  <si>
    <t xml:space="preserve">INSTRUMENTO DE LABORATORIO QUE SE EMPLEA PARA REALIZAR ENSAYOS O PRUEBAS DE ACUERDO A LA SIGUIENTE DESCRIPCIÓN: MICROTUBO CON ANTICOAGULANTE TAPA LILA, PRESENTACION BOLSA  X 100 UNIDADES </t>
  </si>
  <si>
    <t>BOLSA X 100 UND</t>
  </si>
  <si>
    <t>MATERIAL SUTURAS</t>
  </si>
  <si>
    <t xml:space="preserve">INSTRUMENTO DE LABORATORIO QUE SE EMPLEA PARA REALIZAR SUTURAS DE ACUERDO A LA SIGUIENTE DESCRIPCIÓN: NYLON 25,6 LB, PRESENTACION  POR UNIDAD  </t>
  </si>
  <si>
    <t xml:space="preserve">JERINGA  CON AGUJA, DE 2 PARTES, DIMENSIONES DE 1 CC. </t>
  </si>
  <si>
    <t xml:space="preserve">JERINGA  CON AGUJA, DE 2 PARTES, DIMENSIONES DE 2 CC. </t>
  </si>
  <si>
    <t>JERINGA DESECHABLE X 20 ML</t>
  </si>
  <si>
    <t>CAJA POR 50 UNIDADES</t>
  </si>
  <si>
    <t>JERINGA DESECHABLE X 5 ML</t>
  </si>
  <si>
    <t>CAJA POR 100 UNIDADES</t>
  </si>
  <si>
    <t>JERINGA INSULINA DE POLIPROPILENO 1 ML</t>
  </si>
  <si>
    <t>JERINGA UND X 2 ML, PLASTICO</t>
  </si>
  <si>
    <t>JERINGAS DESECHABLES CON AGUJA, DE 2 PARTES DE 10 CC</t>
  </si>
  <si>
    <t>JERINGAS DESECHABLES CON AGUJA, DE 2 PARTES DE 3 CC</t>
  </si>
  <si>
    <t>JERINGAS DESECHABLES CON AGUJA, DE 2 PARTES DE 60 CC</t>
  </si>
  <si>
    <t>CAJA X 25 UNIDADES</t>
  </si>
  <si>
    <t>SUTURA RECUBIERTA (POLIGLACTINA 910) SUTURA QUIRÚRGICA SINTETICA, ESTERIL Y ABSORBIBLE, COMPUESTA POR UN COPOLÍMERO A BASE DE 90% GLICOLIDA Y 10% DE L-LACTIDA, INDICADA PARA APROXIMACIÓN Y/O LUGADURAS EN TEJIDOS BLANDOS EN GENERAL. CAJA POR 12 UNIDADES N # 1/0</t>
  </si>
  <si>
    <t>CAJA X 12 UNIDADES</t>
  </si>
  <si>
    <t>SUTURA RECUBIERTA (POLIGLACTINA 910) SUTURA QUIRÚRGICA SINTETICA, ESTERIL Y ABSORBIBLE, COMPUESTA POR UN COPOLÍMERO A BASE DE 90% GLICOLIDA Y 10% DE L-LACTIDA, INDICADA PARA APROXIMACIÓN Y/O LUGADURAS EN TEJIDOS BLANDOS EN GENERAL. CAJA POR 12 UNIDADES N # 0</t>
  </si>
  <si>
    <t>SUTURA RECUBIERTA (POLIGLACTINA 910) SUTURA QUIRÚRGICA SINTETICA, ESTERIL Y ABSORBIBLE, COMPUESTA POR UN COPOLÍMERO A BASE DE 90% GLICOLIDA Y 10% DE L-LACTIDA, INDICADA PARA APROXIMACIÓN Y/O LUGADURAS EN TEJIDOS BLANDOS EN GENERAL. CAJA POR 12 UNIDADES N # 1</t>
  </si>
  <si>
    <t>SUTURA RECUBIERTA (POLIGLACTINA 910) SUTURA QUIRÚRGICA SINTETICA, ESTERIL Y ABSORBIBLE, COMPUESTA POR UN COPOLÍMERO A BASE DE 90% GLICOLIDA Y 10% DE L-LACTIDA, INDICADA PARA APROXIMACIÓN Y/O LUGADURAS EN TEJIDOS BLANDOS EN GENERAL. CAJA POR 12 UNIDADES N # 2</t>
  </si>
  <si>
    <t>SUTURA RECUBIERTA (POLIGLACTINA 910) SUTURA QUIRÚRGICA SINTETICA, ESTERIL Y ABSORBIBLE, COMPUESTA POR UN COPOLÍMERO A BASE DE 90% GLICOLIDA Y 10% DE L-LACTIDA, INDICADA PARA APROXIMACIÓN Y/O LUGADURAS EN TEJIDOS BLANDOS EN GENERAL. CAJA POR 12 UNIDADES N # 3</t>
  </si>
  <si>
    <t>SUTURA RECUBIERTA (POLIGLACTINA 910) SUTURA QUIRÚRGICA SINTETICA, ESTERIL Y ABSORBIBLE, COMPUESTA POR UN COPOLÍMERO A BASE DE 90% GLICOLIDA Y 10% DE L-LACTIDA, INDICADA PARA APROXIMACIÓN Y/O LUGADURAS EN TEJIDOS BLANDOS EN GENERAL. CAJA POR 12 UNIDADES NUMERO 2/0</t>
  </si>
  <si>
    <t>PLANTILLA TERAPÉUTICA CON SOPORTE DE RANILLA FABRICADA EN POLIURETANO DE ALTA CALIDAD, PROTEGE DE OBJETOS FILOSOS EN EL SUELO Y ALTOS IMPACTOS.ESPECIALMENTE DISEÑADA PARA DAR SOPORTE A LA RANILLA, EN CASOS DE CABALLOS CON SUELAS MUY DELGADAS O DEFICIENCIA DE RANILLA. PAQUETE DE DOS PLANTILLAS.</t>
  </si>
  <si>
    <t>PAQUETE DE 2 PLANTILLAS</t>
  </si>
  <si>
    <t>PLANTILLA TERAPÉUTICA PLANA FABRICADA EN POLIURETANO DE ALTA CALIDAD, RESISTE IMPACTOS FUERTES.RECORTE SEGÚN TAMAÑO DEL CASCO Y HERRADURA A UTILIZAR. PAQUETE DE DOS PLANTILLAS.</t>
  </si>
  <si>
    <t xml:space="preserve">GUANTE DE EXAMEN DE LÁTEX, LEVEMENTE EMPOLVADOS, NO ESTÉRILES, DE MATERIAL DE CARTUCHO DE ALTO GRADO NATURAL, AMBIDIESTRO, SUAVE, PUÑO BARDEADO Y HIPOALÉRGICO  </t>
  </si>
  <si>
    <t>ELEMENTOS PARA EL CUIDADO DE HERIDAS A BASE DE POLIPROPILENO MONOFILAMENTO, PRESENTACION  CAL 0</t>
  </si>
  <si>
    <t>ELEMENTOS PARA EL CUIDADO DE HERIDAS Y APROXIMACION DE TEJIDOS BLANDOS, ABSORBIBLES, ANTIBACTERIANA, MONOFILAMENTO CALIBRE 1</t>
  </si>
  <si>
    <t xml:space="preserve">GUANTES DE NITRILO CAJA X 100 UNIDADES   </t>
  </si>
  <si>
    <t xml:space="preserve">CEPILLO DE CITOLOGÍA CERVICAL, CYTOBRUSH.
 </t>
  </si>
  <si>
    <t>PAQUETE DE 10 UNIDADES</t>
  </si>
  <si>
    <t>FOLEY 20FR 30 CC</t>
  </si>
  <si>
    <t>PAQUETE POR 5 UNIDADES</t>
  </si>
  <si>
    <t>FOLEY 28FR 75 CC</t>
  </si>
  <si>
    <t>SONDAS NASOGASTRICA DUODENAL TIPO LEVIN</t>
  </si>
  <si>
    <t>CATETER DE INSEMINACION PROFUNDA YEGUAS 75CC</t>
  </si>
  <si>
    <t>CATETER INSEMINACION ESTERIL, PAQUETE 20 UNIDADES</t>
  </si>
  <si>
    <t>PAQUETE</t>
  </si>
  <si>
    <t>CAMARA NEUBAWER ESPEJADA</t>
  </si>
  <si>
    <t>BOLSAS WHIRL PAK ESTERIL, PAQUETE 500 BOLSAS</t>
  </si>
  <si>
    <t xml:space="preserve">PAQUETE </t>
  </si>
  <si>
    <t>GUANTES ESTERILES 7 1/2</t>
  </si>
  <si>
    <t>CAJA X 50 UNIDADES</t>
  </si>
  <si>
    <t xml:space="preserve">SEMOVIENTES CANINOS BISUC </t>
  </si>
  <si>
    <t xml:space="preserve">PRODUCTOS DE SOSTENIMIENTO PARA  CANINOS </t>
  </si>
  <si>
    <t>CLASIFICADOR POR OBJETIVO DEL GASTO</t>
  </si>
  <si>
    <t>NOMBRE DE CUENTA</t>
  </si>
  <si>
    <t xml:space="preserve">02-02-01-002-003 </t>
  </si>
  <si>
    <t xml:space="preserve">PRODUCTOS DE MOLINERÍA ALMIDONES Y PRODUCTOS DERIVADOS DEL ALMIDÓN OTROS PRODUCTOS ALIMENTICIOS. </t>
  </si>
  <si>
    <t>CONCENTRADO PARA CANINOS I</t>
  </si>
  <si>
    <t>PROTEINA MNINIMA 25.0%,GRASA MINIMA 12,0%, FIBRA MAXINA 4.0%, HUMEDAD MAXIMA 12.0%, CENIZAS MAXIMO 9.0%, CALCIO MIN/MAX 1.1%/1.80 %,FOSFORO MIN/MAX 0,8% / 1,3%, BULTO POR 22.7 KILOGRAMOS</t>
  </si>
  <si>
    <t>CONCENTRADO PARA CANINOS II</t>
  </si>
  <si>
    <t>KILO</t>
  </si>
  <si>
    <t>MATERIAL VETERINARIO CANINOS BISUC</t>
  </si>
  <si>
    <t xml:space="preserve">02-02-01-003-005  </t>
  </si>
  <si>
    <t xml:space="preserve"> OTROS PRODUCTOS   QUÍMICOS; FIBRAS ARTIFICIALES ( O FIBRAS  INDUSTRIALES  HECHAS  POR EL HOMBRE)</t>
  </si>
  <si>
    <t>ALCOHOL</t>
  </si>
  <si>
    <t>CADA 100 ML CONTIENE 73.7 ML DE ALCOHOL ETILICO IMPOTABILIZADO AL 96%</t>
  </si>
  <si>
    <t>ANTIBIOTICO</t>
  </si>
  <si>
    <t>CADA COMPRIMIDO CONTIENE ESPIRAMICINA 150.000 UI, METRONIDAZOL 25 MG EXCIPIENTE CSP 1 COMPRIMIDO, PRESENTACION CAJA POR 20 COMPRIMIDOS</t>
  </si>
  <si>
    <t>ANTIPARASITARIO</t>
  </si>
  <si>
    <t>ANTIPARASITARIO INTERNO Y EXTERNO SOLUCIÓN SPOT -ON CADA ML CONTIENE IMIDACLOPRID 100 MG MOXIDECTINA 25 MG EXC CSP 1 ML</t>
  </si>
  <si>
    <t>PIPETA</t>
  </si>
  <si>
    <t>CANISAN F</t>
  </si>
  <si>
    <t>CADA ML CONTIENE ALBENDAZOLE (MICRONIZADO)  150 MG PRAZIQUANTEL   50 MG EXCIPIENTES C.S.P.  1 ML, PRESENTACION JERINGA 10 ML</t>
  </si>
  <si>
    <t>CREMA DERMICA  I</t>
  </si>
  <si>
    <t>CONTIENE CLORHEXIDINA DIGLUCONATO, EXTRACTO DE MENTA, CITRONELA, EXTRACTO DE PINO, EXTRATO DE CALENDULA, ALOE VERA, PRESENTACION FRASCO 200 GRAMOS</t>
  </si>
  <si>
    <t>FORTEMIL</t>
  </si>
  <si>
    <t>CADA 500 ML CONTIENE RIBOFLAVIN(B2)  20MG PYRIDOXIN HYDROCHLORIDE (B6)  15MG NICOTINAMIDE 1.000MG ACETYL D-L METHIONINE 660MG SODIUM CHLORIDE</t>
  </si>
  <si>
    <t>HEXADOG</t>
  </si>
  <si>
    <t xml:space="preserve">CADA DOSIS (1 ML) CONTIENE MÍNIMO: VIRUS MODIFICADO DE MOQUILLO, CEPA BA5 104.0, ADENOVIRUS TIPO 2 CEPA DK13 102.5, PARVOVIRUS CEPA CAG2 104.9, VIRUS DE PARAINFLUENZA CEPA CGF2004/75 104.7, RABIA  1 UI, LEPTOSPIRA CANÍCOLA *, LEPTOSPIRA ICTEROHEMORRAGIAE*.
(*C.S. PARA LA PROTECCIÓN SEGÚN LA MONOGRAFÍA 447 DE LA FARMACOPEA EUROPEA).
</t>
  </si>
  <si>
    <t>VACUNA</t>
  </si>
  <si>
    <t>JABÓN INSECTICIDA I</t>
  </si>
  <si>
    <t>CADA 90 GR CONTIENE D-FENOTRINA 0,45 GR EXCIPIENTE CSP 90 GR, BARRA 90 GRAMOS</t>
  </si>
  <si>
    <t>BARRA</t>
  </si>
  <si>
    <t>JABON PULVEX</t>
  </si>
  <si>
    <t>CONTIENE IRGASAN DP-300 0.25G EXCIPIENTES C.S.P. 100  G JABON, PRESENTACION BARRA 90 GRAMOS</t>
  </si>
  <si>
    <t>LACTATO DE RINGER</t>
  </si>
  <si>
    <t>CADA 100 ML CONTIENE CLORURO DE SODIO 600MG, CLORURO DE POTASIO 30MG, CLORURO DE CALCIO DIHIDRATO 20MG, LACTATO DE SODIO 310MG, C.S.P 100 ML X 3000, PRESENTACION BOLSA 3000 ML</t>
  </si>
  <si>
    <t>CONTIENE CLORURO DE SODIO 600 MLG, CLORURO DE POTACIO 30 MLG, CLORURO DE CALCIO DIHIDRATADO 20 MLG, LACTATO DE SODIO 310 MLG, AGUA PARA INYECTABLES C.S.P. 100 ML, PRESENTACION BOLSA 1000 ML</t>
  </si>
  <si>
    <t>POMADA ALFA</t>
  </si>
  <si>
    <t>CADA 100 GRAMOS CONTIENE MENTOL  1.0 G ALCANFOR   5.0 G GUAYACOL  3.0 G SALICILATO DE METILO  10.0 G  TREMENTINA  3.0 G EXCIPIENTES C.S.P     100.0 G, PRESENTACION TARRO 300 GRAMOS</t>
  </si>
  <si>
    <t>SHAMPOO INSECTICIDA</t>
  </si>
  <si>
    <t>CADA 100G CONTIENE: ACIDO CRESILICO  0.520 G EXCIPIENTES C.S.P. 100  G, PRESENTACION FRASCO 120 ML</t>
  </si>
  <si>
    <t>CADA 100 ML CONTIENE INGREDIENTE ACTIVO D -FENOTRINA 0,5 GR EXCIPIENTE CSP 100 ML, PRESENTACION FRASCO 230 ML.</t>
  </si>
  <si>
    <t>TABLETA MASTICABLE ANTIPULGAS</t>
  </si>
  <si>
    <t>CADA TABLETA CONTIENE SPINOSAD 1620 GR EXCIPIENTE CSP/ CBP 1 TABLETA</t>
  </si>
  <si>
    <t>PRODUCTOS METALICOS  VETERINARIO CANINOS BISUC</t>
  </si>
  <si>
    <t xml:space="preserve">02-02-01-004-008 </t>
  </si>
  <si>
    <t>APARATOS MÉDICOS INSTRUMENTOS  ÓPTICOS DE PRECISIÓN, RELOJES</t>
  </si>
  <si>
    <t>AGUJAS X 18”G”</t>
  </si>
  <si>
    <t>AGUJA HIPODERMICA DESECHABLE 18 G x  1 1/2 BD CX100 UNIDADES</t>
  </si>
  <si>
    <t>YELCO 18”G”</t>
  </si>
  <si>
    <t>CATETER JELCO CANULA DE POLIURETANO RADIOPACOCON CUBO RECTO DE POLIPROPILENO X 18G, CAJA POR 50 UNIDADES</t>
  </si>
  <si>
    <t>JERINGAS 10MM</t>
  </si>
  <si>
    <t>JERINGA DESECHABLE CON EMBOLO  FABRICADA EN PLASTICO   CAPACIDAD DE 10 ML DE LIQUIDO Y SE CALIBRA EN DECIMAS PARA MEDICIONES PRESISAS</t>
  </si>
  <si>
    <t>JERINGAS 5MM</t>
  </si>
  <si>
    <t>JERINGA DESECHABLE CON EMBOLO  FABRICADA EN PLASTICO   CAPACIDAD DE 5 ML DE LIQUIDO Y SE CALIBRA EN DECIMAS PARA MEDICIONES PRESISAS</t>
  </si>
  <si>
    <t>VENOCLISIS</t>
  </si>
  <si>
    <t>EQUIPO ELABORADO EN NATERIALES GRADO MEDICO PARA EL INGRESO VIA INTRAVENOSA; DESECHABLE, LIBRE DE PIROGENOS</t>
  </si>
  <si>
    <t>SOSTENIMIENTO CANINO GGBOY</t>
  </si>
  <si>
    <t>MATERIAL VETERINARIO CANINOS GGBOY</t>
  </si>
  <si>
    <t>PARA LA INMUNIZACIÓN ACTIVA CONTRA MOQUILLO, HEPATITIS INFECCIOSA, PARVOVIRUS, COMPLEJO RESPIRATORIO CAUSADO POR ADENOVIRUS TIPO 2 Y PARAINFLUENZA; LEPTOSPIROSIS Y RABIA CANINA. COMPOSICION: VIRUS DE MOQUILLO CANINO VIVO MODIFICADO CEPA LEDERLE, ADENOVIRUS CANINO TIPO 2 ATENUADO CEPA MANHATTAN, PARVOVIRUS CANINO ATENUADO CEPA CORNELL, PARAINFLUENZA CANINA ATENUADA CEPA MANHATTAN, LEPTOSPIRA INTERROGANS SEROVAR CANICOLA CEPA INSTITUTO PASTEURA, LEPTOSPIRA INTERROGANS SEROVAR ICTEROHAEMORRHAGIAE CEPA ATCC, VIRUS RÁBICO INACTIVADO CEPA PASTEUR VP 12, EXCIPIENTES C.S.P. PRESENTACIÓN FRASCO UNIDOSIS DE 1.5 ML.</t>
  </si>
  <si>
    <t>COADYUVANTE EN EL CONTROL Y TRATAMIENTO DE DIARREAS Y ENTERITIS NO ESPECÍFICAS, DIARREAS POR HIPERSECRECIÓN PRODUCIDA POR ENTEROTOXINAS. PROTECCIÓN DE LA MUCOSA GASTROINTESTINAL POR DISMINUCIÓN DEL PERISTALTISMO Y POR IRRITACIÓN DE TOXINAS. ANTIÁCIDO Y ANTIINFLAMATORIO. TRATAMIENTO DE DESÓRDENES GASTROINTESTINALES EN GENERAL. COMPOSICION SUBSALICILATO DE BISMUTO 1.75 G, EXCIPIENTES CSP100 ML. PRESENTACION FRASCO POR 120 ML.</t>
  </si>
  <si>
    <t>VÓMITOS DE DIVERSAS ETIOLOGÍAS, NÁUSEAS, VACIADO GÁSTRICO, ESOFAGITIS POR REFLUJO, PREPARACIÓN PARA ESTUDIOS RADIOLÓGICOS DEL TUBO DIGESTIVO. POTENTE ANTIEMETICO DE ACCION CENTRAL Y PERIFERICA CON EFECTO GASTROCINETICO A NIVEL GASTROPILORODUODENOYEYUNAL. COMPOSICION METOCLOPRAMIDA 500 MG, VEHÍCULO CSP100 ML. PRESENTACION FRASCO GOTERO POR 20 ML.</t>
  </si>
  <si>
    <t xml:space="preserve">PROBLEMAS INFECCIOSOS BACTERIANOS DE LOS SISTEMAS: DIGESTIVO: CAUSADAS POR E. COLI, SALMONELLA, PROTEUS SPP., RESPIRATORIO: CAUSADAS POR PASTEURELLA SPP, BORDETELLA SPP, KLEBSIELLA SPP., UROGENITAL: NEFRITIS, PIELONEFRITIS, CISTITIS (E. COLI, CORYNEBACTERIUM PIÓGENES, STAPHYLOCOCCUS AUREUS, STREPTOCOCCUS SPP, PSEUDOMONA AERUGINOSA).HERIDAS INFECTADAS Y SEPTICEMIAS.INFECCIONES CUTÁNEAS: DERMATITIS, PIODERMAS,(E. COLI, KLEBSIELLA SPP., STAPHYLOCOCCUS AUREUS, STREPTOCOCCUS SPP., PSEUDOMONAS AERUGINOSA)., INFECCIONES DEL CONDUCTO AUDITIVO EXTERNO: OTITIS (E. COLI, STAPHYLOCOCCUS AUREUS, STREPTOCOCCUS SPP., PSEUDOMONA AERUGINOSA). COMPOSICION ENROFLOXACINA 150 MG, EXCIPIENTES CSP1 TAB. PRESENTACION CAJA POR 10 TABLETAS
</t>
  </si>
  <si>
    <t>PRODUCTOS METALICOS  VETERINARIO CANINOS GGBOY</t>
  </si>
  <si>
    <t>SOSTENIMIENTO CANINO BAMGU</t>
  </si>
  <si>
    <t>PROTEINA MNINIMA 25.0%,GRASA MINIMA 12,0%, FIBRA MAXINA 4.0%, CALCIO MIN/MAX 1.1%/1.80 %,FOSFORO MIN/MAX 0,8% / 1,3%, CENIZAS MAXIMO 9.0% HUMEDAD MAXIMA 12.0%, BULTO POR 22.7 KILOGRAMOS</t>
  </si>
  <si>
    <t>PROTEINA MNINIMA 25.0%,GRASA MINIMA 12,0%, FIBRA MAXINA 4.0%, CALCIO MIN/MAX 1.1%/1.80 %,FOSFORO MIN/MAX 0,8% / 1,3%, CENIZAS MAXIMO 9.0% HUMEDAD MAXIMA 12.0%</t>
  </si>
  <si>
    <t>MATERIAL VETERINARIO CANINOS BAMGU</t>
  </si>
  <si>
    <t>VENDAS DE KOBAN</t>
  </si>
  <si>
    <t>VENDA AUTOADHERENTE, LIGERA, TRANSPIRABLE, ELASTICA 7.6 CM POR 4.5 CM.</t>
  </si>
  <si>
    <t>AGUA OXIGENADA</t>
  </si>
  <si>
    <t>CADA 100 ML CoNTIENE PEROXIDO DE HIDROGENO AL 50%, VEHICULO C.S.P. 100 ML</t>
  </si>
  <si>
    <t>ALGODÓN LAMINADO</t>
  </si>
  <si>
    <t>ALGODÓN PURO 100%, NO TEJIDO, UNIDO ATRAVES DE RESINA ACRILATO LAMINADO 2" X 5 YARDAS, PRESENTACION BOLSA 1000 GRAMOS</t>
  </si>
  <si>
    <t>ANTIPARASITARIO INTERNO Y EXTERNO SOLUCIÓN SPOT -ON CADA ML CONTIENE IMIDACLOPRID 100 MG MOXIDECTINA 25 MG EXC CSP 1 ML, PRESENTACION 4,0 ML.</t>
  </si>
  <si>
    <t>CLORDENT</t>
  </si>
  <si>
    <t>CADA 100 ML CONTIENE CLORHEXIDINA ACETATO 100 MG EXCIPIENTES C.S.P. 100 ML, PRESENTACION FRASCO 120 ML</t>
  </si>
  <si>
    <t>CURAGAN</t>
  </si>
  <si>
    <t>CADA 100 ML CONTIENE CIPERMETRINA HIGH CIS 1.25 G   (+/-)-?-CIANO-3-FENOCIBENCIL-(+/-)-CIS, XTRANS-3-(2,2-DICLOROVINIL)-2,2-DIMETILCICLOPROPANOCARBOXILATO        VIOLETA DE GENCIANA  0.5 G HEXAMETIL-P-ROSALINA CLORURO  EXCIPIENTES C.S.P. 100 ML</t>
  </si>
  <si>
    <t>CUTAMYCON</t>
  </si>
  <si>
    <t>CADA 100 GR CONTIENE CLOTRIMAZOL  1.0 GR NEOMICINA (COMO SULFATO)   0.5GR BETAMETASONA (COMO 17 VALERATO)   0.04 GR EXCIPIENTES C.S.P.  100 GR</t>
  </si>
  <si>
    <t>GUAYACOLATO</t>
  </si>
  <si>
    <t>CADA  ML DE SOLUCION INYECTABLE  CONTIENE GUAYACOLATO DE GLICERILO 50MG, DEXTROSA 50MG. PRESENTACION 500 ML</t>
  </si>
  <si>
    <t>JABON DERMATOLOGICO</t>
  </si>
  <si>
    <t>ANTISEPTICO, MEDICADO PARA USO  EXTERNO, COMPOSICIÓN DE CLORHEXIDINA ACETATO 0.5 GR EXCIPIENTE CSP 100 GR, BARRA 100 GRAMOS</t>
  </si>
  <si>
    <t>KETOCONAZOL</t>
  </si>
  <si>
    <t>CADA TABLETA CONTIENE KETOCONAZOL 200 MG, SOBRE POR 10 TABLETAS</t>
  </si>
  <si>
    <t>SOBRE</t>
  </si>
  <si>
    <t>MIRRAPEL CANINOS</t>
  </si>
  <si>
    <t>CONTIENE VITAMINA A 600 UI, VITAMINA E 500 UI, VITAMINA D3 60 UI, PANTOTENATO DE CALCIO 50 MG, BIOTINA 24 MCG, ZINC55. 48MCG, SELENIO 54,79 MCG, COLINA 597 MG, INOSITOL 500MG, METIONINA 200 MG, LISINA 100 MG, EPA 5000 MG, DHA 3240 MG, AA 2000 MG, ACIDO OLEAICO 260, PRESENTACION BOLSA  300 GRAMOS</t>
  </si>
  <si>
    <t>TRAUMEEL POMADA</t>
  </si>
  <si>
    <t>ARNICA MONTANA 1,5 g; CALENDULA OFICINALIS 0,45g; AMAMELIS VIRGINIANA 0,45g; ECHINACEA ANgUSTIFOLIA 0,15g; ECHINACEA PURPUREA 0,15g; CHAMOMILLA RECUTITA 0,15g; SYMPHYTUM OFFICINALE 0,1 g. BELLIS PERENNIS 0,1g; HIPIRICUM PERFORATUM 0,09 g; ACHILLEA MILLEFOLIUM 0,09g; ACONITUM NAPELLUS 0,05 g; ATROPA BELLADONNA 0,05g; MERCURIUS SOLUBILIS HAHNEMANNI 0,04g; HEPAR SULFURIS 0,025g., PRESENTACION TUBO X 50GRMS.</t>
  </si>
  <si>
    <t>YODO VETERINARIO</t>
  </si>
  <si>
    <t>CADA 100ML CONTIENE YODO METALICO 2,60 g.EXCIPIENTES 100 ML</t>
  </si>
  <si>
    <t>EXADOG</t>
  </si>
  <si>
    <t>CADA 1 MIL CONTIENE VIRUS ATENAUDOS, VIRUS  DE MOQUILLO, ADENOVIRUS CANINO - CAV2, PARVOVIRUS CANINO, VIRUS DE PARAINFLUENZA TIPO 2,  FRACCION LIQUIDA INACTIVADA (DILUYENTE), GLICOPROTEINA DE VIRUS RABICO, LEPTOSPIRA CANICOLA,  LEPTOSPIRA ICTEROHEMORRAGIAE</t>
  </si>
  <si>
    <t>PRODUCTOS METALICOS  VETERINARIO CANINOS BAMGU</t>
  </si>
  <si>
    <t>AGUJAS 16 “G”</t>
  </si>
  <si>
    <t>AGUJA HIPODERMICA DESECHABLE 16 G x  1 1/2 BD CX100 UNIDADES</t>
  </si>
  <si>
    <t>AGUJAS 21”G”</t>
  </si>
  <si>
    <t>AGUJA HIPODERMICA DESECHABLE 21 G x  1 1/2 BD CX100 UNIDADES</t>
  </si>
  <si>
    <t>YELCO 14 “G”</t>
  </si>
  <si>
    <t>CATETER JELCO CANULA DE POLIURETANO RADIOPACOCON CUBO RECTO DE POLIPROPILENO X 14G</t>
  </si>
  <si>
    <t>CATETER JELCO CANULA DE POLIURETANO RADIOPACOCON CUBO RECTO DE POLIPROPILENO X 18G</t>
  </si>
  <si>
    <t>JERINGAS 20MM</t>
  </si>
  <si>
    <t>JERINGA DESECHABLE CON EMBOLO  FABRICADA EN PLASTICO   CAPACIDAD DE 20 ML DE LIQUIDO Y SE CALIBRA EN DECIMAS PARA MEDICIONES PRESISAS</t>
  </si>
  <si>
    <t>SOSTENIMIENTO CANINO BATAR</t>
  </si>
  <si>
    <t>PROTEINA MNINIMA18.0%,GRASA MINIMA 7.0%, FIBRA MAXINA 4.1%, CALCIO MINIMO 0.80%,FOSFORO MINIMO 0.65%, CENIZAS MAXIMO 10.0% HUMEDAD MAXIMA 10.0%, BULTO POR 22.7 KILOGRAMOS</t>
  </si>
  <si>
    <t>PROTEINA MNINIMA18.0%,GRASA MINIMA 7.0%, FIBRA MAXINA 4.1%, CALCIO MINIMO 0.80%,FOSFORO MINIMO 0.65%, CENIZAS MAXIMO 10.0% HUMEDAD MAXIMA 10,0%</t>
  </si>
  <si>
    <t>MATERIAL VETERINARIO CANINOS BATAR</t>
  </si>
  <si>
    <t>ELEMENTOS</t>
  </si>
  <si>
    <t>CREOLINA</t>
  </si>
  <si>
    <t xml:space="preserve">CADA 100 ML CONTIENE FENO(CREOSOTA SBT 30/18L*) 15 G EXCIPIENTES (AGUA) C.S.P 100ML                                         </t>
  </si>
  <si>
    <t>GENTAMICINA</t>
  </si>
  <si>
    <t>CONTIENE GENTAMICINA 100 MILIGRAMOS Y EXCIPIENTES 1ML, PRESENTACION FRASCO 20 ML</t>
  </si>
  <si>
    <t>GUANTES DESECHABLES</t>
  </si>
  <si>
    <t>GUANTE FABRICADO EN LATEX NATURAL AMBIDESTRO 4 ML X 9.5", PRESENTACION CAJA X 100 UNIDADES</t>
  </si>
  <si>
    <t>PEZOSAN</t>
  </si>
  <si>
    <t>CADA 100g CONTIENE: ALANTOINA 2g; OXIDO DE ZINC 10g; LIDOCAINA 2,75g; NEOMICINA SULFATO 1g; EXCIPIENTES C.S.P 100g, PRESENTACION TARRO X 220 G</t>
  </si>
  <si>
    <t>SOLUCION SALINA</t>
  </si>
  <si>
    <t>CADA 100 ML CONTIENE DEXTROSA HIDRATADA USP 50 GR EQUIVALENTE A DEXTROSA ANHIDRA 45.5 GR AGUA PARA INYECCION CSP PH APROX 4.0 (PH AJUSTADO CON ÁCIDO CLORHÍDRICO) MOSM/L APROX 2523, PRESENTACION BOLSA 500 ML</t>
  </si>
  <si>
    <t>PRODUCTOS METALICOS  VETERINARIO CANINOS BATAR</t>
  </si>
  <si>
    <t>VALOR UNITARIO</t>
  </si>
  <si>
    <t>IVA (SI APLICA)</t>
  </si>
  <si>
    <r>
      <t>SAL PARA EQUINOS QUE CONTENGA LA SIGUIENTE COMPOSICION: CLORURO DE SODIO 56%, CALCIO MINIMO 8%, FOSFORO MINIMO 4%, AZUFRE MINIMO 1.5%, MAGNESIO MINIMO1.0%, COBRE MINIMO 0.2%, YODO MINIMO .007%, COBALTO MIMIMO0.007%, SELENIO MINIMO0.0015%, FLUOR MAXIMO 0.04%. PRESENTACION</t>
    </r>
    <r>
      <rPr>
        <sz val="8"/>
        <rFont val="Arial"/>
        <family val="2"/>
      </rPr>
      <t xml:space="preserve"> BULTO D</t>
    </r>
    <r>
      <rPr>
        <sz val="8"/>
        <color theme="1"/>
        <rFont val="Arial"/>
        <family val="2"/>
      </rPr>
      <t>E 40 KG</t>
    </r>
  </si>
  <si>
    <r>
      <t xml:space="preserve">3525499 </t>
    </r>
    <r>
      <rPr>
        <sz val="8"/>
        <color rgb="FF000000"/>
        <rFont val="Arial"/>
        <family val="2"/>
      </rPr>
      <t> </t>
    </r>
  </si>
  <si>
    <r>
      <t xml:space="preserve">EQUIPO ELABORADO EN </t>
    </r>
    <r>
      <rPr>
        <b/>
        <sz val="8"/>
        <rFont val="Arial"/>
        <family val="2"/>
      </rPr>
      <t>MATERIALES</t>
    </r>
    <r>
      <rPr>
        <sz val="8"/>
        <rFont val="Arial"/>
        <family val="2"/>
      </rPr>
      <t xml:space="preserve"> GRADO MEDICO PARA EL INGRESO VIA INTRAVENOSA; DESECHABLE, LIBRE DE PIROGENOS</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</si>
</sst>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quot;$&quot;\ * #,##0.00_);_(&quot;$&quot;\ * \(#,##0.00\);_(&quot;$&quot;\ * &quot;-&quot;??_);_(@_)"/>
    <numFmt numFmtId="43" formatCode="_(* #,##0.00_);_(* \(#,##0.00\);_(* &quot;-&quot;??_);_(@_)"/>
  </numFmts>
  <fonts count="17" x14ac:knownFonts="1">
    <font>
      <sz val="11"/>
      <color theme="1"/>
      <name val="Calibri"/>
      <family val="2"/>
      <scheme val="minor"/>
    </font>
    <font>
      <sz val="11"/>
      <color theme="1"/>
      <name val="Calibri"/>
      <family val="2"/>
      <scheme val="minor"/>
    </font>
    <font>
      <sz val="10"/>
      <name val="Arial"/>
      <family val="2"/>
    </font>
    <font>
      <b/>
      <sz val="8"/>
      <color theme="1"/>
      <name val="Arial"/>
      <family val="2"/>
    </font>
    <font>
      <sz val="8"/>
      <color theme="1"/>
      <name val="Calibri"/>
      <family val="2"/>
      <scheme val="minor"/>
    </font>
    <font>
      <b/>
      <sz val="8"/>
      <name val="Arial"/>
      <family val="2"/>
    </font>
    <font>
      <sz val="8"/>
      <color theme="1"/>
      <name val="Arial"/>
      <family val="2"/>
    </font>
    <font>
      <b/>
      <sz val="8"/>
      <color theme="1"/>
      <name val="Calibri"/>
      <family val="2"/>
      <scheme val="minor"/>
    </font>
    <font>
      <b/>
      <sz val="8"/>
      <color rgb="FF000000"/>
      <name val="Arial"/>
      <family val="2"/>
    </font>
    <font>
      <sz val="8"/>
      <name val="Arial"/>
      <family val="2"/>
    </font>
    <font>
      <sz val="8"/>
      <color rgb="FFFF0000"/>
      <name val="Arial"/>
      <family val="2"/>
    </font>
    <font>
      <b/>
      <sz val="8"/>
      <color rgb="FFFF0000"/>
      <name val="Arial"/>
      <family val="2"/>
    </font>
    <font>
      <sz val="8"/>
      <color rgb="FFFF0000"/>
      <name val="Calibri"/>
      <family val="2"/>
      <scheme val="minor"/>
    </font>
    <font>
      <sz val="8"/>
      <color rgb="FF000000"/>
      <name val="Arial"/>
      <family val="2"/>
    </font>
    <font>
      <sz val="8"/>
      <color indexed="8"/>
      <name val="Arial"/>
      <family val="2"/>
    </font>
    <font>
      <sz val="8"/>
      <color rgb="FF333333"/>
      <name val="Arial"/>
      <family val="2"/>
    </font>
    <font>
      <b/>
      <sz val="15"/>
      <color theme="1"/>
      <name val="Arial"/>
      <family val="2"/>
    </font>
  </fonts>
  <fills count="14">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5" tint="0.39997558519241921"/>
        <bgColor indexed="64"/>
      </patternFill>
    </fill>
    <fill>
      <patternFill patternType="solid">
        <fgColor rgb="FF00B0F0"/>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rgb="FFFFFF00"/>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theme="4" tint="0.59999389629810485"/>
        <bgColor indexed="64"/>
      </patternFill>
    </fill>
    <fill>
      <patternFill patternType="solid">
        <fgColor theme="9" tint="0.39997558519241921"/>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s>
  <cellStyleXfs count="8">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2" fillId="0" borderId="0"/>
  </cellStyleXfs>
  <cellXfs count="170">
    <xf numFmtId="0" fontId="0" fillId="0" borderId="0" xfId="0"/>
    <xf numFmtId="0" fontId="16" fillId="0" borderId="0" xfId="0" applyFont="1" applyAlignment="1" applyProtection="1">
      <alignment horizontal="center" vertical="center"/>
      <protection hidden="1"/>
    </xf>
    <xf numFmtId="0" fontId="4" fillId="0" borderId="0" xfId="0" applyFont="1" applyProtection="1">
      <protection hidden="1"/>
    </xf>
    <xf numFmtId="0" fontId="5" fillId="7" borderId="1" xfId="0" applyFont="1" applyFill="1" applyBorder="1" applyAlignment="1" applyProtection="1">
      <alignment horizontal="center" vertical="center"/>
      <protection hidden="1"/>
    </xf>
    <xf numFmtId="44" fontId="5" fillId="7" borderId="1" xfId="2" applyFont="1" applyFill="1" applyBorder="1" applyAlignment="1" applyProtection="1">
      <alignment horizontal="center" vertical="center"/>
      <protection hidden="1"/>
    </xf>
    <xf numFmtId="0" fontId="5" fillId="7" borderId="1" xfId="0" applyFont="1" applyFill="1" applyBorder="1" applyAlignment="1" applyProtection="1">
      <alignment horizontal="center" vertical="center"/>
      <protection hidden="1"/>
    </xf>
    <xf numFmtId="44" fontId="5" fillId="7" borderId="1" xfId="2" applyFont="1" applyFill="1" applyBorder="1" applyAlignment="1" applyProtection="1">
      <alignment vertical="center"/>
      <protection hidden="1"/>
    </xf>
    <xf numFmtId="2" fontId="5" fillId="7" borderId="1" xfId="2" applyNumberFormat="1" applyFont="1" applyFill="1" applyBorder="1" applyAlignment="1" applyProtection="1">
      <alignment vertical="center"/>
      <protection hidden="1"/>
    </xf>
    <xf numFmtId="44" fontId="4" fillId="0" borderId="1" xfId="2" applyFont="1" applyBorder="1" applyAlignment="1" applyProtection="1">
      <alignment vertical="center"/>
      <protection hidden="1"/>
    </xf>
    <xf numFmtId="2" fontId="4" fillId="0" borderId="1" xfId="2" applyNumberFormat="1" applyFont="1" applyBorder="1" applyAlignment="1" applyProtection="1">
      <alignment vertical="center"/>
      <protection hidden="1"/>
    </xf>
    <xf numFmtId="44" fontId="4" fillId="0" borderId="1" xfId="2" applyFont="1" applyBorder="1" applyAlignment="1" applyProtection="1">
      <alignment horizontal="center" vertical="center"/>
      <protection hidden="1"/>
    </xf>
    <xf numFmtId="0" fontId="4" fillId="0" borderId="1" xfId="0" applyFont="1" applyBorder="1" applyAlignment="1" applyProtection="1">
      <alignment vertical="center"/>
      <protection hidden="1"/>
    </xf>
    <xf numFmtId="0" fontId="4" fillId="0" borderId="1" xfId="0" applyFont="1" applyBorder="1" applyProtection="1">
      <protection hidden="1"/>
    </xf>
    <xf numFmtId="0" fontId="3" fillId="6" borderId="1" xfId="0" applyFont="1" applyFill="1" applyBorder="1" applyAlignment="1" applyProtection="1">
      <alignment horizontal="center" vertical="center" wrapText="1"/>
      <protection hidden="1"/>
    </xf>
    <xf numFmtId="0" fontId="3" fillId="6" borderId="1" xfId="0" applyFont="1" applyFill="1" applyBorder="1" applyAlignment="1" applyProtection="1">
      <alignment horizontal="center" vertical="center" wrapText="1"/>
      <protection hidden="1"/>
    </xf>
    <xf numFmtId="0" fontId="3" fillId="6" borderId="1" xfId="0" applyFont="1" applyFill="1" applyBorder="1" applyAlignment="1" applyProtection="1">
      <alignment vertical="center" wrapText="1"/>
      <protection hidden="1"/>
    </xf>
    <xf numFmtId="44" fontId="3" fillId="6" borderId="1" xfId="2" applyFont="1" applyFill="1" applyBorder="1" applyAlignment="1" applyProtection="1">
      <alignment vertical="center" wrapText="1"/>
      <protection hidden="1"/>
    </xf>
    <xf numFmtId="2" fontId="3" fillId="6" borderId="1" xfId="2" applyNumberFormat="1" applyFont="1" applyFill="1" applyBorder="1" applyAlignment="1" applyProtection="1">
      <alignment vertical="center" wrapText="1"/>
      <protection hidden="1"/>
    </xf>
    <xf numFmtId="0" fontId="3" fillId="0" borderId="1" xfId="0" applyFont="1" applyFill="1" applyBorder="1" applyAlignment="1" applyProtection="1">
      <alignment horizontal="center" vertical="center" wrapText="1"/>
      <protection hidden="1"/>
    </xf>
    <xf numFmtId="0" fontId="3" fillId="0" borderId="1" xfId="0" applyFont="1" applyFill="1" applyBorder="1" applyAlignment="1" applyProtection="1">
      <alignment horizontal="center" vertical="center" wrapText="1"/>
      <protection hidden="1"/>
    </xf>
    <xf numFmtId="4" fontId="6" fillId="0" borderId="1" xfId="3" applyNumberFormat="1" applyFont="1" applyFill="1" applyBorder="1" applyAlignment="1" applyProtection="1">
      <alignment vertical="center" wrapText="1"/>
      <protection hidden="1"/>
    </xf>
    <xf numFmtId="44" fontId="6" fillId="0" borderId="1" xfId="2" applyFont="1" applyFill="1" applyBorder="1" applyAlignment="1" applyProtection="1">
      <alignment vertical="center" wrapText="1"/>
      <protection hidden="1"/>
    </xf>
    <xf numFmtId="44" fontId="3" fillId="5" borderId="4" xfId="2" applyFont="1" applyFill="1" applyBorder="1" applyAlignment="1" applyProtection="1">
      <alignment vertical="center" wrapText="1"/>
      <protection hidden="1"/>
    </xf>
    <xf numFmtId="44" fontId="3" fillId="5" borderId="2" xfId="2" applyFont="1" applyFill="1" applyBorder="1" applyAlignment="1" applyProtection="1">
      <alignment vertical="center" wrapText="1"/>
      <protection hidden="1"/>
    </xf>
    <xf numFmtId="44" fontId="7" fillId="10" borderId="4" xfId="2" applyFont="1" applyFill="1" applyBorder="1" applyAlignment="1" applyProtection="1">
      <alignment vertical="center"/>
      <protection hidden="1"/>
    </xf>
    <xf numFmtId="44" fontId="7" fillId="10" borderId="2" xfId="2" applyFont="1" applyFill="1" applyBorder="1" applyAlignment="1" applyProtection="1">
      <alignment horizontal="center" vertical="center" wrapText="1"/>
      <protection hidden="1"/>
    </xf>
    <xf numFmtId="44" fontId="4" fillId="4" borderId="4" xfId="2" applyFont="1" applyFill="1" applyBorder="1" applyAlignment="1" applyProtection="1">
      <alignment vertical="center" wrapText="1"/>
      <protection hidden="1"/>
    </xf>
    <xf numFmtId="44" fontId="7" fillId="4" borderId="2" xfId="2" applyFont="1" applyFill="1" applyBorder="1" applyAlignment="1" applyProtection="1">
      <alignment horizontal="center" vertical="center" wrapText="1"/>
      <protection hidden="1"/>
    </xf>
    <xf numFmtId="0" fontId="7" fillId="2" borderId="2" xfId="0" applyFont="1" applyFill="1" applyBorder="1" applyAlignment="1" applyProtection="1">
      <alignment horizontal="center" vertical="center"/>
      <protection hidden="1"/>
    </xf>
    <xf numFmtId="0" fontId="7" fillId="2" borderId="4" xfId="0" applyFont="1" applyFill="1" applyBorder="1" applyAlignment="1" applyProtection="1">
      <alignment horizontal="center" vertical="center"/>
      <protection hidden="1"/>
    </xf>
    <xf numFmtId="0" fontId="7" fillId="2" borderId="3" xfId="0" applyFont="1" applyFill="1" applyBorder="1" applyAlignment="1" applyProtection="1">
      <alignment horizontal="center" vertical="center"/>
      <protection hidden="1"/>
    </xf>
    <xf numFmtId="0" fontId="7" fillId="13" borderId="2" xfId="0" applyFont="1" applyFill="1" applyBorder="1" applyAlignment="1" applyProtection="1">
      <alignment horizontal="center" vertical="center"/>
      <protection hidden="1"/>
    </xf>
    <xf numFmtId="0" fontId="7" fillId="13" borderId="3" xfId="0" applyFont="1" applyFill="1" applyBorder="1" applyAlignment="1" applyProtection="1">
      <alignment horizontal="center" vertical="center"/>
      <protection hidden="1"/>
    </xf>
    <xf numFmtId="0" fontId="8" fillId="6" borderId="1" xfId="0" applyFont="1" applyFill="1" applyBorder="1" applyAlignment="1" applyProtection="1">
      <alignment horizontal="center" vertical="center"/>
      <protection hidden="1"/>
    </xf>
    <xf numFmtId="0" fontId="8" fillId="6" borderId="1" xfId="0" applyFont="1" applyFill="1" applyBorder="1" applyAlignment="1" applyProtection="1">
      <alignment horizontal="center" vertical="center" wrapText="1"/>
      <protection hidden="1"/>
    </xf>
    <xf numFmtId="0" fontId="8" fillId="6" borderId="1" xfId="0" applyFont="1" applyFill="1" applyBorder="1" applyAlignment="1" applyProtection="1">
      <alignment horizontal="center" vertical="center" wrapText="1"/>
      <protection hidden="1"/>
    </xf>
    <xf numFmtId="44" fontId="3" fillId="6" borderId="1" xfId="2" applyFont="1" applyFill="1" applyBorder="1" applyAlignment="1" applyProtection="1">
      <alignment horizontal="center" vertical="center" wrapText="1"/>
      <protection hidden="1"/>
    </xf>
    <xf numFmtId="44" fontId="7" fillId="12" borderId="1" xfId="2" applyFont="1" applyFill="1" applyBorder="1" applyAlignment="1" applyProtection="1">
      <alignment horizontal="center" vertical="center" wrapText="1"/>
      <protection hidden="1"/>
    </xf>
    <xf numFmtId="2" fontId="3" fillId="12" borderId="1" xfId="2" applyNumberFormat="1" applyFont="1" applyFill="1" applyBorder="1" applyAlignment="1" applyProtection="1">
      <alignment horizontal="center" vertical="center" wrapText="1"/>
      <protection hidden="1"/>
    </xf>
    <xf numFmtId="44" fontId="7" fillId="10" borderId="1" xfId="2" applyFont="1" applyFill="1" applyBorder="1" applyAlignment="1" applyProtection="1">
      <alignment horizontal="center" vertical="center" wrapText="1"/>
      <protection hidden="1"/>
    </xf>
    <xf numFmtId="2" fontId="3" fillId="10" borderId="1" xfId="2" applyNumberFormat="1" applyFont="1" applyFill="1" applyBorder="1" applyAlignment="1" applyProtection="1">
      <alignment horizontal="center" vertical="center" wrapText="1"/>
      <protection hidden="1"/>
    </xf>
    <xf numFmtId="0" fontId="7" fillId="2" borderId="1" xfId="0" applyFont="1" applyFill="1" applyBorder="1" applyAlignment="1" applyProtection="1">
      <alignment horizontal="center" vertical="center" wrapText="1"/>
      <protection hidden="1"/>
    </xf>
    <xf numFmtId="0" fontId="7" fillId="13" borderId="1" xfId="0" applyFont="1" applyFill="1" applyBorder="1" applyAlignment="1" applyProtection="1">
      <alignment horizontal="center" vertical="center"/>
      <protection hidden="1"/>
    </xf>
    <xf numFmtId="0" fontId="7" fillId="13" borderId="1" xfId="0" applyFont="1" applyFill="1" applyBorder="1" applyAlignment="1" applyProtection="1">
      <alignment horizontal="center" wrapText="1"/>
      <protection hidden="1"/>
    </xf>
    <xf numFmtId="0" fontId="6" fillId="0" borderId="1" xfId="0" applyFont="1" applyFill="1" applyBorder="1" applyAlignment="1" applyProtection="1">
      <alignment horizontal="center" vertical="center" wrapText="1"/>
      <protection hidden="1"/>
    </xf>
    <xf numFmtId="0" fontId="6" fillId="0" borderId="1" xfId="0" applyFont="1" applyFill="1" applyBorder="1" applyAlignment="1" applyProtection="1">
      <alignment horizontal="justify" vertical="justify" wrapText="1"/>
      <protection hidden="1"/>
    </xf>
    <xf numFmtId="37" fontId="6" fillId="0" borderId="1" xfId="5" applyNumberFormat="1" applyFont="1" applyFill="1" applyBorder="1" applyAlignment="1" applyProtection="1">
      <alignment horizontal="center" vertical="center"/>
      <protection hidden="1"/>
    </xf>
    <xf numFmtId="0" fontId="6" fillId="0" borderId="1" xfId="0" applyFont="1" applyFill="1" applyBorder="1" applyAlignment="1" applyProtection="1">
      <alignment horizontal="center" vertical="center"/>
      <protection hidden="1"/>
    </xf>
    <xf numFmtId="44" fontId="6" fillId="0" borderId="1" xfId="2" applyFont="1" applyFill="1" applyBorder="1" applyAlignment="1" applyProtection="1">
      <alignment horizontal="center" vertical="center"/>
      <protection hidden="1"/>
    </xf>
    <xf numFmtId="44" fontId="6" fillId="0" borderId="1" xfId="0" applyNumberFormat="1" applyFont="1" applyFill="1" applyBorder="1" applyAlignment="1" applyProtection="1">
      <alignment horizontal="center" vertical="center"/>
      <protection hidden="1"/>
    </xf>
    <xf numFmtId="44" fontId="3" fillId="0" borderId="1" xfId="2" applyFont="1" applyFill="1" applyBorder="1" applyAlignment="1" applyProtection="1">
      <alignment horizontal="center" vertical="center" wrapText="1"/>
      <protection hidden="1"/>
    </xf>
    <xf numFmtId="2" fontId="3" fillId="0" borderId="1" xfId="2" applyNumberFormat="1" applyFont="1" applyFill="1" applyBorder="1" applyAlignment="1" applyProtection="1">
      <alignment horizontal="center" vertical="center" wrapText="1"/>
      <protection hidden="1"/>
    </xf>
    <xf numFmtId="44" fontId="4" fillId="0" borderId="1" xfId="0" applyNumberFormat="1" applyFont="1" applyBorder="1" applyAlignment="1" applyProtection="1">
      <alignment vertical="center"/>
      <protection hidden="1"/>
    </xf>
    <xf numFmtId="9" fontId="4" fillId="0" borderId="1" xfId="3" applyFont="1" applyBorder="1" applyAlignment="1" applyProtection="1">
      <alignment horizontal="center" vertical="center"/>
      <protection hidden="1"/>
    </xf>
    <xf numFmtId="0" fontId="4" fillId="0" borderId="1" xfId="0" applyFont="1" applyBorder="1" applyAlignment="1" applyProtection="1">
      <alignment horizontal="center" vertical="center" wrapText="1"/>
      <protection hidden="1"/>
    </xf>
    <xf numFmtId="0" fontId="4" fillId="0" borderId="1" xfId="0" applyFont="1" applyBorder="1" applyAlignment="1" applyProtection="1">
      <alignment horizontal="center" vertical="center"/>
      <protection hidden="1"/>
    </xf>
    <xf numFmtId="4" fontId="3" fillId="0" borderId="2" xfId="5" applyNumberFormat="1" applyFont="1" applyFill="1" applyBorder="1" applyAlignment="1" applyProtection="1">
      <alignment vertical="center" wrapText="1"/>
      <protection hidden="1"/>
    </xf>
    <xf numFmtId="4" fontId="3" fillId="0" borderId="4" xfId="5" applyNumberFormat="1" applyFont="1" applyFill="1" applyBorder="1" applyAlignment="1" applyProtection="1">
      <alignment vertical="center" wrapText="1"/>
      <protection hidden="1"/>
    </xf>
    <xf numFmtId="4" fontId="3" fillId="0" borderId="3" xfId="5" applyNumberFormat="1" applyFont="1" applyFill="1" applyBorder="1" applyAlignment="1" applyProtection="1">
      <alignment vertical="center" wrapText="1"/>
      <protection hidden="1"/>
    </xf>
    <xf numFmtId="0" fontId="8" fillId="6" borderId="1" xfId="0" applyFont="1" applyFill="1" applyBorder="1" applyAlignment="1" applyProtection="1">
      <alignment horizontal="center" vertical="center"/>
      <protection hidden="1"/>
    </xf>
    <xf numFmtId="2" fontId="3" fillId="6" borderId="1" xfId="2" applyNumberFormat="1" applyFont="1" applyFill="1" applyBorder="1" applyAlignment="1" applyProtection="1">
      <alignment horizontal="center" vertical="center" wrapText="1"/>
      <protection hidden="1"/>
    </xf>
    <xf numFmtId="0" fontId="9" fillId="0" borderId="1" xfId="0" applyFont="1" applyFill="1" applyBorder="1" applyAlignment="1" applyProtection="1">
      <alignment horizontal="center" vertical="center"/>
      <protection hidden="1"/>
    </xf>
    <xf numFmtId="0" fontId="6" fillId="0" borderId="1" xfId="0" applyFont="1" applyFill="1" applyBorder="1" applyAlignment="1" applyProtection="1">
      <alignment horizontal="justify" vertical="top" wrapText="1"/>
      <protection hidden="1"/>
    </xf>
    <xf numFmtId="0" fontId="9" fillId="0" borderId="1" xfId="0" applyFont="1" applyFill="1" applyBorder="1" applyAlignment="1" applyProtection="1">
      <alignment horizontal="center" vertical="center" wrapText="1"/>
      <protection hidden="1"/>
    </xf>
    <xf numFmtId="44" fontId="9" fillId="0" borderId="1" xfId="2" applyFont="1" applyFill="1" applyBorder="1" applyAlignment="1" applyProtection="1">
      <alignment horizontal="center" vertical="center"/>
      <protection hidden="1"/>
    </xf>
    <xf numFmtId="0" fontId="6" fillId="0" borderId="1" xfId="0" applyFont="1" applyFill="1" applyBorder="1" applyAlignment="1" applyProtection="1">
      <alignment horizontal="justify" vertical="center" wrapText="1"/>
      <protection hidden="1"/>
    </xf>
    <xf numFmtId="44" fontId="10" fillId="0" borderId="1" xfId="2" applyFont="1" applyFill="1" applyBorder="1" applyAlignment="1" applyProtection="1">
      <alignment horizontal="center" vertical="center"/>
      <protection hidden="1"/>
    </xf>
    <xf numFmtId="44" fontId="10" fillId="0" borderId="1" xfId="0" applyNumberFormat="1" applyFont="1" applyFill="1" applyBorder="1" applyAlignment="1" applyProtection="1">
      <alignment horizontal="center" vertical="center"/>
      <protection hidden="1"/>
    </xf>
    <xf numFmtId="44" fontId="11" fillId="0" borderId="1" xfId="2" applyFont="1" applyFill="1" applyBorder="1" applyAlignment="1" applyProtection="1">
      <alignment horizontal="center" vertical="center" wrapText="1"/>
      <protection hidden="1"/>
    </xf>
    <xf numFmtId="2" fontId="11" fillId="0" borderId="1" xfId="2" applyNumberFormat="1" applyFont="1" applyFill="1" applyBorder="1" applyAlignment="1" applyProtection="1">
      <alignment horizontal="center" vertical="center" wrapText="1"/>
      <protection hidden="1"/>
    </xf>
    <xf numFmtId="44" fontId="12" fillId="0" borderId="1" xfId="2" applyFont="1" applyBorder="1" applyAlignment="1" applyProtection="1">
      <alignment vertical="center"/>
      <protection hidden="1"/>
    </xf>
    <xf numFmtId="2" fontId="12" fillId="0" borderId="1" xfId="2" applyNumberFormat="1" applyFont="1" applyBorder="1" applyAlignment="1" applyProtection="1">
      <alignment vertical="center"/>
      <protection hidden="1"/>
    </xf>
    <xf numFmtId="0" fontId="9" fillId="0" borderId="1" xfId="0" applyFont="1" applyFill="1" applyBorder="1" applyAlignment="1" applyProtection="1">
      <alignment horizontal="justify" vertical="center" wrapText="1"/>
      <protection hidden="1"/>
    </xf>
    <xf numFmtId="0" fontId="9" fillId="11" borderId="1" xfId="0" applyFont="1" applyFill="1" applyBorder="1" applyAlignment="1" applyProtection="1">
      <alignment horizontal="center" vertical="center"/>
      <protection hidden="1"/>
    </xf>
    <xf numFmtId="0" fontId="9" fillId="11" borderId="1" xfId="0" applyFont="1" applyFill="1" applyBorder="1" applyAlignment="1" applyProtection="1">
      <alignment horizontal="center" vertical="center" wrapText="1"/>
      <protection hidden="1"/>
    </xf>
    <xf numFmtId="0" fontId="9" fillId="11" borderId="1" xfId="0" applyFont="1" applyFill="1" applyBorder="1" applyAlignment="1" applyProtection="1">
      <alignment horizontal="justify" vertical="center" wrapText="1"/>
      <protection hidden="1"/>
    </xf>
    <xf numFmtId="44" fontId="9" fillId="11" borderId="1" xfId="2" applyFont="1" applyFill="1" applyBorder="1" applyAlignment="1" applyProtection="1">
      <alignment horizontal="center" vertical="center"/>
      <protection hidden="1"/>
    </xf>
    <xf numFmtId="44" fontId="3" fillId="11" borderId="1" xfId="2" applyFont="1" applyFill="1" applyBorder="1" applyAlignment="1" applyProtection="1">
      <alignment horizontal="center" vertical="center" wrapText="1"/>
      <protection hidden="1"/>
    </xf>
    <xf numFmtId="44" fontId="4" fillId="11" borderId="1" xfId="2" applyFont="1" applyFill="1" applyBorder="1" applyAlignment="1" applyProtection="1">
      <alignment vertical="center"/>
      <protection hidden="1"/>
    </xf>
    <xf numFmtId="0" fontId="5" fillId="7" borderId="1" xfId="0" applyFont="1" applyFill="1" applyBorder="1" applyAlignment="1" applyProtection="1">
      <alignment vertical="center"/>
      <protection hidden="1"/>
    </xf>
    <xf numFmtId="0" fontId="3" fillId="0" borderId="1" xfId="0" applyFont="1" applyFill="1" applyBorder="1" applyAlignment="1" applyProtection="1">
      <alignment horizontal="justify" vertical="center" wrapText="1"/>
      <protection hidden="1"/>
    </xf>
    <xf numFmtId="4" fontId="3" fillId="0" borderId="1" xfId="5" applyNumberFormat="1" applyFont="1" applyFill="1" applyBorder="1" applyAlignment="1" applyProtection="1">
      <alignment vertical="center" wrapText="1"/>
      <protection hidden="1"/>
    </xf>
    <xf numFmtId="44" fontId="3" fillId="0" borderId="1" xfId="2" applyFont="1" applyFill="1" applyBorder="1" applyAlignment="1" applyProtection="1">
      <alignment vertical="center" wrapText="1"/>
      <protection hidden="1"/>
    </xf>
    <xf numFmtId="2" fontId="3" fillId="0" borderId="1" xfId="2" applyNumberFormat="1" applyFont="1" applyFill="1" applyBorder="1" applyAlignment="1" applyProtection="1">
      <alignment vertical="center" wrapText="1"/>
      <protection hidden="1"/>
    </xf>
    <xf numFmtId="0" fontId="13" fillId="0" borderId="1" xfId="0" applyFont="1" applyFill="1" applyBorder="1" applyAlignment="1" applyProtection="1">
      <alignment horizontal="center" vertical="center" wrapText="1"/>
      <protection hidden="1"/>
    </xf>
    <xf numFmtId="0" fontId="13" fillId="0" borderId="1" xfId="0" applyFont="1" applyFill="1" applyBorder="1" applyAlignment="1" applyProtection="1">
      <alignment horizontal="justify" vertical="top" wrapText="1"/>
      <protection hidden="1"/>
    </xf>
    <xf numFmtId="0" fontId="13" fillId="0" borderId="1" xfId="0" applyFont="1" applyFill="1" applyBorder="1" applyAlignment="1" applyProtection="1">
      <alignment horizontal="center" vertical="center"/>
      <protection hidden="1"/>
    </xf>
    <xf numFmtId="44" fontId="13" fillId="0" borderId="1" xfId="2" applyFont="1" applyFill="1" applyBorder="1" applyAlignment="1" applyProtection="1">
      <alignment horizontal="center" vertical="center"/>
      <protection hidden="1"/>
    </xf>
    <xf numFmtId="44" fontId="4" fillId="12" borderId="1" xfId="2" applyFont="1" applyFill="1" applyBorder="1" applyAlignment="1" applyProtection="1">
      <alignment vertical="center"/>
      <protection hidden="1"/>
    </xf>
    <xf numFmtId="2" fontId="4" fillId="12" borderId="1" xfId="2" applyNumberFormat="1" applyFont="1" applyFill="1" applyBorder="1" applyAlignment="1" applyProtection="1">
      <alignment vertical="center"/>
      <protection hidden="1"/>
    </xf>
    <xf numFmtId="44" fontId="4" fillId="3" borderId="1" xfId="2" applyFont="1" applyFill="1" applyBorder="1" applyAlignment="1" applyProtection="1">
      <alignment vertical="center"/>
      <protection hidden="1"/>
    </xf>
    <xf numFmtId="0" fontId="13" fillId="3" borderId="1" xfId="0" applyFont="1" applyFill="1" applyBorder="1" applyAlignment="1" applyProtection="1">
      <alignment horizontal="center" vertical="center" wrapText="1"/>
      <protection hidden="1"/>
    </xf>
    <xf numFmtId="0" fontId="6" fillId="3" borderId="1" xfId="0" applyFont="1" applyFill="1" applyBorder="1" applyAlignment="1" applyProtection="1">
      <alignment horizontal="center" vertical="center" wrapText="1"/>
      <protection hidden="1"/>
    </xf>
    <xf numFmtId="0" fontId="13" fillId="3" borderId="1" xfId="0" applyFont="1" applyFill="1" applyBorder="1" applyAlignment="1" applyProtection="1">
      <alignment horizontal="justify" vertical="top" wrapText="1"/>
      <protection hidden="1"/>
    </xf>
    <xf numFmtId="0" fontId="13" fillId="3" borderId="1" xfId="0" applyFont="1" applyFill="1" applyBorder="1" applyAlignment="1" applyProtection="1">
      <alignment horizontal="center" vertical="center"/>
      <protection hidden="1"/>
    </xf>
    <xf numFmtId="44" fontId="13" fillId="3" borderId="1" xfId="2" applyFont="1" applyFill="1" applyBorder="1" applyAlignment="1" applyProtection="1">
      <alignment horizontal="center" vertical="center"/>
      <protection hidden="1"/>
    </xf>
    <xf numFmtId="44" fontId="3" fillId="9" borderId="1" xfId="2" applyFont="1" applyFill="1" applyBorder="1" applyAlignment="1" applyProtection="1">
      <alignment horizontal="center" vertical="center" wrapText="1"/>
      <protection hidden="1"/>
    </xf>
    <xf numFmtId="44" fontId="6" fillId="0" borderId="1" xfId="0" applyNumberFormat="1" applyFont="1" applyBorder="1" applyAlignment="1" applyProtection="1">
      <alignment vertical="center"/>
      <protection hidden="1"/>
    </xf>
    <xf numFmtId="0" fontId="5" fillId="9" borderId="1" xfId="0" applyFont="1" applyFill="1" applyBorder="1" applyAlignment="1" applyProtection="1">
      <alignment horizontal="center" vertical="center"/>
      <protection hidden="1"/>
    </xf>
    <xf numFmtId="0" fontId="3" fillId="0" borderId="1" xfId="0" applyFont="1" applyBorder="1" applyAlignment="1" applyProtection="1">
      <alignment horizontal="center" vertical="center" wrapText="1"/>
      <protection hidden="1"/>
    </xf>
    <xf numFmtId="0" fontId="6" fillId="0" borderId="1" xfId="0" applyFont="1" applyBorder="1" applyAlignment="1" applyProtection="1">
      <alignment horizontal="center" vertical="center" wrapText="1"/>
      <protection hidden="1"/>
    </xf>
    <xf numFmtId="2" fontId="6" fillId="0" borderId="1" xfId="2" applyNumberFormat="1" applyFont="1" applyFill="1" applyBorder="1" applyAlignment="1" applyProtection="1">
      <alignment vertical="center" wrapText="1"/>
      <protection hidden="1"/>
    </xf>
    <xf numFmtId="0" fontId="14" fillId="0" borderId="1" xfId="0" applyFont="1" applyFill="1" applyBorder="1" applyAlignment="1" applyProtection="1">
      <alignment horizontal="center" vertical="center" wrapText="1"/>
      <protection hidden="1"/>
    </xf>
    <xf numFmtId="44" fontId="6" fillId="0" borderId="1" xfId="2" applyFont="1" applyFill="1" applyBorder="1" applyAlignment="1" applyProtection="1">
      <alignment vertical="center"/>
      <protection hidden="1"/>
    </xf>
    <xf numFmtId="2" fontId="6" fillId="0" borderId="1" xfId="2" applyNumberFormat="1" applyFont="1" applyFill="1" applyBorder="1" applyAlignment="1" applyProtection="1">
      <alignment vertical="center"/>
      <protection hidden="1"/>
    </xf>
    <xf numFmtId="44" fontId="6" fillId="0" borderId="1" xfId="2" applyFont="1" applyFill="1" applyBorder="1" applyAlignment="1" applyProtection="1">
      <alignment horizontal="center" vertical="center" wrapText="1"/>
      <protection hidden="1"/>
    </xf>
    <xf numFmtId="0" fontId="6" fillId="0" borderId="1" xfId="0" applyFont="1" applyFill="1" applyBorder="1" applyAlignment="1" applyProtection="1">
      <alignment horizontal="center" wrapText="1"/>
      <protection hidden="1"/>
    </xf>
    <xf numFmtId="44" fontId="6" fillId="0" borderId="1" xfId="2" applyFont="1" applyFill="1" applyBorder="1" applyAlignment="1" applyProtection="1">
      <alignment horizontal="center" wrapText="1"/>
      <protection hidden="1"/>
    </xf>
    <xf numFmtId="0" fontId="5" fillId="10" borderId="1" xfId="0" applyFont="1" applyFill="1" applyBorder="1" applyAlignment="1" applyProtection="1">
      <alignment horizontal="center" vertical="center"/>
      <protection hidden="1"/>
    </xf>
    <xf numFmtId="4" fontId="6" fillId="0" borderId="1" xfId="5" applyNumberFormat="1" applyFont="1" applyFill="1" applyBorder="1" applyAlignment="1" applyProtection="1">
      <alignment vertical="center" wrapText="1"/>
      <protection hidden="1"/>
    </xf>
    <xf numFmtId="44" fontId="8" fillId="6" borderId="1" xfId="2" applyFont="1" applyFill="1" applyBorder="1" applyAlignment="1" applyProtection="1">
      <alignment horizontal="center" vertical="center" wrapText="1"/>
      <protection hidden="1"/>
    </xf>
    <xf numFmtId="0" fontId="15" fillId="0" borderId="1" xfId="0" applyFont="1" applyFill="1" applyBorder="1" applyAlignment="1" applyProtection="1">
      <alignment horizontal="center" vertical="center"/>
      <protection hidden="1"/>
    </xf>
    <xf numFmtId="3" fontId="6" fillId="3" borderId="1" xfId="1" applyNumberFormat="1" applyFont="1" applyFill="1" applyBorder="1" applyAlignment="1" applyProtection="1">
      <alignment horizontal="center" vertical="center"/>
      <protection hidden="1"/>
    </xf>
    <xf numFmtId="44" fontId="13" fillId="0" borderId="1" xfId="2" applyFont="1" applyFill="1" applyBorder="1" applyAlignment="1" applyProtection="1">
      <alignment horizontal="center" vertical="center" wrapText="1"/>
      <protection hidden="1"/>
    </xf>
    <xf numFmtId="0" fontId="9" fillId="3" borderId="1" xfId="0" applyFont="1" applyFill="1" applyBorder="1" applyAlignment="1" applyProtection="1">
      <alignment horizontal="center" vertical="center" wrapText="1"/>
      <protection hidden="1"/>
    </xf>
    <xf numFmtId="0" fontId="6" fillId="3" borderId="1" xfId="0" applyFont="1" applyFill="1" applyBorder="1" applyAlignment="1" applyProtection="1">
      <alignment horizontal="justify" vertical="justify" wrapText="1"/>
      <protection hidden="1"/>
    </xf>
    <xf numFmtId="44" fontId="6" fillId="3" borderId="1" xfId="0" applyNumberFormat="1" applyFont="1" applyFill="1" applyBorder="1" applyAlignment="1" applyProtection="1">
      <alignment horizontal="center" vertical="center"/>
      <protection hidden="1"/>
    </xf>
    <xf numFmtId="44" fontId="6" fillId="3" borderId="1" xfId="2" applyFont="1" applyFill="1" applyBorder="1" applyAlignment="1" applyProtection="1">
      <alignment vertical="center"/>
      <protection hidden="1"/>
    </xf>
    <xf numFmtId="44" fontId="15" fillId="0" borderId="1" xfId="2" applyFont="1" applyFill="1" applyBorder="1" applyAlignment="1" applyProtection="1">
      <alignment horizontal="center" vertical="center"/>
      <protection hidden="1"/>
    </xf>
    <xf numFmtId="0" fontId="5" fillId="9" borderId="1" xfId="0" applyFont="1" applyFill="1" applyBorder="1" applyAlignment="1" applyProtection="1">
      <alignment vertical="center"/>
      <protection hidden="1"/>
    </xf>
    <xf numFmtId="44" fontId="5" fillId="9" borderId="1" xfId="2" applyFont="1" applyFill="1" applyBorder="1" applyAlignment="1" applyProtection="1">
      <alignment vertical="center"/>
      <protection hidden="1"/>
    </xf>
    <xf numFmtId="2" fontId="5" fillId="9" borderId="1" xfId="2" applyNumberFormat="1" applyFont="1" applyFill="1" applyBorder="1" applyAlignment="1" applyProtection="1">
      <alignment vertical="center"/>
      <protection hidden="1"/>
    </xf>
    <xf numFmtId="0" fontId="6" fillId="0" borderId="1" xfId="0" applyFont="1" applyBorder="1" applyAlignment="1" applyProtection="1">
      <alignment horizontal="justify" vertical="center" wrapText="1"/>
      <protection hidden="1"/>
    </xf>
    <xf numFmtId="0" fontId="9" fillId="0" borderId="1" xfId="0" applyFont="1" applyFill="1" applyBorder="1" applyAlignment="1" applyProtection="1">
      <alignment horizontal="justify" vertical="center"/>
      <protection hidden="1"/>
    </xf>
    <xf numFmtId="3" fontId="6" fillId="0" borderId="1" xfId="5" applyNumberFormat="1" applyFont="1" applyFill="1" applyBorder="1" applyAlignment="1" applyProtection="1">
      <alignment horizontal="center" vertical="center"/>
      <protection hidden="1"/>
    </xf>
    <xf numFmtId="0" fontId="13" fillId="0" borderId="1" xfId="0" applyFont="1" applyFill="1" applyBorder="1" applyAlignment="1" applyProtection="1">
      <alignment horizontal="justify" vertical="center"/>
      <protection hidden="1"/>
    </xf>
    <xf numFmtId="0" fontId="5" fillId="8" borderId="1" xfId="0" applyFont="1" applyFill="1" applyBorder="1" applyAlignment="1" applyProtection="1">
      <alignment horizontal="center" vertical="center"/>
      <protection hidden="1"/>
    </xf>
    <xf numFmtId="0" fontId="5" fillId="8" borderId="1" xfId="0" applyFont="1" applyFill="1" applyBorder="1" applyAlignment="1" applyProtection="1">
      <alignment vertical="center"/>
      <protection hidden="1"/>
    </xf>
    <xf numFmtId="44" fontId="5" fillId="8" borderId="1" xfId="2" applyFont="1" applyFill="1" applyBorder="1" applyAlignment="1" applyProtection="1">
      <alignment vertical="center"/>
      <protection hidden="1"/>
    </xf>
    <xf numFmtId="0" fontId="8" fillId="7" borderId="1" xfId="0" applyFont="1" applyFill="1" applyBorder="1" applyAlignment="1" applyProtection="1">
      <alignment horizontal="center" vertical="center"/>
      <protection hidden="1"/>
    </xf>
    <xf numFmtId="0" fontId="8" fillId="7" borderId="1" xfId="0" applyFont="1" applyFill="1" applyBorder="1" applyAlignment="1" applyProtection="1">
      <alignment vertical="center"/>
      <protection hidden="1"/>
    </xf>
    <xf numFmtId="44" fontId="8" fillId="7" borderId="1" xfId="2" applyFont="1" applyFill="1" applyBorder="1" applyAlignment="1" applyProtection="1">
      <alignment vertical="center"/>
      <protection hidden="1"/>
    </xf>
    <xf numFmtId="2" fontId="8" fillId="7" borderId="1" xfId="2" applyNumberFormat="1" applyFont="1" applyFill="1" applyBorder="1" applyAlignment="1" applyProtection="1">
      <alignment vertical="center"/>
      <protection hidden="1"/>
    </xf>
    <xf numFmtId="0" fontId="8" fillId="6" borderId="1" xfId="0" applyFont="1" applyFill="1" applyBorder="1" applyAlignment="1" applyProtection="1">
      <alignment vertical="center"/>
      <protection hidden="1"/>
    </xf>
    <xf numFmtId="44" fontId="8" fillId="6" borderId="1" xfId="2" applyFont="1" applyFill="1" applyBorder="1" applyAlignment="1" applyProtection="1">
      <alignment vertical="center"/>
      <protection hidden="1"/>
    </xf>
    <xf numFmtId="2" fontId="8" fillId="6" borderId="1" xfId="2" applyNumberFormat="1" applyFont="1" applyFill="1" applyBorder="1" applyAlignment="1" applyProtection="1">
      <alignment vertical="center"/>
      <protection hidden="1"/>
    </xf>
    <xf numFmtId="0" fontId="8" fillId="0" borderId="1" xfId="0" applyFont="1" applyFill="1" applyBorder="1" applyAlignment="1" applyProtection="1">
      <alignment horizontal="center" vertical="center"/>
      <protection hidden="1"/>
    </xf>
    <xf numFmtId="0" fontId="6" fillId="3" borderId="1" xfId="0" applyFont="1" applyFill="1" applyBorder="1" applyAlignment="1" applyProtection="1">
      <alignment vertical="center" wrapText="1"/>
      <protection hidden="1"/>
    </xf>
    <xf numFmtId="0" fontId="6" fillId="3" borderId="1" xfId="0" applyFont="1" applyFill="1" applyBorder="1" applyAlignment="1" applyProtection="1">
      <alignment horizontal="justify" vertical="top" wrapText="1"/>
      <protection hidden="1"/>
    </xf>
    <xf numFmtId="37" fontId="6" fillId="3" borderId="1" xfId="1" applyNumberFormat="1" applyFont="1" applyFill="1" applyBorder="1" applyAlignment="1" applyProtection="1">
      <alignment horizontal="center" vertical="center"/>
      <protection hidden="1"/>
    </xf>
    <xf numFmtId="0" fontId="6" fillId="3" borderId="1" xfId="0" applyFont="1" applyFill="1" applyBorder="1" applyAlignment="1" applyProtection="1">
      <alignment horizontal="center" vertical="center"/>
      <protection hidden="1"/>
    </xf>
    <xf numFmtId="44" fontId="6" fillId="3" borderId="1" xfId="2" applyFont="1" applyFill="1" applyBorder="1" applyAlignment="1" applyProtection="1">
      <alignment horizontal="center" vertical="center"/>
      <protection hidden="1"/>
    </xf>
    <xf numFmtId="0" fontId="8" fillId="3" borderId="1" xfId="0" applyFont="1" applyFill="1" applyBorder="1" applyAlignment="1" applyProtection="1">
      <alignment horizontal="center" vertical="center"/>
      <protection hidden="1"/>
    </xf>
    <xf numFmtId="0" fontId="3" fillId="3" borderId="1" xfId="0" applyFont="1" applyFill="1" applyBorder="1" applyAlignment="1" applyProtection="1">
      <alignment horizontal="center" vertical="center" wrapText="1"/>
      <protection hidden="1"/>
    </xf>
    <xf numFmtId="0" fontId="6" fillId="3" borderId="1" xfId="0" applyFont="1" applyFill="1" applyBorder="1" applyAlignment="1" applyProtection="1">
      <alignment horizontal="justify" vertical="center" wrapText="1"/>
      <protection hidden="1"/>
    </xf>
    <xf numFmtId="0" fontId="6" fillId="3" borderId="1" xfId="0" applyFont="1" applyFill="1" applyBorder="1" applyAlignment="1" applyProtection="1">
      <alignment horizontal="justify" vertical="top"/>
      <protection hidden="1"/>
    </xf>
    <xf numFmtId="44" fontId="3" fillId="3" borderId="1" xfId="2" applyFont="1" applyFill="1" applyBorder="1" applyAlignment="1" applyProtection="1">
      <alignment horizontal="center" vertical="center" wrapText="1"/>
      <protection hidden="1"/>
    </xf>
    <xf numFmtId="2" fontId="3" fillId="3" borderId="1" xfId="2" applyNumberFormat="1" applyFont="1" applyFill="1" applyBorder="1" applyAlignment="1" applyProtection="1">
      <alignment horizontal="center" vertical="center" wrapText="1"/>
      <protection hidden="1"/>
    </xf>
    <xf numFmtId="0" fontId="6" fillId="3" borderId="1" xfId="0" applyFont="1" applyFill="1" applyBorder="1" applyAlignment="1" applyProtection="1">
      <alignment horizontal="left" vertical="center" wrapText="1"/>
      <protection hidden="1"/>
    </xf>
    <xf numFmtId="0" fontId="3" fillId="3" borderId="1" xfId="0" applyFont="1" applyFill="1" applyBorder="1" applyAlignment="1" applyProtection="1">
      <alignment horizontal="center" vertical="center" wrapText="1"/>
      <protection hidden="1"/>
    </xf>
    <xf numFmtId="0" fontId="3" fillId="3" borderId="1" xfId="0" applyFont="1" applyFill="1" applyBorder="1" applyAlignment="1" applyProtection="1">
      <alignment vertical="center" wrapText="1"/>
      <protection hidden="1"/>
    </xf>
    <xf numFmtId="44" fontId="3" fillId="3" borderId="1" xfId="2" applyFont="1" applyFill="1" applyBorder="1" applyAlignment="1" applyProtection="1">
      <alignment vertical="center" wrapText="1"/>
      <protection hidden="1"/>
    </xf>
    <xf numFmtId="2" fontId="3" fillId="3" borderId="1" xfId="2" applyNumberFormat="1" applyFont="1" applyFill="1" applyBorder="1" applyAlignment="1" applyProtection="1">
      <alignment vertical="center" wrapText="1"/>
      <protection hidden="1"/>
    </xf>
    <xf numFmtId="0" fontId="3" fillId="0" borderId="1" xfId="0" applyFont="1" applyBorder="1" applyAlignment="1" applyProtection="1">
      <alignment horizontal="center" vertical="center" wrapText="1"/>
      <protection hidden="1"/>
    </xf>
    <xf numFmtId="4" fontId="3" fillId="3" borderId="1" xfId="5" applyNumberFormat="1" applyFont="1" applyFill="1" applyBorder="1" applyAlignment="1" applyProtection="1">
      <alignment vertical="center" wrapText="1"/>
      <protection hidden="1"/>
    </xf>
    <xf numFmtId="0" fontId="9" fillId="0" borderId="1" xfId="0" applyFont="1" applyFill="1" applyBorder="1" applyAlignment="1" applyProtection="1">
      <alignment horizontal="justify" vertical="top" wrapText="1"/>
      <protection hidden="1"/>
    </xf>
    <xf numFmtId="0" fontId="9" fillId="0" borderId="1" xfId="0" applyFont="1" applyFill="1" applyBorder="1" applyAlignment="1" applyProtection="1">
      <alignment horizontal="justify" wrapText="1"/>
      <protection hidden="1"/>
    </xf>
    <xf numFmtId="0" fontId="3" fillId="0" borderId="1" xfId="0" applyFont="1" applyBorder="1" applyAlignment="1" applyProtection="1">
      <alignment horizontal="justify" vertical="center" wrapText="1"/>
      <protection hidden="1"/>
    </xf>
    <xf numFmtId="0" fontId="9" fillId="0" borderId="1" xfId="0" applyFont="1" applyFill="1" applyBorder="1" applyAlignment="1" applyProtection="1">
      <alignment horizontal="justify" vertical="justify" wrapText="1"/>
      <protection hidden="1"/>
    </xf>
    <xf numFmtId="4" fontId="3" fillId="3" borderId="1" xfId="3" applyNumberFormat="1" applyFont="1" applyFill="1" applyBorder="1" applyAlignment="1" applyProtection="1">
      <alignment vertical="center" wrapText="1"/>
      <protection hidden="1"/>
    </xf>
    <xf numFmtId="0" fontId="6" fillId="3" borderId="1" xfId="0" applyFont="1" applyFill="1" applyBorder="1" applyAlignment="1" applyProtection="1">
      <alignment horizontal="justify" vertical="center"/>
      <protection hidden="1"/>
    </xf>
    <xf numFmtId="0" fontId="9" fillId="3" borderId="1" xfId="0" applyFont="1" applyFill="1" applyBorder="1" applyAlignment="1" applyProtection="1">
      <alignment horizontal="center" vertical="center"/>
      <protection hidden="1"/>
    </xf>
    <xf numFmtId="0" fontId="9" fillId="3" borderId="1" xfId="0" applyFont="1" applyFill="1" applyBorder="1" applyAlignment="1" applyProtection="1">
      <alignment horizontal="justify" vertical="center"/>
      <protection hidden="1"/>
    </xf>
    <xf numFmtId="44" fontId="4" fillId="9" borderId="1" xfId="2" applyFont="1" applyFill="1" applyBorder="1" applyAlignment="1" applyProtection="1">
      <alignment vertical="center"/>
      <protection hidden="1"/>
    </xf>
    <xf numFmtId="2" fontId="4" fillId="9" borderId="1" xfId="2" applyNumberFormat="1" applyFont="1" applyFill="1" applyBorder="1" applyAlignment="1" applyProtection="1">
      <alignment vertical="center"/>
      <protection hidden="1"/>
    </xf>
    <xf numFmtId="44" fontId="4" fillId="3" borderId="1" xfId="2" applyFont="1" applyFill="1" applyBorder="1" applyAlignment="1" applyProtection="1">
      <alignment horizontal="center" vertical="center"/>
      <protection hidden="1"/>
    </xf>
    <xf numFmtId="0" fontId="5" fillId="7" borderId="2" xfId="0" applyFont="1" applyFill="1" applyBorder="1" applyAlignment="1" applyProtection="1">
      <alignment horizontal="center" vertical="center"/>
      <protection hidden="1"/>
    </xf>
    <xf numFmtId="0" fontId="5" fillId="7" borderId="4" xfId="0" applyFont="1" applyFill="1" applyBorder="1" applyAlignment="1" applyProtection="1">
      <alignment horizontal="center" vertical="center"/>
      <protection hidden="1"/>
    </xf>
    <xf numFmtId="0" fontId="5" fillId="7" borderId="4" xfId="0" applyFont="1" applyFill="1" applyBorder="1" applyAlignment="1" applyProtection="1">
      <alignment vertical="center"/>
      <protection hidden="1"/>
    </xf>
    <xf numFmtId="0" fontId="5" fillId="7" borderId="3" xfId="0" applyFont="1" applyFill="1" applyBorder="1" applyAlignment="1" applyProtection="1">
      <alignment vertical="center"/>
      <protection hidden="1"/>
    </xf>
  </cellXfs>
  <cellStyles count="8">
    <cellStyle name="Millares" xfId="1" builtinId="3"/>
    <cellStyle name="Millares 2 3" xfId="5"/>
    <cellStyle name="Moneda" xfId="2" builtinId="4"/>
    <cellStyle name="Moneda 2" xfId="4"/>
    <cellStyle name="Moneda 3" xfId="6"/>
    <cellStyle name="Normal" xfId="0" builtinId="0"/>
    <cellStyle name="Normal 6" xfId="7"/>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0</xdr:colOff>
      <xdr:row>342</xdr:row>
      <xdr:rowOff>0</xdr:rowOff>
    </xdr:from>
    <xdr:to>
      <xdr:col>6</xdr:col>
      <xdr:colOff>76200</xdr:colOff>
      <xdr:row>343</xdr:row>
      <xdr:rowOff>22224</xdr:rowOff>
    </xdr:to>
    <xdr:pic>
      <xdr:nvPicPr>
        <xdr:cNvPr id="2" name="Picture 8993">
          <a:extLst>
            <a:ext uri="{FF2B5EF4-FFF2-40B4-BE49-F238E27FC236}">
              <a16:creationId xmlns="" xmlns:a16="http://schemas.microsoft.com/office/drawing/2014/main" id="{00000000-0008-0000-0200-000002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096125" y="365931450"/>
          <a:ext cx="76200" cy="165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22224</xdr:rowOff>
    </xdr:to>
    <xdr:pic>
      <xdr:nvPicPr>
        <xdr:cNvPr id="3" name="Picture 8994">
          <a:extLst>
            <a:ext uri="{FF2B5EF4-FFF2-40B4-BE49-F238E27FC236}">
              <a16:creationId xmlns="" xmlns:a16="http://schemas.microsoft.com/office/drawing/2014/main" id="{00000000-0008-0000-0200-000003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5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22224</xdr:rowOff>
    </xdr:to>
    <xdr:pic>
      <xdr:nvPicPr>
        <xdr:cNvPr id="4" name="Picture 8995">
          <a:extLst>
            <a:ext uri="{FF2B5EF4-FFF2-40B4-BE49-F238E27FC236}">
              <a16:creationId xmlns="" xmlns:a16="http://schemas.microsoft.com/office/drawing/2014/main" id="{00000000-0008-0000-0200-000004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5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22224</xdr:rowOff>
    </xdr:to>
    <xdr:pic>
      <xdr:nvPicPr>
        <xdr:cNvPr id="5" name="Picture 8996">
          <a:extLst>
            <a:ext uri="{FF2B5EF4-FFF2-40B4-BE49-F238E27FC236}">
              <a16:creationId xmlns="" xmlns:a16="http://schemas.microsoft.com/office/drawing/2014/main" id="{00000000-0008-0000-0200-000005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5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22224</xdr:rowOff>
    </xdr:to>
    <xdr:pic>
      <xdr:nvPicPr>
        <xdr:cNvPr id="6" name="Picture 8997">
          <a:extLst>
            <a:ext uri="{FF2B5EF4-FFF2-40B4-BE49-F238E27FC236}">
              <a16:creationId xmlns="" xmlns:a16="http://schemas.microsoft.com/office/drawing/2014/main" id="{00000000-0008-0000-0200-000006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5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22224</xdr:rowOff>
    </xdr:to>
    <xdr:pic>
      <xdr:nvPicPr>
        <xdr:cNvPr id="7" name="Picture 8998">
          <a:extLst>
            <a:ext uri="{FF2B5EF4-FFF2-40B4-BE49-F238E27FC236}">
              <a16:creationId xmlns="" xmlns:a16="http://schemas.microsoft.com/office/drawing/2014/main" id="{00000000-0008-0000-0200-000007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5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22224</xdr:rowOff>
    </xdr:to>
    <xdr:pic>
      <xdr:nvPicPr>
        <xdr:cNvPr id="8" name="Picture 8999">
          <a:extLst>
            <a:ext uri="{FF2B5EF4-FFF2-40B4-BE49-F238E27FC236}">
              <a16:creationId xmlns="" xmlns:a16="http://schemas.microsoft.com/office/drawing/2014/main" id="{00000000-0008-0000-0200-000008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5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22224</xdr:rowOff>
    </xdr:to>
    <xdr:pic>
      <xdr:nvPicPr>
        <xdr:cNvPr id="9" name="Picture 9000">
          <a:extLst>
            <a:ext uri="{FF2B5EF4-FFF2-40B4-BE49-F238E27FC236}">
              <a16:creationId xmlns="" xmlns:a16="http://schemas.microsoft.com/office/drawing/2014/main" id="{00000000-0008-0000-0200-000009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5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22224</xdr:rowOff>
    </xdr:to>
    <xdr:pic>
      <xdr:nvPicPr>
        <xdr:cNvPr id="10" name="Picture 9001">
          <a:extLst>
            <a:ext uri="{FF2B5EF4-FFF2-40B4-BE49-F238E27FC236}">
              <a16:creationId xmlns="" xmlns:a16="http://schemas.microsoft.com/office/drawing/2014/main" id="{00000000-0008-0000-0200-00000A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5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22224</xdr:rowOff>
    </xdr:to>
    <xdr:pic>
      <xdr:nvPicPr>
        <xdr:cNvPr id="11" name="Picture 9002">
          <a:extLst>
            <a:ext uri="{FF2B5EF4-FFF2-40B4-BE49-F238E27FC236}">
              <a16:creationId xmlns="" xmlns:a16="http://schemas.microsoft.com/office/drawing/2014/main" id="{00000000-0008-0000-0200-00000B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5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22224</xdr:rowOff>
    </xdr:to>
    <xdr:pic>
      <xdr:nvPicPr>
        <xdr:cNvPr id="12" name="Picture 9003">
          <a:extLst>
            <a:ext uri="{FF2B5EF4-FFF2-40B4-BE49-F238E27FC236}">
              <a16:creationId xmlns="" xmlns:a16="http://schemas.microsoft.com/office/drawing/2014/main" id="{00000000-0008-0000-0200-00000C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5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22224</xdr:rowOff>
    </xdr:to>
    <xdr:pic>
      <xdr:nvPicPr>
        <xdr:cNvPr id="13" name="Picture 9004">
          <a:extLst>
            <a:ext uri="{FF2B5EF4-FFF2-40B4-BE49-F238E27FC236}">
              <a16:creationId xmlns="" xmlns:a16="http://schemas.microsoft.com/office/drawing/2014/main" id="{00000000-0008-0000-0200-00000D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5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22224</xdr:rowOff>
    </xdr:to>
    <xdr:pic>
      <xdr:nvPicPr>
        <xdr:cNvPr id="14" name="Picture 9065">
          <a:extLst>
            <a:ext uri="{FF2B5EF4-FFF2-40B4-BE49-F238E27FC236}">
              <a16:creationId xmlns="" xmlns:a16="http://schemas.microsoft.com/office/drawing/2014/main" id="{00000000-0008-0000-0200-00000E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5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22224</xdr:rowOff>
    </xdr:to>
    <xdr:pic>
      <xdr:nvPicPr>
        <xdr:cNvPr id="15" name="Picture 9066">
          <a:extLst>
            <a:ext uri="{FF2B5EF4-FFF2-40B4-BE49-F238E27FC236}">
              <a16:creationId xmlns="" xmlns:a16="http://schemas.microsoft.com/office/drawing/2014/main" id="{00000000-0008-0000-0200-00000F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5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22224</xdr:rowOff>
    </xdr:to>
    <xdr:pic>
      <xdr:nvPicPr>
        <xdr:cNvPr id="16" name="Picture 9067">
          <a:extLst>
            <a:ext uri="{FF2B5EF4-FFF2-40B4-BE49-F238E27FC236}">
              <a16:creationId xmlns="" xmlns:a16="http://schemas.microsoft.com/office/drawing/2014/main" id="{00000000-0008-0000-0200-000010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5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22224</xdr:rowOff>
    </xdr:to>
    <xdr:pic>
      <xdr:nvPicPr>
        <xdr:cNvPr id="17" name="Picture 9068">
          <a:extLst>
            <a:ext uri="{FF2B5EF4-FFF2-40B4-BE49-F238E27FC236}">
              <a16:creationId xmlns="" xmlns:a16="http://schemas.microsoft.com/office/drawing/2014/main" id="{00000000-0008-0000-0200-000011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5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22224</xdr:rowOff>
    </xdr:to>
    <xdr:pic>
      <xdr:nvPicPr>
        <xdr:cNvPr id="18" name="Picture 9069">
          <a:extLst>
            <a:ext uri="{FF2B5EF4-FFF2-40B4-BE49-F238E27FC236}">
              <a16:creationId xmlns="" xmlns:a16="http://schemas.microsoft.com/office/drawing/2014/main" id="{00000000-0008-0000-0200-000012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5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22224</xdr:rowOff>
    </xdr:to>
    <xdr:pic>
      <xdr:nvPicPr>
        <xdr:cNvPr id="19" name="Picture 9070">
          <a:extLst>
            <a:ext uri="{FF2B5EF4-FFF2-40B4-BE49-F238E27FC236}">
              <a16:creationId xmlns="" xmlns:a16="http://schemas.microsoft.com/office/drawing/2014/main" id="{00000000-0008-0000-0200-000013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5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22224</xdr:rowOff>
    </xdr:to>
    <xdr:pic>
      <xdr:nvPicPr>
        <xdr:cNvPr id="20" name="Picture 9071">
          <a:extLst>
            <a:ext uri="{FF2B5EF4-FFF2-40B4-BE49-F238E27FC236}">
              <a16:creationId xmlns="" xmlns:a16="http://schemas.microsoft.com/office/drawing/2014/main" id="{00000000-0008-0000-0200-000014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5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22224</xdr:rowOff>
    </xdr:to>
    <xdr:pic>
      <xdr:nvPicPr>
        <xdr:cNvPr id="21" name="Picture 9072">
          <a:extLst>
            <a:ext uri="{FF2B5EF4-FFF2-40B4-BE49-F238E27FC236}">
              <a16:creationId xmlns="" xmlns:a16="http://schemas.microsoft.com/office/drawing/2014/main" id="{00000000-0008-0000-0200-000015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5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22224</xdr:rowOff>
    </xdr:to>
    <xdr:pic>
      <xdr:nvPicPr>
        <xdr:cNvPr id="22" name="Picture 9073">
          <a:extLst>
            <a:ext uri="{FF2B5EF4-FFF2-40B4-BE49-F238E27FC236}">
              <a16:creationId xmlns="" xmlns:a16="http://schemas.microsoft.com/office/drawing/2014/main" id="{00000000-0008-0000-0200-000016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5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22224</xdr:rowOff>
    </xdr:to>
    <xdr:pic>
      <xdr:nvPicPr>
        <xdr:cNvPr id="23" name="Picture 9074">
          <a:extLst>
            <a:ext uri="{FF2B5EF4-FFF2-40B4-BE49-F238E27FC236}">
              <a16:creationId xmlns="" xmlns:a16="http://schemas.microsoft.com/office/drawing/2014/main" id="{00000000-0008-0000-0200-000017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5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22224</xdr:rowOff>
    </xdr:to>
    <xdr:pic>
      <xdr:nvPicPr>
        <xdr:cNvPr id="24" name="Picture 9075">
          <a:extLst>
            <a:ext uri="{FF2B5EF4-FFF2-40B4-BE49-F238E27FC236}">
              <a16:creationId xmlns="" xmlns:a16="http://schemas.microsoft.com/office/drawing/2014/main" id="{00000000-0008-0000-0200-000018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5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22224</xdr:rowOff>
    </xdr:to>
    <xdr:pic>
      <xdr:nvPicPr>
        <xdr:cNvPr id="25" name="Picture 9076">
          <a:extLst>
            <a:ext uri="{FF2B5EF4-FFF2-40B4-BE49-F238E27FC236}">
              <a16:creationId xmlns="" xmlns:a16="http://schemas.microsoft.com/office/drawing/2014/main" id="{00000000-0008-0000-0200-000019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5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22224</xdr:rowOff>
    </xdr:to>
    <xdr:pic>
      <xdr:nvPicPr>
        <xdr:cNvPr id="26" name="Picture 8993">
          <a:extLst>
            <a:ext uri="{FF2B5EF4-FFF2-40B4-BE49-F238E27FC236}">
              <a16:creationId xmlns="" xmlns:a16="http://schemas.microsoft.com/office/drawing/2014/main" id="{00000000-0008-0000-0200-00001A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5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22224</xdr:rowOff>
    </xdr:to>
    <xdr:pic>
      <xdr:nvPicPr>
        <xdr:cNvPr id="27" name="Picture 8994">
          <a:extLst>
            <a:ext uri="{FF2B5EF4-FFF2-40B4-BE49-F238E27FC236}">
              <a16:creationId xmlns="" xmlns:a16="http://schemas.microsoft.com/office/drawing/2014/main" id="{00000000-0008-0000-0200-00001B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5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22224</xdr:rowOff>
    </xdr:to>
    <xdr:pic>
      <xdr:nvPicPr>
        <xdr:cNvPr id="28" name="Picture 8995">
          <a:extLst>
            <a:ext uri="{FF2B5EF4-FFF2-40B4-BE49-F238E27FC236}">
              <a16:creationId xmlns="" xmlns:a16="http://schemas.microsoft.com/office/drawing/2014/main" id="{00000000-0008-0000-0200-00001C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5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22224</xdr:rowOff>
    </xdr:to>
    <xdr:pic>
      <xdr:nvPicPr>
        <xdr:cNvPr id="29" name="Picture 8996">
          <a:extLst>
            <a:ext uri="{FF2B5EF4-FFF2-40B4-BE49-F238E27FC236}">
              <a16:creationId xmlns="" xmlns:a16="http://schemas.microsoft.com/office/drawing/2014/main" id="{00000000-0008-0000-0200-00001D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5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22224</xdr:rowOff>
    </xdr:to>
    <xdr:pic>
      <xdr:nvPicPr>
        <xdr:cNvPr id="30" name="Picture 8997">
          <a:extLst>
            <a:ext uri="{FF2B5EF4-FFF2-40B4-BE49-F238E27FC236}">
              <a16:creationId xmlns="" xmlns:a16="http://schemas.microsoft.com/office/drawing/2014/main" id="{00000000-0008-0000-0200-00001E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5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22224</xdr:rowOff>
    </xdr:to>
    <xdr:pic>
      <xdr:nvPicPr>
        <xdr:cNvPr id="31" name="Picture 8998">
          <a:extLst>
            <a:ext uri="{FF2B5EF4-FFF2-40B4-BE49-F238E27FC236}">
              <a16:creationId xmlns="" xmlns:a16="http://schemas.microsoft.com/office/drawing/2014/main" id="{00000000-0008-0000-0200-00001F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5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22224</xdr:rowOff>
    </xdr:to>
    <xdr:pic>
      <xdr:nvPicPr>
        <xdr:cNvPr id="32" name="Picture 8999">
          <a:extLst>
            <a:ext uri="{FF2B5EF4-FFF2-40B4-BE49-F238E27FC236}">
              <a16:creationId xmlns="" xmlns:a16="http://schemas.microsoft.com/office/drawing/2014/main" id="{00000000-0008-0000-0200-000020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5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22224</xdr:rowOff>
    </xdr:to>
    <xdr:pic>
      <xdr:nvPicPr>
        <xdr:cNvPr id="33" name="Picture 9000">
          <a:extLst>
            <a:ext uri="{FF2B5EF4-FFF2-40B4-BE49-F238E27FC236}">
              <a16:creationId xmlns="" xmlns:a16="http://schemas.microsoft.com/office/drawing/2014/main" id="{00000000-0008-0000-0200-000021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5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22224</xdr:rowOff>
    </xdr:to>
    <xdr:pic>
      <xdr:nvPicPr>
        <xdr:cNvPr id="34" name="Picture 9001">
          <a:extLst>
            <a:ext uri="{FF2B5EF4-FFF2-40B4-BE49-F238E27FC236}">
              <a16:creationId xmlns="" xmlns:a16="http://schemas.microsoft.com/office/drawing/2014/main" id="{00000000-0008-0000-0200-000022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5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22224</xdr:rowOff>
    </xdr:to>
    <xdr:pic>
      <xdr:nvPicPr>
        <xdr:cNvPr id="35" name="Picture 9002">
          <a:extLst>
            <a:ext uri="{FF2B5EF4-FFF2-40B4-BE49-F238E27FC236}">
              <a16:creationId xmlns="" xmlns:a16="http://schemas.microsoft.com/office/drawing/2014/main" id="{00000000-0008-0000-0200-000023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5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22224</xdr:rowOff>
    </xdr:to>
    <xdr:pic>
      <xdr:nvPicPr>
        <xdr:cNvPr id="36" name="Picture 9003">
          <a:extLst>
            <a:ext uri="{FF2B5EF4-FFF2-40B4-BE49-F238E27FC236}">
              <a16:creationId xmlns="" xmlns:a16="http://schemas.microsoft.com/office/drawing/2014/main" id="{00000000-0008-0000-0200-000024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5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22224</xdr:rowOff>
    </xdr:to>
    <xdr:pic>
      <xdr:nvPicPr>
        <xdr:cNvPr id="37" name="Picture 9004">
          <a:extLst>
            <a:ext uri="{FF2B5EF4-FFF2-40B4-BE49-F238E27FC236}">
              <a16:creationId xmlns="" xmlns:a16="http://schemas.microsoft.com/office/drawing/2014/main" id="{00000000-0008-0000-0200-000025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5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22224</xdr:rowOff>
    </xdr:to>
    <xdr:pic>
      <xdr:nvPicPr>
        <xdr:cNvPr id="38" name="Picture 9065">
          <a:extLst>
            <a:ext uri="{FF2B5EF4-FFF2-40B4-BE49-F238E27FC236}">
              <a16:creationId xmlns="" xmlns:a16="http://schemas.microsoft.com/office/drawing/2014/main" id="{00000000-0008-0000-0200-000026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5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22224</xdr:rowOff>
    </xdr:to>
    <xdr:pic>
      <xdr:nvPicPr>
        <xdr:cNvPr id="39" name="Picture 9066">
          <a:extLst>
            <a:ext uri="{FF2B5EF4-FFF2-40B4-BE49-F238E27FC236}">
              <a16:creationId xmlns="" xmlns:a16="http://schemas.microsoft.com/office/drawing/2014/main" id="{00000000-0008-0000-0200-000027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5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22224</xdr:rowOff>
    </xdr:to>
    <xdr:pic>
      <xdr:nvPicPr>
        <xdr:cNvPr id="40" name="Picture 9067">
          <a:extLst>
            <a:ext uri="{FF2B5EF4-FFF2-40B4-BE49-F238E27FC236}">
              <a16:creationId xmlns="" xmlns:a16="http://schemas.microsoft.com/office/drawing/2014/main" id="{00000000-0008-0000-0200-000028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5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22224</xdr:rowOff>
    </xdr:to>
    <xdr:pic>
      <xdr:nvPicPr>
        <xdr:cNvPr id="41" name="Picture 9068">
          <a:extLst>
            <a:ext uri="{FF2B5EF4-FFF2-40B4-BE49-F238E27FC236}">
              <a16:creationId xmlns="" xmlns:a16="http://schemas.microsoft.com/office/drawing/2014/main" id="{00000000-0008-0000-0200-000029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5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22224</xdr:rowOff>
    </xdr:to>
    <xdr:pic>
      <xdr:nvPicPr>
        <xdr:cNvPr id="42" name="Picture 9069">
          <a:extLst>
            <a:ext uri="{FF2B5EF4-FFF2-40B4-BE49-F238E27FC236}">
              <a16:creationId xmlns="" xmlns:a16="http://schemas.microsoft.com/office/drawing/2014/main" id="{00000000-0008-0000-0200-00002A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5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22224</xdr:rowOff>
    </xdr:to>
    <xdr:pic>
      <xdr:nvPicPr>
        <xdr:cNvPr id="43" name="Picture 9070">
          <a:extLst>
            <a:ext uri="{FF2B5EF4-FFF2-40B4-BE49-F238E27FC236}">
              <a16:creationId xmlns="" xmlns:a16="http://schemas.microsoft.com/office/drawing/2014/main" id="{00000000-0008-0000-0200-00002B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5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22224</xdr:rowOff>
    </xdr:to>
    <xdr:pic>
      <xdr:nvPicPr>
        <xdr:cNvPr id="44" name="Picture 9071">
          <a:extLst>
            <a:ext uri="{FF2B5EF4-FFF2-40B4-BE49-F238E27FC236}">
              <a16:creationId xmlns="" xmlns:a16="http://schemas.microsoft.com/office/drawing/2014/main" id="{00000000-0008-0000-0200-00002C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5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22224</xdr:rowOff>
    </xdr:to>
    <xdr:pic>
      <xdr:nvPicPr>
        <xdr:cNvPr id="45" name="Picture 9072">
          <a:extLst>
            <a:ext uri="{FF2B5EF4-FFF2-40B4-BE49-F238E27FC236}">
              <a16:creationId xmlns="" xmlns:a16="http://schemas.microsoft.com/office/drawing/2014/main" id="{00000000-0008-0000-0200-00002D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5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22224</xdr:rowOff>
    </xdr:to>
    <xdr:pic>
      <xdr:nvPicPr>
        <xdr:cNvPr id="46" name="Picture 9073">
          <a:extLst>
            <a:ext uri="{FF2B5EF4-FFF2-40B4-BE49-F238E27FC236}">
              <a16:creationId xmlns="" xmlns:a16="http://schemas.microsoft.com/office/drawing/2014/main" id="{00000000-0008-0000-0200-00002E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5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22224</xdr:rowOff>
    </xdr:to>
    <xdr:pic>
      <xdr:nvPicPr>
        <xdr:cNvPr id="47" name="Picture 9074">
          <a:extLst>
            <a:ext uri="{FF2B5EF4-FFF2-40B4-BE49-F238E27FC236}">
              <a16:creationId xmlns="" xmlns:a16="http://schemas.microsoft.com/office/drawing/2014/main" id="{00000000-0008-0000-0200-00002F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5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22224</xdr:rowOff>
    </xdr:to>
    <xdr:pic>
      <xdr:nvPicPr>
        <xdr:cNvPr id="48" name="Picture 9075">
          <a:extLst>
            <a:ext uri="{FF2B5EF4-FFF2-40B4-BE49-F238E27FC236}">
              <a16:creationId xmlns="" xmlns:a16="http://schemas.microsoft.com/office/drawing/2014/main" id="{00000000-0008-0000-0200-000030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5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22224</xdr:rowOff>
    </xdr:to>
    <xdr:pic>
      <xdr:nvPicPr>
        <xdr:cNvPr id="49" name="Picture 9076">
          <a:extLst>
            <a:ext uri="{FF2B5EF4-FFF2-40B4-BE49-F238E27FC236}">
              <a16:creationId xmlns="" xmlns:a16="http://schemas.microsoft.com/office/drawing/2014/main" id="{00000000-0008-0000-0200-000031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5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342</xdr:row>
      <xdr:rowOff>0</xdr:rowOff>
    </xdr:from>
    <xdr:to>
      <xdr:col>6</xdr:col>
      <xdr:colOff>76200</xdr:colOff>
      <xdr:row>343</xdr:row>
      <xdr:rowOff>20863</xdr:rowOff>
    </xdr:to>
    <xdr:pic>
      <xdr:nvPicPr>
        <xdr:cNvPr id="50" name="Picture 8993">
          <a:extLst>
            <a:ext uri="{FF2B5EF4-FFF2-40B4-BE49-F238E27FC236}">
              <a16:creationId xmlns="" xmlns:a16="http://schemas.microsoft.com/office/drawing/2014/main" id="{00000000-0008-0000-0200-000032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096125" y="365931450"/>
          <a:ext cx="76200" cy="1637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20863</xdr:rowOff>
    </xdr:to>
    <xdr:pic>
      <xdr:nvPicPr>
        <xdr:cNvPr id="51" name="Picture 8994">
          <a:extLst>
            <a:ext uri="{FF2B5EF4-FFF2-40B4-BE49-F238E27FC236}">
              <a16:creationId xmlns="" xmlns:a16="http://schemas.microsoft.com/office/drawing/2014/main" id="{00000000-0008-0000-0200-000033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37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20863</xdr:rowOff>
    </xdr:to>
    <xdr:pic>
      <xdr:nvPicPr>
        <xdr:cNvPr id="52" name="Picture 8995">
          <a:extLst>
            <a:ext uri="{FF2B5EF4-FFF2-40B4-BE49-F238E27FC236}">
              <a16:creationId xmlns="" xmlns:a16="http://schemas.microsoft.com/office/drawing/2014/main" id="{00000000-0008-0000-0200-000034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37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20863</xdr:rowOff>
    </xdr:to>
    <xdr:pic>
      <xdr:nvPicPr>
        <xdr:cNvPr id="53" name="Picture 8996">
          <a:extLst>
            <a:ext uri="{FF2B5EF4-FFF2-40B4-BE49-F238E27FC236}">
              <a16:creationId xmlns="" xmlns:a16="http://schemas.microsoft.com/office/drawing/2014/main" id="{00000000-0008-0000-0200-000035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37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20863</xdr:rowOff>
    </xdr:to>
    <xdr:pic>
      <xdr:nvPicPr>
        <xdr:cNvPr id="54" name="Picture 8997">
          <a:extLst>
            <a:ext uri="{FF2B5EF4-FFF2-40B4-BE49-F238E27FC236}">
              <a16:creationId xmlns="" xmlns:a16="http://schemas.microsoft.com/office/drawing/2014/main" id="{00000000-0008-0000-0200-000036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37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20863</xdr:rowOff>
    </xdr:to>
    <xdr:pic>
      <xdr:nvPicPr>
        <xdr:cNvPr id="55" name="Picture 8998">
          <a:extLst>
            <a:ext uri="{FF2B5EF4-FFF2-40B4-BE49-F238E27FC236}">
              <a16:creationId xmlns="" xmlns:a16="http://schemas.microsoft.com/office/drawing/2014/main" id="{00000000-0008-0000-0200-000037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37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20863</xdr:rowOff>
    </xdr:to>
    <xdr:pic>
      <xdr:nvPicPr>
        <xdr:cNvPr id="56" name="Picture 8999">
          <a:extLst>
            <a:ext uri="{FF2B5EF4-FFF2-40B4-BE49-F238E27FC236}">
              <a16:creationId xmlns="" xmlns:a16="http://schemas.microsoft.com/office/drawing/2014/main" id="{00000000-0008-0000-0200-000038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37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20863</xdr:rowOff>
    </xdr:to>
    <xdr:pic>
      <xdr:nvPicPr>
        <xdr:cNvPr id="57" name="Picture 9000">
          <a:extLst>
            <a:ext uri="{FF2B5EF4-FFF2-40B4-BE49-F238E27FC236}">
              <a16:creationId xmlns="" xmlns:a16="http://schemas.microsoft.com/office/drawing/2014/main" id="{00000000-0008-0000-0200-000039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37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20863</xdr:rowOff>
    </xdr:to>
    <xdr:pic>
      <xdr:nvPicPr>
        <xdr:cNvPr id="58" name="Picture 9001">
          <a:extLst>
            <a:ext uri="{FF2B5EF4-FFF2-40B4-BE49-F238E27FC236}">
              <a16:creationId xmlns="" xmlns:a16="http://schemas.microsoft.com/office/drawing/2014/main" id="{00000000-0008-0000-0200-00003A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37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20863</xdr:rowOff>
    </xdr:to>
    <xdr:pic>
      <xdr:nvPicPr>
        <xdr:cNvPr id="59" name="Picture 9002">
          <a:extLst>
            <a:ext uri="{FF2B5EF4-FFF2-40B4-BE49-F238E27FC236}">
              <a16:creationId xmlns="" xmlns:a16="http://schemas.microsoft.com/office/drawing/2014/main" id="{00000000-0008-0000-0200-00003B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37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20863</xdr:rowOff>
    </xdr:to>
    <xdr:pic>
      <xdr:nvPicPr>
        <xdr:cNvPr id="60" name="Picture 9003">
          <a:extLst>
            <a:ext uri="{FF2B5EF4-FFF2-40B4-BE49-F238E27FC236}">
              <a16:creationId xmlns="" xmlns:a16="http://schemas.microsoft.com/office/drawing/2014/main" id="{00000000-0008-0000-0200-00003C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37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20863</xdr:rowOff>
    </xdr:to>
    <xdr:pic>
      <xdr:nvPicPr>
        <xdr:cNvPr id="61" name="Picture 9004">
          <a:extLst>
            <a:ext uri="{FF2B5EF4-FFF2-40B4-BE49-F238E27FC236}">
              <a16:creationId xmlns="" xmlns:a16="http://schemas.microsoft.com/office/drawing/2014/main" id="{00000000-0008-0000-0200-00003D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37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20863</xdr:rowOff>
    </xdr:to>
    <xdr:pic>
      <xdr:nvPicPr>
        <xdr:cNvPr id="62" name="Picture 9065">
          <a:extLst>
            <a:ext uri="{FF2B5EF4-FFF2-40B4-BE49-F238E27FC236}">
              <a16:creationId xmlns="" xmlns:a16="http://schemas.microsoft.com/office/drawing/2014/main" id="{00000000-0008-0000-0200-00003E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37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20863</xdr:rowOff>
    </xdr:to>
    <xdr:pic>
      <xdr:nvPicPr>
        <xdr:cNvPr id="63" name="Picture 9066">
          <a:extLst>
            <a:ext uri="{FF2B5EF4-FFF2-40B4-BE49-F238E27FC236}">
              <a16:creationId xmlns="" xmlns:a16="http://schemas.microsoft.com/office/drawing/2014/main" id="{00000000-0008-0000-0200-00003F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37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20863</xdr:rowOff>
    </xdr:to>
    <xdr:pic>
      <xdr:nvPicPr>
        <xdr:cNvPr id="64" name="Picture 9067">
          <a:extLst>
            <a:ext uri="{FF2B5EF4-FFF2-40B4-BE49-F238E27FC236}">
              <a16:creationId xmlns="" xmlns:a16="http://schemas.microsoft.com/office/drawing/2014/main" id="{00000000-0008-0000-0200-000040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37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20863</xdr:rowOff>
    </xdr:to>
    <xdr:pic>
      <xdr:nvPicPr>
        <xdr:cNvPr id="65" name="Picture 9068">
          <a:extLst>
            <a:ext uri="{FF2B5EF4-FFF2-40B4-BE49-F238E27FC236}">
              <a16:creationId xmlns="" xmlns:a16="http://schemas.microsoft.com/office/drawing/2014/main" id="{00000000-0008-0000-0200-000041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37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20863</xdr:rowOff>
    </xdr:to>
    <xdr:pic>
      <xdr:nvPicPr>
        <xdr:cNvPr id="66" name="Picture 9069">
          <a:extLst>
            <a:ext uri="{FF2B5EF4-FFF2-40B4-BE49-F238E27FC236}">
              <a16:creationId xmlns="" xmlns:a16="http://schemas.microsoft.com/office/drawing/2014/main" id="{00000000-0008-0000-0200-000042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37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20863</xdr:rowOff>
    </xdr:to>
    <xdr:pic>
      <xdr:nvPicPr>
        <xdr:cNvPr id="67" name="Picture 9070">
          <a:extLst>
            <a:ext uri="{FF2B5EF4-FFF2-40B4-BE49-F238E27FC236}">
              <a16:creationId xmlns="" xmlns:a16="http://schemas.microsoft.com/office/drawing/2014/main" id="{00000000-0008-0000-0200-000043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37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20863</xdr:rowOff>
    </xdr:to>
    <xdr:pic>
      <xdr:nvPicPr>
        <xdr:cNvPr id="68" name="Picture 9071">
          <a:extLst>
            <a:ext uri="{FF2B5EF4-FFF2-40B4-BE49-F238E27FC236}">
              <a16:creationId xmlns="" xmlns:a16="http://schemas.microsoft.com/office/drawing/2014/main" id="{00000000-0008-0000-0200-000044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37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20863</xdr:rowOff>
    </xdr:to>
    <xdr:pic>
      <xdr:nvPicPr>
        <xdr:cNvPr id="69" name="Picture 9072">
          <a:extLst>
            <a:ext uri="{FF2B5EF4-FFF2-40B4-BE49-F238E27FC236}">
              <a16:creationId xmlns="" xmlns:a16="http://schemas.microsoft.com/office/drawing/2014/main" id="{00000000-0008-0000-0200-000045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37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20863</xdr:rowOff>
    </xdr:to>
    <xdr:pic>
      <xdr:nvPicPr>
        <xdr:cNvPr id="70" name="Picture 9073">
          <a:extLst>
            <a:ext uri="{FF2B5EF4-FFF2-40B4-BE49-F238E27FC236}">
              <a16:creationId xmlns="" xmlns:a16="http://schemas.microsoft.com/office/drawing/2014/main" id="{00000000-0008-0000-0200-000046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37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20863</xdr:rowOff>
    </xdr:to>
    <xdr:pic>
      <xdr:nvPicPr>
        <xdr:cNvPr id="71" name="Picture 9074">
          <a:extLst>
            <a:ext uri="{FF2B5EF4-FFF2-40B4-BE49-F238E27FC236}">
              <a16:creationId xmlns="" xmlns:a16="http://schemas.microsoft.com/office/drawing/2014/main" id="{00000000-0008-0000-0200-000047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37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20863</xdr:rowOff>
    </xdr:to>
    <xdr:pic>
      <xdr:nvPicPr>
        <xdr:cNvPr id="72" name="Picture 9075">
          <a:extLst>
            <a:ext uri="{FF2B5EF4-FFF2-40B4-BE49-F238E27FC236}">
              <a16:creationId xmlns="" xmlns:a16="http://schemas.microsoft.com/office/drawing/2014/main" id="{00000000-0008-0000-0200-000048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37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20863</xdr:rowOff>
    </xdr:to>
    <xdr:pic>
      <xdr:nvPicPr>
        <xdr:cNvPr id="73" name="Picture 9076">
          <a:extLst>
            <a:ext uri="{FF2B5EF4-FFF2-40B4-BE49-F238E27FC236}">
              <a16:creationId xmlns="" xmlns:a16="http://schemas.microsoft.com/office/drawing/2014/main" id="{00000000-0008-0000-0200-000049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37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20863</xdr:rowOff>
    </xdr:to>
    <xdr:pic>
      <xdr:nvPicPr>
        <xdr:cNvPr id="74" name="Picture 8993">
          <a:extLst>
            <a:ext uri="{FF2B5EF4-FFF2-40B4-BE49-F238E27FC236}">
              <a16:creationId xmlns="" xmlns:a16="http://schemas.microsoft.com/office/drawing/2014/main" id="{00000000-0008-0000-0200-00004A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37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20863</xdr:rowOff>
    </xdr:to>
    <xdr:pic>
      <xdr:nvPicPr>
        <xdr:cNvPr id="75" name="Picture 8994">
          <a:extLst>
            <a:ext uri="{FF2B5EF4-FFF2-40B4-BE49-F238E27FC236}">
              <a16:creationId xmlns="" xmlns:a16="http://schemas.microsoft.com/office/drawing/2014/main" id="{00000000-0008-0000-0200-00004B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37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20863</xdr:rowOff>
    </xdr:to>
    <xdr:pic>
      <xdr:nvPicPr>
        <xdr:cNvPr id="76" name="Picture 8995">
          <a:extLst>
            <a:ext uri="{FF2B5EF4-FFF2-40B4-BE49-F238E27FC236}">
              <a16:creationId xmlns="" xmlns:a16="http://schemas.microsoft.com/office/drawing/2014/main" id="{00000000-0008-0000-0200-00004C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37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20863</xdr:rowOff>
    </xdr:to>
    <xdr:pic>
      <xdr:nvPicPr>
        <xdr:cNvPr id="77" name="Picture 8996">
          <a:extLst>
            <a:ext uri="{FF2B5EF4-FFF2-40B4-BE49-F238E27FC236}">
              <a16:creationId xmlns="" xmlns:a16="http://schemas.microsoft.com/office/drawing/2014/main" id="{00000000-0008-0000-0200-00004D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37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20863</xdr:rowOff>
    </xdr:to>
    <xdr:pic>
      <xdr:nvPicPr>
        <xdr:cNvPr id="78" name="Picture 8997">
          <a:extLst>
            <a:ext uri="{FF2B5EF4-FFF2-40B4-BE49-F238E27FC236}">
              <a16:creationId xmlns="" xmlns:a16="http://schemas.microsoft.com/office/drawing/2014/main" id="{00000000-0008-0000-0200-00004E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37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20863</xdr:rowOff>
    </xdr:to>
    <xdr:pic>
      <xdr:nvPicPr>
        <xdr:cNvPr id="79" name="Picture 8998">
          <a:extLst>
            <a:ext uri="{FF2B5EF4-FFF2-40B4-BE49-F238E27FC236}">
              <a16:creationId xmlns="" xmlns:a16="http://schemas.microsoft.com/office/drawing/2014/main" id="{00000000-0008-0000-0200-00004F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37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20863</xdr:rowOff>
    </xdr:to>
    <xdr:pic>
      <xdr:nvPicPr>
        <xdr:cNvPr id="80" name="Picture 8999">
          <a:extLst>
            <a:ext uri="{FF2B5EF4-FFF2-40B4-BE49-F238E27FC236}">
              <a16:creationId xmlns="" xmlns:a16="http://schemas.microsoft.com/office/drawing/2014/main" id="{00000000-0008-0000-0200-000050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37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20863</xdr:rowOff>
    </xdr:to>
    <xdr:pic>
      <xdr:nvPicPr>
        <xdr:cNvPr id="81" name="Picture 9000">
          <a:extLst>
            <a:ext uri="{FF2B5EF4-FFF2-40B4-BE49-F238E27FC236}">
              <a16:creationId xmlns="" xmlns:a16="http://schemas.microsoft.com/office/drawing/2014/main" id="{00000000-0008-0000-0200-000051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37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20863</xdr:rowOff>
    </xdr:to>
    <xdr:pic>
      <xdr:nvPicPr>
        <xdr:cNvPr id="82" name="Picture 9001">
          <a:extLst>
            <a:ext uri="{FF2B5EF4-FFF2-40B4-BE49-F238E27FC236}">
              <a16:creationId xmlns="" xmlns:a16="http://schemas.microsoft.com/office/drawing/2014/main" id="{00000000-0008-0000-0200-000052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37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20863</xdr:rowOff>
    </xdr:to>
    <xdr:pic>
      <xdr:nvPicPr>
        <xdr:cNvPr id="83" name="Picture 9002">
          <a:extLst>
            <a:ext uri="{FF2B5EF4-FFF2-40B4-BE49-F238E27FC236}">
              <a16:creationId xmlns="" xmlns:a16="http://schemas.microsoft.com/office/drawing/2014/main" id="{00000000-0008-0000-0200-000053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37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20863</xdr:rowOff>
    </xdr:to>
    <xdr:pic>
      <xdr:nvPicPr>
        <xdr:cNvPr id="84" name="Picture 9003">
          <a:extLst>
            <a:ext uri="{FF2B5EF4-FFF2-40B4-BE49-F238E27FC236}">
              <a16:creationId xmlns="" xmlns:a16="http://schemas.microsoft.com/office/drawing/2014/main" id="{00000000-0008-0000-0200-000054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37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20863</xdr:rowOff>
    </xdr:to>
    <xdr:pic>
      <xdr:nvPicPr>
        <xdr:cNvPr id="85" name="Picture 9004">
          <a:extLst>
            <a:ext uri="{FF2B5EF4-FFF2-40B4-BE49-F238E27FC236}">
              <a16:creationId xmlns="" xmlns:a16="http://schemas.microsoft.com/office/drawing/2014/main" id="{00000000-0008-0000-0200-000055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37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20863</xdr:rowOff>
    </xdr:to>
    <xdr:pic>
      <xdr:nvPicPr>
        <xdr:cNvPr id="86" name="Picture 9065">
          <a:extLst>
            <a:ext uri="{FF2B5EF4-FFF2-40B4-BE49-F238E27FC236}">
              <a16:creationId xmlns="" xmlns:a16="http://schemas.microsoft.com/office/drawing/2014/main" id="{00000000-0008-0000-0200-000056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37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20863</xdr:rowOff>
    </xdr:to>
    <xdr:pic>
      <xdr:nvPicPr>
        <xdr:cNvPr id="87" name="Picture 9066">
          <a:extLst>
            <a:ext uri="{FF2B5EF4-FFF2-40B4-BE49-F238E27FC236}">
              <a16:creationId xmlns="" xmlns:a16="http://schemas.microsoft.com/office/drawing/2014/main" id="{00000000-0008-0000-0200-000057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37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20863</xdr:rowOff>
    </xdr:to>
    <xdr:pic>
      <xdr:nvPicPr>
        <xdr:cNvPr id="88" name="Picture 9067">
          <a:extLst>
            <a:ext uri="{FF2B5EF4-FFF2-40B4-BE49-F238E27FC236}">
              <a16:creationId xmlns="" xmlns:a16="http://schemas.microsoft.com/office/drawing/2014/main" id="{00000000-0008-0000-0200-000058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37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20863</xdr:rowOff>
    </xdr:to>
    <xdr:pic>
      <xdr:nvPicPr>
        <xdr:cNvPr id="89" name="Picture 9068">
          <a:extLst>
            <a:ext uri="{FF2B5EF4-FFF2-40B4-BE49-F238E27FC236}">
              <a16:creationId xmlns="" xmlns:a16="http://schemas.microsoft.com/office/drawing/2014/main" id="{00000000-0008-0000-0200-000059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37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20863</xdr:rowOff>
    </xdr:to>
    <xdr:pic>
      <xdr:nvPicPr>
        <xdr:cNvPr id="90" name="Picture 9069">
          <a:extLst>
            <a:ext uri="{FF2B5EF4-FFF2-40B4-BE49-F238E27FC236}">
              <a16:creationId xmlns="" xmlns:a16="http://schemas.microsoft.com/office/drawing/2014/main" id="{00000000-0008-0000-0200-00005A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37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20863</xdr:rowOff>
    </xdr:to>
    <xdr:pic>
      <xdr:nvPicPr>
        <xdr:cNvPr id="91" name="Picture 9070">
          <a:extLst>
            <a:ext uri="{FF2B5EF4-FFF2-40B4-BE49-F238E27FC236}">
              <a16:creationId xmlns="" xmlns:a16="http://schemas.microsoft.com/office/drawing/2014/main" id="{00000000-0008-0000-0200-00005B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37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20863</xdr:rowOff>
    </xdr:to>
    <xdr:pic>
      <xdr:nvPicPr>
        <xdr:cNvPr id="92" name="Picture 9071">
          <a:extLst>
            <a:ext uri="{FF2B5EF4-FFF2-40B4-BE49-F238E27FC236}">
              <a16:creationId xmlns="" xmlns:a16="http://schemas.microsoft.com/office/drawing/2014/main" id="{00000000-0008-0000-0200-00005C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37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20863</xdr:rowOff>
    </xdr:to>
    <xdr:pic>
      <xdr:nvPicPr>
        <xdr:cNvPr id="93" name="Picture 9072">
          <a:extLst>
            <a:ext uri="{FF2B5EF4-FFF2-40B4-BE49-F238E27FC236}">
              <a16:creationId xmlns="" xmlns:a16="http://schemas.microsoft.com/office/drawing/2014/main" id="{00000000-0008-0000-0200-00005D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37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20863</xdr:rowOff>
    </xdr:to>
    <xdr:pic>
      <xdr:nvPicPr>
        <xdr:cNvPr id="94" name="Picture 9073">
          <a:extLst>
            <a:ext uri="{FF2B5EF4-FFF2-40B4-BE49-F238E27FC236}">
              <a16:creationId xmlns="" xmlns:a16="http://schemas.microsoft.com/office/drawing/2014/main" id="{00000000-0008-0000-0200-00005E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37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20863</xdr:rowOff>
    </xdr:to>
    <xdr:pic>
      <xdr:nvPicPr>
        <xdr:cNvPr id="95" name="Picture 9074">
          <a:extLst>
            <a:ext uri="{FF2B5EF4-FFF2-40B4-BE49-F238E27FC236}">
              <a16:creationId xmlns="" xmlns:a16="http://schemas.microsoft.com/office/drawing/2014/main" id="{00000000-0008-0000-0200-00005F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37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20863</xdr:rowOff>
    </xdr:to>
    <xdr:pic>
      <xdr:nvPicPr>
        <xdr:cNvPr id="96" name="Picture 9075">
          <a:extLst>
            <a:ext uri="{FF2B5EF4-FFF2-40B4-BE49-F238E27FC236}">
              <a16:creationId xmlns="" xmlns:a16="http://schemas.microsoft.com/office/drawing/2014/main" id="{00000000-0008-0000-0200-000060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37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20863</xdr:rowOff>
    </xdr:to>
    <xdr:pic>
      <xdr:nvPicPr>
        <xdr:cNvPr id="97" name="Picture 9076">
          <a:extLst>
            <a:ext uri="{FF2B5EF4-FFF2-40B4-BE49-F238E27FC236}">
              <a16:creationId xmlns="" xmlns:a16="http://schemas.microsoft.com/office/drawing/2014/main" id="{00000000-0008-0000-0200-000061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37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342</xdr:row>
      <xdr:rowOff>0</xdr:rowOff>
    </xdr:from>
    <xdr:to>
      <xdr:col>6</xdr:col>
      <xdr:colOff>76200</xdr:colOff>
      <xdr:row>343</xdr:row>
      <xdr:rowOff>22224</xdr:rowOff>
    </xdr:to>
    <xdr:pic>
      <xdr:nvPicPr>
        <xdr:cNvPr id="98" name="Picture 8993">
          <a:extLst>
            <a:ext uri="{FF2B5EF4-FFF2-40B4-BE49-F238E27FC236}">
              <a16:creationId xmlns="" xmlns:a16="http://schemas.microsoft.com/office/drawing/2014/main" id="{00000000-0008-0000-0200-000062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096125" y="365931450"/>
          <a:ext cx="76200" cy="165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22224</xdr:rowOff>
    </xdr:to>
    <xdr:pic>
      <xdr:nvPicPr>
        <xdr:cNvPr id="99" name="Picture 8994">
          <a:extLst>
            <a:ext uri="{FF2B5EF4-FFF2-40B4-BE49-F238E27FC236}">
              <a16:creationId xmlns="" xmlns:a16="http://schemas.microsoft.com/office/drawing/2014/main" id="{00000000-0008-0000-0200-000063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5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22224</xdr:rowOff>
    </xdr:to>
    <xdr:pic>
      <xdr:nvPicPr>
        <xdr:cNvPr id="100" name="Picture 8995">
          <a:extLst>
            <a:ext uri="{FF2B5EF4-FFF2-40B4-BE49-F238E27FC236}">
              <a16:creationId xmlns="" xmlns:a16="http://schemas.microsoft.com/office/drawing/2014/main" id="{00000000-0008-0000-0200-000064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5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22224</xdr:rowOff>
    </xdr:to>
    <xdr:pic>
      <xdr:nvPicPr>
        <xdr:cNvPr id="101" name="Picture 8996">
          <a:extLst>
            <a:ext uri="{FF2B5EF4-FFF2-40B4-BE49-F238E27FC236}">
              <a16:creationId xmlns="" xmlns:a16="http://schemas.microsoft.com/office/drawing/2014/main" id="{00000000-0008-0000-0200-000065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5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22224</xdr:rowOff>
    </xdr:to>
    <xdr:pic>
      <xdr:nvPicPr>
        <xdr:cNvPr id="102" name="Picture 8997">
          <a:extLst>
            <a:ext uri="{FF2B5EF4-FFF2-40B4-BE49-F238E27FC236}">
              <a16:creationId xmlns="" xmlns:a16="http://schemas.microsoft.com/office/drawing/2014/main" id="{00000000-0008-0000-0200-000066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5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22224</xdr:rowOff>
    </xdr:to>
    <xdr:pic>
      <xdr:nvPicPr>
        <xdr:cNvPr id="103" name="Picture 8998">
          <a:extLst>
            <a:ext uri="{FF2B5EF4-FFF2-40B4-BE49-F238E27FC236}">
              <a16:creationId xmlns="" xmlns:a16="http://schemas.microsoft.com/office/drawing/2014/main" id="{00000000-0008-0000-0200-000067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5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22224</xdr:rowOff>
    </xdr:to>
    <xdr:pic>
      <xdr:nvPicPr>
        <xdr:cNvPr id="104" name="Picture 8999">
          <a:extLst>
            <a:ext uri="{FF2B5EF4-FFF2-40B4-BE49-F238E27FC236}">
              <a16:creationId xmlns="" xmlns:a16="http://schemas.microsoft.com/office/drawing/2014/main" id="{00000000-0008-0000-0200-000068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5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22224</xdr:rowOff>
    </xdr:to>
    <xdr:pic>
      <xdr:nvPicPr>
        <xdr:cNvPr id="105" name="Picture 9000">
          <a:extLst>
            <a:ext uri="{FF2B5EF4-FFF2-40B4-BE49-F238E27FC236}">
              <a16:creationId xmlns="" xmlns:a16="http://schemas.microsoft.com/office/drawing/2014/main" id="{00000000-0008-0000-0200-000069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5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22224</xdr:rowOff>
    </xdr:to>
    <xdr:pic>
      <xdr:nvPicPr>
        <xdr:cNvPr id="106" name="Picture 9001">
          <a:extLst>
            <a:ext uri="{FF2B5EF4-FFF2-40B4-BE49-F238E27FC236}">
              <a16:creationId xmlns="" xmlns:a16="http://schemas.microsoft.com/office/drawing/2014/main" id="{00000000-0008-0000-0200-00006A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5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22224</xdr:rowOff>
    </xdr:to>
    <xdr:pic>
      <xdr:nvPicPr>
        <xdr:cNvPr id="107" name="Picture 9002">
          <a:extLst>
            <a:ext uri="{FF2B5EF4-FFF2-40B4-BE49-F238E27FC236}">
              <a16:creationId xmlns="" xmlns:a16="http://schemas.microsoft.com/office/drawing/2014/main" id="{00000000-0008-0000-0200-00006B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5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22224</xdr:rowOff>
    </xdr:to>
    <xdr:pic>
      <xdr:nvPicPr>
        <xdr:cNvPr id="108" name="Picture 9003">
          <a:extLst>
            <a:ext uri="{FF2B5EF4-FFF2-40B4-BE49-F238E27FC236}">
              <a16:creationId xmlns="" xmlns:a16="http://schemas.microsoft.com/office/drawing/2014/main" id="{00000000-0008-0000-0200-00006C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5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22224</xdr:rowOff>
    </xdr:to>
    <xdr:pic>
      <xdr:nvPicPr>
        <xdr:cNvPr id="109" name="Picture 9004">
          <a:extLst>
            <a:ext uri="{FF2B5EF4-FFF2-40B4-BE49-F238E27FC236}">
              <a16:creationId xmlns="" xmlns:a16="http://schemas.microsoft.com/office/drawing/2014/main" id="{00000000-0008-0000-0200-00006D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5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22224</xdr:rowOff>
    </xdr:to>
    <xdr:pic>
      <xdr:nvPicPr>
        <xdr:cNvPr id="110" name="Picture 9065">
          <a:extLst>
            <a:ext uri="{FF2B5EF4-FFF2-40B4-BE49-F238E27FC236}">
              <a16:creationId xmlns="" xmlns:a16="http://schemas.microsoft.com/office/drawing/2014/main" id="{00000000-0008-0000-0200-00006E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5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22224</xdr:rowOff>
    </xdr:to>
    <xdr:pic>
      <xdr:nvPicPr>
        <xdr:cNvPr id="111" name="Picture 9066">
          <a:extLst>
            <a:ext uri="{FF2B5EF4-FFF2-40B4-BE49-F238E27FC236}">
              <a16:creationId xmlns="" xmlns:a16="http://schemas.microsoft.com/office/drawing/2014/main" id="{00000000-0008-0000-0200-00006F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5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22224</xdr:rowOff>
    </xdr:to>
    <xdr:pic>
      <xdr:nvPicPr>
        <xdr:cNvPr id="112" name="Picture 9067">
          <a:extLst>
            <a:ext uri="{FF2B5EF4-FFF2-40B4-BE49-F238E27FC236}">
              <a16:creationId xmlns="" xmlns:a16="http://schemas.microsoft.com/office/drawing/2014/main" id="{00000000-0008-0000-0200-000070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5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22224</xdr:rowOff>
    </xdr:to>
    <xdr:pic>
      <xdr:nvPicPr>
        <xdr:cNvPr id="113" name="Picture 9068">
          <a:extLst>
            <a:ext uri="{FF2B5EF4-FFF2-40B4-BE49-F238E27FC236}">
              <a16:creationId xmlns="" xmlns:a16="http://schemas.microsoft.com/office/drawing/2014/main" id="{00000000-0008-0000-0200-000071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5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22224</xdr:rowOff>
    </xdr:to>
    <xdr:pic>
      <xdr:nvPicPr>
        <xdr:cNvPr id="114" name="Picture 9069">
          <a:extLst>
            <a:ext uri="{FF2B5EF4-FFF2-40B4-BE49-F238E27FC236}">
              <a16:creationId xmlns="" xmlns:a16="http://schemas.microsoft.com/office/drawing/2014/main" id="{00000000-0008-0000-0200-000072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5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22224</xdr:rowOff>
    </xdr:to>
    <xdr:pic>
      <xdr:nvPicPr>
        <xdr:cNvPr id="115" name="Picture 9070">
          <a:extLst>
            <a:ext uri="{FF2B5EF4-FFF2-40B4-BE49-F238E27FC236}">
              <a16:creationId xmlns="" xmlns:a16="http://schemas.microsoft.com/office/drawing/2014/main" id="{00000000-0008-0000-0200-000073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5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22224</xdr:rowOff>
    </xdr:to>
    <xdr:pic>
      <xdr:nvPicPr>
        <xdr:cNvPr id="116" name="Picture 9071">
          <a:extLst>
            <a:ext uri="{FF2B5EF4-FFF2-40B4-BE49-F238E27FC236}">
              <a16:creationId xmlns="" xmlns:a16="http://schemas.microsoft.com/office/drawing/2014/main" id="{00000000-0008-0000-0200-000074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5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22224</xdr:rowOff>
    </xdr:to>
    <xdr:pic>
      <xdr:nvPicPr>
        <xdr:cNvPr id="117" name="Picture 9072">
          <a:extLst>
            <a:ext uri="{FF2B5EF4-FFF2-40B4-BE49-F238E27FC236}">
              <a16:creationId xmlns="" xmlns:a16="http://schemas.microsoft.com/office/drawing/2014/main" id="{00000000-0008-0000-0200-000075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5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22224</xdr:rowOff>
    </xdr:to>
    <xdr:pic>
      <xdr:nvPicPr>
        <xdr:cNvPr id="118" name="Picture 9073">
          <a:extLst>
            <a:ext uri="{FF2B5EF4-FFF2-40B4-BE49-F238E27FC236}">
              <a16:creationId xmlns="" xmlns:a16="http://schemas.microsoft.com/office/drawing/2014/main" id="{00000000-0008-0000-0200-000076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5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22224</xdr:rowOff>
    </xdr:to>
    <xdr:pic>
      <xdr:nvPicPr>
        <xdr:cNvPr id="119" name="Picture 9074">
          <a:extLst>
            <a:ext uri="{FF2B5EF4-FFF2-40B4-BE49-F238E27FC236}">
              <a16:creationId xmlns="" xmlns:a16="http://schemas.microsoft.com/office/drawing/2014/main" id="{00000000-0008-0000-0200-000077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5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22224</xdr:rowOff>
    </xdr:to>
    <xdr:pic>
      <xdr:nvPicPr>
        <xdr:cNvPr id="120" name="Picture 9075">
          <a:extLst>
            <a:ext uri="{FF2B5EF4-FFF2-40B4-BE49-F238E27FC236}">
              <a16:creationId xmlns="" xmlns:a16="http://schemas.microsoft.com/office/drawing/2014/main" id="{00000000-0008-0000-0200-000078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5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22224</xdr:rowOff>
    </xdr:to>
    <xdr:pic>
      <xdr:nvPicPr>
        <xdr:cNvPr id="121" name="Picture 9076">
          <a:extLst>
            <a:ext uri="{FF2B5EF4-FFF2-40B4-BE49-F238E27FC236}">
              <a16:creationId xmlns="" xmlns:a16="http://schemas.microsoft.com/office/drawing/2014/main" id="{00000000-0008-0000-0200-000079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5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22224</xdr:rowOff>
    </xdr:to>
    <xdr:pic>
      <xdr:nvPicPr>
        <xdr:cNvPr id="122" name="Picture 8993">
          <a:extLst>
            <a:ext uri="{FF2B5EF4-FFF2-40B4-BE49-F238E27FC236}">
              <a16:creationId xmlns="" xmlns:a16="http://schemas.microsoft.com/office/drawing/2014/main" id="{00000000-0008-0000-0200-00007A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5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22224</xdr:rowOff>
    </xdr:to>
    <xdr:pic>
      <xdr:nvPicPr>
        <xdr:cNvPr id="123" name="Picture 8994">
          <a:extLst>
            <a:ext uri="{FF2B5EF4-FFF2-40B4-BE49-F238E27FC236}">
              <a16:creationId xmlns="" xmlns:a16="http://schemas.microsoft.com/office/drawing/2014/main" id="{00000000-0008-0000-0200-00007B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5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22224</xdr:rowOff>
    </xdr:to>
    <xdr:pic>
      <xdr:nvPicPr>
        <xdr:cNvPr id="124" name="Picture 8995">
          <a:extLst>
            <a:ext uri="{FF2B5EF4-FFF2-40B4-BE49-F238E27FC236}">
              <a16:creationId xmlns="" xmlns:a16="http://schemas.microsoft.com/office/drawing/2014/main" id="{00000000-0008-0000-0200-00007C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5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22224</xdr:rowOff>
    </xdr:to>
    <xdr:pic>
      <xdr:nvPicPr>
        <xdr:cNvPr id="125" name="Picture 8996">
          <a:extLst>
            <a:ext uri="{FF2B5EF4-FFF2-40B4-BE49-F238E27FC236}">
              <a16:creationId xmlns="" xmlns:a16="http://schemas.microsoft.com/office/drawing/2014/main" id="{00000000-0008-0000-0200-00007D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5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22224</xdr:rowOff>
    </xdr:to>
    <xdr:pic>
      <xdr:nvPicPr>
        <xdr:cNvPr id="126" name="Picture 8997">
          <a:extLst>
            <a:ext uri="{FF2B5EF4-FFF2-40B4-BE49-F238E27FC236}">
              <a16:creationId xmlns="" xmlns:a16="http://schemas.microsoft.com/office/drawing/2014/main" id="{00000000-0008-0000-0200-00007E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5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22224</xdr:rowOff>
    </xdr:to>
    <xdr:pic>
      <xdr:nvPicPr>
        <xdr:cNvPr id="127" name="Picture 8998">
          <a:extLst>
            <a:ext uri="{FF2B5EF4-FFF2-40B4-BE49-F238E27FC236}">
              <a16:creationId xmlns="" xmlns:a16="http://schemas.microsoft.com/office/drawing/2014/main" id="{00000000-0008-0000-0200-00007F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5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22224</xdr:rowOff>
    </xdr:to>
    <xdr:pic>
      <xdr:nvPicPr>
        <xdr:cNvPr id="128" name="Picture 8999">
          <a:extLst>
            <a:ext uri="{FF2B5EF4-FFF2-40B4-BE49-F238E27FC236}">
              <a16:creationId xmlns="" xmlns:a16="http://schemas.microsoft.com/office/drawing/2014/main" id="{00000000-0008-0000-0200-000080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5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22224</xdr:rowOff>
    </xdr:to>
    <xdr:pic>
      <xdr:nvPicPr>
        <xdr:cNvPr id="129" name="Picture 9000">
          <a:extLst>
            <a:ext uri="{FF2B5EF4-FFF2-40B4-BE49-F238E27FC236}">
              <a16:creationId xmlns="" xmlns:a16="http://schemas.microsoft.com/office/drawing/2014/main" id="{00000000-0008-0000-0200-000081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5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22224</xdr:rowOff>
    </xdr:to>
    <xdr:pic>
      <xdr:nvPicPr>
        <xdr:cNvPr id="130" name="Picture 9001">
          <a:extLst>
            <a:ext uri="{FF2B5EF4-FFF2-40B4-BE49-F238E27FC236}">
              <a16:creationId xmlns="" xmlns:a16="http://schemas.microsoft.com/office/drawing/2014/main" id="{00000000-0008-0000-0200-000082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5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22224</xdr:rowOff>
    </xdr:to>
    <xdr:pic>
      <xdr:nvPicPr>
        <xdr:cNvPr id="131" name="Picture 9002">
          <a:extLst>
            <a:ext uri="{FF2B5EF4-FFF2-40B4-BE49-F238E27FC236}">
              <a16:creationId xmlns="" xmlns:a16="http://schemas.microsoft.com/office/drawing/2014/main" id="{00000000-0008-0000-0200-000083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5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22224</xdr:rowOff>
    </xdr:to>
    <xdr:pic>
      <xdr:nvPicPr>
        <xdr:cNvPr id="132" name="Picture 9003">
          <a:extLst>
            <a:ext uri="{FF2B5EF4-FFF2-40B4-BE49-F238E27FC236}">
              <a16:creationId xmlns="" xmlns:a16="http://schemas.microsoft.com/office/drawing/2014/main" id="{00000000-0008-0000-0200-000084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5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22224</xdr:rowOff>
    </xdr:to>
    <xdr:pic>
      <xdr:nvPicPr>
        <xdr:cNvPr id="133" name="Picture 9004">
          <a:extLst>
            <a:ext uri="{FF2B5EF4-FFF2-40B4-BE49-F238E27FC236}">
              <a16:creationId xmlns="" xmlns:a16="http://schemas.microsoft.com/office/drawing/2014/main" id="{00000000-0008-0000-0200-000085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5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22224</xdr:rowOff>
    </xdr:to>
    <xdr:pic>
      <xdr:nvPicPr>
        <xdr:cNvPr id="134" name="Picture 9065">
          <a:extLst>
            <a:ext uri="{FF2B5EF4-FFF2-40B4-BE49-F238E27FC236}">
              <a16:creationId xmlns="" xmlns:a16="http://schemas.microsoft.com/office/drawing/2014/main" id="{00000000-0008-0000-0200-000086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5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22224</xdr:rowOff>
    </xdr:to>
    <xdr:pic>
      <xdr:nvPicPr>
        <xdr:cNvPr id="135" name="Picture 9066">
          <a:extLst>
            <a:ext uri="{FF2B5EF4-FFF2-40B4-BE49-F238E27FC236}">
              <a16:creationId xmlns="" xmlns:a16="http://schemas.microsoft.com/office/drawing/2014/main" id="{00000000-0008-0000-0200-000087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5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22224</xdr:rowOff>
    </xdr:to>
    <xdr:pic>
      <xdr:nvPicPr>
        <xdr:cNvPr id="136" name="Picture 9067">
          <a:extLst>
            <a:ext uri="{FF2B5EF4-FFF2-40B4-BE49-F238E27FC236}">
              <a16:creationId xmlns="" xmlns:a16="http://schemas.microsoft.com/office/drawing/2014/main" id="{00000000-0008-0000-0200-000088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5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22224</xdr:rowOff>
    </xdr:to>
    <xdr:pic>
      <xdr:nvPicPr>
        <xdr:cNvPr id="137" name="Picture 9068">
          <a:extLst>
            <a:ext uri="{FF2B5EF4-FFF2-40B4-BE49-F238E27FC236}">
              <a16:creationId xmlns="" xmlns:a16="http://schemas.microsoft.com/office/drawing/2014/main" id="{00000000-0008-0000-0200-000089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5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22224</xdr:rowOff>
    </xdr:to>
    <xdr:pic>
      <xdr:nvPicPr>
        <xdr:cNvPr id="138" name="Picture 9069">
          <a:extLst>
            <a:ext uri="{FF2B5EF4-FFF2-40B4-BE49-F238E27FC236}">
              <a16:creationId xmlns="" xmlns:a16="http://schemas.microsoft.com/office/drawing/2014/main" id="{00000000-0008-0000-0200-00008A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5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22224</xdr:rowOff>
    </xdr:to>
    <xdr:pic>
      <xdr:nvPicPr>
        <xdr:cNvPr id="139" name="Picture 9070">
          <a:extLst>
            <a:ext uri="{FF2B5EF4-FFF2-40B4-BE49-F238E27FC236}">
              <a16:creationId xmlns="" xmlns:a16="http://schemas.microsoft.com/office/drawing/2014/main" id="{00000000-0008-0000-0200-00008B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5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22224</xdr:rowOff>
    </xdr:to>
    <xdr:pic>
      <xdr:nvPicPr>
        <xdr:cNvPr id="140" name="Picture 9071">
          <a:extLst>
            <a:ext uri="{FF2B5EF4-FFF2-40B4-BE49-F238E27FC236}">
              <a16:creationId xmlns="" xmlns:a16="http://schemas.microsoft.com/office/drawing/2014/main" id="{00000000-0008-0000-0200-00008C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5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22224</xdr:rowOff>
    </xdr:to>
    <xdr:pic>
      <xdr:nvPicPr>
        <xdr:cNvPr id="141" name="Picture 9072">
          <a:extLst>
            <a:ext uri="{FF2B5EF4-FFF2-40B4-BE49-F238E27FC236}">
              <a16:creationId xmlns="" xmlns:a16="http://schemas.microsoft.com/office/drawing/2014/main" id="{00000000-0008-0000-0200-00008D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5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22224</xdr:rowOff>
    </xdr:to>
    <xdr:pic>
      <xdr:nvPicPr>
        <xdr:cNvPr id="142" name="Picture 9073">
          <a:extLst>
            <a:ext uri="{FF2B5EF4-FFF2-40B4-BE49-F238E27FC236}">
              <a16:creationId xmlns="" xmlns:a16="http://schemas.microsoft.com/office/drawing/2014/main" id="{00000000-0008-0000-0200-00008E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5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22224</xdr:rowOff>
    </xdr:to>
    <xdr:pic>
      <xdr:nvPicPr>
        <xdr:cNvPr id="143" name="Picture 9074">
          <a:extLst>
            <a:ext uri="{FF2B5EF4-FFF2-40B4-BE49-F238E27FC236}">
              <a16:creationId xmlns="" xmlns:a16="http://schemas.microsoft.com/office/drawing/2014/main" id="{00000000-0008-0000-0200-00008F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5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22224</xdr:rowOff>
    </xdr:to>
    <xdr:pic>
      <xdr:nvPicPr>
        <xdr:cNvPr id="144" name="Picture 9075">
          <a:extLst>
            <a:ext uri="{FF2B5EF4-FFF2-40B4-BE49-F238E27FC236}">
              <a16:creationId xmlns="" xmlns:a16="http://schemas.microsoft.com/office/drawing/2014/main" id="{00000000-0008-0000-0200-000090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5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22224</xdr:rowOff>
    </xdr:to>
    <xdr:pic>
      <xdr:nvPicPr>
        <xdr:cNvPr id="145" name="Picture 9076">
          <a:extLst>
            <a:ext uri="{FF2B5EF4-FFF2-40B4-BE49-F238E27FC236}">
              <a16:creationId xmlns="" xmlns:a16="http://schemas.microsoft.com/office/drawing/2014/main" id="{00000000-0008-0000-0200-000091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5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342</xdr:row>
      <xdr:rowOff>0</xdr:rowOff>
    </xdr:from>
    <xdr:to>
      <xdr:col>6</xdr:col>
      <xdr:colOff>76200</xdr:colOff>
      <xdr:row>343</xdr:row>
      <xdr:rowOff>20863</xdr:rowOff>
    </xdr:to>
    <xdr:pic>
      <xdr:nvPicPr>
        <xdr:cNvPr id="146" name="Picture 8993">
          <a:extLst>
            <a:ext uri="{FF2B5EF4-FFF2-40B4-BE49-F238E27FC236}">
              <a16:creationId xmlns="" xmlns:a16="http://schemas.microsoft.com/office/drawing/2014/main" id="{00000000-0008-0000-0200-000092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096125" y="365931450"/>
          <a:ext cx="76200" cy="1637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20863</xdr:rowOff>
    </xdr:to>
    <xdr:pic>
      <xdr:nvPicPr>
        <xdr:cNvPr id="147" name="Picture 8994">
          <a:extLst>
            <a:ext uri="{FF2B5EF4-FFF2-40B4-BE49-F238E27FC236}">
              <a16:creationId xmlns="" xmlns:a16="http://schemas.microsoft.com/office/drawing/2014/main" id="{00000000-0008-0000-0200-000093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37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20863</xdr:rowOff>
    </xdr:to>
    <xdr:pic>
      <xdr:nvPicPr>
        <xdr:cNvPr id="148" name="Picture 8995">
          <a:extLst>
            <a:ext uri="{FF2B5EF4-FFF2-40B4-BE49-F238E27FC236}">
              <a16:creationId xmlns="" xmlns:a16="http://schemas.microsoft.com/office/drawing/2014/main" id="{00000000-0008-0000-0200-000094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37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20863</xdr:rowOff>
    </xdr:to>
    <xdr:pic>
      <xdr:nvPicPr>
        <xdr:cNvPr id="149" name="Picture 8996">
          <a:extLst>
            <a:ext uri="{FF2B5EF4-FFF2-40B4-BE49-F238E27FC236}">
              <a16:creationId xmlns="" xmlns:a16="http://schemas.microsoft.com/office/drawing/2014/main" id="{00000000-0008-0000-0200-000095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37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20863</xdr:rowOff>
    </xdr:to>
    <xdr:pic>
      <xdr:nvPicPr>
        <xdr:cNvPr id="150" name="Picture 8997">
          <a:extLst>
            <a:ext uri="{FF2B5EF4-FFF2-40B4-BE49-F238E27FC236}">
              <a16:creationId xmlns="" xmlns:a16="http://schemas.microsoft.com/office/drawing/2014/main" id="{00000000-0008-0000-0200-000096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37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20863</xdr:rowOff>
    </xdr:to>
    <xdr:pic>
      <xdr:nvPicPr>
        <xdr:cNvPr id="151" name="Picture 8998">
          <a:extLst>
            <a:ext uri="{FF2B5EF4-FFF2-40B4-BE49-F238E27FC236}">
              <a16:creationId xmlns="" xmlns:a16="http://schemas.microsoft.com/office/drawing/2014/main" id="{00000000-0008-0000-0200-000097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37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20863</xdr:rowOff>
    </xdr:to>
    <xdr:pic>
      <xdr:nvPicPr>
        <xdr:cNvPr id="152" name="Picture 8999">
          <a:extLst>
            <a:ext uri="{FF2B5EF4-FFF2-40B4-BE49-F238E27FC236}">
              <a16:creationId xmlns="" xmlns:a16="http://schemas.microsoft.com/office/drawing/2014/main" id="{00000000-0008-0000-0200-000098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37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20863</xdr:rowOff>
    </xdr:to>
    <xdr:pic>
      <xdr:nvPicPr>
        <xdr:cNvPr id="153" name="Picture 9000">
          <a:extLst>
            <a:ext uri="{FF2B5EF4-FFF2-40B4-BE49-F238E27FC236}">
              <a16:creationId xmlns="" xmlns:a16="http://schemas.microsoft.com/office/drawing/2014/main" id="{00000000-0008-0000-0200-000099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37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20863</xdr:rowOff>
    </xdr:to>
    <xdr:pic>
      <xdr:nvPicPr>
        <xdr:cNvPr id="154" name="Picture 9001">
          <a:extLst>
            <a:ext uri="{FF2B5EF4-FFF2-40B4-BE49-F238E27FC236}">
              <a16:creationId xmlns="" xmlns:a16="http://schemas.microsoft.com/office/drawing/2014/main" id="{00000000-0008-0000-0200-00009A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37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20863</xdr:rowOff>
    </xdr:to>
    <xdr:pic>
      <xdr:nvPicPr>
        <xdr:cNvPr id="155" name="Picture 9002">
          <a:extLst>
            <a:ext uri="{FF2B5EF4-FFF2-40B4-BE49-F238E27FC236}">
              <a16:creationId xmlns="" xmlns:a16="http://schemas.microsoft.com/office/drawing/2014/main" id="{00000000-0008-0000-0200-00009B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37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20863</xdr:rowOff>
    </xdr:to>
    <xdr:pic>
      <xdr:nvPicPr>
        <xdr:cNvPr id="156" name="Picture 9003">
          <a:extLst>
            <a:ext uri="{FF2B5EF4-FFF2-40B4-BE49-F238E27FC236}">
              <a16:creationId xmlns="" xmlns:a16="http://schemas.microsoft.com/office/drawing/2014/main" id="{00000000-0008-0000-0200-00009C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37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20863</xdr:rowOff>
    </xdr:to>
    <xdr:pic>
      <xdr:nvPicPr>
        <xdr:cNvPr id="157" name="Picture 9004">
          <a:extLst>
            <a:ext uri="{FF2B5EF4-FFF2-40B4-BE49-F238E27FC236}">
              <a16:creationId xmlns="" xmlns:a16="http://schemas.microsoft.com/office/drawing/2014/main" id="{00000000-0008-0000-0200-00009D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37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20863</xdr:rowOff>
    </xdr:to>
    <xdr:pic>
      <xdr:nvPicPr>
        <xdr:cNvPr id="158" name="Picture 9065">
          <a:extLst>
            <a:ext uri="{FF2B5EF4-FFF2-40B4-BE49-F238E27FC236}">
              <a16:creationId xmlns="" xmlns:a16="http://schemas.microsoft.com/office/drawing/2014/main" id="{00000000-0008-0000-0200-00009E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37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20863</xdr:rowOff>
    </xdr:to>
    <xdr:pic>
      <xdr:nvPicPr>
        <xdr:cNvPr id="159" name="Picture 9066">
          <a:extLst>
            <a:ext uri="{FF2B5EF4-FFF2-40B4-BE49-F238E27FC236}">
              <a16:creationId xmlns="" xmlns:a16="http://schemas.microsoft.com/office/drawing/2014/main" id="{00000000-0008-0000-0200-00009F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37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20863</xdr:rowOff>
    </xdr:to>
    <xdr:pic>
      <xdr:nvPicPr>
        <xdr:cNvPr id="160" name="Picture 9067">
          <a:extLst>
            <a:ext uri="{FF2B5EF4-FFF2-40B4-BE49-F238E27FC236}">
              <a16:creationId xmlns="" xmlns:a16="http://schemas.microsoft.com/office/drawing/2014/main" id="{00000000-0008-0000-0200-0000A0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37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20863</xdr:rowOff>
    </xdr:to>
    <xdr:pic>
      <xdr:nvPicPr>
        <xdr:cNvPr id="161" name="Picture 9068">
          <a:extLst>
            <a:ext uri="{FF2B5EF4-FFF2-40B4-BE49-F238E27FC236}">
              <a16:creationId xmlns="" xmlns:a16="http://schemas.microsoft.com/office/drawing/2014/main" id="{00000000-0008-0000-0200-0000A1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37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20863</xdr:rowOff>
    </xdr:to>
    <xdr:pic>
      <xdr:nvPicPr>
        <xdr:cNvPr id="162" name="Picture 9069">
          <a:extLst>
            <a:ext uri="{FF2B5EF4-FFF2-40B4-BE49-F238E27FC236}">
              <a16:creationId xmlns="" xmlns:a16="http://schemas.microsoft.com/office/drawing/2014/main" id="{00000000-0008-0000-0200-0000A2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37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20863</xdr:rowOff>
    </xdr:to>
    <xdr:pic>
      <xdr:nvPicPr>
        <xdr:cNvPr id="163" name="Picture 9070">
          <a:extLst>
            <a:ext uri="{FF2B5EF4-FFF2-40B4-BE49-F238E27FC236}">
              <a16:creationId xmlns="" xmlns:a16="http://schemas.microsoft.com/office/drawing/2014/main" id="{00000000-0008-0000-0200-0000A3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37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20863</xdr:rowOff>
    </xdr:to>
    <xdr:pic>
      <xdr:nvPicPr>
        <xdr:cNvPr id="164" name="Picture 9071">
          <a:extLst>
            <a:ext uri="{FF2B5EF4-FFF2-40B4-BE49-F238E27FC236}">
              <a16:creationId xmlns="" xmlns:a16="http://schemas.microsoft.com/office/drawing/2014/main" id="{00000000-0008-0000-0200-0000A4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37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20863</xdr:rowOff>
    </xdr:to>
    <xdr:pic>
      <xdr:nvPicPr>
        <xdr:cNvPr id="165" name="Picture 9072">
          <a:extLst>
            <a:ext uri="{FF2B5EF4-FFF2-40B4-BE49-F238E27FC236}">
              <a16:creationId xmlns="" xmlns:a16="http://schemas.microsoft.com/office/drawing/2014/main" id="{00000000-0008-0000-0200-0000A5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37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20863</xdr:rowOff>
    </xdr:to>
    <xdr:pic>
      <xdr:nvPicPr>
        <xdr:cNvPr id="166" name="Picture 9073">
          <a:extLst>
            <a:ext uri="{FF2B5EF4-FFF2-40B4-BE49-F238E27FC236}">
              <a16:creationId xmlns="" xmlns:a16="http://schemas.microsoft.com/office/drawing/2014/main" id="{00000000-0008-0000-0200-0000A6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37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20863</xdr:rowOff>
    </xdr:to>
    <xdr:pic>
      <xdr:nvPicPr>
        <xdr:cNvPr id="167" name="Picture 9074">
          <a:extLst>
            <a:ext uri="{FF2B5EF4-FFF2-40B4-BE49-F238E27FC236}">
              <a16:creationId xmlns="" xmlns:a16="http://schemas.microsoft.com/office/drawing/2014/main" id="{00000000-0008-0000-0200-0000A7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37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20863</xdr:rowOff>
    </xdr:to>
    <xdr:pic>
      <xdr:nvPicPr>
        <xdr:cNvPr id="168" name="Picture 9075">
          <a:extLst>
            <a:ext uri="{FF2B5EF4-FFF2-40B4-BE49-F238E27FC236}">
              <a16:creationId xmlns="" xmlns:a16="http://schemas.microsoft.com/office/drawing/2014/main" id="{00000000-0008-0000-0200-0000A8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37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20863</xdr:rowOff>
    </xdr:to>
    <xdr:pic>
      <xdr:nvPicPr>
        <xdr:cNvPr id="169" name="Picture 9076">
          <a:extLst>
            <a:ext uri="{FF2B5EF4-FFF2-40B4-BE49-F238E27FC236}">
              <a16:creationId xmlns="" xmlns:a16="http://schemas.microsoft.com/office/drawing/2014/main" id="{00000000-0008-0000-0200-0000A9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37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20863</xdr:rowOff>
    </xdr:to>
    <xdr:pic>
      <xdr:nvPicPr>
        <xdr:cNvPr id="170" name="Picture 8993">
          <a:extLst>
            <a:ext uri="{FF2B5EF4-FFF2-40B4-BE49-F238E27FC236}">
              <a16:creationId xmlns="" xmlns:a16="http://schemas.microsoft.com/office/drawing/2014/main" id="{00000000-0008-0000-0200-0000AA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37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20863</xdr:rowOff>
    </xdr:to>
    <xdr:pic>
      <xdr:nvPicPr>
        <xdr:cNvPr id="171" name="Picture 8994">
          <a:extLst>
            <a:ext uri="{FF2B5EF4-FFF2-40B4-BE49-F238E27FC236}">
              <a16:creationId xmlns="" xmlns:a16="http://schemas.microsoft.com/office/drawing/2014/main" id="{00000000-0008-0000-0200-0000AB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37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20863</xdr:rowOff>
    </xdr:to>
    <xdr:pic>
      <xdr:nvPicPr>
        <xdr:cNvPr id="172" name="Picture 8995">
          <a:extLst>
            <a:ext uri="{FF2B5EF4-FFF2-40B4-BE49-F238E27FC236}">
              <a16:creationId xmlns="" xmlns:a16="http://schemas.microsoft.com/office/drawing/2014/main" id="{00000000-0008-0000-0200-0000AC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37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20863</xdr:rowOff>
    </xdr:to>
    <xdr:pic>
      <xdr:nvPicPr>
        <xdr:cNvPr id="173" name="Picture 8996">
          <a:extLst>
            <a:ext uri="{FF2B5EF4-FFF2-40B4-BE49-F238E27FC236}">
              <a16:creationId xmlns="" xmlns:a16="http://schemas.microsoft.com/office/drawing/2014/main" id="{00000000-0008-0000-0200-0000AD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37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20863</xdr:rowOff>
    </xdr:to>
    <xdr:pic>
      <xdr:nvPicPr>
        <xdr:cNvPr id="174" name="Picture 8997">
          <a:extLst>
            <a:ext uri="{FF2B5EF4-FFF2-40B4-BE49-F238E27FC236}">
              <a16:creationId xmlns="" xmlns:a16="http://schemas.microsoft.com/office/drawing/2014/main" id="{00000000-0008-0000-0200-0000AE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37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20863</xdr:rowOff>
    </xdr:to>
    <xdr:pic>
      <xdr:nvPicPr>
        <xdr:cNvPr id="175" name="Picture 8998">
          <a:extLst>
            <a:ext uri="{FF2B5EF4-FFF2-40B4-BE49-F238E27FC236}">
              <a16:creationId xmlns="" xmlns:a16="http://schemas.microsoft.com/office/drawing/2014/main" id="{00000000-0008-0000-0200-0000AF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37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20863</xdr:rowOff>
    </xdr:to>
    <xdr:pic>
      <xdr:nvPicPr>
        <xdr:cNvPr id="176" name="Picture 8999">
          <a:extLst>
            <a:ext uri="{FF2B5EF4-FFF2-40B4-BE49-F238E27FC236}">
              <a16:creationId xmlns="" xmlns:a16="http://schemas.microsoft.com/office/drawing/2014/main" id="{00000000-0008-0000-0200-0000B0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37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20863</xdr:rowOff>
    </xdr:to>
    <xdr:pic>
      <xdr:nvPicPr>
        <xdr:cNvPr id="177" name="Picture 9000">
          <a:extLst>
            <a:ext uri="{FF2B5EF4-FFF2-40B4-BE49-F238E27FC236}">
              <a16:creationId xmlns="" xmlns:a16="http://schemas.microsoft.com/office/drawing/2014/main" id="{00000000-0008-0000-0200-0000B1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37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20863</xdr:rowOff>
    </xdr:to>
    <xdr:pic>
      <xdr:nvPicPr>
        <xdr:cNvPr id="178" name="Picture 9001">
          <a:extLst>
            <a:ext uri="{FF2B5EF4-FFF2-40B4-BE49-F238E27FC236}">
              <a16:creationId xmlns="" xmlns:a16="http://schemas.microsoft.com/office/drawing/2014/main" id="{00000000-0008-0000-0200-0000B2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37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20863</xdr:rowOff>
    </xdr:to>
    <xdr:pic>
      <xdr:nvPicPr>
        <xdr:cNvPr id="179" name="Picture 9002">
          <a:extLst>
            <a:ext uri="{FF2B5EF4-FFF2-40B4-BE49-F238E27FC236}">
              <a16:creationId xmlns="" xmlns:a16="http://schemas.microsoft.com/office/drawing/2014/main" id="{00000000-0008-0000-0200-0000B3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37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20863</xdr:rowOff>
    </xdr:to>
    <xdr:pic>
      <xdr:nvPicPr>
        <xdr:cNvPr id="180" name="Picture 9003">
          <a:extLst>
            <a:ext uri="{FF2B5EF4-FFF2-40B4-BE49-F238E27FC236}">
              <a16:creationId xmlns="" xmlns:a16="http://schemas.microsoft.com/office/drawing/2014/main" id="{00000000-0008-0000-0200-0000B4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37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20863</xdr:rowOff>
    </xdr:to>
    <xdr:pic>
      <xdr:nvPicPr>
        <xdr:cNvPr id="181" name="Picture 9004">
          <a:extLst>
            <a:ext uri="{FF2B5EF4-FFF2-40B4-BE49-F238E27FC236}">
              <a16:creationId xmlns="" xmlns:a16="http://schemas.microsoft.com/office/drawing/2014/main" id="{00000000-0008-0000-0200-0000B5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37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20863</xdr:rowOff>
    </xdr:to>
    <xdr:pic>
      <xdr:nvPicPr>
        <xdr:cNvPr id="182" name="Picture 9065">
          <a:extLst>
            <a:ext uri="{FF2B5EF4-FFF2-40B4-BE49-F238E27FC236}">
              <a16:creationId xmlns="" xmlns:a16="http://schemas.microsoft.com/office/drawing/2014/main" id="{00000000-0008-0000-0200-0000B6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37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20863</xdr:rowOff>
    </xdr:to>
    <xdr:pic>
      <xdr:nvPicPr>
        <xdr:cNvPr id="183" name="Picture 9066">
          <a:extLst>
            <a:ext uri="{FF2B5EF4-FFF2-40B4-BE49-F238E27FC236}">
              <a16:creationId xmlns="" xmlns:a16="http://schemas.microsoft.com/office/drawing/2014/main" id="{00000000-0008-0000-0200-0000B7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37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20863</xdr:rowOff>
    </xdr:to>
    <xdr:pic>
      <xdr:nvPicPr>
        <xdr:cNvPr id="184" name="Picture 9067">
          <a:extLst>
            <a:ext uri="{FF2B5EF4-FFF2-40B4-BE49-F238E27FC236}">
              <a16:creationId xmlns="" xmlns:a16="http://schemas.microsoft.com/office/drawing/2014/main" id="{00000000-0008-0000-0200-0000B8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37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20863</xdr:rowOff>
    </xdr:to>
    <xdr:pic>
      <xdr:nvPicPr>
        <xdr:cNvPr id="185" name="Picture 9068">
          <a:extLst>
            <a:ext uri="{FF2B5EF4-FFF2-40B4-BE49-F238E27FC236}">
              <a16:creationId xmlns="" xmlns:a16="http://schemas.microsoft.com/office/drawing/2014/main" id="{00000000-0008-0000-0200-0000B9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37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20863</xdr:rowOff>
    </xdr:to>
    <xdr:pic>
      <xdr:nvPicPr>
        <xdr:cNvPr id="186" name="Picture 9069">
          <a:extLst>
            <a:ext uri="{FF2B5EF4-FFF2-40B4-BE49-F238E27FC236}">
              <a16:creationId xmlns="" xmlns:a16="http://schemas.microsoft.com/office/drawing/2014/main" id="{00000000-0008-0000-0200-0000BA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37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20863</xdr:rowOff>
    </xdr:to>
    <xdr:pic>
      <xdr:nvPicPr>
        <xdr:cNvPr id="187" name="Picture 9070">
          <a:extLst>
            <a:ext uri="{FF2B5EF4-FFF2-40B4-BE49-F238E27FC236}">
              <a16:creationId xmlns="" xmlns:a16="http://schemas.microsoft.com/office/drawing/2014/main" id="{00000000-0008-0000-0200-0000BB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37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20863</xdr:rowOff>
    </xdr:to>
    <xdr:pic>
      <xdr:nvPicPr>
        <xdr:cNvPr id="188" name="Picture 9071">
          <a:extLst>
            <a:ext uri="{FF2B5EF4-FFF2-40B4-BE49-F238E27FC236}">
              <a16:creationId xmlns="" xmlns:a16="http://schemas.microsoft.com/office/drawing/2014/main" id="{00000000-0008-0000-0200-0000BC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37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20863</xdr:rowOff>
    </xdr:to>
    <xdr:pic>
      <xdr:nvPicPr>
        <xdr:cNvPr id="189" name="Picture 9072">
          <a:extLst>
            <a:ext uri="{FF2B5EF4-FFF2-40B4-BE49-F238E27FC236}">
              <a16:creationId xmlns="" xmlns:a16="http://schemas.microsoft.com/office/drawing/2014/main" id="{00000000-0008-0000-0200-0000BD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37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20863</xdr:rowOff>
    </xdr:to>
    <xdr:pic>
      <xdr:nvPicPr>
        <xdr:cNvPr id="190" name="Picture 9073">
          <a:extLst>
            <a:ext uri="{FF2B5EF4-FFF2-40B4-BE49-F238E27FC236}">
              <a16:creationId xmlns="" xmlns:a16="http://schemas.microsoft.com/office/drawing/2014/main" id="{00000000-0008-0000-0200-0000BE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37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20863</xdr:rowOff>
    </xdr:to>
    <xdr:pic>
      <xdr:nvPicPr>
        <xdr:cNvPr id="191" name="Picture 9074">
          <a:extLst>
            <a:ext uri="{FF2B5EF4-FFF2-40B4-BE49-F238E27FC236}">
              <a16:creationId xmlns="" xmlns:a16="http://schemas.microsoft.com/office/drawing/2014/main" id="{00000000-0008-0000-0200-0000BF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37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20863</xdr:rowOff>
    </xdr:to>
    <xdr:pic>
      <xdr:nvPicPr>
        <xdr:cNvPr id="192" name="Picture 9075">
          <a:extLst>
            <a:ext uri="{FF2B5EF4-FFF2-40B4-BE49-F238E27FC236}">
              <a16:creationId xmlns="" xmlns:a16="http://schemas.microsoft.com/office/drawing/2014/main" id="{00000000-0008-0000-0200-0000C0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37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342</xdr:row>
      <xdr:rowOff>0</xdr:rowOff>
    </xdr:from>
    <xdr:to>
      <xdr:col>0</xdr:col>
      <xdr:colOff>76200</xdr:colOff>
      <xdr:row>343</xdr:row>
      <xdr:rowOff>20863</xdr:rowOff>
    </xdr:to>
    <xdr:pic>
      <xdr:nvPicPr>
        <xdr:cNvPr id="193" name="Picture 9076">
          <a:extLst>
            <a:ext uri="{FF2B5EF4-FFF2-40B4-BE49-F238E27FC236}">
              <a16:creationId xmlns="" xmlns:a16="http://schemas.microsoft.com/office/drawing/2014/main" id="{00000000-0008-0000-0200-0000C1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931450"/>
          <a:ext cx="76200" cy="1637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560"/>
  <sheetViews>
    <sheetView tabSelected="1" topLeftCell="B1" workbookViewId="0">
      <selection activeCell="A3" sqref="A3:G3"/>
    </sheetView>
  </sheetViews>
  <sheetFormatPr baseColWidth="10" defaultRowHeight="11.25" x14ac:dyDescent="0.2"/>
  <cols>
    <col min="1" max="1" width="44.42578125" style="2" bestFit="1" customWidth="1"/>
    <col min="2" max="2" width="11.42578125" style="2" bestFit="1" customWidth="1"/>
    <col min="3" max="3" width="15.140625" style="2" bestFit="1" customWidth="1"/>
    <col min="4" max="4" width="30.140625" style="2" bestFit="1" customWidth="1"/>
    <col min="5" max="5" width="20.7109375" style="2" customWidth="1"/>
    <col min="6" max="7" width="11" style="2" bestFit="1" customWidth="1"/>
    <col min="8" max="8" width="11.85546875" style="2" bestFit="1" customWidth="1"/>
    <col min="9" max="9" width="12.140625" style="2" bestFit="1" customWidth="1"/>
    <col min="10" max="10" width="12.42578125" style="2" hidden="1" customWidth="1"/>
    <col min="11" max="11" width="10.28515625" style="2" hidden="1" customWidth="1"/>
    <col min="12" max="12" width="12" style="2" bestFit="1" customWidth="1"/>
    <col min="13" max="13" width="12" style="2" hidden="1" customWidth="1"/>
    <col min="14" max="14" width="10.7109375" style="2" hidden="1" customWidth="1"/>
    <col min="15" max="15" width="12" style="2" bestFit="1" customWidth="1"/>
    <col min="16" max="16" width="12" style="2" hidden="1" customWidth="1"/>
    <col min="17" max="17" width="9.85546875" style="2" hidden="1" customWidth="1"/>
    <col min="18" max="18" width="12" style="2" bestFit="1" customWidth="1"/>
    <col min="19" max="19" width="10.85546875" style="2" bestFit="1" customWidth="1"/>
    <col min="20" max="21" width="12" style="2" bestFit="1" customWidth="1"/>
    <col min="22" max="22" width="10.7109375" style="2" bestFit="1" customWidth="1"/>
    <col min="23" max="24" width="9.7109375" style="2" bestFit="1" customWidth="1"/>
    <col min="25" max="25" width="8" style="2" bestFit="1" customWidth="1"/>
    <col min="26" max="26" width="12" style="2" bestFit="1" customWidth="1"/>
    <col min="27" max="16384" width="11.42578125" style="2"/>
  </cols>
  <sheetData>
    <row r="1" spans="1:26" ht="19.5" x14ac:dyDescent="0.2">
      <c r="A1" s="1" t="s">
        <v>0</v>
      </c>
      <c r="B1" s="1"/>
      <c r="C1" s="1"/>
      <c r="D1" s="1"/>
      <c r="E1" s="1"/>
      <c r="F1" s="1"/>
      <c r="G1" s="1"/>
      <c r="H1" s="1"/>
      <c r="I1" s="1"/>
      <c r="J1" s="1"/>
      <c r="K1" s="1"/>
      <c r="L1" s="1"/>
      <c r="M1" s="1"/>
      <c r="N1" s="1"/>
    </row>
    <row r="3" spans="1:26" x14ac:dyDescent="0.2">
      <c r="A3" s="3" t="s">
        <v>1</v>
      </c>
      <c r="B3" s="3"/>
      <c r="C3" s="3"/>
      <c r="D3" s="3"/>
      <c r="E3" s="3"/>
      <c r="F3" s="3"/>
      <c r="G3" s="3"/>
      <c r="H3" s="4"/>
      <c r="I3" s="5"/>
      <c r="J3" s="6"/>
      <c r="K3" s="7"/>
      <c r="L3" s="8"/>
      <c r="M3" s="8"/>
      <c r="N3" s="9"/>
      <c r="O3" s="8"/>
      <c r="P3" s="8"/>
      <c r="Q3" s="9"/>
      <c r="R3" s="10"/>
      <c r="S3" s="11"/>
      <c r="T3" s="12"/>
      <c r="U3" s="12"/>
      <c r="V3" s="12"/>
      <c r="W3" s="12"/>
      <c r="X3" s="12"/>
      <c r="Y3" s="12"/>
      <c r="Z3" s="12"/>
    </row>
    <row r="4" spans="1:26" x14ac:dyDescent="0.2">
      <c r="A4" s="13" t="s">
        <v>2</v>
      </c>
      <c r="B4" s="13"/>
      <c r="C4" s="13"/>
      <c r="D4" s="13"/>
      <c r="E4" s="14" t="s">
        <v>3</v>
      </c>
      <c r="F4" s="15"/>
      <c r="G4" s="15"/>
      <c r="H4" s="16"/>
      <c r="I4" s="15"/>
      <c r="J4" s="16"/>
      <c r="K4" s="17"/>
      <c r="L4" s="8"/>
      <c r="M4" s="8"/>
      <c r="N4" s="9"/>
      <c r="O4" s="8"/>
      <c r="P4" s="8"/>
      <c r="Q4" s="9"/>
      <c r="R4" s="10"/>
      <c r="S4" s="11"/>
      <c r="T4" s="12"/>
      <c r="U4" s="12"/>
      <c r="V4" s="12"/>
      <c r="W4" s="12"/>
      <c r="X4" s="12"/>
      <c r="Y4" s="12"/>
      <c r="Z4" s="12"/>
    </row>
    <row r="5" spans="1:26" ht="33.75" x14ac:dyDescent="0.2">
      <c r="A5" s="18" t="s">
        <v>4</v>
      </c>
      <c r="B5" s="18"/>
      <c r="C5" s="18"/>
      <c r="D5" s="18"/>
      <c r="E5" s="19" t="s">
        <v>5</v>
      </c>
      <c r="F5" s="20"/>
      <c r="G5" s="20"/>
      <c r="H5" s="21"/>
      <c r="I5" s="20"/>
      <c r="J5" s="8"/>
      <c r="K5" s="22"/>
      <c r="L5" s="23" t="s">
        <v>6</v>
      </c>
      <c r="M5" s="8"/>
      <c r="N5" s="24"/>
      <c r="O5" s="25" t="s">
        <v>7</v>
      </c>
      <c r="P5" s="8"/>
      <c r="Q5" s="26"/>
      <c r="R5" s="27" t="s">
        <v>8</v>
      </c>
      <c r="S5" s="28" t="s">
        <v>9</v>
      </c>
      <c r="T5" s="29"/>
      <c r="U5" s="29"/>
      <c r="V5" s="29"/>
      <c r="W5" s="29"/>
      <c r="X5" s="30"/>
      <c r="Y5" s="31" t="s">
        <v>10</v>
      </c>
      <c r="Z5" s="32"/>
    </row>
    <row r="6" spans="1:26" ht="45" x14ac:dyDescent="0.2">
      <c r="A6" s="33" t="s">
        <v>11</v>
      </c>
      <c r="B6" s="34" t="s">
        <v>12</v>
      </c>
      <c r="C6" s="35" t="s">
        <v>13</v>
      </c>
      <c r="D6" s="35"/>
      <c r="E6" s="34" t="s">
        <v>14</v>
      </c>
      <c r="F6" s="14" t="s">
        <v>15</v>
      </c>
      <c r="G6" s="14" t="s">
        <v>16</v>
      </c>
      <c r="H6" s="36" t="s">
        <v>17</v>
      </c>
      <c r="I6" s="14" t="s">
        <v>18</v>
      </c>
      <c r="J6" s="37" t="s">
        <v>565</v>
      </c>
      <c r="K6" s="38" t="s">
        <v>566</v>
      </c>
      <c r="L6" s="37" t="s">
        <v>19</v>
      </c>
      <c r="M6" s="39" t="s">
        <v>565</v>
      </c>
      <c r="N6" s="40" t="s">
        <v>566</v>
      </c>
      <c r="O6" s="37" t="s">
        <v>19</v>
      </c>
      <c r="P6" s="37" t="s">
        <v>565</v>
      </c>
      <c r="Q6" s="38" t="s">
        <v>566</v>
      </c>
      <c r="R6" s="37" t="s">
        <v>19</v>
      </c>
      <c r="S6" s="41" t="s">
        <v>20</v>
      </c>
      <c r="T6" s="41" t="s">
        <v>21</v>
      </c>
      <c r="U6" s="41" t="s">
        <v>22</v>
      </c>
      <c r="V6" s="41" t="s">
        <v>23</v>
      </c>
      <c r="W6" s="41" t="s">
        <v>24</v>
      </c>
      <c r="X6" s="41" t="s">
        <v>25</v>
      </c>
      <c r="Y6" s="42" t="s">
        <v>26</v>
      </c>
      <c r="Z6" s="43" t="s">
        <v>27</v>
      </c>
    </row>
    <row r="7" spans="1:26" ht="118.5" customHeight="1" x14ac:dyDescent="0.2">
      <c r="A7" s="44">
        <v>1</v>
      </c>
      <c r="B7" s="44">
        <v>2331101</v>
      </c>
      <c r="C7" s="44" t="s">
        <v>28</v>
      </c>
      <c r="D7" s="45" t="s">
        <v>29</v>
      </c>
      <c r="E7" s="44" t="s">
        <v>30</v>
      </c>
      <c r="F7" s="46">
        <v>1</v>
      </c>
      <c r="G7" s="47">
        <v>10121801</v>
      </c>
      <c r="H7" s="48">
        <v>198509.34</v>
      </c>
      <c r="I7" s="49">
        <f>ROUND(((H7*1.61%)+H7),0)</f>
        <v>201705</v>
      </c>
      <c r="J7" s="50">
        <v>286650</v>
      </c>
      <c r="K7" s="51">
        <v>0</v>
      </c>
      <c r="L7" s="8">
        <v>286650</v>
      </c>
      <c r="M7" s="8">
        <v>210000</v>
      </c>
      <c r="N7" s="9">
        <f>M7*5%</f>
        <v>10500</v>
      </c>
      <c r="O7" s="8">
        <f>M7+N7</f>
        <v>220500</v>
      </c>
      <c r="P7" s="8">
        <v>264600</v>
      </c>
      <c r="Q7" s="9">
        <v>0</v>
      </c>
      <c r="R7" s="10">
        <f>P7+Q7</f>
        <v>264600</v>
      </c>
      <c r="S7" s="52">
        <f>ROUND(MIN(I7,L7,R7,O7),0)</f>
        <v>201705</v>
      </c>
      <c r="T7" s="52">
        <f>ROUND(AVERAGE(I7,L7,R7,O7),0)</f>
        <v>243364</v>
      </c>
      <c r="U7" s="52">
        <f>ROUND(GEOMEAN(I7,L7,R7,O7),0)</f>
        <v>241000</v>
      </c>
      <c r="V7" s="52">
        <f>ROUND(STDEVA(I7,L7,R7,O7),0)</f>
        <v>39085</v>
      </c>
      <c r="W7" s="53">
        <f>(U7-S7)/U7</f>
        <v>0.16304979253112034</v>
      </c>
      <c r="X7" s="54" t="s">
        <v>31</v>
      </c>
      <c r="Y7" s="55">
        <v>1</v>
      </c>
      <c r="Z7" s="52">
        <f>+U7</f>
        <v>241000</v>
      </c>
    </row>
    <row r="8" spans="1:26" ht="67.5" x14ac:dyDescent="0.2">
      <c r="A8" s="44">
        <v>2</v>
      </c>
      <c r="B8" s="44">
        <v>2331101</v>
      </c>
      <c r="C8" s="44" t="s">
        <v>28</v>
      </c>
      <c r="D8" s="45" t="s">
        <v>32</v>
      </c>
      <c r="E8" s="44" t="s">
        <v>33</v>
      </c>
      <c r="F8" s="46">
        <v>1</v>
      </c>
      <c r="G8" s="47">
        <v>10121801</v>
      </c>
      <c r="H8" s="48">
        <v>49627.33</v>
      </c>
      <c r="I8" s="49">
        <f t="shared" ref="I8:I71" si="0">ROUND(((H8*1.61%)+H8),0)</f>
        <v>50426</v>
      </c>
      <c r="J8" s="50">
        <v>62790</v>
      </c>
      <c r="K8" s="51">
        <v>0</v>
      </c>
      <c r="L8" s="8">
        <v>63997.5</v>
      </c>
      <c r="M8" s="8">
        <v>52000</v>
      </c>
      <c r="N8" s="9">
        <f t="shared" ref="N8:N13" si="1">M8*5%</f>
        <v>2600</v>
      </c>
      <c r="O8" s="8">
        <f>M8+N8</f>
        <v>54600</v>
      </c>
      <c r="P8" s="8">
        <v>62790</v>
      </c>
      <c r="Q8" s="9">
        <v>0</v>
      </c>
      <c r="R8" s="10">
        <f>P8+Q8</f>
        <v>62790</v>
      </c>
      <c r="S8" s="52">
        <f>ROUND(MIN(I8,L8,R8,O8),0)</f>
        <v>50426</v>
      </c>
      <c r="T8" s="52">
        <f>ROUND(AVERAGE(I8,L8,R8,O8),0)</f>
        <v>57953</v>
      </c>
      <c r="U8" s="52">
        <f>ROUND(GEOMEAN(I8,L8,R8,O8),0)</f>
        <v>57673</v>
      </c>
      <c r="V8" s="52">
        <f>ROUND(STDEVA(I8,L8,R8,O8),0)</f>
        <v>6528</v>
      </c>
      <c r="W8" s="53">
        <f t="shared" ref="W8:W71" si="2">(U8-S8)/U8</f>
        <v>0.12565671978222046</v>
      </c>
      <c r="X8" s="54" t="s">
        <v>31</v>
      </c>
      <c r="Y8" s="55">
        <v>1</v>
      </c>
      <c r="Z8" s="52">
        <f t="shared" ref="Z8:Z71" si="3">+U8</f>
        <v>57673</v>
      </c>
    </row>
    <row r="9" spans="1:26" ht="67.5" x14ac:dyDescent="0.2">
      <c r="A9" s="44">
        <v>3</v>
      </c>
      <c r="B9" s="44">
        <v>2331101</v>
      </c>
      <c r="C9" s="44" t="s">
        <v>28</v>
      </c>
      <c r="D9" s="45" t="s">
        <v>34</v>
      </c>
      <c r="E9" s="44" t="s">
        <v>30</v>
      </c>
      <c r="F9" s="46">
        <v>1</v>
      </c>
      <c r="G9" s="47">
        <v>10121801</v>
      </c>
      <c r="H9" s="48">
        <v>198509.34</v>
      </c>
      <c r="I9" s="49">
        <f t="shared" si="0"/>
        <v>201705</v>
      </c>
      <c r="J9" s="50">
        <v>253575</v>
      </c>
      <c r="K9" s="51">
        <v>0</v>
      </c>
      <c r="L9" s="8">
        <v>262765</v>
      </c>
      <c r="M9" s="8">
        <v>210000</v>
      </c>
      <c r="N9" s="9">
        <f t="shared" si="1"/>
        <v>10500</v>
      </c>
      <c r="O9" s="8">
        <f>M9+N9</f>
        <v>220500</v>
      </c>
      <c r="P9" s="8">
        <v>253575</v>
      </c>
      <c r="Q9" s="9">
        <v>0</v>
      </c>
      <c r="R9" s="10">
        <f>P9+Q9</f>
        <v>253575</v>
      </c>
      <c r="S9" s="52">
        <f>ROUND(MIN(I9,L9,R9,O9),0)</f>
        <v>201705</v>
      </c>
      <c r="T9" s="52">
        <f>ROUND(AVERAGE(I9,L9,R9,O9),0)</f>
        <v>234636</v>
      </c>
      <c r="U9" s="52">
        <f>ROUND(GEOMEAN(I9,L9,R9,O9),0)</f>
        <v>233319</v>
      </c>
      <c r="V9" s="52">
        <f>ROUND(STDEVA(I9,L9,R9,O9),0)</f>
        <v>28485</v>
      </c>
      <c r="W9" s="53">
        <f t="shared" si="2"/>
        <v>0.13549689480925256</v>
      </c>
      <c r="X9" s="54" t="s">
        <v>31</v>
      </c>
      <c r="Y9" s="55">
        <v>1</v>
      </c>
      <c r="Z9" s="52">
        <f t="shared" si="3"/>
        <v>233319</v>
      </c>
    </row>
    <row r="10" spans="1:26" ht="67.5" x14ac:dyDescent="0.2">
      <c r="A10" s="44">
        <v>4</v>
      </c>
      <c r="B10" s="44">
        <v>2331101</v>
      </c>
      <c r="C10" s="44" t="s">
        <v>28</v>
      </c>
      <c r="D10" s="45" t="s">
        <v>35</v>
      </c>
      <c r="E10" s="44" t="s">
        <v>30</v>
      </c>
      <c r="F10" s="46">
        <v>1</v>
      </c>
      <c r="G10" s="47">
        <v>10121801</v>
      </c>
      <c r="H10" s="48">
        <v>89329.2</v>
      </c>
      <c r="I10" s="49">
        <f t="shared" si="0"/>
        <v>90767</v>
      </c>
      <c r="J10" s="50">
        <v>112297.5</v>
      </c>
      <c r="K10" s="51">
        <v>0</v>
      </c>
      <c r="L10" s="8">
        <v>116992</v>
      </c>
      <c r="M10" s="8">
        <v>93000</v>
      </c>
      <c r="N10" s="9">
        <f t="shared" si="1"/>
        <v>4650</v>
      </c>
      <c r="O10" s="8">
        <f>M10+N10</f>
        <v>97650</v>
      </c>
      <c r="P10" s="8">
        <v>112297.5</v>
      </c>
      <c r="Q10" s="9">
        <v>0</v>
      </c>
      <c r="R10" s="10">
        <f>P10+Q10</f>
        <v>112297.5</v>
      </c>
      <c r="S10" s="52">
        <f>ROUND(MIN(I10,L10,R10,O10),0)</f>
        <v>90767</v>
      </c>
      <c r="T10" s="52">
        <f>ROUND(AVERAGE(I10,L10,R10,O10),0)</f>
        <v>104427</v>
      </c>
      <c r="U10" s="52">
        <f>ROUND(GEOMEAN(I10,L10,R10,O10),0)</f>
        <v>103880</v>
      </c>
      <c r="V10" s="52">
        <f>ROUND(STDEVA(I10,L10,R10,O10),0)</f>
        <v>12279</v>
      </c>
      <c r="W10" s="53">
        <f t="shared" si="2"/>
        <v>0.12623219098960339</v>
      </c>
      <c r="X10" s="54" t="s">
        <v>31</v>
      </c>
      <c r="Y10" s="55">
        <v>1</v>
      </c>
      <c r="Z10" s="52">
        <f t="shared" si="3"/>
        <v>103880</v>
      </c>
    </row>
    <row r="11" spans="1:26" ht="67.5" x14ac:dyDescent="0.2">
      <c r="A11" s="44">
        <v>5</v>
      </c>
      <c r="B11" s="44">
        <v>2331101</v>
      </c>
      <c r="C11" s="44" t="s">
        <v>28</v>
      </c>
      <c r="D11" s="45" t="s">
        <v>36</v>
      </c>
      <c r="E11" s="44" t="s">
        <v>33</v>
      </c>
      <c r="F11" s="46">
        <v>1</v>
      </c>
      <c r="G11" s="47">
        <v>10121801</v>
      </c>
      <c r="H11" s="48">
        <v>10918.02</v>
      </c>
      <c r="I11" s="49">
        <f t="shared" si="0"/>
        <v>11094</v>
      </c>
      <c r="J11" s="50">
        <v>15697.5</v>
      </c>
      <c r="K11" s="51">
        <v>0</v>
      </c>
      <c r="L11" s="8">
        <v>17850</v>
      </c>
      <c r="M11" s="8">
        <v>13000</v>
      </c>
      <c r="N11" s="9">
        <f t="shared" si="1"/>
        <v>650</v>
      </c>
      <c r="O11" s="8">
        <f>M11+N11</f>
        <v>13650</v>
      </c>
      <c r="P11" s="8">
        <v>15697.5</v>
      </c>
      <c r="Q11" s="9">
        <v>0</v>
      </c>
      <c r="R11" s="10">
        <f>P11+Q11</f>
        <v>15697.5</v>
      </c>
      <c r="S11" s="52">
        <f>ROUND(MIN(I11,L11,R11,O11),0)</f>
        <v>11094</v>
      </c>
      <c r="T11" s="52">
        <f>ROUND(AVERAGE(I11,L11,R11,O11),0)</f>
        <v>14573</v>
      </c>
      <c r="U11" s="52">
        <f>ROUND(GEOMEAN(I11,L11,R11,O11),0)</f>
        <v>14352</v>
      </c>
      <c r="V11" s="52">
        <f>ROUND(STDEVA(I11,L11,R11,O11),0)</f>
        <v>2884</v>
      </c>
      <c r="W11" s="53">
        <f t="shared" si="2"/>
        <v>0.22700668896321069</v>
      </c>
      <c r="X11" s="54" t="s">
        <v>31</v>
      </c>
      <c r="Y11" s="55">
        <v>1</v>
      </c>
      <c r="Z11" s="52">
        <f t="shared" si="3"/>
        <v>14352</v>
      </c>
    </row>
    <row r="12" spans="1:26" ht="67.5" x14ac:dyDescent="0.2">
      <c r="A12" s="44">
        <v>6</v>
      </c>
      <c r="B12" s="44">
        <v>2331101</v>
      </c>
      <c r="C12" s="44" t="s">
        <v>28</v>
      </c>
      <c r="D12" s="45" t="s">
        <v>37</v>
      </c>
      <c r="E12" s="44" t="s">
        <v>33</v>
      </c>
      <c r="F12" s="46">
        <v>1</v>
      </c>
      <c r="G12" s="47">
        <v>10121801</v>
      </c>
      <c r="H12" s="48">
        <v>10918.02</v>
      </c>
      <c r="I12" s="49">
        <f t="shared" si="0"/>
        <v>11094</v>
      </c>
      <c r="J12" s="50">
        <v>14490</v>
      </c>
      <c r="K12" s="51">
        <v>0</v>
      </c>
      <c r="L12" s="8">
        <v>16750</v>
      </c>
      <c r="M12" s="8">
        <v>12000</v>
      </c>
      <c r="N12" s="9">
        <f t="shared" si="1"/>
        <v>600</v>
      </c>
      <c r="O12" s="8">
        <f>M12+N12</f>
        <v>12600</v>
      </c>
      <c r="P12" s="8">
        <v>14490</v>
      </c>
      <c r="Q12" s="9">
        <v>0</v>
      </c>
      <c r="R12" s="10">
        <f>P12+Q12</f>
        <v>14490</v>
      </c>
      <c r="S12" s="52">
        <f>ROUND(MIN(I12,L12,R12,O12),0)</f>
        <v>11094</v>
      </c>
      <c r="T12" s="52">
        <f>ROUND(AVERAGE(I12,L12,R12,O12),0)</f>
        <v>13734</v>
      </c>
      <c r="U12" s="52">
        <f>ROUND(GEOMEAN(I12,L12,R12,O12),0)</f>
        <v>13572</v>
      </c>
      <c r="V12" s="52">
        <f>ROUND(STDEVA(I12,L12,R12,O12),0)</f>
        <v>2444</v>
      </c>
      <c r="W12" s="53">
        <f t="shared" si="2"/>
        <v>0.18258178603006189</v>
      </c>
      <c r="X12" s="54" t="s">
        <v>31</v>
      </c>
      <c r="Y12" s="55">
        <v>1</v>
      </c>
      <c r="Z12" s="52">
        <f t="shared" si="3"/>
        <v>13572</v>
      </c>
    </row>
    <row r="13" spans="1:26" ht="56.25" x14ac:dyDescent="0.2">
      <c r="A13" s="44">
        <v>7</v>
      </c>
      <c r="B13" s="44">
        <v>2331101</v>
      </c>
      <c r="C13" s="44" t="s">
        <v>28</v>
      </c>
      <c r="D13" s="45" t="s">
        <v>38</v>
      </c>
      <c r="E13" s="44" t="s">
        <v>33</v>
      </c>
      <c r="F13" s="46">
        <v>1</v>
      </c>
      <c r="G13" s="47">
        <v>10121801</v>
      </c>
      <c r="H13" s="48">
        <v>10395</v>
      </c>
      <c r="I13" s="49">
        <f t="shared" si="0"/>
        <v>10562</v>
      </c>
      <c r="J13" s="50">
        <v>15697.5</v>
      </c>
      <c r="K13" s="51">
        <v>0</v>
      </c>
      <c r="L13" s="8">
        <v>18950</v>
      </c>
      <c r="M13" s="8">
        <v>13000</v>
      </c>
      <c r="N13" s="9">
        <f t="shared" si="1"/>
        <v>650</v>
      </c>
      <c r="O13" s="8">
        <f>M13+N13</f>
        <v>13650</v>
      </c>
      <c r="P13" s="8">
        <v>15697.5</v>
      </c>
      <c r="Q13" s="9">
        <v>0</v>
      </c>
      <c r="R13" s="10">
        <f>P13+Q13</f>
        <v>15697.5</v>
      </c>
      <c r="S13" s="52">
        <f>ROUND(MIN(I13,L13,R13,O13),0)</f>
        <v>10562</v>
      </c>
      <c r="T13" s="52">
        <f>ROUND(AVERAGE(I13,L13,R13,O13),0)</f>
        <v>14715</v>
      </c>
      <c r="U13" s="52">
        <f>ROUND(GEOMEAN(I13,L13,R13,O13),0)</f>
        <v>14391</v>
      </c>
      <c r="V13" s="52">
        <f>ROUND(STDEVA(I13,L13,R13,O13),0)</f>
        <v>3525</v>
      </c>
      <c r="W13" s="53">
        <f t="shared" si="2"/>
        <v>0.26606907094711973</v>
      </c>
      <c r="X13" s="54" t="s">
        <v>31</v>
      </c>
      <c r="Y13" s="55">
        <v>1</v>
      </c>
      <c r="Z13" s="52">
        <f t="shared" si="3"/>
        <v>14391</v>
      </c>
    </row>
    <row r="14" spans="1:26" x14ac:dyDescent="0.2">
      <c r="A14" s="3" t="s">
        <v>39</v>
      </c>
      <c r="B14" s="3"/>
      <c r="C14" s="3"/>
      <c r="D14" s="3"/>
      <c r="E14" s="3"/>
      <c r="F14" s="3"/>
      <c r="G14" s="3"/>
      <c r="H14" s="4"/>
      <c r="I14" s="49"/>
      <c r="J14" s="6"/>
      <c r="K14" s="7"/>
      <c r="L14" s="8"/>
      <c r="M14" s="8"/>
      <c r="N14" s="9"/>
      <c r="O14" s="8"/>
      <c r="P14" s="8"/>
      <c r="Q14" s="9"/>
      <c r="R14" s="10"/>
      <c r="S14" s="52"/>
      <c r="T14" s="52"/>
      <c r="U14" s="52"/>
      <c r="V14" s="52"/>
      <c r="W14" s="53"/>
      <c r="X14" s="54"/>
      <c r="Y14" s="55"/>
      <c r="Z14" s="52"/>
    </row>
    <row r="15" spans="1:26" x14ac:dyDescent="0.2">
      <c r="A15" s="13" t="s">
        <v>2</v>
      </c>
      <c r="B15" s="13"/>
      <c r="C15" s="13"/>
      <c r="D15" s="13"/>
      <c r="E15" s="14" t="s">
        <v>3</v>
      </c>
      <c r="F15" s="15"/>
      <c r="G15" s="15"/>
      <c r="H15" s="16"/>
      <c r="I15" s="49"/>
      <c r="J15" s="16"/>
      <c r="K15" s="17"/>
      <c r="L15" s="8"/>
      <c r="M15" s="8"/>
      <c r="N15" s="9"/>
      <c r="O15" s="8"/>
      <c r="P15" s="8"/>
      <c r="Q15" s="9"/>
      <c r="R15" s="10"/>
      <c r="S15" s="52"/>
      <c r="T15" s="52"/>
      <c r="U15" s="52"/>
      <c r="V15" s="52"/>
      <c r="W15" s="53"/>
      <c r="X15" s="54"/>
      <c r="Y15" s="55"/>
      <c r="Z15" s="52"/>
    </row>
    <row r="16" spans="1:26" ht="22.5" x14ac:dyDescent="0.2">
      <c r="A16" s="18" t="s">
        <v>40</v>
      </c>
      <c r="B16" s="18"/>
      <c r="C16" s="18"/>
      <c r="D16" s="18"/>
      <c r="E16" s="19" t="s">
        <v>41</v>
      </c>
      <c r="F16" s="56"/>
      <c r="G16" s="57"/>
      <c r="H16" s="57"/>
      <c r="I16" s="49"/>
      <c r="J16" s="57"/>
      <c r="K16" s="58"/>
      <c r="L16" s="8"/>
      <c r="M16" s="8"/>
      <c r="N16" s="9"/>
      <c r="O16" s="8"/>
      <c r="P16" s="8"/>
      <c r="Q16" s="9"/>
      <c r="R16" s="10"/>
      <c r="S16" s="52"/>
      <c r="T16" s="52"/>
      <c r="U16" s="52"/>
      <c r="V16" s="52"/>
      <c r="W16" s="53"/>
      <c r="X16" s="54"/>
      <c r="Y16" s="31" t="s">
        <v>10</v>
      </c>
      <c r="Z16" s="32"/>
    </row>
    <row r="17" spans="1:26" ht="56.25" x14ac:dyDescent="0.2">
      <c r="A17" s="33" t="s">
        <v>11</v>
      </c>
      <c r="B17" s="34" t="s">
        <v>12</v>
      </c>
      <c r="C17" s="59" t="s">
        <v>42</v>
      </c>
      <c r="D17" s="59"/>
      <c r="E17" s="34" t="s">
        <v>14</v>
      </c>
      <c r="F17" s="14" t="s">
        <v>15</v>
      </c>
      <c r="G17" s="14" t="s">
        <v>16</v>
      </c>
      <c r="H17" s="36"/>
      <c r="I17" s="49"/>
      <c r="J17" s="36"/>
      <c r="K17" s="60"/>
      <c r="L17" s="8"/>
      <c r="M17" s="8"/>
      <c r="N17" s="9"/>
      <c r="O17" s="8"/>
      <c r="P17" s="8"/>
      <c r="Q17" s="9"/>
      <c r="R17" s="10"/>
      <c r="S17" s="52"/>
      <c r="T17" s="52"/>
      <c r="U17" s="52"/>
      <c r="V17" s="52"/>
      <c r="W17" s="53"/>
      <c r="X17" s="54"/>
      <c r="Y17" s="42" t="s">
        <v>26</v>
      </c>
      <c r="Z17" s="43" t="s">
        <v>27</v>
      </c>
    </row>
    <row r="18" spans="1:26" ht="303.75" x14ac:dyDescent="0.2">
      <c r="A18" s="61">
        <v>1</v>
      </c>
      <c r="B18" s="61">
        <v>3527005</v>
      </c>
      <c r="C18" s="61" t="s">
        <v>43</v>
      </c>
      <c r="D18" s="62" t="s">
        <v>44</v>
      </c>
      <c r="E18" s="63" t="s">
        <v>45</v>
      </c>
      <c r="F18" s="63">
        <v>1</v>
      </c>
      <c r="G18" s="61">
        <v>51201600</v>
      </c>
      <c r="H18" s="64">
        <v>59400</v>
      </c>
      <c r="I18" s="49">
        <f t="shared" si="0"/>
        <v>60356</v>
      </c>
      <c r="J18" s="50">
        <v>84500</v>
      </c>
      <c r="K18" s="51">
        <v>0</v>
      </c>
      <c r="L18" s="8">
        <f>J18+K18</f>
        <v>84500</v>
      </c>
      <c r="M18" s="8">
        <v>65000</v>
      </c>
      <c r="N18" s="9">
        <v>0</v>
      </c>
      <c r="O18" s="8">
        <f>M18+N18</f>
        <v>65000</v>
      </c>
      <c r="P18" s="8">
        <v>78000</v>
      </c>
      <c r="Q18" s="9">
        <v>0</v>
      </c>
      <c r="R18" s="10">
        <f>P18+Q18</f>
        <v>78000</v>
      </c>
      <c r="S18" s="52">
        <f>ROUND(MIN(I18,L18,R18,O18),0)</f>
        <v>60356</v>
      </c>
      <c r="T18" s="52">
        <f>ROUND(AVERAGE(I18,L18,R18,O18),0)</f>
        <v>71964</v>
      </c>
      <c r="U18" s="52">
        <f>ROUND(GEOMEAN(I18,L18,R18,O18),0)</f>
        <v>71309</v>
      </c>
      <c r="V18" s="52">
        <f>ROUND(STDEVA(I18,L18,R18,O18),0)</f>
        <v>11208</v>
      </c>
      <c r="W18" s="53">
        <f t="shared" si="2"/>
        <v>0.15359912493514144</v>
      </c>
      <c r="X18" s="54" t="s">
        <v>31</v>
      </c>
      <c r="Y18" s="55">
        <v>1</v>
      </c>
      <c r="Z18" s="52">
        <f t="shared" si="3"/>
        <v>71309</v>
      </c>
    </row>
    <row r="19" spans="1:26" ht="135" x14ac:dyDescent="0.2">
      <c r="A19" s="61">
        <v>2</v>
      </c>
      <c r="B19" s="61">
        <v>3526201</v>
      </c>
      <c r="C19" s="63" t="s">
        <v>46</v>
      </c>
      <c r="D19" s="62" t="s">
        <v>47</v>
      </c>
      <c r="E19" s="63" t="s">
        <v>45</v>
      </c>
      <c r="F19" s="63">
        <v>1</v>
      </c>
      <c r="G19" s="61">
        <v>51102700</v>
      </c>
      <c r="H19" s="64">
        <v>103950</v>
      </c>
      <c r="I19" s="49">
        <f t="shared" si="0"/>
        <v>105624</v>
      </c>
      <c r="J19" s="50">
        <v>149500</v>
      </c>
      <c r="K19" s="51">
        <v>0</v>
      </c>
      <c r="L19" s="8">
        <f>J19+K19</f>
        <v>149500</v>
      </c>
      <c r="M19" s="8">
        <v>115000</v>
      </c>
      <c r="N19" s="9">
        <v>0</v>
      </c>
      <c r="O19" s="8">
        <f>M19+N19</f>
        <v>115000</v>
      </c>
      <c r="P19" s="8">
        <v>138000</v>
      </c>
      <c r="Q19" s="9">
        <v>0</v>
      </c>
      <c r="R19" s="10">
        <f>P19+Q19</f>
        <v>138000</v>
      </c>
      <c r="S19" s="52">
        <f>ROUND(MIN(I19,L19,R19,O19),0)</f>
        <v>105624</v>
      </c>
      <c r="T19" s="52">
        <f>ROUND(AVERAGE(I19,L19,R19,O19),0)</f>
        <v>127031</v>
      </c>
      <c r="U19" s="52">
        <f>ROUND(GEOMEAN(I19,L19,R19,O19),0)</f>
        <v>125819</v>
      </c>
      <c r="V19" s="52">
        <f>ROUND(STDEVA(I19,L19,R19,O19),0)</f>
        <v>20233</v>
      </c>
      <c r="W19" s="53">
        <f t="shared" si="2"/>
        <v>0.16050834929541644</v>
      </c>
      <c r="X19" s="54" t="s">
        <v>31</v>
      </c>
      <c r="Y19" s="55">
        <v>1</v>
      </c>
      <c r="Z19" s="52">
        <f t="shared" si="3"/>
        <v>125819</v>
      </c>
    </row>
    <row r="20" spans="1:26" ht="191.25" x14ac:dyDescent="0.2">
      <c r="A20" s="61">
        <v>3</v>
      </c>
      <c r="B20" s="61">
        <v>3526201</v>
      </c>
      <c r="C20" s="63" t="s">
        <v>46</v>
      </c>
      <c r="D20" s="62" t="s">
        <v>48</v>
      </c>
      <c r="E20" s="63" t="s">
        <v>45</v>
      </c>
      <c r="F20" s="63">
        <v>1</v>
      </c>
      <c r="G20" s="61">
        <v>42121606</v>
      </c>
      <c r="H20" s="64">
        <v>31680</v>
      </c>
      <c r="I20" s="49">
        <f t="shared" si="0"/>
        <v>32190</v>
      </c>
      <c r="J20" s="50">
        <v>45500</v>
      </c>
      <c r="K20" s="51">
        <v>0</v>
      </c>
      <c r="L20" s="8">
        <f>J20+K20</f>
        <v>45500</v>
      </c>
      <c r="M20" s="8">
        <v>35000</v>
      </c>
      <c r="N20" s="9">
        <v>0</v>
      </c>
      <c r="O20" s="8">
        <f>M20+N20</f>
        <v>35000</v>
      </c>
      <c r="P20" s="8">
        <v>42000</v>
      </c>
      <c r="Q20" s="9">
        <v>0</v>
      </c>
      <c r="R20" s="10">
        <f>P20+Q20</f>
        <v>42000</v>
      </c>
      <c r="S20" s="52">
        <f>ROUND(MIN(I20,L20,R20,O20),0)</f>
        <v>32190</v>
      </c>
      <c r="T20" s="52">
        <f>ROUND(AVERAGE(I20,L20,R20,O20),0)</f>
        <v>38673</v>
      </c>
      <c r="U20" s="52">
        <f>ROUND(GEOMEAN(I20,L20,R20,O20),0)</f>
        <v>38306</v>
      </c>
      <c r="V20" s="52">
        <f>ROUND(STDEVA(I20,L20,R20,O20),0)</f>
        <v>6143</v>
      </c>
      <c r="W20" s="53">
        <f t="shared" si="2"/>
        <v>0.15966167180076229</v>
      </c>
      <c r="X20" s="54" t="s">
        <v>31</v>
      </c>
      <c r="Y20" s="55">
        <v>1</v>
      </c>
      <c r="Z20" s="52">
        <f t="shared" si="3"/>
        <v>38306</v>
      </c>
    </row>
    <row r="21" spans="1:26" ht="123.75" x14ac:dyDescent="0.2">
      <c r="A21" s="61">
        <v>4</v>
      </c>
      <c r="B21" s="61">
        <v>3526201</v>
      </c>
      <c r="C21" s="63" t="s">
        <v>46</v>
      </c>
      <c r="D21" s="62" t="s">
        <v>49</v>
      </c>
      <c r="E21" s="63" t="s">
        <v>45</v>
      </c>
      <c r="F21" s="63">
        <v>1</v>
      </c>
      <c r="G21" s="61">
        <v>42121606</v>
      </c>
      <c r="H21" s="64">
        <v>74250</v>
      </c>
      <c r="I21" s="49">
        <f t="shared" si="0"/>
        <v>75445</v>
      </c>
      <c r="J21" s="50">
        <v>110500</v>
      </c>
      <c r="K21" s="51">
        <v>0</v>
      </c>
      <c r="L21" s="8">
        <f>J21+K21</f>
        <v>110500</v>
      </c>
      <c r="M21" s="8">
        <v>85000</v>
      </c>
      <c r="N21" s="9">
        <v>0</v>
      </c>
      <c r="O21" s="8">
        <f>M21+N21</f>
        <v>85000</v>
      </c>
      <c r="P21" s="8">
        <v>102000</v>
      </c>
      <c r="Q21" s="9">
        <v>0</v>
      </c>
      <c r="R21" s="10">
        <f>P21+Q21</f>
        <v>102000</v>
      </c>
      <c r="S21" s="52">
        <f>ROUND(MIN(I21,L21,R21,O21),0)</f>
        <v>75445</v>
      </c>
      <c r="T21" s="52">
        <f>ROUND(AVERAGE(I21,L21,R21,O21),0)</f>
        <v>93236</v>
      </c>
      <c r="U21" s="52">
        <f>ROUND(GEOMEAN(I21,L21,R21,O21),0)</f>
        <v>92205</v>
      </c>
      <c r="V21" s="52">
        <f>ROUND(STDEVA(I21,L21,R21,O21),0)</f>
        <v>15908</v>
      </c>
      <c r="W21" s="53">
        <f t="shared" si="2"/>
        <v>0.18176888455072934</v>
      </c>
      <c r="X21" s="54" t="s">
        <v>31</v>
      </c>
      <c r="Y21" s="55">
        <v>1</v>
      </c>
      <c r="Z21" s="52">
        <f t="shared" si="3"/>
        <v>92205</v>
      </c>
    </row>
    <row r="22" spans="1:26" ht="191.25" x14ac:dyDescent="0.2">
      <c r="A22" s="61">
        <v>5</v>
      </c>
      <c r="B22" s="61">
        <v>3526201</v>
      </c>
      <c r="C22" s="63" t="s">
        <v>50</v>
      </c>
      <c r="D22" s="62" t="s">
        <v>51</v>
      </c>
      <c r="E22" s="63" t="s">
        <v>52</v>
      </c>
      <c r="F22" s="63">
        <v>1</v>
      </c>
      <c r="G22" s="61">
        <v>42121606</v>
      </c>
      <c r="H22" s="64">
        <v>31680</v>
      </c>
      <c r="I22" s="49">
        <f t="shared" si="0"/>
        <v>32190</v>
      </c>
      <c r="J22" s="50">
        <v>45500</v>
      </c>
      <c r="K22" s="51">
        <v>0</v>
      </c>
      <c r="L22" s="8">
        <f>J22+K22</f>
        <v>45500</v>
      </c>
      <c r="M22" s="8">
        <v>35000</v>
      </c>
      <c r="N22" s="9">
        <v>0</v>
      </c>
      <c r="O22" s="8">
        <f>M22+N22</f>
        <v>35000</v>
      </c>
      <c r="P22" s="8">
        <v>42000</v>
      </c>
      <c r="Q22" s="9">
        <v>0</v>
      </c>
      <c r="R22" s="10">
        <f>P22+Q22</f>
        <v>42000</v>
      </c>
      <c r="S22" s="52">
        <f>ROUND(MIN(I22,L22,R22,O22),0)</f>
        <v>32190</v>
      </c>
      <c r="T22" s="52">
        <f>ROUND(AVERAGE(I22,L22,R22,O22),0)</f>
        <v>38673</v>
      </c>
      <c r="U22" s="52">
        <f>ROUND(GEOMEAN(I22,L22,R22,O22),0)</f>
        <v>38306</v>
      </c>
      <c r="V22" s="52">
        <f>ROUND(STDEVA(I22,L22,R22,O22),0)</f>
        <v>6143</v>
      </c>
      <c r="W22" s="53">
        <f t="shared" si="2"/>
        <v>0.15966167180076229</v>
      </c>
      <c r="X22" s="54" t="s">
        <v>31</v>
      </c>
      <c r="Y22" s="55">
        <v>1</v>
      </c>
      <c r="Z22" s="52">
        <f t="shared" si="3"/>
        <v>38306</v>
      </c>
    </row>
    <row r="23" spans="1:26" ht="112.5" x14ac:dyDescent="0.2">
      <c r="A23" s="61">
        <v>6</v>
      </c>
      <c r="B23" s="61">
        <v>3526201</v>
      </c>
      <c r="C23" s="63" t="s">
        <v>53</v>
      </c>
      <c r="D23" s="62" t="s">
        <v>54</v>
      </c>
      <c r="E23" s="63" t="s">
        <v>45</v>
      </c>
      <c r="F23" s="63">
        <v>1</v>
      </c>
      <c r="G23" s="61">
        <v>42121606</v>
      </c>
      <c r="H23" s="64">
        <v>39847.5</v>
      </c>
      <c r="I23" s="49">
        <f t="shared" si="0"/>
        <v>40489</v>
      </c>
      <c r="J23" s="50">
        <v>63700</v>
      </c>
      <c r="K23" s="51">
        <v>0</v>
      </c>
      <c r="L23" s="8">
        <f>J23+K23</f>
        <v>63700</v>
      </c>
      <c r="M23" s="8">
        <v>49000</v>
      </c>
      <c r="N23" s="9">
        <v>0</v>
      </c>
      <c r="O23" s="8">
        <f>M23+N23</f>
        <v>49000</v>
      </c>
      <c r="P23" s="8">
        <v>58800</v>
      </c>
      <c r="Q23" s="9">
        <v>0</v>
      </c>
      <c r="R23" s="10">
        <f>P23+Q23</f>
        <v>58800</v>
      </c>
      <c r="S23" s="52">
        <f>ROUND(MIN(I23,L23,R23,O23),0)</f>
        <v>40489</v>
      </c>
      <c r="T23" s="52">
        <f>ROUND(AVERAGE(I23,L23,R23,O23),0)</f>
        <v>52997</v>
      </c>
      <c r="U23" s="52">
        <f>ROUND(GEOMEAN(I23,L23,R23,O23),0)</f>
        <v>52211</v>
      </c>
      <c r="V23" s="52">
        <f>ROUND(STDEVA(I23,L23,R23,O23),0)</f>
        <v>10339</v>
      </c>
      <c r="W23" s="53">
        <f t="shared" si="2"/>
        <v>0.2245120759993105</v>
      </c>
      <c r="X23" s="54" t="s">
        <v>31</v>
      </c>
      <c r="Y23" s="55">
        <v>1</v>
      </c>
      <c r="Z23" s="52">
        <f t="shared" si="3"/>
        <v>52211</v>
      </c>
    </row>
    <row r="24" spans="1:26" ht="168.75" x14ac:dyDescent="0.2">
      <c r="A24" s="61">
        <v>7</v>
      </c>
      <c r="B24" s="61">
        <v>3526201</v>
      </c>
      <c r="C24" s="63" t="s">
        <v>53</v>
      </c>
      <c r="D24" s="62" t="s">
        <v>55</v>
      </c>
      <c r="E24" s="63" t="s">
        <v>45</v>
      </c>
      <c r="F24" s="63">
        <v>1</v>
      </c>
      <c r="G24" s="61">
        <v>42121606</v>
      </c>
      <c r="H24" s="64">
        <v>49500</v>
      </c>
      <c r="I24" s="49">
        <f t="shared" si="0"/>
        <v>50297</v>
      </c>
      <c r="J24" s="50">
        <v>71500</v>
      </c>
      <c r="K24" s="51">
        <v>0</v>
      </c>
      <c r="L24" s="8">
        <f>J24+K24</f>
        <v>71500</v>
      </c>
      <c r="M24" s="8">
        <v>55000</v>
      </c>
      <c r="N24" s="9">
        <v>0</v>
      </c>
      <c r="O24" s="8">
        <f>M24+N24</f>
        <v>55000</v>
      </c>
      <c r="P24" s="8">
        <v>66000</v>
      </c>
      <c r="Q24" s="9">
        <v>0</v>
      </c>
      <c r="R24" s="10">
        <f>P24+Q24</f>
        <v>66000</v>
      </c>
      <c r="S24" s="52">
        <f>ROUND(MIN(I24,L24,R24,O24),0)</f>
        <v>50297</v>
      </c>
      <c r="T24" s="52">
        <f>ROUND(AVERAGE(I24,L24,R24,O24),0)</f>
        <v>60699</v>
      </c>
      <c r="U24" s="52">
        <f>ROUND(GEOMEAN(I24,L24,R24,O24),0)</f>
        <v>60109</v>
      </c>
      <c r="V24" s="52">
        <f>ROUND(STDEVA(I24,L24,R24,O24),0)</f>
        <v>9754</v>
      </c>
      <c r="W24" s="53">
        <f t="shared" si="2"/>
        <v>0.16323678650451678</v>
      </c>
      <c r="X24" s="54" t="s">
        <v>31</v>
      </c>
      <c r="Y24" s="55">
        <v>1</v>
      </c>
      <c r="Z24" s="52">
        <f t="shared" si="3"/>
        <v>60109</v>
      </c>
    </row>
    <row r="25" spans="1:26" ht="112.5" x14ac:dyDescent="0.2">
      <c r="A25" s="61">
        <v>8</v>
      </c>
      <c r="B25" s="61">
        <v>3526201</v>
      </c>
      <c r="C25" s="63" t="s">
        <v>56</v>
      </c>
      <c r="D25" s="62" t="s">
        <v>57</v>
      </c>
      <c r="E25" s="63" t="s">
        <v>58</v>
      </c>
      <c r="F25" s="63">
        <v>1</v>
      </c>
      <c r="G25" s="61">
        <v>42121606</v>
      </c>
      <c r="H25" s="64">
        <v>24750</v>
      </c>
      <c r="I25" s="49">
        <f t="shared" si="0"/>
        <v>25148</v>
      </c>
      <c r="J25" s="50">
        <v>52000</v>
      </c>
      <c r="K25" s="51">
        <v>0</v>
      </c>
      <c r="L25" s="8">
        <f>J25+K25</f>
        <v>52000</v>
      </c>
      <c r="M25" s="8">
        <v>40000</v>
      </c>
      <c r="N25" s="9">
        <v>0</v>
      </c>
      <c r="O25" s="8">
        <f>M25+N25</f>
        <v>40000</v>
      </c>
      <c r="P25" s="8">
        <v>48000</v>
      </c>
      <c r="Q25" s="9">
        <v>0</v>
      </c>
      <c r="R25" s="10">
        <f>P25+Q25</f>
        <v>48000</v>
      </c>
      <c r="S25" s="52">
        <f>ROUND(MIN(I25,L25,R25,O25),0)</f>
        <v>25148</v>
      </c>
      <c r="T25" s="52">
        <f>ROUND(AVERAGE(I25,L25,R25,O25),0)</f>
        <v>41287</v>
      </c>
      <c r="U25" s="52">
        <f>ROUND(GEOMEAN(I25,L25,R25,O25),0)</f>
        <v>39806</v>
      </c>
      <c r="V25" s="52">
        <f>ROUND(STDEVA(I25,L25,R25,O25),0)</f>
        <v>11860</v>
      </c>
      <c r="W25" s="53">
        <f t="shared" si="2"/>
        <v>0.36823594433000051</v>
      </c>
      <c r="X25" s="54" t="s">
        <v>31</v>
      </c>
      <c r="Y25" s="55">
        <v>1</v>
      </c>
      <c r="Z25" s="52">
        <f t="shared" si="3"/>
        <v>39806</v>
      </c>
    </row>
    <row r="26" spans="1:26" ht="180" x14ac:dyDescent="0.2">
      <c r="A26" s="61">
        <v>9</v>
      </c>
      <c r="B26" s="61">
        <v>3526201</v>
      </c>
      <c r="C26" s="63" t="s">
        <v>56</v>
      </c>
      <c r="D26" s="62" t="s">
        <v>59</v>
      </c>
      <c r="E26" s="63" t="s">
        <v>60</v>
      </c>
      <c r="F26" s="63">
        <v>1</v>
      </c>
      <c r="G26" s="61">
        <v>42121606</v>
      </c>
      <c r="H26" s="64">
        <v>25653.63</v>
      </c>
      <c r="I26" s="49">
        <f t="shared" si="0"/>
        <v>26067</v>
      </c>
      <c r="J26" s="50">
        <v>32500</v>
      </c>
      <c r="K26" s="51">
        <v>0</v>
      </c>
      <c r="L26" s="8">
        <f>J26+K26</f>
        <v>32500</v>
      </c>
      <c r="M26" s="8">
        <v>25000</v>
      </c>
      <c r="N26" s="9">
        <v>0</v>
      </c>
      <c r="O26" s="8">
        <f>M26+N26</f>
        <v>25000</v>
      </c>
      <c r="P26" s="8">
        <v>30000</v>
      </c>
      <c r="Q26" s="9">
        <v>0</v>
      </c>
      <c r="R26" s="10">
        <f>P26+Q26</f>
        <v>30000</v>
      </c>
      <c r="S26" s="52">
        <f>ROUND(MIN(I26,L26,R26,O26),0)</f>
        <v>25000</v>
      </c>
      <c r="T26" s="52">
        <f>ROUND(AVERAGE(I26,L26,R26,O26),0)</f>
        <v>28392</v>
      </c>
      <c r="U26" s="52">
        <f>ROUND(GEOMEAN(I26,L26,R26,O26),0)</f>
        <v>28233</v>
      </c>
      <c r="V26" s="52">
        <f>ROUND(STDEVA(I26,L26,R26,O26),0)</f>
        <v>3482</v>
      </c>
      <c r="W26" s="53">
        <f t="shared" si="2"/>
        <v>0.11451138738355825</v>
      </c>
      <c r="X26" s="54" t="s">
        <v>31</v>
      </c>
      <c r="Y26" s="55">
        <v>1</v>
      </c>
      <c r="Z26" s="52">
        <f t="shared" si="3"/>
        <v>28233</v>
      </c>
    </row>
    <row r="27" spans="1:26" ht="371.25" x14ac:dyDescent="0.2">
      <c r="A27" s="61">
        <v>10</v>
      </c>
      <c r="B27" s="61">
        <v>3526201</v>
      </c>
      <c r="C27" s="63" t="s">
        <v>61</v>
      </c>
      <c r="D27" s="62" t="s">
        <v>62</v>
      </c>
      <c r="E27" s="63" t="s">
        <v>58</v>
      </c>
      <c r="F27" s="63">
        <v>1</v>
      </c>
      <c r="G27" s="61">
        <v>42121606</v>
      </c>
      <c r="H27" s="64">
        <v>41580</v>
      </c>
      <c r="I27" s="49">
        <f t="shared" si="0"/>
        <v>42249</v>
      </c>
      <c r="J27" s="50">
        <v>52000</v>
      </c>
      <c r="K27" s="51">
        <v>0</v>
      </c>
      <c r="L27" s="8">
        <f>J27+K27</f>
        <v>52000</v>
      </c>
      <c r="M27" s="8">
        <v>40000</v>
      </c>
      <c r="N27" s="9">
        <v>0</v>
      </c>
      <c r="O27" s="8">
        <f>M27+N27</f>
        <v>40000</v>
      </c>
      <c r="P27" s="8">
        <v>48000</v>
      </c>
      <c r="Q27" s="9">
        <v>0</v>
      </c>
      <c r="R27" s="10">
        <f>P27+Q27</f>
        <v>48000</v>
      </c>
      <c r="S27" s="52">
        <f>ROUND(MIN(I27,L27,R27,O27),0)</f>
        <v>40000</v>
      </c>
      <c r="T27" s="52">
        <f>ROUND(AVERAGE(I27,L27,R27,O27),0)</f>
        <v>45562</v>
      </c>
      <c r="U27" s="52">
        <f>ROUND(GEOMEAN(I27,L27,R27,O27),0)</f>
        <v>45319</v>
      </c>
      <c r="V27" s="52">
        <f>ROUND(STDEVA(I27,L27,R27,O27),0)</f>
        <v>5456</v>
      </c>
      <c r="W27" s="53">
        <f t="shared" si="2"/>
        <v>0.11736799135020631</v>
      </c>
      <c r="X27" s="54" t="s">
        <v>31</v>
      </c>
      <c r="Y27" s="55">
        <v>1</v>
      </c>
      <c r="Z27" s="52">
        <f t="shared" si="3"/>
        <v>45319</v>
      </c>
    </row>
    <row r="28" spans="1:26" ht="202.5" x14ac:dyDescent="0.2">
      <c r="A28" s="61">
        <v>11</v>
      </c>
      <c r="B28" s="61">
        <v>3526201</v>
      </c>
      <c r="C28" s="63" t="s">
        <v>61</v>
      </c>
      <c r="D28" s="62" t="s">
        <v>63</v>
      </c>
      <c r="E28" s="63" t="s">
        <v>45</v>
      </c>
      <c r="F28" s="63">
        <v>1</v>
      </c>
      <c r="G28" s="61">
        <v>42121606</v>
      </c>
      <c r="H28" s="64">
        <v>36630</v>
      </c>
      <c r="I28" s="49">
        <f t="shared" si="0"/>
        <v>37220</v>
      </c>
      <c r="J28" s="50">
        <v>39000</v>
      </c>
      <c r="K28" s="51">
        <v>0</v>
      </c>
      <c r="L28" s="8">
        <f>J28+K28</f>
        <v>39000</v>
      </c>
      <c r="M28" s="8">
        <v>30000</v>
      </c>
      <c r="N28" s="9">
        <v>0</v>
      </c>
      <c r="O28" s="8">
        <f>M28+N28</f>
        <v>30000</v>
      </c>
      <c r="P28" s="8">
        <v>36000</v>
      </c>
      <c r="Q28" s="9">
        <v>0</v>
      </c>
      <c r="R28" s="10">
        <f>P28+Q28</f>
        <v>36000</v>
      </c>
      <c r="S28" s="52">
        <f>ROUND(MIN(I28,L28,R28,O28),0)</f>
        <v>30000</v>
      </c>
      <c r="T28" s="52">
        <f>ROUND(AVERAGE(I28,L28,R28,O28),0)</f>
        <v>35555</v>
      </c>
      <c r="U28" s="52">
        <f>ROUND(GEOMEAN(I28,L28,R28,O28),0)</f>
        <v>35385</v>
      </c>
      <c r="V28" s="52">
        <f>ROUND(STDEVA(I28,L28,R28,O28),0)</f>
        <v>3903</v>
      </c>
      <c r="W28" s="53">
        <f t="shared" si="2"/>
        <v>0.15218312844425605</v>
      </c>
      <c r="X28" s="54" t="s">
        <v>31</v>
      </c>
      <c r="Y28" s="55">
        <v>1</v>
      </c>
      <c r="Z28" s="52">
        <f t="shared" si="3"/>
        <v>35385</v>
      </c>
    </row>
    <row r="29" spans="1:26" ht="225" x14ac:dyDescent="0.2">
      <c r="A29" s="61">
        <v>12</v>
      </c>
      <c r="B29" s="61">
        <v>3526201</v>
      </c>
      <c r="C29" s="63" t="s">
        <v>64</v>
      </c>
      <c r="D29" s="62" t="s">
        <v>65</v>
      </c>
      <c r="E29" s="63" t="s">
        <v>58</v>
      </c>
      <c r="F29" s="63">
        <v>1</v>
      </c>
      <c r="G29" s="61">
        <v>42121606</v>
      </c>
      <c r="H29" s="64">
        <v>64350</v>
      </c>
      <c r="I29" s="49">
        <f t="shared" si="0"/>
        <v>65386</v>
      </c>
      <c r="J29" s="50">
        <v>92300</v>
      </c>
      <c r="K29" s="51">
        <v>0</v>
      </c>
      <c r="L29" s="8">
        <f>J29+K29</f>
        <v>92300</v>
      </c>
      <c r="M29" s="8">
        <v>71000</v>
      </c>
      <c r="N29" s="9">
        <v>0</v>
      </c>
      <c r="O29" s="8">
        <f>M29+N29</f>
        <v>71000</v>
      </c>
      <c r="P29" s="8">
        <v>85200</v>
      </c>
      <c r="Q29" s="9">
        <v>0</v>
      </c>
      <c r="R29" s="10">
        <f>P29+Q29</f>
        <v>85200</v>
      </c>
      <c r="S29" s="52">
        <f>ROUND(MIN(I29,L29,R29,O29),0)</f>
        <v>65386</v>
      </c>
      <c r="T29" s="52">
        <f>ROUND(AVERAGE(I29,L29,R29,O29),0)</f>
        <v>78472</v>
      </c>
      <c r="U29" s="52">
        <f>ROUND(GEOMEAN(I29,L29,R29,O29),0)</f>
        <v>77731</v>
      </c>
      <c r="V29" s="52">
        <f>ROUND(STDEVA(I29,L29,R29,O29),0)</f>
        <v>12431</v>
      </c>
      <c r="W29" s="53">
        <f t="shared" si="2"/>
        <v>0.15881694562015156</v>
      </c>
      <c r="X29" s="54" t="s">
        <v>31</v>
      </c>
      <c r="Y29" s="55">
        <v>1</v>
      </c>
      <c r="Z29" s="52">
        <f t="shared" si="3"/>
        <v>77731</v>
      </c>
    </row>
    <row r="30" spans="1:26" ht="135" x14ac:dyDescent="0.2">
      <c r="A30" s="61">
        <v>13</v>
      </c>
      <c r="B30" s="61">
        <v>3526201</v>
      </c>
      <c r="C30" s="63" t="s">
        <v>66</v>
      </c>
      <c r="D30" s="62" t="s">
        <v>67</v>
      </c>
      <c r="E30" s="63" t="s">
        <v>68</v>
      </c>
      <c r="F30" s="63">
        <v>1</v>
      </c>
      <c r="G30" s="61">
        <v>42121606</v>
      </c>
      <c r="H30" s="64">
        <v>31680</v>
      </c>
      <c r="I30" s="49">
        <f t="shared" si="0"/>
        <v>32190</v>
      </c>
      <c r="J30" s="50">
        <v>19500</v>
      </c>
      <c r="K30" s="51">
        <v>0</v>
      </c>
      <c r="L30" s="8">
        <f>J30+K30</f>
        <v>19500</v>
      </c>
      <c r="M30" s="8">
        <v>15000</v>
      </c>
      <c r="N30" s="9">
        <v>0</v>
      </c>
      <c r="O30" s="8">
        <f>M30+N30</f>
        <v>15000</v>
      </c>
      <c r="P30" s="8">
        <v>18000</v>
      </c>
      <c r="Q30" s="9">
        <v>0</v>
      </c>
      <c r="R30" s="10">
        <f>P30+Q30</f>
        <v>18000</v>
      </c>
      <c r="S30" s="52">
        <f>ROUND(MIN(I30,L30,R30,O30),0)</f>
        <v>15000</v>
      </c>
      <c r="T30" s="52">
        <f>ROUND(AVERAGE(I30,L30,R30,O30),0)</f>
        <v>21173</v>
      </c>
      <c r="U30" s="52">
        <f>ROUND(GEOMEAN(I30,L30,R30,O30),0)</f>
        <v>20290</v>
      </c>
      <c r="V30" s="52">
        <f>ROUND(STDEVA(I30,L30,R30,O30),0)</f>
        <v>7580</v>
      </c>
      <c r="W30" s="53">
        <f t="shared" si="2"/>
        <v>0.26071956628881221</v>
      </c>
      <c r="X30" s="54" t="s">
        <v>31</v>
      </c>
      <c r="Y30" s="55">
        <v>1</v>
      </c>
      <c r="Z30" s="52">
        <f t="shared" si="3"/>
        <v>20290</v>
      </c>
    </row>
    <row r="31" spans="1:26" ht="236.25" x14ac:dyDescent="0.2">
      <c r="A31" s="61">
        <v>14</v>
      </c>
      <c r="B31" s="61">
        <v>3526201</v>
      </c>
      <c r="C31" s="63" t="s">
        <v>69</v>
      </c>
      <c r="D31" s="62" t="s">
        <v>70</v>
      </c>
      <c r="E31" s="63" t="s">
        <v>45</v>
      </c>
      <c r="F31" s="63">
        <v>1</v>
      </c>
      <c r="G31" s="61">
        <v>42121606</v>
      </c>
      <c r="H31" s="64">
        <v>19800</v>
      </c>
      <c r="I31" s="49">
        <f t="shared" si="0"/>
        <v>20119</v>
      </c>
      <c r="J31" s="50">
        <v>33800</v>
      </c>
      <c r="K31" s="51">
        <v>0</v>
      </c>
      <c r="L31" s="8">
        <f>J31+K31</f>
        <v>33800</v>
      </c>
      <c r="M31" s="8">
        <v>26000</v>
      </c>
      <c r="N31" s="9">
        <v>0</v>
      </c>
      <c r="O31" s="8">
        <f>M31+N31</f>
        <v>26000</v>
      </c>
      <c r="P31" s="8">
        <v>31200</v>
      </c>
      <c r="Q31" s="9">
        <v>0</v>
      </c>
      <c r="R31" s="10">
        <f>P31+Q31</f>
        <v>31200</v>
      </c>
      <c r="S31" s="52">
        <f>ROUND(MIN(I31,L31,R31,O31),0)</f>
        <v>20119</v>
      </c>
      <c r="T31" s="52">
        <f>ROUND(AVERAGE(I31,L31,R31,O31),0)</f>
        <v>27780</v>
      </c>
      <c r="U31" s="52">
        <f>ROUND(GEOMEAN(I31,L31,R31,O31),0)</f>
        <v>27253</v>
      </c>
      <c r="V31" s="52">
        <f>ROUND(STDEVA(I31,L31,R31,O31),0)</f>
        <v>6050</v>
      </c>
      <c r="W31" s="53">
        <f t="shared" si="2"/>
        <v>0.26176934649396399</v>
      </c>
      <c r="X31" s="54" t="s">
        <v>31</v>
      </c>
      <c r="Y31" s="55">
        <v>1</v>
      </c>
      <c r="Z31" s="52">
        <f t="shared" si="3"/>
        <v>27253</v>
      </c>
    </row>
    <row r="32" spans="1:26" ht="213.75" x14ac:dyDescent="0.2">
      <c r="A32" s="61">
        <v>15</v>
      </c>
      <c r="B32" s="61">
        <v>3526201</v>
      </c>
      <c r="C32" s="63" t="s">
        <v>71</v>
      </c>
      <c r="D32" s="62" t="s">
        <v>72</v>
      </c>
      <c r="E32" s="63" t="s">
        <v>45</v>
      </c>
      <c r="F32" s="63">
        <v>1</v>
      </c>
      <c r="G32" s="61">
        <v>42121606</v>
      </c>
      <c r="H32" s="64">
        <v>34650</v>
      </c>
      <c r="I32" s="49">
        <f t="shared" si="0"/>
        <v>35208</v>
      </c>
      <c r="J32" s="50">
        <v>50700</v>
      </c>
      <c r="K32" s="51">
        <v>0</v>
      </c>
      <c r="L32" s="8">
        <f>J32+K32</f>
        <v>50700</v>
      </c>
      <c r="M32" s="8">
        <v>39000</v>
      </c>
      <c r="N32" s="9">
        <v>0</v>
      </c>
      <c r="O32" s="8">
        <f>M32+N32</f>
        <v>39000</v>
      </c>
      <c r="P32" s="8">
        <v>46800</v>
      </c>
      <c r="Q32" s="9">
        <v>0</v>
      </c>
      <c r="R32" s="10">
        <f>P32+Q32</f>
        <v>46800</v>
      </c>
      <c r="S32" s="52">
        <f>ROUND(MIN(I32,L32,R32,O32),0)</f>
        <v>35208</v>
      </c>
      <c r="T32" s="52">
        <f>ROUND(AVERAGE(I32,L32,R32,O32),0)</f>
        <v>42927</v>
      </c>
      <c r="U32" s="52">
        <f>ROUND(GEOMEAN(I32,L32,R32,O32),0)</f>
        <v>42485</v>
      </c>
      <c r="V32" s="52">
        <f>ROUND(STDEVA(I32,L32,R32,O32),0)</f>
        <v>7081</v>
      </c>
      <c r="W32" s="53">
        <f t="shared" si="2"/>
        <v>0.1712839825820878</v>
      </c>
      <c r="X32" s="54" t="s">
        <v>31</v>
      </c>
      <c r="Y32" s="55">
        <v>1</v>
      </c>
      <c r="Z32" s="52">
        <f t="shared" si="3"/>
        <v>42485</v>
      </c>
    </row>
    <row r="33" spans="1:26" ht="191.25" x14ac:dyDescent="0.2">
      <c r="A33" s="61">
        <v>16</v>
      </c>
      <c r="B33" s="61">
        <v>3526201</v>
      </c>
      <c r="C33" s="63" t="s">
        <v>73</v>
      </c>
      <c r="D33" s="62" t="s">
        <v>74</v>
      </c>
      <c r="E33" s="63" t="s">
        <v>45</v>
      </c>
      <c r="F33" s="63">
        <v>1</v>
      </c>
      <c r="G33" s="61">
        <v>42121606</v>
      </c>
      <c r="H33" s="64">
        <v>31680</v>
      </c>
      <c r="I33" s="49">
        <f t="shared" si="0"/>
        <v>32190</v>
      </c>
      <c r="J33" s="50">
        <v>55900</v>
      </c>
      <c r="K33" s="51">
        <v>0</v>
      </c>
      <c r="L33" s="8">
        <f>J33+K33</f>
        <v>55900</v>
      </c>
      <c r="M33" s="8">
        <v>43000</v>
      </c>
      <c r="N33" s="9">
        <v>0</v>
      </c>
      <c r="O33" s="8">
        <f>M33+N33</f>
        <v>43000</v>
      </c>
      <c r="P33" s="8">
        <v>51600</v>
      </c>
      <c r="Q33" s="9">
        <v>0</v>
      </c>
      <c r="R33" s="10">
        <f>P33+Q33</f>
        <v>51600</v>
      </c>
      <c r="S33" s="52">
        <f>ROUND(MIN(I33,L33,R33,O33),0)</f>
        <v>32190</v>
      </c>
      <c r="T33" s="52">
        <f>ROUND(AVERAGE(I33,L33,R33,O33),0)</f>
        <v>45673</v>
      </c>
      <c r="U33" s="52">
        <f>ROUND(GEOMEAN(I33,L33,R33,O33),0)</f>
        <v>44701</v>
      </c>
      <c r="V33" s="52">
        <f>ROUND(STDEVA(I33,L33,R33,O33),0)</f>
        <v>10467</v>
      </c>
      <c r="W33" s="53">
        <f t="shared" si="2"/>
        <v>0.27988188183709539</v>
      </c>
      <c r="X33" s="54" t="s">
        <v>31</v>
      </c>
      <c r="Y33" s="55">
        <v>1</v>
      </c>
      <c r="Z33" s="52">
        <f t="shared" si="3"/>
        <v>44701</v>
      </c>
    </row>
    <row r="34" spans="1:26" ht="157.5" x14ac:dyDescent="0.2">
      <c r="A34" s="61">
        <v>17</v>
      </c>
      <c r="B34" s="61">
        <v>3526201</v>
      </c>
      <c r="C34" s="63" t="s">
        <v>75</v>
      </c>
      <c r="D34" s="62" t="s">
        <v>76</v>
      </c>
      <c r="E34" s="63" t="s">
        <v>77</v>
      </c>
      <c r="F34" s="63">
        <v>1</v>
      </c>
      <c r="G34" s="61">
        <v>42121606</v>
      </c>
      <c r="H34" s="64">
        <v>94050</v>
      </c>
      <c r="I34" s="49">
        <f t="shared" si="0"/>
        <v>95564</v>
      </c>
      <c r="J34" s="50">
        <v>133900</v>
      </c>
      <c r="K34" s="51">
        <v>0</v>
      </c>
      <c r="L34" s="8">
        <f>J34+K34</f>
        <v>133900</v>
      </c>
      <c r="M34" s="8">
        <v>103000</v>
      </c>
      <c r="N34" s="9">
        <v>0</v>
      </c>
      <c r="O34" s="8">
        <f>M34+N34</f>
        <v>103000</v>
      </c>
      <c r="P34" s="8">
        <v>123600</v>
      </c>
      <c r="Q34" s="9">
        <v>0</v>
      </c>
      <c r="R34" s="10">
        <f>P34+Q34</f>
        <v>123600</v>
      </c>
      <c r="S34" s="52">
        <f>ROUND(MIN(I34,L34,R34,O34),0)</f>
        <v>95564</v>
      </c>
      <c r="T34" s="52">
        <f>ROUND(AVERAGE(I34,L34,R34,O34),0)</f>
        <v>114016</v>
      </c>
      <c r="U34" s="52">
        <f>ROUND(GEOMEAN(I34,L34,R34,O34),0)</f>
        <v>112975</v>
      </c>
      <c r="V34" s="52">
        <f>ROUND(STDEVA(I34,L34,R34,O34),0)</f>
        <v>17786</v>
      </c>
      <c r="W34" s="53">
        <f t="shared" si="2"/>
        <v>0.15411374197831379</v>
      </c>
      <c r="X34" s="54" t="s">
        <v>31</v>
      </c>
      <c r="Y34" s="55">
        <v>1</v>
      </c>
      <c r="Z34" s="52">
        <f t="shared" si="3"/>
        <v>112975</v>
      </c>
    </row>
    <row r="35" spans="1:26" ht="236.25" x14ac:dyDescent="0.2">
      <c r="A35" s="61">
        <v>18</v>
      </c>
      <c r="B35" s="61">
        <v>3526201</v>
      </c>
      <c r="C35" s="63" t="s">
        <v>75</v>
      </c>
      <c r="D35" s="62" t="s">
        <v>78</v>
      </c>
      <c r="E35" s="63" t="s">
        <v>45</v>
      </c>
      <c r="F35" s="63">
        <v>1</v>
      </c>
      <c r="G35" s="61">
        <v>42121606</v>
      </c>
      <c r="H35" s="64">
        <v>77220</v>
      </c>
      <c r="I35" s="49">
        <f t="shared" si="0"/>
        <v>78463</v>
      </c>
      <c r="J35" s="50">
        <v>110500</v>
      </c>
      <c r="K35" s="51">
        <v>0</v>
      </c>
      <c r="L35" s="8">
        <f>J35+K35</f>
        <v>110500</v>
      </c>
      <c r="M35" s="8">
        <v>85000</v>
      </c>
      <c r="N35" s="9">
        <v>0</v>
      </c>
      <c r="O35" s="8">
        <f>M35+N35</f>
        <v>85000</v>
      </c>
      <c r="P35" s="8">
        <v>102000</v>
      </c>
      <c r="Q35" s="9">
        <v>0</v>
      </c>
      <c r="R35" s="10">
        <f>P35+Q35</f>
        <v>102000</v>
      </c>
      <c r="S35" s="52">
        <f>ROUND(MIN(I35,L35,R35,O35),0)</f>
        <v>78463</v>
      </c>
      <c r="T35" s="52">
        <f>ROUND(AVERAGE(I35,L35,R35,O35),0)</f>
        <v>93991</v>
      </c>
      <c r="U35" s="52">
        <f>ROUND(GEOMEAN(I35,L35,R35,O35),0)</f>
        <v>93113</v>
      </c>
      <c r="V35" s="52">
        <f>ROUND(STDEVA(I35,L35,R35,O35),0)</f>
        <v>14817</v>
      </c>
      <c r="W35" s="53">
        <f t="shared" si="2"/>
        <v>0.15733571037341726</v>
      </c>
      <c r="X35" s="54" t="s">
        <v>31</v>
      </c>
      <c r="Y35" s="55">
        <v>1</v>
      </c>
      <c r="Z35" s="52">
        <f t="shared" si="3"/>
        <v>93113</v>
      </c>
    </row>
    <row r="36" spans="1:26" ht="157.5" x14ac:dyDescent="0.2">
      <c r="A36" s="61">
        <v>19</v>
      </c>
      <c r="B36" s="61">
        <v>3526201</v>
      </c>
      <c r="C36" s="63" t="s">
        <v>75</v>
      </c>
      <c r="D36" s="62" t="s">
        <v>79</v>
      </c>
      <c r="E36" s="63" t="s">
        <v>45</v>
      </c>
      <c r="F36" s="63">
        <v>1</v>
      </c>
      <c r="G36" s="61">
        <v>42121606</v>
      </c>
      <c r="H36" s="64">
        <v>54648</v>
      </c>
      <c r="I36" s="49">
        <f t="shared" si="0"/>
        <v>55528</v>
      </c>
      <c r="J36" s="50">
        <v>78000</v>
      </c>
      <c r="K36" s="51">
        <v>0</v>
      </c>
      <c r="L36" s="8">
        <f>J36+K36</f>
        <v>78000</v>
      </c>
      <c r="M36" s="8">
        <v>60000</v>
      </c>
      <c r="N36" s="9">
        <v>0</v>
      </c>
      <c r="O36" s="8">
        <f>M36+N36</f>
        <v>60000</v>
      </c>
      <c r="P36" s="8">
        <v>72000</v>
      </c>
      <c r="Q36" s="9">
        <v>0</v>
      </c>
      <c r="R36" s="10">
        <f>P36+Q36</f>
        <v>72000</v>
      </c>
      <c r="S36" s="52">
        <f>ROUND(MIN(I36,L36,R36,O36),0)</f>
        <v>55528</v>
      </c>
      <c r="T36" s="52">
        <f>ROUND(AVERAGE(I36,L36,R36,O36),0)</f>
        <v>66382</v>
      </c>
      <c r="U36" s="52">
        <f>ROUND(GEOMEAN(I36,L36,R36,O36),0)</f>
        <v>65769</v>
      </c>
      <c r="V36" s="52">
        <f>ROUND(STDEVA(I36,L36,R36,O36),0)</f>
        <v>10410</v>
      </c>
      <c r="W36" s="53">
        <f t="shared" si="2"/>
        <v>0.15571165746780399</v>
      </c>
      <c r="X36" s="54" t="s">
        <v>31</v>
      </c>
      <c r="Y36" s="55">
        <v>1</v>
      </c>
      <c r="Z36" s="52">
        <f t="shared" si="3"/>
        <v>65769</v>
      </c>
    </row>
    <row r="37" spans="1:26" ht="236.25" x14ac:dyDescent="0.2">
      <c r="A37" s="61">
        <v>20</v>
      </c>
      <c r="B37" s="61">
        <v>3526201</v>
      </c>
      <c r="C37" s="63" t="s">
        <v>80</v>
      </c>
      <c r="D37" s="62" t="s">
        <v>81</v>
      </c>
      <c r="E37" s="63" t="s">
        <v>68</v>
      </c>
      <c r="F37" s="63">
        <v>1</v>
      </c>
      <c r="G37" s="61">
        <v>42121606</v>
      </c>
      <c r="H37" s="64">
        <v>19800</v>
      </c>
      <c r="I37" s="49">
        <f t="shared" si="0"/>
        <v>20119</v>
      </c>
      <c r="J37" s="50">
        <v>27300</v>
      </c>
      <c r="K37" s="51">
        <v>0</v>
      </c>
      <c r="L37" s="8">
        <f>J37+K37</f>
        <v>27300</v>
      </c>
      <c r="M37" s="8">
        <v>21000</v>
      </c>
      <c r="N37" s="9">
        <v>0</v>
      </c>
      <c r="O37" s="8">
        <f>M37+N37</f>
        <v>21000</v>
      </c>
      <c r="P37" s="8">
        <v>25200</v>
      </c>
      <c r="Q37" s="9">
        <v>0</v>
      </c>
      <c r="R37" s="10">
        <f>P37+Q37</f>
        <v>25200</v>
      </c>
      <c r="S37" s="52">
        <f>ROUND(MIN(I37,L37,R37,O37),0)</f>
        <v>20119</v>
      </c>
      <c r="T37" s="52">
        <f>ROUND(AVERAGE(I37,L37,R37,O37),0)</f>
        <v>23405</v>
      </c>
      <c r="U37" s="52">
        <f>ROUND(GEOMEAN(I37,L37,R37,O37),0)</f>
        <v>23219</v>
      </c>
      <c r="V37" s="52">
        <f>ROUND(STDEVA(I37,L37,R37,O37),0)</f>
        <v>3414</v>
      </c>
      <c r="W37" s="53">
        <f t="shared" si="2"/>
        <v>0.13351134846461948</v>
      </c>
      <c r="X37" s="54" t="s">
        <v>31</v>
      </c>
      <c r="Y37" s="55">
        <v>1</v>
      </c>
      <c r="Z37" s="52">
        <f t="shared" si="3"/>
        <v>23219</v>
      </c>
    </row>
    <row r="38" spans="1:26" ht="168.75" x14ac:dyDescent="0.2">
      <c r="A38" s="61">
        <v>21</v>
      </c>
      <c r="B38" s="61">
        <v>3526201</v>
      </c>
      <c r="C38" s="63" t="s">
        <v>80</v>
      </c>
      <c r="D38" s="62" t="s">
        <v>82</v>
      </c>
      <c r="E38" s="63" t="s">
        <v>52</v>
      </c>
      <c r="F38" s="63">
        <v>1</v>
      </c>
      <c r="G38" s="61">
        <v>42121606</v>
      </c>
      <c r="H38" s="64">
        <v>17820</v>
      </c>
      <c r="I38" s="49">
        <f t="shared" si="0"/>
        <v>18107</v>
      </c>
      <c r="J38" s="50">
        <v>41600</v>
      </c>
      <c r="K38" s="51">
        <v>0</v>
      </c>
      <c r="L38" s="8">
        <f>J38+K38</f>
        <v>41600</v>
      </c>
      <c r="M38" s="8">
        <v>32000</v>
      </c>
      <c r="N38" s="9">
        <v>0</v>
      </c>
      <c r="O38" s="8">
        <f>M38+N38</f>
        <v>32000</v>
      </c>
      <c r="P38" s="8">
        <v>38400</v>
      </c>
      <c r="Q38" s="9">
        <v>0</v>
      </c>
      <c r="R38" s="10">
        <f>P38+Q38</f>
        <v>38400</v>
      </c>
      <c r="S38" s="52">
        <f>ROUND(MIN(I38,L38,R38,O38),0)</f>
        <v>18107</v>
      </c>
      <c r="T38" s="52">
        <f>ROUND(AVERAGE(I38,L38,R38,O38),0)</f>
        <v>32527</v>
      </c>
      <c r="U38" s="52">
        <f>ROUND(GEOMEAN(I38,L38,R38,O38),0)</f>
        <v>31017</v>
      </c>
      <c r="V38" s="52">
        <f>ROUND(STDEVA(I38,L38,R38,O38),0)</f>
        <v>10409</v>
      </c>
      <c r="W38" s="53">
        <f t="shared" si="2"/>
        <v>0.41622336138246768</v>
      </c>
      <c r="X38" s="54" t="s">
        <v>31</v>
      </c>
      <c r="Y38" s="55">
        <v>1</v>
      </c>
      <c r="Z38" s="52">
        <f t="shared" si="3"/>
        <v>31017</v>
      </c>
    </row>
    <row r="39" spans="1:26" ht="168.75" x14ac:dyDescent="0.2">
      <c r="A39" s="61">
        <v>22</v>
      </c>
      <c r="B39" s="61">
        <v>3526201</v>
      </c>
      <c r="C39" s="63" t="s">
        <v>80</v>
      </c>
      <c r="D39" s="62" t="s">
        <v>83</v>
      </c>
      <c r="E39" s="63" t="s">
        <v>52</v>
      </c>
      <c r="F39" s="63">
        <v>1</v>
      </c>
      <c r="G39" s="61">
        <v>42121606</v>
      </c>
      <c r="H39" s="64">
        <v>54450</v>
      </c>
      <c r="I39" s="49">
        <f t="shared" si="0"/>
        <v>55327</v>
      </c>
      <c r="J39" s="50">
        <v>78000</v>
      </c>
      <c r="K39" s="51">
        <v>0</v>
      </c>
      <c r="L39" s="8">
        <f>J39+K39</f>
        <v>78000</v>
      </c>
      <c r="M39" s="8">
        <v>60000</v>
      </c>
      <c r="N39" s="9">
        <v>0</v>
      </c>
      <c r="O39" s="8">
        <f>M39+N39</f>
        <v>60000</v>
      </c>
      <c r="P39" s="8">
        <v>72000</v>
      </c>
      <c r="Q39" s="9">
        <v>0</v>
      </c>
      <c r="R39" s="10">
        <f>P39+Q39</f>
        <v>72000</v>
      </c>
      <c r="S39" s="52">
        <f>ROUND(MIN(I39,L39,R39,O39),0)</f>
        <v>55327</v>
      </c>
      <c r="T39" s="52">
        <f>ROUND(AVERAGE(I39,L39,R39,O39),0)</f>
        <v>66332</v>
      </c>
      <c r="U39" s="52">
        <f>ROUND(GEOMEAN(I39,L39,R39,O39),0)</f>
        <v>65710</v>
      </c>
      <c r="V39" s="52">
        <f>ROUND(STDEVA(I39,L39,R39,O39),0)</f>
        <v>10480</v>
      </c>
      <c r="W39" s="53">
        <f t="shared" si="2"/>
        <v>0.15801247907472227</v>
      </c>
      <c r="X39" s="54" t="s">
        <v>31</v>
      </c>
      <c r="Y39" s="55">
        <v>1</v>
      </c>
      <c r="Z39" s="52">
        <f t="shared" si="3"/>
        <v>65710</v>
      </c>
    </row>
    <row r="40" spans="1:26" ht="78.75" x14ac:dyDescent="0.2">
      <c r="A40" s="61">
        <v>23</v>
      </c>
      <c r="B40" s="61">
        <v>3526201</v>
      </c>
      <c r="C40" s="63" t="s">
        <v>84</v>
      </c>
      <c r="D40" s="62" t="s">
        <v>85</v>
      </c>
      <c r="E40" s="63" t="s">
        <v>52</v>
      </c>
      <c r="F40" s="63">
        <v>1</v>
      </c>
      <c r="G40" s="61">
        <v>42121606</v>
      </c>
      <c r="H40" s="64">
        <v>34650</v>
      </c>
      <c r="I40" s="49">
        <f t="shared" si="0"/>
        <v>35208</v>
      </c>
      <c r="J40" s="50">
        <v>52000</v>
      </c>
      <c r="K40" s="51">
        <v>0</v>
      </c>
      <c r="L40" s="8">
        <f>J40+K40</f>
        <v>52000</v>
      </c>
      <c r="M40" s="8">
        <v>40000</v>
      </c>
      <c r="N40" s="9">
        <v>0</v>
      </c>
      <c r="O40" s="8">
        <f>M40+N40</f>
        <v>40000</v>
      </c>
      <c r="P40" s="8">
        <v>48000</v>
      </c>
      <c r="Q40" s="9">
        <v>0</v>
      </c>
      <c r="R40" s="10">
        <f>P40+Q40</f>
        <v>48000</v>
      </c>
      <c r="S40" s="52">
        <f>ROUND(MIN(I40,L40,R40,O40),0)</f>
        <v>35208</v>
      </c>
      <c r="T40" s="52">
        <f>ROUND(AVERAGE(I40,L40,R40,O40),0)</f>
        <v>43802</v>
      </c>
      <c r="U40" s="52">
        <f>ROUND(GEOMEAN(I40,L40,R40,O40),0)</f>
        <v>43300</v>
      </c>
      <c r="V40" s="52">
        <f>ROUND(STDEVA(I40,L40,R40,O40),0)</f>
        <v>7597</v>
      </c>
      <c r="W40" s="53">
        <f t="shared" si="2"/>
        <v>0.18688221709006927</v>
      </c>
      <c r="X40" s="54" t="s">
        <v>31</v>
      </c>
      <c r="Y40" s="55">
        <v>1</v>
      </c>
      <c r="Z40" s="52">
        <f t="shared" si="3"/>
        <v>43300</v>
      </c>
    </row>
    <row r="41" spans="1:26" ht="180" x14ac:dyDescent="0.2">
      <c r="A41" s="61">
        <v>24</v>
      </c>
      <c r="B41" s="61">
        <v>3526201</v>
      </c>
      <c r="C41" s="63" t="s">
        <v>84</v>
      </c>
      <c r="D41" s="62" t="s">
        <v>86</v>
      </c>
      <c r="E41" s="63" t="s">
        <v>52</v>
      </c>
      <c r="F41" s="63">
        <v>1</v>
      </c>
      <c r="G41" s="61">
        <v>42121606</v>
      </c>
      <c r="H41" s="64">
        <v>59400</v>
      </c>
      <c r="I41" s="49">
        <f t="shared" si="0"/>
        <v>60356</v>
      </c>
      <c r="J41" s="50">
        <v>84500</v>
      </c>
      <c r="K41" s="51">
        <v>0</v>
      </c>
      <c r="L41" s="8">
        <f>J41+K41</f>
        <v>84500</v>
      </c>
      <c r="M41" s="8">
        <v>65000</v>
      </c>
      <c r="N41" s="9">
        <v>0</v>
      </c>
      <c r="O41" s="8">
        <f>M41+N41</f>
        <v>65000</v>
      </c>
      <c r="P41" s="8">
        <v>78000</v>
      </c>
      <c r="Q41" s="9">
        <v>0</v>
      </c>
      <c r="R41" s="10">
        <f>P41+Q41</f>
        <v>78000</v>
      </c>
      <c r="S41" s="52">
        <f>ROUND(MIN(I41,L41,R41,O41),0)</f>
        <v>60356</v>
      </c>
      <c r="T41" s="52">
        <f>ROUND(AVERAGE(I41,L41,R41,O41),0)</f>
        <v>71964</v>
      </c>
      <c r="U41" s="52">
        <f>ROUND(GEOMEAN(I41,L41,R41,O41),0)</f>
        <v>71309</v>
      </c>
      <c r="V41" s="52">
        <f>ROUND(STDEVA(I41,L41,R41,O41),0)</f>
        <v>11208</v>
      </c>
      <c r="W41" s="53">
        <f t="shared" si="2"/>
        <v>0.15359912493514144</v>
      </c>
      <c r="X41" s="54" t="s">
        <v>31</v>
      </c>
      <c r="Y41" s="55">
        <v>1</v>
      </c>
      <c r="Z41" s="52">
        <f t="shared" si="3"/>
        <v>71309</v>
      </c>
    </row>
    <row r="42" spans="1:26" ht="180" x14ac:dyDescent="0.2">
      <c r="A42" s="61">
        <v>25</v>
      </c>
      <c r="B42" s="61">
        <v>3526201</v>
      </c>
      <c r="C42" s="63" t="s">
        <v>87</v>
      </c>
      <c r="D42" s="62" t="s">
        <v>88</v>
      </c>
      <c r="E42" s="63" t="s">
        <v>45</v>
      </c>
      <c r="F42" s="63">
        <v>1</v>
      </c>
      <c r="G42" s="61">
        <v>42121606</v>
      </c>
      <c r="H42" s="64">
        <v>34650</v>
      </c>
      <c r="I42" s="49">
        <f t="shared" si="0"/>
        <v>35208</v>
      </c>
      <c r="J42" s="50">
        <v>49400</v>
      </c>
      <c r="K42" s="51">
        <v>0</v>
      </c>
      <c r="L42" s="8">
        <f>J42+K42</f>
        <v>49400</v>
      </c>
      <c r="M42" s="8">
        <v>38000</v>
      </c>
      <c r="N42" s="9">
        <v>0</v>
      </c>
      <c r="O42" s="8">
        <f>M42+N42</f>
        <v>38000</v>
      </c>
      <c r="P42" s="8">
        <v>45600</v>
      </c>
      <c r="Q42" s="9">
        <v>0</v>
      </c>
      <c r="R42" s="10">
        <f>P42+Q42</f>
        <v>45600</v>
      </c>
      <c r="S42" s="52">
        <f>ROUND(MIN(I42,L42,R42,O42),0)</f>
        <v>35208</v>
      </c>
      <c r="T42" s="52">
        <f>ROUND(AVERAGE(I42,L42,R42,O42),0)</f>
        <v>42052</v>
      </c>
      <c r="U42" s="52">
        <f>ROUND(GEOMEAN(I42,L42,R42,O42),0)</f>
        <v>41666</v>
      </c>
      <c r="V42" s="52">
        <f>ROUND(STDEVA(I42,L42,R42,O42),0)</f>
        <v>6579</v>
      </c>
      <c r="W42" s="53">
        <f t="shared" si="2"/>
        <v>0.15499447991167858</v>
      </c>
      <c r="X42" s="54" t="s">
        <v>31</v>
      </c>
      <c r="Y42" s="55">
        <v>1</v>
      </c>
      <c r="Z42" s="52">
        <f t="shared" si="3"/>
        <v>41666</v>
      </c>
    </row>
    <row r="43" spans="1:26" ht="135" x14ac:dyDescent="0.2">
      <c r="A43" s="61">
        <v>26</v>
      </c>
      <c r="B43" s="61">
        <v>3526201</v>
      </c>
      <c r="C43" s="63" t="s">
        <v>87</v>
      </c>
      <c r="D43" s="62" t="s">
        <v>89</v>
      </c>
      <c r="E43" s="63" t="s">
        <v>52</v>
      </c>
      <c r="F43" s="63">
        <v>1</v>
      </c>
      <c r="G43" s="61">
        <v>42121606</v>
      </c>
      <c r="H43" s="64">
        <v>148104</v>
      </c>
      <c r="I43" s="49">
        <f t="shared" si="0"/>
        <v>150488</v>
      </c>
      <c r="J43" s="50">
        <v>211900</v>
      </c>
      <c r="K43" s="51">
        <v>0</v>
      </c>
      <c r="L43" s="8">
        <f>J43+K43</f>
        <v>211900</v>
      </c>
      <c r="M43" s="8">
        <v>163000</v>
      </c>
      <c r="N43" s="9">
        <v>0</v>
      </c>
      <c r="O43" s="8">
        <f>M43+N43</f>
        <v>163000</v>
      </c>
      <c r="P43" s="8">
        <v>195600</v>
      </c>
      <c r="Q43" s="9">
        <v>0</v>
      </c>
      <c r="R43" s="10">
        <f>P43+Q43</f>
        <v>195600</v>
      </c>
      <c r="S43" s="52">
        <f>ROUND(MIN(I43,L43,R43,O43),0)</f>
        <v>150488</v>
      </c>
      <c r="T43" s="52">
        <f>ROUND(AVERAGE(I43,L43,R43,O43),0)</f>
        <v>180247</v>
      </c>
      <c r="U43" s="52">
        <f>ROUND(GEOMEAN(I43,L43,R43,O43),0)</f>
        <v>178565</v>
      </c>
      <c r="V43" s="52">
        <f>ROUND(STDEVA(I43,L43,R43,O43),0)</f>
        <v>28406</v>
      </c>
      <c r="W43" s="53">
        <f t="shared" si="2"/>
        <v>0.15723686052697897</v>
      </c>
      <c r="X43" s="54" t="s">
        <v>31</v>
      </c>
      <c r="Y43" s="55">
        <v>1</v>
      </c>
      <c r="Z43" s="52">
        <f t="shared" si="3"/>
        <v>178565</v>
      </c>
    </row>
    <row r="44" spans="1:26" ht="258.75" x14ac:dyDescent="0.2">
      <c r="A44" s="61">
        <v>27</v>
      </c>
      <c r="B44" s="61">
        <v>3526201</v>
      </c>
      <c r="C44" s="63" t="s">
        <v>87</v>
      </c>
      <c r="D44" s="62" t="s">
        <v>90</v>
      </c>
      <c r="E44" s="63" t="s">
        <v>45</v>
      </c>
      <c r="F44" s="63">
        <v>1</v>
      </c>
      <c r="G44" s="61">
        <v>42121606</v>
      </c>
      <c r="H44" s="64">
        <v>23958</v>
      </c>
      <c r="I44" s="49">
        <f t="shared" si="0"/>
        <v>24344</v>
      </c>
      <c r="J44" s="50">
        <v>32500</v>
      </c>
      <c r="K44" s="51">
        <v>0</v>
      </c>
      <c r="L44" s="8">
        <f>J44+K44</f>
        <v>32500</v>
      </c>
      <c r="M44" s="8">
        <v>25000</v>
      </c>
      <c r="N44" s="9">
        <v>0</v>
      </c>
      <c r="O44" s="8">
        <f>M44+N44</f>
        <v>25000</v>
      </c>
      <c r="P44" s="8">
        <v>30000</v>
      </c>
      <c r="Q44" s="9">
        <v>0</v>
      </c>
      <c r="R44" s="10">
        <f>P44+Q44</f>
        <v>30000</v>
      </c>
      <c r="S44" s="52">
        <f>ROUND(MIN(I44,L44,R44,O44),0)</f>
        <v>24344</v>
      </c>
      <c r="T44" s="52">
        <f>ROUND(AVERAGE(I44,L44,R44,O44),0)</f>
        <v>27961</v>
      </c>
      <c r="U44" s="52">
        <f>ROUND(GEOMEAN(I44,L44,R44,O44),0)</f>
        <v>27755</v>
      </c>
      <c r="V44" s="52">
        <f>ROUND(STDEVA(I44,L44,R44,O44),0)</f>
        <v>3942</v>
      </c>
      <c r="W44" s="53">
        <f t="shared" si="2"/>
        <v>0.12289677535579174</v>
      </c>
      <c r="X44" s="54" t="s">
        <v>31</v>
      </c>
      <c r="Y44" s="55">
        <v>1</v>
      </c>
      <c r="Z44" s="52">
        <f t="shared" si="3"/>
        <v>27755</v>
      </c>
    </row>
    <row r="45" spans="1:26" ht="236.25" x14ac:dyDescent="0.2">
      <c r="A45" s="61">
        <v>28</v>
      </c>
      <c r="B45" s="61">
        <v>3526201</v>
      </c>
      <c r="C45" s="63" t="s">
        <v>91</v>
      </c>
      <c r="D45" s="62" t="s">
        <v>92</v>
      </c>
      <c r="E45" s="63" t="s">
        <v>52</v>
      </c>
      <c r="F45" s="63">
        <v>1</v>
      </c>
      <c r="G45" s="61">
        <v>42121606</v>
      </c>
      <c r="H45" s="64">
        <v>79497</v>
      </c>
      <c r="I45" s="49">
        <f t="shared" si="0"/>
        <v>80777</v>
      </c>
      <c r="J45" s="50">
        <v>114400</v>
      </c>
      <c r="K45" s="51">
        <v>0</v>
      </c>
      <c r="L45" s="8">
        <f>J45+K45</f>
        <v>114400</v>
      </c>
      <c r="M45" s="8">
        <v>88000</v>
      </c>
      <c r="N45" s="9">
        <v>0</v>
      </c>
      <c r="O45" s="8">
        <f>M45+N45</f>
        <v>88000</v>
      </c>
      <c r="P45" s="8">
        <v>105600</v>
      </c>
      <c r="Q45" s="9">
        <v>0</v>
      </c>
      <c r="R45" s="10">
        <f>P45+Q45</f>
        <v>105600</v>
      </c>
      <c r="S45" s="52">
        <f>ROUND(MIN(I45,L45,R45,O45),0)</f>
        <v>80777</v>
      </c>
      <c r="T45" s="52">
        <f>ROUND(AVERAGE(I45,L45,R45,O45),0)</f>
        <v>97194</v>
      </c>
      <c r="U45" s="52">
        <f>ROUND(GEOMEAN(I45,L45,R45,O45),0)</f>
        <v>96264</v>
      </c>
      <c r="V45" s="52">
        <f>ROUND(STDEVA(I45,L45,R45,O45),0)</f>
        <v>15500</v>
      </c>
      <c r="W45" s="53">
        <f t="shared" si="2"/>
        <v>0.16088049530457907</v>
      </c>
      <c r="X45" s="54" t="s">
        <v>31</v>
      </c>
      <c r="Y45" s="55">
        <v>1</v>
      </c>
      <c r="Z45" s="52">
        <f t="shared" si="3"/>
        <v>96264</v>
      </c>
    </row>
    <row r="46" spans="1:26" ht="247.5" x14ac:dyDescent="0.2">
      <c r="A46" s="61">
        <v>29</v>
      </c>
      <c r="B46" s="61">
        <v>3526201</v>
      </c>
      <c r="C46" s="63" t="s">
        <v>91</v>
      </c>
      <c r="D46" s="62" t="s">
        <v>93</v>
      </c>
      <c r="E46" s="63" t="s">
        <v>52</v>
      </c>
      <c r="F46" s="63">
        <v>1</v>
      </c>
      <c r="G46" s="61">
        <v>42121606</v>
      </c>
      <c r="H46" s="64">
        <v>16335</v>
      </c>
      <c r="I46" s="49">
        <f t="shared" si="0"/>
        <v>16598</v>
      </c>
      <c r="J46" s="50">
        <v>41600</v>
      </c>
      <c r="K46" s="51">
        <v>0</v>
      </c>
      <c r="L46" s="8">
        <f>J46+K46</f>
        <v>41600</v>
      </c>
      <c r="M46" s="8">
        <v>32000</v>
      </c>
      <c r="N46" s="9">
        <v>0</v>
      </c>
      <c r="O46" s="8">
        <f>M46+N46</f>
        <v>32000</v>
      </c>
      <c r="P46" s="8">
        <v>38400</v>
      </c>
      <c r="Q46" s="9">
        <v>0</v>
      </c>
      <c r="R46" s="10">
        <f>P46+Q46</f>
        <v>38400</v>
      </c>
      <c r="S46" s="52">
        <f>ROUND(MIN(I46,L46,R46,O46),0)</f>
        <v>16598</v>
      </c>
      <c r="T46" s="52">
        <f>ROUND(AVERAGE(I46,L46,R46,O46),0)</f>
        <v>32150</v>
      </c>
      <c r="U46" s="52">
        <f>ROUND(GEOMEAN(I46,L46,R46,O46),0)</f>
        <v>30350</v>
      </c>
      <c r="V46" s="52">
        <f>ROUND(STDEVA(I46,L46,R46,O46),0)</f>
        <v>11109</v>
      </c>
      <c r="W46" s="53">
        <f t="shared" si="2"/>
        <v>0.4531136738056013</v>
      </c>
      <c r="X46" s="54" t="s">
        <v>31</v>
      </c>
      <c r="Y46" s="55">
        <v>1</v>
      </c>
      <c r="Z46" s="52">
        <f t="shared" si="3"/>
        <v>30350</v>
      </c>
    </row>
    <row r="47" spans="1:26" ht="360" x14ac:dyDescent="0.2">
      <c r="A47" s="61">
        <v>30</v>
      </c>
      <c r="B47" s="61">
        <v>3526201</v>
      </c>
      <c r="C47" s="63" t="s">
        <v>94</v>
      </c>
      <c r="D47" s="62" t="s">
        <v>95</v>
      </c>
      <c r="E47" s="63" t="s">
        <v>52</v>
      </c>
      <c r="F47" s="63">
        <v>1</v>
      </c>
      <c r="G47" s="61">
        <v>42121606</v>
      </c>
      <c r="H47" s="64">
        <v>65340</v>
      </c>
      <c r="I47" s="49">
        <f t="shared" si="0"/>
        <v>66392</v>
      </c>
      <c r="J47" s="50">
        <v>111800</v>
      </c>
      <c r="K47" s="51">
        <v>0</v>
      </c>
      <c r="L47" s="8">
        <f>J47+K47</f>
        <v>111800</v>
      </c>
      <c r="M47" s="8">
        <v>86000</v>
      </c>
      <c r="N47" s="9">
        <v>0</v>
      </c>
      <c r="O47" s="8">
        <f>M47+N47</f>
        <v>86000</v>
      </c>
      <c r="P47" s="8">
        <v>103200</v>
      </c>
      <c r="Q47" s="9">
        <v>0</v>
      </c>
      <c r="R47" s="10">
        <f>P47+Q47</f>
        <v>103200</v>
      </c>
      <c r="S47" s="52">
        <f>ROUND(MIN(I47,L47,R47,O47),0)</f>
        <v>66392</v>
      </c>
      <c r="T47" s="52">
        <f>ROUND(AVERAGE(I47,L47,R47,O47),0)</f>
        <v>91848</v>
      </c>
      <c r="U47" s="52">
        <f>ROUND(GEOMEAN(I47,L47,R47,O47),0)</f>
        <v>90092</v>
      </c>
      <c r="V47" s="52">
        <f>ROUND(STDEVA(I47,L47,R47,O47),0)</f>
        <v>20076</v>
      </c>
      <c r="W47" s="53">
        <f t="shared" si="2"/>
        <v>0.26306442303423166</v>
      </c>
      <c r="X47" s="54" t="s">
        <v>31</v>
      </c>
      <c r="Y47" s="55">
        <v>1</v>
      </c>
      <c r="Z47" s="52">
        <f t="shared" si="3"/>
        <v>90092</v>
      </c>
    </row>
    <row r="48" spans="1:26" ht="146.25" x14ac:dyDescent="0.2">
      <c r="A48" s="61">
        <v>31</v>
      </c>
      <c r="B48" s="61">
        <v>3526201</v>
      </c>
      <c r="C48" s="63" t="s">
        <v>94</v>
      </c>
      <c r="D48" s="62" t="s">
        <v>96</v>
      </c>
      <c r="E48" s="63" t="s">
        <v>52</v>
      </c>
      <c r="F48" s="63">
        <v>1</v>
      </c>
      <c r="G48" s="61">
        <v>42121606</v>
      </c>
      <c r="H48" s="64">
        <v>11880</v>
      </c>
      <c r="I48" s="49">
        <f t="shared" si="0"/>
        <v>12071</v>
      </c>
      <c r="J48" s="50">
        <v>15600</v>
      </c>
      <c r="K48" s="51">
        <v>0</v>
      </c>
      <c r="L48" s="8">
        <f>J48+K48</f>
        <v>15600</v>
      </c>
      <c r="M48" s="8">
        <v>12000</v>
      </c>
      <c r="N48" s="9">
        <v>0</v>
      </c>
      <c r="O48" s="8">
        <f>M48+N48</f>
        <v>12000</v>
      </c>
      <c r="P48" s="8">
        <v>14400</v>
      </c>
      <c r="Q48" s="9">
        <v>0</v>
      </c>
      <c r="R48" s="10">
        <f>P48+Q48</f>
        <v>14400</v>
      </c>
      <c r="S48" s="52">
        <f>ROUND(MIN(I48,L48,R48,O48),0)</f>
        <v>12000</v>
      </c>
      <c r="T48" s="52">
        <f>ROUND(AVERAGE(I48,L48,R48,O48),0)</f>
        <v>13518</v>
      </c>
      <c r="U48" s="52">
        <f>ROUND(GEOMEAN(I48,L48,R48,O48),0)</f>
        <v>13431</v>
      </c>
      <c r="V48" s="52">
        <f>ROUND(STDEVA(I48,L48,R48,O48),0)</f>
        <v>1781</v>
      </c>
      <c r="W48" s="53">
        <f t="shared" si="2"/>
        <v>0.10654456109001563</v>
      </c>
      <c r="X48" s="54" t="s">
        <v>31</v>
      </c>
      <c r="Y48" s="55">
        <v>1</v>
      </c>
      <c r="Z48" s="52">
        <f t="shared" si="3"/>
        <v>13431</v>
      </c>
    </row>
    <row r="49" spans="1:26" ht="236.25" x14ac:dyDescent="0.2">
      <c r="A49" s="61">
        <v>32</v>
      </c>
      <c r="B49" s="61">
        <v>3526201</v>
      </c>
      <c r="C49" s="63" t="s">
        <v>94</v>
      </c>
      <c r="D49" s="62" t="s">
        <v>97</v>
      </c>
      <c r="E49" s="63" t="s">
        <v>52</v>
      </c>
      <c r="F49" s="63">
        <v>1</v>
      </c>
      <c r="G49" s="61">
        <v>42121606</v>
      </c>
      <c r="H49" s="64">
        <v>33660</v>
      </c>
      <c r="I49" s="49">
        <f t="shared" si="0"/>
        <v>34202</v>
      </c>
      <c r="J49" s="50">
        <v>49400</v>
      </c>
      <c r="K49" s="51">
        <v>0</v>
      </c>
      <c r="L49" s="8">
        <f>J49+K49</f>
        <v>49400</v>
      </c>
      <c r="M49" s="8">
        <v>38000</v>
      </c>
      <c r="N49" s="9">
        <v>0</v>
      </c>
      <c r="O49" s="8">
        <f>M49+N49</f>
        <v>38000</v>
      </c>
      <c r="P49" s="8">
        <v>45600</v>
      </c>
      <c r="Q49" s="9">
        <v>0</v>
      </c>
      <c r="R49" s="10">
        <f>P49+Q49</f>
        <v>45600</v>
      </c>
      <c r="S49" s="52">
        <f>ROUND(MIN(I49,L49,R49,O49),0)</f>
        <v>34202</v>
      </c>
      <c r="T49" s="52">
        <f>ROUND(AVERAGE(I49,L49,R49,O49),0)</f>
        <v>41801</v>
      </c>
      <c r="U49" s="52">
        <f>ROUND(GEOMEAN(I49,L49,R49,O49),0)</f>
        <v>41365</v>
      </c>
      <c r="V49" s="52">
        <f>ROUND(STDEVA(I49,L49,R49,O49),0)</f>
        <v>6937</v>
      </c>
      <c r="W49" s="53">
        <f t="shared" si="2"/>
        <v>0.17316571981143478</v>
      </c>
      <c r="X49" s="54" t="s">
        <v>31</v>
      </c>
      <c r="Y49" s="55">
        <v>1</v>
      </c>
      <c r="Z49" s="52">
        <f t="shared" si="3"/>
        <v>41365</v>
      </c>
    </row>
    <row r="50" spans="1:26" ht="315" x14ac:dyDescent="0.2">
      <c r="A50" s="61">
        <v>33</v>
      </c>
      <c r="B50" s="61">
        <v>3526201</v>
      </c>
      <c r="C50" s="63" t="s">
        <v>94</v>
      </c>
      <c r="D50" s="62" t="s">
        <v>98</v>
      </c>
      <c r="E50" s="63" t="s">
        <v>58</v>
      </c>
      <c r="F50" s="63">
        <v>1</v>
      </c>
      <c r="G50" s="61">
        <v>42121606</v>
      </c>
      <c r="H50" s="64">
        <v>34873.93</v>
      </c>
      <c r="I50" s="49">
        <f t="shared" si="0"/>
        <v>35435</v>
      </c>
      <c r="J50" s="50">
        <v>61100</v>
      </c>
      <c r="K50" s="51">
        <v>0</v>
      </c>
      <c r="L50" s="8">
        <f>J50+K50</f>
        <v>61100</v>
      </c>
      <c r="M50" s="8">
        <v>47000</v>
      </c>
      <c r="N50" s="9">
        <v>0</v>
      </c>
      <c r="O50" s="8">
        <f>M50+N50</f>
        <v>47000</v>
      </c>
      <c r="P50" s="8">
        <v>56400</v>
      </c>
      <c r="Q50" s="9">
        <v>0</v>
      </c>
      <c r="R50" s="10">
        <f>P50+Q50</f>
        <v>56400</v>
      </c>
      <c r="S50" s="52">
        <f>ROUND(MIN(I50,L50,R50,O50),0)</f>
        <v>35435</v>
      </c>
      <c r="T50" s="52">
        <f>ROUND(AVERAGE(I50,L50,R50,O50),0)</f>
        <v>49984</v>
      </c>
      <c r="U50" s="52">
        <f>ROUND(GEOMEAN(I50,L50,R50,O50),0)</f>
        <v>48945</v>
      </c>
      <c r="V50" s="52">
        <f>ROUND(STDEVA(I50,L50,R50,O50),0)</f>
        <v>11333</v>
      </c>
      <c r="W50" s="53">
        <f t="shared" si="2"/>
        <v>0.27602410869343141</v>
      </c>
      <c r="X50" s="54" t="s">
        <v>31</v>
      </c>
      <c r="Y50" s="55">
        <v>1</v>
      </c>
      <c r="Z50" s="52">
        <f t="shared" si="3"/>
        <v>48945</v>
      </c>
    </row>
    <row r="51" spans="1:26" ht="135" x14ac:dyDescent="0.2">
      <c r="A51" s="61">
        <v>34</v>
      </c>
      <c r="B51" s="61">
        <v>3526201</v>
      </c>
      <c r="C51" s="63" t="s">
        <v>94</v>
      </c>
      <c r="D51" s="62" t="s">
        <v>99</v>
      </c>
      <c r="E51" s="63" t="s">
        <v>52</v>
      </c>
      <c r="F51" s="63">
        <v>1</v>
      </c>
      <c r="G51" s="61">
        <v>42121606</v>
      </c>
      <c r="H51" s="64">
        <v>113850</v>
      </c>
      <c r="I51" s="49">
        <f t="shared" si="0"/>
        <v>115683</v>
      </c>
      <c r="J51" s="50">
        <v>170300</v>
      </c>
      <c r="K51" s="51">
        <v>0</v>
      </c>
      <c r="L51" s="8">
        <f>J51+K51</f>
        <v>170300</v>
      </c>
      <c r="M51" s="8">
        <v>131000</v>
      </c>
      <c r="N51" s="9">
        <v>0</v>
      </c>
      <c r="O51" s="8">
        <f>M51+N51</f>
        <v>131000</v>
      </c>
      <c r="P51" s="8">
        <v>157200</v>
      </c>
      <c r="Q51" s="9">
        <v>0</v>
      </c>
      <c r="R51" s="10">
        <f>P51+Q51</f>
        <v>157200</v>
      </c>
      <c r="S51" s="52">
        <f>ROUND(MIN(I51,L51,R51,O51),0)</f>
        <v>115683</v>
      </c>
      <c r="T51" s="52">
        <f>ROUND(AVERAGE(I51,L51,R51,O51),0)</f>
        <v>143546</v>
      </c>
      <c r="U51" s="52">
        <f>ROUND(GEOMEAN(I51,L51,R51,O51),0)</f>
        <v>141923</v>
      </c>
      <c r="V51" s="52">
        <f>ROUND(STDEVA(I51,L51,R51,O51),0)</f>
        <v>24738</v>
      </c>
      <c r="W51" s="53">
        <f t="shared" si="2"/>
        <v>0.18488898909972309</v>
      </c>
      <c r="X51" s="54" t="s">
        <v>31</v>
      </c>
      <c r="Y51" s="55">
        <v>1</v>
      </c>
      <c r="Z51" s="52">
        <f t="shared" si="3"/>
        <v>141923</v>
      </c>
    </row>
    <row r="52" spans="1:26" ht="270" x14ac:dyDescent="0.2">
      <c r="A52" s="61">
        <v>35</v>
      </c>
      <c r="B52" s="61">
        <v>3526201</v>
      </c>
      <c r="C52" s="63" t="s">
        <v>94</v>
      </c>
      <c r="D52" s="62" t="s">
        <v>100</v>
      </c>
      <c r="E52" s="63" t="s">
        <v>45</v>
      </c>
      <c r="F52" s="63">
        <v>1</v>
      </c>
      <c r="G52" s="61">
        <v>42121606</v>
      </c>
      <c r="H52" s="64">
        <v>51480</v>
      </c>
      <c r="I52" s="49">
        <f t="shared" si="0"/>
        <v>52309</v>
      </c>
      <c r="J52" s="50">
        <v>75400</v>
      </c>
      <c r="K52" s="51">
        <v>0</v>
      </c>
      <c r="L52" s="8">
        <f>J52+K52</f>
        <v>75400</v>
      </c>
      <c r="M52" s="8">
        <v>58000</v>
      </c>
      <c r="N52" s="9">
        <v>0</v>
      </c>
      <c r="O52" s="8">
        <f>M52+N52</f>
        <v>58000</v>
      </c>
      <c r="P52" s="8">
        <v>69600</v>
      </c>
      <c r="Q52" s="9">
        <v>0</v>
      </c>
      <c r="R52" s="10">
        <f>P52+Q52</f>
        <v>69600</v>
      </c>
      <c r="S52" s="52">
        <f>ROUND(MIN(I52,L52,R52,O52),0)</f>
        <v>52309</v>
      </c>
      <c r="T52" s="52">
        <f>ROUND(AVERAGE(I52,L52,R52,O52),0)</f>
        <v>63827</v>
      </c>
      <c r="U52" s="52">
        <f>ROUND(GEOMEAN(I52,L52,R52,O52),0)</f>
        <v>63168</v>
      </c>
      <c r="V52" s="52">
        <f>ROUND(STDEVA(I52,L52,R52,O52),0)</f>
        <v>10550</v>
      </c>
      <c r="W52" s="53">
        <f t="shared" si="2"/>
        <v>0.17190666160081053</v>
      </c>
      <c r="X52" s="54" t="s">
        <v>31</v>
      </c>
      <c r="Y52" s="55">
        <v>1</v>
      </c>
      <c r="Z52" s="52">
        <f t="shared" si="3"/>
        <v>63168</v>
      </c>
    </row>
    <row r="53" spans="1:26" ht="157.5" x14ac:dyDescent="0.2">
      <c r="A53" s="61">
        <v>36</v>
      </c>
      <c r="B53" s="61">
        <v>3526201</v>
      </c>
      <c r="C53" s="63" t="s">
        <v>94</v>
      </c>
      <c r="D53" s="62" t="s">
        <v>101</v>
      </c>
      <c r="E53" s="63" t="s">
        <v>52</v>
      </c>
      <c r="F53" s="63">
        <v>1</v>
      </c>
      <c r="G53" s="61">
        <v>42121606</v>
      </c>
      <c r="H53" s="64">
        <v>85395.01</v>
      </c>
      <c r="I53" s="49">
        <f t="shared" si="0"/>
        <v>86770</v>
      </c>
      <c r="J53" s="50">
        <v>150800</v>
      </c>
      <c r="K53" s="51">
        <v>0</v>
      </c>
      <c r="L53" s="8">
        <f>J53+K53</f>
        <v>150800</v>
      </c>
      <c r="M53" s="8">
        <v>116000</v>
      </c>
      <c r="N53" s="9">
        <v>0</v>
      </c>
      <c r="O53" s="8">
        <f>M53+N53</f>
        <v>116000</v>
      </c>
      <c r="P53" s="8">
        <v>139200</v>
      </c>
      <c r="Q53" s="9">
        <v>0</v>
      </c>
      <c r="R53" s="10">
        <f>P53+Q53</f>
        <v>139200</v>
      </c>
      <c r="S53" s="52">
        <f>ROUND(MIN(I53,L53,R53,O53),0)</f>
        <v>86770</v>
      </c>
      <c r="T53" s="52">
        <f>ROUND(AVERAGE(I53,L53,R53,O53),0)</f>
        <v>123193</v>
      </c>
      <c r="U53" s="52">
        <f>ROUND(GEOMEAN(I53,L53,R53,O53),0)</f>
        <v>120564</v>
      </c>
      <c r="V53" s="52">
        <f>ROUND(STDEVA(I53,L53,R53,O53),0)</f>
        <v>28265</v>
      </c>
      <c r="W53" s="53">
        <f t="shared" si="2"/>
        <v>0.28029926014398993</v>
      </c>
      <c r="X53" s="54" t="s">
        <v>31</v>
      </c>
      <c r="Y53" s="55">
        <v>1</v>
      </c>
      <c r="Z53" s="52">
        <f t="shared" si="3"/>
        <v>120564</v>
      </c>
    </row>
    <row r="54" spans="1:26" ht="292.5" x14ac:dyDescent="0.2">
      <c r="A54" s="61">
        <v>37</v>
      </c>
      <c r="B54" s="61">
        <v>3526201</v>
      </c>
      <c r="C54" s="63" t="s">
        <v>94</v>
      </c>
      <c r="D54" s="62" t="s">
        <v>102</v>
      </c>
      <c r="E54" s="63" t="s">
        <v>52</v>
      </c>
      <c r="F54" s="63">
        <v>1</v>
      </c>
      <c r="G54" s="61">
        <v>42121606</v>
      </c>
      <c r="H54" s="64">
        <v>84150</v>
      </c>
      <c r="I54" s="49">
        <f t="shared" si="0"/>
        <v>85505</v>
      </c>
      <c r="J54" s="50">
        <v>143000</v>
      </c>
      <c r="K54" s="51">
        <v>0</v>
      </c>
      <c r="L54" s="8">
        <f>J54+K54</f>
        <v>143000</v>
      </c>
      <c r="M54" s="8">
        <v>110000</v>
      </c>
      <c r="N54" s="9">
        <v>0</v>
      </c>
      <c r="O54" s="8">
        <f>M54+N54</f>
        <v>110000</v>
      </c>
      <c r="P54" s="8">
        <v>132000</v>
      </c>
      <c r="Q54" s="9">
        <v>0</v>
      </c>
      <c r="R54" s="10">
        <f>P54+Q54</f>
        <v>132000</v>
      </c>
      <c r="S54" s="52">
        <f>ROUND(MIN(I54,L54,R54,O54),0)</f>
        <v>85505</v>
      </c>
      <c r="T54" s="52">
        <f>ROUND(AVERAGE(I54,L54,R54,O54),0)</f>
        <v>117626</v>
      </c>
      <c r="U54" s="52">
        <f>ROUND(GEOMEAN(I54,L54,R54,O54),0)</f>
        <v>115431</v>
      </c>
      <c r="V54" s="52">
        <f>ROUND(STDEVA(I54,L54,R54,O54),0)</f>
        <v>25432</v>
      </c>
      <c r="W54" s="53">
        <f t="shared" si="2"/>
        <v>0.25925444637922224</v>
      </c>
      <c r="X54" s="54" t="s">
        <v>31</v>
      </c>
      <c r="Y54" s="55">
        <v>1</v>
      </c>
      <c r="Z54" s="52">
        <f t="shared" si="3"/>
        <v>115431</v>
      </c>
    </row>
    <row r="55" spans="1:26" ht="168.75" x14ac:dyDescent="0.2">
      <c r="A55" s="61">
        <v>38</v>
      </c>
      <c r="B55" s="61">
        <v>3526201</v>
      </c>
      <c r="C55" s="63" t="s">
        <v>94</v>
      </c>
      <c r="D55" s="62" t="s">
        <v>103</v>
      </c>
      <c r="E55" s="63" t="s">
        <v>52</v>
      </c>
      <c r="F55" s="63">
        <v>1</v>
      </c>
      <c r="G55" s="61">
        <v>42121606</v>
      </c>
      <c r="H55" s="64">
        <v>138600</v>
      </c>
      <c r="I55" s="49">
        <f t="shared" si="0"/>
        <v>140831</v>
      </c>
      <c r="J55" s="50">
        <v>208000</v>
      </c>
      <c r="K55" s="51">
        <v>0</v>
      </c>
      <c r="L55" s="8">
        <f>J55+K55</f>
        <v>208000</v>
      </c>
      <c r="M55" s="8">
        <v>160000</v>
      </c>
      <c r="N55" s="9">
        <v>0</v>
      </c>
      <c r="O55" s="8">
        <f>M55+N55</f>
        <v>160000</v>
      </c>
      <c r="P55" s="8">
        <v>192000</v>
      </c>
      <c r="Q55" s="9">
        <v>0</v>
      </c>
      <c r="R55" s="10">
        <f>P55+Q55</f>
        <v>192000</v>
      </c>
      <c r="S55" s="52">
        <f>ROUND(MIN(I55,L55,R55,O55),0)</f>
        <v>140831</v>
      </c>
      <c r="T55" s="52">
        <f>ROUND(AVERAGE(I55,L55,R55,O55),0)</f>
        <v>175208</v>
      </c>
      <c r="U55" s="52">
        <f>ROUND(GEOMEAN(I55,L55,R55,O55),0)</f>
        <v>173199</v>
      </c>
      <c r="V55" s="52">
        <f>ROUND(STDEVA(I55,L55,R55,O55),0)</f>
        <v>30388</v>
      </c>
      <c r="W55" s="53">
        <f t="shared" si="2"/>
        <v>0.18688329609293355</v>
      </c>
      <c r="X55" s="54" t="s">
        <v>31</v>
      </c>
      <c r="Y55" s="55">
        <v>1</v>
      </c>
      <c r="Z55" s="52">
        <f t="shared" si="3"/>
        <v>173199</v>
      </c>
    </row>
    <row r="56" spans="1:26" ht="202.5" x14ac:dyDescent="0.2">
      <c r="A56" s="61">
        <v>39</v>
      </c>
      <c r="B56" s="61">
        <v>3526201</v>
      </c>
      <c r="C56" s="63" t="s">
        <v>46</v>
      </c>
      <c r="D56" s="62" t="s">
        <v>104</v>
      </c>
      <c r="E56" s="63" t="s">
        <v>45</v>
      </c>
      <c r="F56" s="63">
        <v>1</v>
      </c>
      <c r="G56" s="61">
        <v>42121606</v>
      </c>
      <c r="H56" s="64">
        <v>49500</v>
      </c>
      <c r="I56" s="49">
        <f t="shared" si="0"/>
        <v>50297</v>
      </c>
      <c r="J56" s="50">
        <v>72800</v>
      </c>
      <c r="K56" s="51">
        <v>0</v>
      </c>
      <c r="L56" s="8">
        <f>J56+K56</f>
        <v>72800</v>
      </c>
      <c r="M56" s="8">
        <v>56000</v>
      </c>
      <c r="N56" s="9">
        <v>0</v>
      </c>
      <c r="O56" s="8">
        <f>M56+N56</f>
        <v>56000</v>
      </c>
      <c r="P56" s="8">
        <v>67200</v>
      </c>
      <c r="Q56" s="9">
        <v>0</v>
      </c>
      <c r="R56" s="10">
        <f>P56+Q56</f>
        <v>67200</v>
      </c>
      <c r="S56" s="52">
        <f>ROUND(MIN(I56,L56,R56,O56),0)</f>
        <v>50297</v>
      </c>
      <c r="T56" s="52">
        <f>ROUND(AVERAGE(I56,L56,R56,O56),0)</f>
        <v>61574</v>
      </c>
      <c r="U56" s="52">
        <f>ROUND(GEOMEAN(I56,L56,R56,O56),0)</f>
        <v>60927</v>
      </c>
      <c r="V56" s="52">
        <f>ROUND(STDEVA(I56,L56,R56,O56),0)</f>
        <v>10262</v>
      </c>
      <c r="W56" s="53">
        <f t="shared" si="2"/>
        <v>0.17447108835163391</v>
      </c>
      <c r="X56" s="54" t="s">
        <v>31</v>
      </c>
      <c r="Y56" s="55">
        <v>1</v>
      </c>
      <c r="Z56" s="52">
        <f t="shared" si="3"/>
        <v>60927</v>
      </c>
    </row>
    <row r="57" spans="1:26" ht="157.5" x14ac:dyDescent="0.2">
      <c r="A57" s="61">
        <v>40</v>
      </c>
      <c r="B57" s="61">
        <v>3526201</v>
      </c>
      <c r="C57" s="63" t="s">
        <v>46</v>
      </c>
      <c r="D57" s="62" t="s">
        <v>105</v>
      </c>
      <c r="E57" s="63" t="s">
        <v>45</v>
      </c>
      <c r="F57" s="63">
        <v>1</v>
      </c>
      <c r="G57" s="61">
        <v>42121606</v>
      </c>
      <c r="H57" s="64">
        <v>41580</v>
      </c>
      <c r="I57" s="49">
        <f t="shared" si="0"/>
        <v>42249</v>
      </c>
      <c r="J57" s="50">
        <v>62400</v>
      </c>
      <c r="K57" s="51">
        <v>0</v>
      </c>
      <c r="L57" s="8">
        <f>J57+K57</f>
        <v>62400</v>
      </c>
      <c r="M57" s="8">
        <v>48000</v>
      </c>
      <c r="N57" s="9">
        <v>0</v>
      </c>
      <c r="O57" s="8">
        <f>M57+N57</f>
        <v>48000</v>
      </c>
      <c r="P57" s="8">
        <v>57600</v>
      </c>
      <c r="Q57" s="9">
        <v>0</v>
      </c>
      <c r="R57" s="10">
        <f>P57+Q57</f>
        <v>57600</v>
      </c>
      <c r="S57" s="52">
        <f>ROUND(MIN(I57,L57,R57,O57),0)</f>
        <v>42249</v>
      </c>
      <c r="T57" s="52">
        <f>ROUND(AVERAGE(I57,L57,R57,O57),0)</f>
        <v>52562</v>
      </c>
      <c r="U57" s="52">
        <f>ROUND(GEOMEAN(I57,L57,R57,O57),0)</f>
        <v>51960</v>
      </c>
      <c r="V57" s="52">
        <f>ROUND(STDEVA(I57,L57,R57,O57),0)</f>
        <v>9117</v>
      </c>
      <c r="W57" s="53">
        <f t="shared" si="2"/>
        <v>0.18689376443418013</v>
      </c>
      <c r="X57" s="54" t="s">
        <v>31</v>
      </c>
      <c r="Y57" s="55">
        <v>1</v>
      </c>
      <c r="Z57" s="52">
        <f t="shared" si="3"/>
        <v>51960</v>
      </c>
    </row>
    <row r="58" spans="1:26" ht="135" x14ac:dyDescent="0.2">
      <c r="A58" s="61">
        <v>41</v>
      </c>
      <c r="B58" s="61">
        <v>3526201</v>
      </c>
      <c r="C58" s="63" t="s">
        <v>46</v>
      </c>
      <c r="D58" s="62" t="s">
        <v>106</v>
      </c>
      <c r="E58" s="63" t="s">
        <v>58</v>
      </c>
      <c r="F58" s="63">
        <v>1</v>
      </c>
      <c r="G58" s="61">
        <v>42121606</v>
      </c>
      <c r="H58" s="64">
        <v>54450</v>
      </c>
      <c r="I58" s="49">
        <f t="shared" si="0"/>
        <v>55327</v>
      </c>
      <c r="J58" s="50">
        <v>81900</v>
      </c>
      <c r="K58" s="51">
        <v>0</v>
      </c>
      <c r="L58" s="8">
        <f>J58+K58</f>
        <v>81900</v>
      </c>
      <c r="M58" s="8">
        <v>63000</v>
      </c>
      <c r="N58" s="9">
        <v>0</v>
      </c>
      <c r="O58" s="8">
        <f>M58+N58</f>
        <v>63000</v>
      </c>
      <c r="P58" s="8">
        <v>75600</v>
      </c>
      <c r="Q58" s="9">
        <v>0</v>
      </c>
      <c r="R58" s="10">
        <f>P58+Q58</f>
        <v>75600</v>
      </c>
      <c r="S58" s="52">
        <f>ROUND(MIN(I58,L58,R58,O58),0)</f>
        <v>55327</v>
      </c>
      <c r="T58" s="52">
        <f>ROUND(AVERAGE(I58,L58,R58,O58),0)</f>
        <v>68957</v>
      </c>
      <c r="U58" s="52">
        <f>ROUND(GEOMEAN(I58,L58,R58,O58),0)</f>
        <v>68159</v>
      </c>
      <c r="V58" s="52">
        <f>ROUND(STDEVA(I58,L58,R58,O58),0)</f>
        <v>12013</v>
      </c>
      <c r="W58" s="53">
        <f t="shared" si="2"/>
        <v>0.18826567291186783</v>
      </c>
      <c r="X58" s="54" t="s">
        <v>31</v>
      </c>
      <c r="Y58" s="55">
        <v>1</v>
      </c>
      <c r="Z58" s="52">
        <f t="shared" si="3"/>
        <v>68159</v>
      </c>
    </row>
    <row r="59" spans="1:26" ht="157.5" x14ac:dyDescent="0.2">
      <c r="A59" s="61">
        <v>42</v>
      </c>
      <c r="B59" s="61">
        <v>3526201</v>
      </c>
      <c r="C59" s="63" t="s">
        <v>107</v>
      </c>
      <c r="D59" s="62" t="s">
        <v>108</v>
      </c>
      <c r="E59" s="63" t="s">
        <v>45</v>
      </c>
      <c r="F59" s="63">
        <v>1</v>
      </c>
      <c r="G59" s="61">
        <v>42121606</v>
      </c>
      <c r="H59" s="64">
        <v>19826.25</v>
      </c>
      <c r="I59" s="49">
        <f t="shared" si="0"/>
        <v>20145</v>
      </c>
      <c r="J59" s="50">
        <v>45500</v>
      </c>
      <c r="K59" s="51">
        <v>0</v>
      </c>
      <c r="L59" s="8">
        <f>J59+K59</f>
        <v>45500</v>
      </c>
      <c r="M59" s="8">
        <v>35000</v>
      </c>
      <c r="N59" s="9">
        <v>0</v>
      </c>
      <c r="O59" s="8">
        <f>M59+N59</f>
        <v>35000</v>
      </c>
      <c r="P59" s="8">
        <v>42000</v>
      </c>
      <c r="Q59" s="9">
        <v>0</v>
      </c>
      <c r="R59" s="10">
        <f>P59+Q59</f>
        <v>42000</v>
      </c>
      <c r="S59" s="52">
        <f>ROUND(MIN(I59,L59,R59,O59),0)</f>
        <v>20145</v>
      </c>
      <c r="T59" s="52">
        <f>ROUND(AVERAGE(I59,L59,R59,O59),0)</f>
        <v>35661</v>
      </c>
      <c r="U59" s="52">
        <f>ROUND(GEOMEAN(I59,L59,R59,O59),0)</f>
        <v>34070</v>
      </c>
      <c r="V59" s="52">
        <f>ROUND(STDEVA(I59,L59,R59,O59),0)</f>
        <v>11228</v>
      </c>
      <c r="W59" s="53">
        <f t="shared" si="2"/>
        <v>0.40871734663927206</v>
      </c>
      <c r="X59" s="54" t="s">
        <v>31</v>
      </c>
      <c r="Y59" s="55">
        <v>1</v>
      </c>
      <c r="Z59" s="52">
        <f t="shared" si="3"/>
        <v>34070</v>
      </c>
    </row>
    <row r="60" spans="1:26" ht="258.75" x14ac:dyDescent="0.2">
      <c r="A60" s="61">
        <v>43</v>
      </c>
      <c r="B60" s="61">
        <v>3526201</v>
      </c>
      <c r="C60" s="63" t="s">
        <v>109</v>
      </c>
      <c r="D60" s="62" t="s">
        <v>110</v>
      </c>
      <c r="E60" s="63" t="s">
        <v>45</v>
      </c>
      <c r="F60" s="63">
        <v>1</v>
      </c>
      <c r="G60" s="61">
        <v>42121606</v>
      </c>
      <c r="H60" s="64">
        <v>21780</v>
      </c>
      <c r="I60" s="49">
        <f t="shared" si="0"/>
        <v>22131</v>
      </c>
      <c r="J60" s="50">
        <v>29900</v>
      </c>
      <c r="K60" s="51">
        <v>0</v>
      </c>
      <c r="L60" s="8">
        <f>J60+K60</f>
        <v>29900</v>
      </c>
      <c r="M60" s="8">
        <v>23000</v>
      </c>
      <c r="N60" s="9">
        <v>0</v>
      </c>
      <c r="O60" s="8">
        <f>M60+N60</f>
        <v>23000</v>
      </c>
      <c r="P60" s="8">
        <v>27600</v>
      </c>
      <c r="Q60" s="9">
        <v>0</v>
      </c>
      <c r="R60" s="10">
        <f>P60+Q60</f>
        <v>27600</v>
      </c>
      <c r="S60" s="52">
        <f>ROUND(MIN(I60,L60,R60,O60),0)</f>
        <v>22131</v>
      </c>
      <c r="T60" s="52">
        <f>ROUND(AVERAGE(I60,L60,R60,O60),0)</f>
        <v>25658</v>
      </c>
      <c r="U60" s="52">
        <f>ROUND(GEOMEAN(I60,L60,R60,O60),0)</f>
        <v>25458</v>
      </c>
      <c r="V60" s="52">
        <f>ROUND(STDEVA(I60,L60,R60,O60),0)</f>
        <v>3709</v>
      </c>
      <c r="W60" s="53">
        <f t="shared" si="2"/>
        <v>0.13068583549375443</v>
      </c>
      <c r="X60" s="54" t="s">
        <v>31</v>
      </c>
      <c r="Y60" s="55">
        <v>1</v>
      </c>
      <c r="Z60" s="52">
        <f t="shared" si="3"/>
        <v>25458</v>
      </c>
    </row>
    <row r="61" spans="1:26" ht="123.75" x14ac:dyDescent="0.2">
      <c r="A61" s="61">
        <v>44</v>
      </c>
      <c r="B61" s="61">
        <v>3526201</v>
      </c>
      <c r="C61" s="63" t="s">
        <v>109</v>
      </c>
      <c r="D61" s="62" t="s">
        <v>111</v>
      </c>
      <c r="E61" s="63" t="s">
        <v>45</v>
      </c>
      <c r="F61" s="63">
        <v>1</v>
      </c>
      <c r="G61" s="61">
        <v>42121606</v>
      </c>
      <c r="H61" s="64">
        <v>59400</v>
      </c>
      <c r="I61" s="49">
        <f t="shared" si="0"/>
        <v>60356</v>
      </c>
      <c r="J61" s="50">
        <v>84500</v>
      </c>
      <c r="K61" s="51">
        <v>0</v>
      </c>
      <c r="L61" s="8">
        <f>J61+K61</f>
        <v>84500</v>
      </c>
      <c r="M61" s="8">
        <v>65000</v>
      </c>
      <c r="N61" s="9">
        <v>0</v>
      </c>
      <c r="O61" s="8">
        <f>M61+N61</f>
        <v>65000</v>
      </c>
      <c r="P61" s="8">
        <v>78000</v>
      </c>
      <c r="Q61" s="9">
        <v>0</v>
      </c>
      <c r="R61" s="10">
        <f>P61+Q61</f>
        <v>78000</v>
      </c>
      <c r="S61" s="52">
        <f>ROUND(MIN(I61,L61,R61,O61),0)</f>
        <v>60356</v>
      </c>
      <c r="T61" s="52">
        <f>ROUND(AVERAGE(I61,L61,R61,O61),0)</f>
        <v>71964</v>
      </c>
      <c r="U61" s="52">
        <f>ROUND(GEOMEAN(I61,L61,R61,O61),0)</f>
        <v>71309</v>
      </c>
      <c r="V61" s="52">
        <f>ROUND(STDEVA(I61,L61,R61,O61),0)</f>
        <v>11208</v>
      </c>
      <c r="W61" s="53">
        <f t="shared" si="2"/>
        <v>0.15359912493514144</v>
      </c>
      <c r="X61" s="54" t="s">
        <v>31</v>
      </c>
      <c r="Y61" s="55">
        <v>1</v>
      </c>
      <c r="Z61" s="52">
        <f t="shared" si="3"/>
        <v>71309</v>
      </c>
    </row>
    <row r="62" spans="1:26" ht="123.75" x14ac:dyDescent="0.2">
      <c r="A62" s="61">
        <v>45</v>
      </c>
      <c r="B62" s="61">
        <v>3526201</v>
      </c>
      <c r="C62" s="63" t="s">
        <v>109</v>
      </c>
      <c r="D62" s="62" t="s">
        <v>112</v>
      </c>
      <c r="E62" s="63" t="s">
        <v>45</v>
      </c>
      <c r="F62" s="63">
        <v>1</v>
      </c>
      <c r="G62" s="61">
        <v>42121606</v>
      </c>
      <c r="H62" s="64">
        <v>79200</v>
      </c>
      <c r="I62" s="49">
        <f t="shared" si="0"/>
        <v>80475</v>
      </c>
      <c r="J62" s="50">
        <v>113100</v>
      </c>
      <c r="K62" s="51">
        <v>0</v>
      </c>
      <c r="L62" s="8">
        <f>J62+K62</f>
        <v>113100</v>
      </c>
      <c r="M62" s="8">
        <v>87000</v>
      </c>
      <c r="N62" s="9">
        <v>0</v>
      </c>
      <c r="O62" s="8">
        <f>M62+N62</f>
        <v>87000</v>
      </c>
      <c r="P62" s="8">
        <v>104400</v>
      </c>
      <c r="Q62" s="9">
        <v>0</v>
      </c>
      <c r="R62" s="10">
        <f>P62+Q62</f>
        <v>104400</v>
      </c>
      <c r="S62" s="52">
        <f>ROUND(MIN(I62,L62,R62,O62),0)</f>
        <v>80475</v>
      </c>
      <c r="T62" s="52">
        <f>ROUND(AVERAGE(I62,L62,R62,O62),0)</f>
        <v>96244</v>
      </c>
      <c r="U62" s="52">
        <f>ROUND(GEOMEAN(I62,L62,R62,O62),0)</f>
        <v>95353</v>
      </c>
      <c r="V62" s="52">
        <f>ROUND(STDEVA(I62,L62,R62,O62),0)</f>
        <v>15108</v>
      </c>
      <c r="W62" s="53">
        <f t="shared" si="2"/>
        <v>0.15603074890145041</v>
      </c>
      <c r="X62" s="54" t="s">
        <v>31</v>
      </c>
      <c r="Y62" s="55">
        <v>1</v>
      </c>
      <c r="Z62" s="52">
        <f t="shared" si="3"/>
        <v>95353</v>
      </c>
    </row>
    <row r="63" spans="1:26" ht="180" x14ac:dyDescent="0.2">
      <c r="A63" s="61">
        <v>46</v>
      </c>
      <c r="B63" s="61">
        <v>3526201</v>
      </c>
      <c r="C63" s="63" t="s">
        <v>109</v>
      </c>
      <c r="D63" s="62" t="s">
        <v>113</v>
      </c>
      <c r="E63" s="63" t="s">
        <v>45</v>
      </c>
      <c r="F63" s="63">
        <v>1</v>
      </c>
      <c r="G63" s="61">
        <v>42121606</v>
      </c>
      <c r="H63" s="64">
        <v>24750</v>
      </c>
      <c r="I63" s="49">
        <f t="shared" si="0"/>
        <v>25148</v>
      </c>
      <c r="J63" s="50">
        <v>36400</v>
      </c>
      <c r="K63" s="51">
        <v>0</v>
      </c>
      <c r="L63" s="8">
        <f>J63+K63</f>
        <v>36400</v>
      </c>
      <c r="M63" s="8">
        <v>28000</v>
      </c>
      <c r="N63" s="9">
        <v>0</v>
      </c>
      <c r="O63" s="8">
        <f>M63+N63</f>
        <v>28000</v>
      </c>
      <c r="P63" s="8">
        <v>33600</v>
      </c>
      <c r="Q63" s="9">
        <v>0</v>
      </c>
      <c r="R63" s="10">
        <f>P63+Q63</f>
        <v>33600</v>
      </c>
      <c r="S63" s="52">
        <f>ROUND(MIN(I63,L63,R63,O63),0)</f>
        <v>25148</v>
      </c>
      <c r="T63" s="52">
        <f>ROUND(AVERAGE(I63,L63,R63,O63),0)</f>
        <v>30787</v>
      </c>
      <c r="U63" s="52">
        <f>ROUND(GEOMEAN(I63,L63,R63,O63),0)</f>
        <v>30463</v>
      </c>
      <c r="V63" s="52">
        <f>ROUND(STDEVA(I63,L63,R63,O63),0)</f>
        <v>5131</v>
      </c>
      <c r="W63" s="53">
        <f t="shared" si="2"/>
        <v>0.17447395200735319</v>
      </c>
      <c r="X63" s="54" t="s">
        <v>31</v>
      </c>
      <c r="Y63" s="55">
        <v>1</v>
      </c>
      <c r="Z63" s="52">
        <f t="shared" si="3"/>
        <v>30463</v>
      </c>
    </row>
    <row r="64" spans="1:26" ht="191.25" x14ac:dyDescent="0.2">
      <c r="A64" s="61">
        <v>47</v>
      </c>
      <c r="B64" s="61">
        <v>3526201</v>
      </c>
      <c r="C64" s="63" t="s">
        <v>109</v>
      </c>
      <c r="D64" s="62" t="s">
        <v>114</v>
      </c>
      <c r="E64" s="63" t="s">
        <v>45</v>
      </c>
      <c r="F64" s="63">
        <v>1</v>
      </c>
      <c r="G64" s="61">
        <v>42121606</v>
      </c>
      <c r="H64" s="64">
        <v>37620</v>
      </c>
      <c r="I64" s="49">
        <f t="shared" si="0"/>
        <v>38226</v>
      </c>
      <c r="J64" s="50">
        <v>52000</v>
      </c>
      <c r="K64" s="51">
        <v>0</v>
      </c>
      <c r="L64" s="8">
        <f>J64+K64</f>
        <v>52000</v>
      </c>
      <c r="M64" s="8">
        <v>40000</v>
      </c>
      <c r="N64" s="9">
        <v>0</v>
      </c>
      <c r="O64" s="8">
        <f>M64+N64</f>
        <v>40000</v>
      </c>
      <c r="P64" s="8">
        <v>48000</v>
      </c>
      <c r="Q64" s="9">
        <v>0</v>
      </c>
      <c r="R64" s="10">
        <f>P64+Q64</f>
        <v>48000</v>
      </c>
      <c r="S64" s="52">
        <f>ROUND(MIN(I64,L64,R64,O64),0)</f>
        <v>38226</v>
      </c>
      <c r="T64" s="52">
        <f>ROUND(AVERAGE(I64,L64,R64,O64),0)</f>
        <v>44557</v>
      </c>
      <c r="U64" s="52">
        <f>ROUND(GEOMEAN(I64,L64,R64,O64),0)</f>
        <v>44199</v>
      </c>
      <c r="V64" s="52">
        <f>ROUND(STDEVA(I64,L64,R64,O64),0)</f>
        <v>6535</v>
      </c>
      <c r="W64" s="53">
        <f t="shared" si="2"/>
        <v>0.1351388040453404</v>
      </c>
      <c r="X64" s="54" t="s">
        <v>31</v>
      </c>
      <c r="Y64" s="55">
        <v>1</v>
      </c>
      <c r="Z64" s="52">
        <f t="shared" si="3"/>
        <v>44199</v>
      </c>
    </row>
    <row r="65" spans="1:26" ht="315" x14ac:dyDescent="0.2">
      <c r="A65" s="61">
        <v>48</v>
      </c>
      <c r="B65" s="61">
        <v>3526201</v>
      </c>
      <c r="C65" s="63" t="s">
        <v>109</v>
      </c>
      <c r="D65" s="62" t="s">
        <v>115</v>
      </c>
      <c r="E65" s="63" t="s">
        <v>45</v>
      </c>
      <c r="F65" s="63">
        <v>1</v>
      </c>
      <c r="G65" s="61">
        <v>42121606</v>
      </c>
      <c r="H65" s="64">
        <v>31680</v>
      </c>
      <c r="I65" s="49">
        <f t="shared" si="0"/>
        <v>32190</v>
      </c>
      <c r="J65" s="50">
        <v>54600</v>
      </c>
      <c r="K65" s="51">
        <v>0</v>
      </c>
      <c r="L65" s="8">
        <f>J65+K65</f>
        <v>54600</v>
      </c>
      <c r="M65" s="8">
        <v>42000</v>
      </c>
      <c r="N65" s="9">
        <v>0</v>
      </c>
      <c r="O65" s="8">
        <f>M65+N65</f>
        <v>42000</v>
      </c>
      <c r="P65" s="8">
        <v>50400</v>
      </c>
      <c r="Q65" s="9">
        <v>0</v>
      </c>
      <c r="R65" s="10">
        <f>P65+Q65</f>
        <v>50400</v>
      </c>
      <c r="S65" s="52">
        <f>ROUND(MIN(I65,L65,R65,O65),0)</f>
        <v>32190</v>
      </c>
      <c r="T65" s="52">
        <f>ROUND(AVERAGE(I65,L65,R65,O65),0)</f>
        <v>44798</v>
      </c>
      <c r="U65" s="52">
        <f>ROUND(GEOMEAN(I65,L65,R65,O65),0)</f>
        <v>43919</v>
      </c>
      <c r="V65" s="52">
        <f>ROUND(STDEVA(I65,L65,R65,O65),0)</f>
        <v>9904</v>
      </c>
      <c r="W65" s="53">
        <f t="shared" si="2"/>
        <v>0.26705981465880368</v>
      </c>
      <c r="X65" s="54" t="s">
        <v>31</v>
      </c>
      <c r="Y65" s="55">
        <v>1</v>
      </c>
      <c r="Z65" s="52">
        <f t="shared" si="3"/>
        <v>43919</v>
      </c>
    </row>
    <row r="66" spans="1:26" ht="168.75" x14ac:dyDescent="0.2">
      <c r="A66" s="61">
        <v>49</v>
      </c>
      <c r="B66" s="61">
        <v>3526201</v>
      </c>
      <c r="C66" s="63" t="s">
        <v>116</v>
      </c>
      <c r="D66" s="62" t="s">
        <v>117</v>
      </c>
      <c r="E66" s="63" t="s">
        <v>58</v>
      </c>
      <c r="F66" s="63">
        <v>1</v>
      </c>
      <c r="G66" s="61">
        <v>42121606</v>
      </c>
      <c r="H66" s="64">
        <v>97020</v>
      </c>
      <c r="I66" s="49">
        <f t="shared" si="0"/>
        <v>98582</v>
      </c>
      <c r="J66" s="50">
        <v>139100</v>
      </c>
      <c r="K66" s="51">
        <v>0</v>
      </c>
      <c r="L66" s="8">
        <f>J66+K66</f>
        <v>139100</v>
      </c>
      <c r="M66" s="8">
        <v>107000</v>
      </c>
      <c r="N66" s="9">
        <v>0</v>
      </c>
      <c r="O66" s="8">
        <f>M66+N66</f>
        <v>107000</v>
      </c>
      <c r="P66" s="8">
        <v>128400</v>
      </c>
      <c r="Q66" s="9">
        <v>0</v>
      </c>
      <c r="R66" s="10">
        <f>P66+Q66</f>
        <v>128400</v>
      </c>
      <c r="S66" s="52">
        <f>ROUND(MIN(I66,L66,R66,O66),0)</f>
        <v>98582</v>
      </c>
      <c r="T66" s="52">
        <f>ROUND(AVERAGE(I66,L66,R66,O66),0)</f>
        <v>118271</v>
      </c>
      <c r="U66" s="52">
        <f>ROUND(GEOMEAN(I66,L66,R66,O66),0)</f>
        <v>117157</v>
      </c>
      <c r="V66" s="52">
        <f>ROUND(STDEVA(I66,L66,R66,O66),0)</f>
        <v>18718</v>
      </c>
      <c r="W66" s="53">
        <f t="shared" si="2"/>
        <v>0.15854793140828119</v>
      </c>
      <c r="X66" s="54" t="s">
        <v>31</v>
      </c>
      <c r="Y66" s="55">
        <v>1</v>
      </c>
      <c r="Z66" s="52">
        <f t="shared" si="3"/>
        <v>117157</v>
      </c>
    </row>
    <row r="67" spans="1:26" ht="56.25" x14ac:dyDescent="0.2">
      <c r="A67" s="61">
        <v>50</v>
      </c>
      <c r="B67" s="61">
        <v>3526201</v>
      </c>
      <c r="C67" s="63" t="s">
        <v>116</v>
      </c>
      <c r="D67" s="62" t="s">
        <v>118</v>
      </c>
      <c r="E67" s="63" t="s">
        <v>45</v>
      </c>
      <c r="F67" s="63">
        <v>1</v>
      </c>
      <c r="G67" s="61">
        <v>42121606</v>
      </c>
      <c r="H67" s="64">
        <v>32986.800000000003</v>
      </c>
      <c r="I67" s="49">
        <f t="shared" si="0"/>
        <v>33518</v>
      </c>
      <c r="J67" s="50">
        <v>41600</v>
      </c>
      <c r="K67" s="51">
        <v>0</v>
      </c>
      <c r="L67" s="8">
        <f>J67+K67</f>
        <v>41600</v>
      </c>
      <c r="M67" s="8">
        <v>32000</v>
      </c>
      <c r="N67" s="9">
        <v>0</v>
      </c>
      <c r="O67" s="8">
        <f>M67+N67</f>
        <v>32000</v>
      </c>
      <c r="P67" s="8">
        <v>38400</v>
      </c>
      <c r="Q67" s="9">
        <v>0</v>
      </c>
      <c r="R67" s="10">
        <f>P67+Q67</f>
        <v>38400</v>
      </c>
      <c r="S67" s="52">
        <f>ROUND(MIN(I67,L67,R67,O67),0)</f>
        <v>32000</v>
      </c>
      <c r="T67" s="52">
        <f>ROUND(AVERAGE(I67,L67,R67,O67),0)</f>
        <v>36380</v>
      </c>
      <c r="U67" s="52">
        <f>ROUND(GEOMEAN(I67,L67,R67,O67),0)</f>
        <v>36180</v>
      </c>
      <c r="V67" s="52">
        <f>ROUND(STDEVA(I67,L67,R67,O67),0)</f>
        <v>4424</v>
      </c>
      <c r="W67" s="53">
        <f t="shared" si="2"/>
        <v>0.11553344389165285</v>
      </c>
      <c r="X67" s="54" t="s">
        <v>31</v>
      </c>
      <c r="Y67" s="55">
        <v>1</v>
      </c>
      <c r="Z67" s="52">
        <f t="shared" si="3"/>
        <v>36180</v>
      </c>
    </row>
    <row r="68" spans="1:26" ht="112.5" x14ac:dyDescent="0.2">
      <c r="A68" s="61">
        <v>51</v>
      </c>
      <c r="B68" s="61">
        <v>3526201</v>
      </c>
      <c r="C68" s="63" t="s">
        <v>116</v>
      </c>
      <c r="D68" s="62" t="s">
        <v>119</v>
      </c>
      <c r="E68" s="63" t="s">
        <v>45</v>
      </c>
      <c r="F68" s="63">
        <v>1</v>
      </c>
      <c r="G68" s="61">
        <v>42121606</v>
      </c>
      <c r="H68" s="64">
        <v>41580</v>
      </c>
      <c r="I68" s="49">
        <f t="shared" si="0"/>
        <v>42249</v>
      </c>
      <c r="J68" s="50">
        <v>65000</v>
      </c>
      <c r="K68" s="51">
        <v>0</v>
      </c>
      <c r="L68" s="8">
        <f>J68+K68</f>
        <v>65000</v>
      </c>
      <c r="M68" s="8">
        <v>50000</v>
      </c>
      <c r="N68" s="9">
        <v>0</v>
      </c>
      <c r="O68" s="8">
        <f>M68+N68</f>
        <v>50000</v>
      </c>
      <c r="P68" s="8">
        <v>60000</v>
      </c>
      <c r="Q68" s="9">
        <v>0</v>
      </c>
      <c r="R68" s="10">
        <f>P68+Q68</f>
        <v>60000</v>
      </c>
      <c r="S68" s="52">
        <f>ROUND(MIN(I68,L68,R68,O68),0)</f>
        <v>42249</v>
      </c>
      <c r="T68" s="52">
        <f>ROUND(AVERAGE(I68,L68,R68,O68),0)</f>
        <v>54312</v>
      </c>
      <c r="U68" s="52">
        <f>ROUND(GEOMEAN(I68,L68,R68,O68),0)</f>
        <v>53575</v>
      </c>
      <c r="V68" s="52">
        <f>ROUND(STDEVA(I68,L68,R68,O68),0)</f>
        <v>10177</v>
      </c>
      <c r="W68" s="53">
        <f t="shared" si="2"/>
        <v>0.21140457302846477</v>
      </c>
      <c r="X68" s="54" t="s">
        <v>31</v>
      </c>
      <c r="Y68" s="55">
        <v>1</v>
      </c>
      <c r="Z68" s="52">
        <f t="shared" si="3"/>
        <v>53575</v>
      </c>
    </row>
    <row r="69" spans="1:26" ht="202.5" x14ac:dyDescent="0.2">
      <c r="A69" s="61">
        <v>52</v>
      </c>
      <c r="B69" s="61">
        <v>3526201</v>
      </c>
      <c r="C69" s="63" t="s">
        <v>120</v>
      </c>
      <c r="D69" s="62" t="s">
        <v>121</v>
      </c>
      <c r="E69" s="63" t="s">
        <v>52</v>
      </c>
      <c r="F69" s="63">
        <v>1</v>
      </c>
      <c r="G69" s="61">
        <v>42121606</v>
      </c>
      <c r="H69" s="64">
        <v>60390</v>
      </c>
      <c r="I69" s="49">
        <f t="shared" si="0"/>
        <v>61362</v>
      </c>
      <c r="J69" s="50">
        <v>78000</v>
      </c>
      <c r="K69" s="51">
        <v>0</v>
      </c>
      <c r="L69" s="8">
        <f>J69+K69</f>
        <v>78000</v>
      </c>
      <c r="M69" s="8">
        <v>60000</v>
      </c>
      <c r="N69" s="9">
        <v>0</v>
      </c>
      <c r="O69" s="8">
        <f>M69+N69</f>
        <v>60000</v>
      </c>
      <c r="P69" s="8">
        <v>72000</v>
      </c>
      <c r="Q69" s="9">
        <v>0</v>
      </c>
      <c r="R69" s="10">
        <f>P69+Q69</f>
        <v>72000</v>
      </c>
      <c r="S69" s="52">
        <f>ROUND(MIN(I69,L69,R69,O69),0)</f>
        <v>60000</v>
      </c>
      <c r="T69" s="52">
        <f>ROUND(AVERAGE(I69,L69,R69,O69),0)</f>
        <v>67841</v>
      </c>
      <c r="U69" s="52">
        <f>ROUND(GEOMEAN(I69,L69,R69,O69),0)</f>
        <v>67433</v>
      </c>
      <c r="V69" s="52">
        <f>ROUND(STDEVA(I69,L69,R69,O69),0)</f>
        <v>8640</v>
      </c>
      <c r="W69" s="53">
        <f t="shared" si="2"/>
        <v>0.11022792994527902</v>
      </c>
      <c r="X69" s="54" t="s">
        <v>31</v>
      </c>
      <c r="Y69" s="55">
        <v>1</v>
      </c>
      <c r="Z69" s="52">
        <f t="shared" si="3"/>
        <v>67433</v>
      </c>
    </row>
    <row r="70" spans="1:26" ht="135" x14ac:dyDescent="0.2">
      <c r="A70" s="61">
        <v>53</v>
      </c>
      <c r="B70" s="61">
        <v>3526201</v>
      </c>
      <c r="C70" s="63" t="s">
        <v>120</v>
      </c>
      <c r="D70" s="62" t="s">
        <v>122</v>
      </c>
      <c r="E70" s="63" t="s">
        <v>52</v>
      </c>
      <c r="F70" s="63">
        <v>1</v>
      </c>
      <c r="G70" s="61">
        <v>42121606</v>
      </c>
      <c r="H70" s="64">
        <v>11880</v>
      </c>
      <c r="I70" s="49">
        <f t="shared" si="0"/>
        <v>12071</v>
      </c>
      <c r="J70" s="50">
        <v>16900</v>
      </c>
      <c r="K70" s="51">
        <v>0</v>
      </c>
      <c r="L70" s="8">
        <f>J70+K70</f>
        <v>16900</v>
      </c>
      <c r="M70" s="8">
        <v>13000</v>
      </c>
      <c r="N70" s="9">
        <v>0</v>
      </c>
      <c r="O70" s="8">
        <f>M70+N70</f>
        <v>13000</v>
      </c>
      <c r="P70" s="8">
        <v>15600</v>
      </c>
      <c r="Q70" s="9">
        <v>0</v>
      </c>
      <c r="R70" s="10">
        <f>P70+Q70</f>
        <v>15600</v>
      </c>
      <c r="S70" s="52">
        <f>ROUND(MIN(I70,L70,R70,O70),0)</f>
        <v>12071</v>
      </c>
      <c r="T70" s="52">
        <f>ROUND(AVERAGE(I70,L70,R70,O70),0)</f>
        <v>14393</v>
      </c>
      <c r="U70" s="52">
        <f>ROUND(GEOMEAN(I70,L70,R70,O70),0)</f>
        <v>14262</v>
      </c>
      <c r="V70" s="52">
        <f>ROUND(STDEVA(I70,L70,R70,O70),0)</f>
        <v>2242</v>
      </c>
      <c r="W70" s="53">
        <f t="shared" si="2"/>
        <v>0.1536250175290983</v>
      </c>
      <c r="X70" s="54" t="s">
        <v>31</v>
      </c>
      <c r="Y70" s="55">
        <v>1</v>
      </c>
      <c r="Z70" s="52">
        <f t="shared" si="3"/>
        <v>14262</v>
      </c>
    </row>
    <row r="71" spans="1:26" ht="101.25" x14ac:dyDescent="0.2">
      <c r="A71" s="61">
        <v>54</v>
      </c>
      <c r="B71" s="61">
        <v>3526201</v>
      </c>
      <c r="C71" s="63" t="s">
        <v>120</v>
      </c>
      <c r="D71" s="62" t="s">
        <v>123</v>
      </c>
      <c r="E71" s="63" t="s">
        <v>52</v>
      </c>
      <c r="F71" s="63">
        <v>1</v>
      </c>
      <c r="G71" s="61">
        <v>42121606</v>
      </c>
      <c r="H71" s="64">
        <v>60390</v>
      </c>
      <c r="I71" s="49">
        <f t="shared" si="0"/>
        <v>61362</v>
      </c>
      <c r="J71" s="50">
        <v>84500</v>
      </c>
      <c r="K71" s="51">
        <v>0</v>
      </c>
      <c r="L71" s="8">
        <f>J71+K71</f>
        <v>84500</v>
      </c>
      <c r="M71" s="8">
        <v>65000</v>
      </c>
      <c r="N71" s="9">
        <v>0</v>
      </c>
      <c r="O71" s="8">
        <f>M71+N71</f>
        <v>65000</v>
      </c>
      <c r="P71" s="8">
        <v>78000</v>
      </c>
      <c r="Q71" s="9">
        <v>0</v>
      </c>
      <c r="R71" s="10">
        <f>P71+Q71</f>
        <v>78000</v>
      </c>
      <c r="S71" s="52">
        <f>ROUND(MIN(I71,L71,R71,O71),0)</f>
        <v>61362</v>
      </c>
      <c r="T71" s="52">
        <f>ROUND(AVERAGE(I71,L71,R71,O71),0)</f>
        <v>72216</v>
      </c>
      <c r="U71" s="52">
        <f>ROUND(GEOMEAN(I71,L71,R71,O71),0)</f>
        <v>71605</v>
      </c>
      <c r="V71" s="52">
        <f>ROUND(STDEVA(I71,L71,R71,O71),0)</f>
        <v>10866</v>
      </c>
      <c r="W71" s="53">
        <f t="shared" si="2"/>
        <v>0.1430486697856295</v>
      </c>
      <c r="X71" s="54" t="s">
        <v>31</v>
      </c>
      <c r="Y71" s="55">
        <v>1</v>
      </c>
      <c r="Z71" s="52">
        <f t="shared" si="3"/>
        <v>71605</v>
      </c>
    </row>
    <row r="72" spans="1:26" ht="213.75" x14ac:dyDescent="0.2">
      <c r="A72" s="61">
        <v>55</v>
      </c>
      <c r="B72" s="61">
        <v>3526201</v>
      </c>
      <c r="C72" s="63" t="s">
        <v>120</v>
      </c>
      <c r="D72" s="62" t="s">
        <v>124</v>
      </c>
      <c r="E72" s="63" t="s">
        <v>52</v>
      </c>
      <c r="F72" s="63">
        <v>1</v>
      </c>
      <c r="G72" s="61">
        <v>42121606</v>
      </c>
      <c r="H72" s="64">
        <v>39600</v>
      </c>
      <c r="I72" s="49">
        <f t="shared" ref="I72:I135" si="4">ROUND(((H72*1.61%)+H72),0)</f>
        <v>40238</v>
      </c>
      <c r="J72" s="50">
        <v>54600</v>
      </c>
      <c r="K72" s="51">
        <v>0</v>
      </c>
      <c r="L72" s="8">
        <f>J72+K72</f>
        <v>54600</v>
      </c>
      <c r="M72" s="8">
        <v>42000</v>
      </c>
      <c r="N72" s="9">
        <v>0</v>
      </c>
      <c r="O72" s="8">
        <f>M72+N72</f>
        <v>42000</v>
      </c>
      <c r="P72" s="8">
        <v>50400</v>
      </c>
      <c r="Q72" s="9">
        <v>0</v>
      </c>
      <c r="R72" s="10">
        <f>P72+Q72</f>
        <v>50400</v>
      </c>
      <c r="S72" s="52">
        <f>ROUND(MIN(I72,L72,R72,O72),0)</f>
        <v>40238</v>
      </c>
      <c r="T72" s="52">
        <f>ROUND(AVERAGE(I72,L72,R72,O72),0)</f>
        <v>46810</v>
      </c>
      <c r="U72" s="52">
        <f>ROUND(GEOMEAN(I72,L72,R72,O72),0)</f>
        <v>46438</v>
      </c>
      <c r="V72" s="52">
        <f>ROUND(STDEVA(I72,L72,R72,O72),0)</f>
        <v>6829</v>
      </c>
      <c r="W72" s="53">
        <f t="shared" ref="W72:W135" si="5">(U72-S72)/U72</f>
        <v>0.13351134846461948</v>
      </c>
      <c r="X72" s="54" t="s">
        <v>31</v>
      </c>
      <c r="Y72" s="55">
        <v>1</v>
      </c>
      <c r="Z72" s="52">
        <f t="shared" ref="Z72:Z135" si="6">+U72</f>
        <v>46438</v>
      </c>
    </row>
    <row r="73" spans="1:26" ht="315" x14ac:dyDescent="0.2">
      <c r="A73" s="61">
        <v>56</v>
      </c>
      <c r="B73" s="61">
        <v>3526201</v>
      </c>
      <c r="C73" s="63" t="s">
        <v>125</v>
      </c>
      <c r="D73" s="62" t="s">
        <v>126</v>
      </c>
      <c r="E73" s="63" t="s">
        <v>52</v>
      </c>
      <c r="F73" s="63">
        <v>1</v>
      </c>
      <c r="G73" s="61">
        <v>42121606</v>
      </c>
      <c r="H73" s="64">
        <v>60390</v>
      </c>
      <c r="I73" s="49">
        <f t="shared" si="4"/>
        <v>61362</v>
      </c>
      <c r="J73" s="50">
        <v>78000</v>
      </c>
      <c r="K73" s="51">
        <v>0</v>
      </c>
      <c r="L73" s="8">
        <f>J73+K73</f>
        <v>78000</v>
      </c>
      <c r="M73" s="8">
        <v>60000</v>
      </c>
      <c r="N73" s="9">
        <v>0</v>
      </c>
      <c r="O73" s="8">
        <f>M73+N73</f>
        <v>60000</v>
      </c>
      <c r="P73" s="8">
        <v>72000</v>
      </c>
      <c r="Q73" s="9">
        <v>0</v>
      </c>
      <c r="R73" s="10">
        <f>P73+Q73</f>
        <v>72000</v>
      </c>
      <c r="S73" s="52">
        <f>ROUND(MIN(I73,L73,R73,O73),0)</f>
        <v>60000</v>
      </c>
      <c r="T73" s="52">
        <f>ROUND(AVERAGE(I73,L73,R73,O73),0)</f>
        <v>67841</v>
      </c>
      <c r="U73" s="52">
        <f>ROUND(GEOMEAN(I73,L73,R73,O73),0)</f>
        <v>67433</v>
      </c>
      <c r="V73" s="52">
        <f>ROUND(STDEVA(I73,L73,R73,O73),0)</f>
        <v>8640</v>
      </c>
      <c r="W73" s="53">
        <f t="shared" si="5"/>
        <v>0.11022792994527902</v>
      </c>
      <c r="X73" s="54" t="s">
        <v>31</v>
      </c>
      <c r="Y73" s="55">
        <v>1</v>
      </c>
      <c r="Z73" s="52">
        <f t="shared" si="6"/>
        <v>67433</v>
      </c>
    </row>
    <row r="74" spans="1:26" ht="123.75" x14ac:dyDescent="0.2">
      <c r="A74" s="61">
        <v>57</v>
      </c>
      <c r="B74" s="61">
        <v>3526201</v>
      </c>
      <c r="C74" s="63" t="s">
        <v>127</v>
      </c>
      <c r="D74" s="62" t="s">
        <v>128</v>
      </c>
      <c r="E74" s="63" t="s">
        <v>45</v>
      </c>
      <c r="F74" s="63">
        <v>1</v>
      </c>
      <c r="G74" s="61">
        <v>42121606</v>
      </c>
      <c r="H74" s="64">
        <v>59400</v>
      </c>
      <c r="I74" s="49">
        <f t="shared" si="4"/>
        <v>60356</v>
      </c>
      <c r="J74" s="50">
        <v>45500</v>
      </c>
      <c r="K74" s="51">
        <v>0</v>
      </c>
      <c r="L74" s="8">
        <f>J74+K74</f>
        <v>45500</v>
      </c>
      <c r="M74" s="8">
        <v>35000</v>
      </c>
      <c r="N74" s="9">
        <v>0</v>
      </c>
      <c r="O74" s="8">
        <f>M74+N74</f>
        <v>35000</v>
      </c>
      <c r="P74" s="8">
        <v>42000</v>
      </c>
      <c r="Q74" s="9">
        <v>0</v>
      </c>
      <c r="R74" s="10">
        <f>P74+Q74</f>
        <v>42000</v>
      </c>
      <c r="S74" s="52">
        <f>ROUND(MIN(I74,L74,R74,O74),0)</f>
        <v>35000</v>
      </c>
      <c r="T74" s="52">
        <f>ROUND(AVERAGE(I74,L74,R74,O74),0)</f>
        <v>45714</v>
      </c>
      <c r="U74" s="52">
        <f>ROUND(GEOMEAN(I74,L74,R74,O74),0)</f>
        <v>44824</v>
      </c>
      <c r="V74" s="52">
        <f>ROUND(STDEVA(I74,L74,R74,O74),0)</f>
        <v>10693</v>
      </c>
      <c r="W74" s="53">
        <f t="shared" si="5"/>
        <v>0.21916830269498483</v>
      </c>
      <c r="X74" s="54" t="s">
        <v>31</v>
      </c>
      <c r="Y74" s="55">
        <v>1</v>
      </c>
      <c r="Z74" s="52">
        <f t="shared" si="6"/>
        <v>44824</v>
      </c>
    </row>
    <row r="75" spans="1:26" ht="101.25" x14ac:dyDescent="0.2">
      <c r="A75" s="61">
        <v>58</v>
      </c>
      <c r="B75" s="61">
        <v>3526201</v>
      </c>
      <c r="C75" s="63" t="s">
        <v>129</v>
      </c>
      <c r="D75" s="62" t="s">
        <v>130</v>
      </c>
      <c r="E75" s="63" t="s">
        <v>52</v>
      </c>
      <c r="F75" s="63">
        <v>1</v>
      </c>
      <c r="G75" s="61">
        <v>42121606</v>
      </c>
      <c r="H75" s="64">
        <v>104940</v>
      </c>
      <c r="I75" s="49">
        <f t="shared" si="4"/>
        <v>106630</v>
      </c>
      <c r="J75" s="50">
        <v>149500</v>
      </c>
      <c r="K75" s="51">
        <v>0</v>
      </c>
      <c r="L75" s="8">
        <f>J75+K75</f>
        <v>149500</v>
      </c>
      <c r="M75" s="8">
        <v>115000</v>
      </c>
      <c r="N75" s="9">
        <v>0</v>
      </c>
      <c r="O75" s="8">
        <f>M75+N75</f>
        <v>115000</v>
      </c>
      <c r="P75" s="8">
        <v>138000</v>
      </c>
      <c r="Q75" s="9">
        <v>0</v>
      </c>
      <c r="R75" s="10">
        <f>P75+Q75</f>
        <v>138000</v>
      </c>
      <c r="S75" s="52">
        <f>ROUND(MIN(I75,L75,R75,O75),0)</f>
        <v>106630</v>
      </c>
      <c r="T75" s="52">
        <f>ROUND(AVERAGE(I75,L75,R75,O75),0)</f>
        <v>127283</v>
      </c>
      <c r="U75" s="52">
        <f>ROUND(GEOMEAN(I75,L75,R75,O75),0)</f>
        <v>126117</v>
      </c>
      <c r="V75" s="52">
        <f>ROUND(STDEVA(I75,L75,R75,O75),0)</f>
        <v>19882</v>
      </c>
      <c r="W75" s="53">
        <f t="shared" si="5"/>
        <v>0.15451525171071306</v>
      </c>
      <c r="X75" s="54" t="s">
        <v>31</v>
      </c>
      <c r="Y75" s="55">
        <v>1</v>
      </c>
      <c r="Z75" s="52">
        <f t="shared" si="6"/>
        <v>126117</v>
      </c>
    </row>
    <row r="76" spans="1:26" ht="168.75" x14ac:dyDescent="0.2">
      <c r="A76" s="61">
        <v>59</v>
      </c>
      <c r="B76" s="61">
        <v>3526201</v>
      </c>
      <c r="C76" s="63" t="s">
        <v>131</v>
      </c>
      <c r="D76" s="62" t="s">
        <v>132</v>
      </c>
      <c r="E76" s="63" t="s">
        <v>45</v>
      </c>
      <c r="F76" s="63">
        <v>1</v>
      </c>
      <c r="G76" s="61">
        <v>42121606</v>
      </c>
      <c r="H76" s="64">
        <v>44550</v>
      </c>
      <c r="I76" s="49">
        <f t="shared" si="4"/>
        <v>45267</v>
      </c>
      <c r="J76" s="50">
        <v>66300</v>
      </c>
      <c r="K76" s="51">
        <v>0</v>
      </c>
      <c r="L76" s="8">
        <f>J76+K76</f>
        <v>66300</v>
      </c>
      <c r="M76" s="8">
        <v>51000</v>
      </c>
      <c r="N76" s="9">
        <v>0</v>
      </c>
      <c r="O76" s="8">
        <f>M76+N76</f>
        <v>51000</v>
      </c>
      <c r="P76" s="8">
        <v>61200</v>
      </c>
      <c r="Q76" s="9">
        <v>0</v>
      </c>
      <c r="R76" s="10">
        <f>P76+Q76</f>
        <v>61200</v>
      </c>
      <c r="S76" s="52">
        <f>ROUND(MIN(I76,L76,R76,O76),0)</f>
        <v>45267</v>
      </c>
      <c r="T76" s="52">
        <f>ROUND(AVERAGE(I76,L76,R76,O76),0)</f>
        <v>55942</v>
      </c>
      <c r="U76" s="52">
        <f>ROUND(GEOMEAN(I76,L76,R76,O76),0)</f>
        <v>55323</v>
      </c>
      <c r="V76" s="52">
        <f>ROUND(STDEVA(I76,L76,R76,O76),0)</f>
        <v>9545</v>
      </c>
      <c r="W76" s="53">
        <f t="shared" si="5"/>
        <v>0.18176888455072934</v>
      </c>
      <c r="X76" s="54" t="s">
        <v>31</v>
      </c>
      <c r="Y76" s="55">
        <v>1</v>
      </c>
      <c r="Z76" s="52">
        <f t="shared" si="6"/>
        <v>55323</v>
      </c>
    </row>
    <row r="77" spans="1:26" ht="202.5" x14ac:dyDescent="0.2">
      <c r="A77" s="61">
        <v>60</v>
      </c>
      <c r="B77" s="61">
        <v>3526201</v>
      </c>
      <c r="C77" s="63" t="s">
        <v>133</v>
      </c>
      <c r="D77" s="62" t="s">
        <v>134</v>
      </c>
      <c r="E77" s="63" t="s">
        <v>45</v>
      </c>
      <c r="F77" s="63">
        <v>1</v>
      </c>
      <c r="G77" s="61">
        <v>42121606</v>
      </c>
      <c r="H77" s="64">
        <v>178200</v>
      </c>
      <c r="I77" s="49">
        <f t="shared" si="4"/>
        <v>181069</v>
      </c>
      <c r="J77" s="50">
        <v>266500</v>
      </c>
      <c r="K77" s="51">
        <v>0</v>
      </c>
      <c r="L77" s="8">
        <f>J77+K77</f>
        <v>266500</v>
      </c>
      <c r="M77" s="8">
        <v>205000</v>
      </c>
      <c r="N77" s="9">
        <v>0</v>
      </c>
      <c r="O77" s="8">
        <f>M77+N77</f>
        <v>205000</v>
      </c>
      <c r="P77" s="8">
        <v>246000</v>
      </c>
      <c r="Q77" s="9">
        <v>0</v>
      </c>
      <c r="R77" s="10">
        <f>P77+Q77</f>
        <v>246000</v>
      </c>
      <c r="S77" s="52">
        <f>ROUND(MIN(I77,L77,R77,O77),0)</f>
        <v>181069</v>
      </c>
      <c r="T77" s="52">
        <f>ROUND(AVERAGE(I77,L77,R77,O77),0)</f>
        <v>224642</v>
      </c>
      <c r="U77" s="52">
        <f>ROUND(GEOMEAN(I77,L77,R77,O77),0)</f>
        <v>222105</v>
      </c>
      <c r="V77" s="52">
        <f>ROUND(STDEVA(I77,L77,R77,O77),0)</f>
        <v>38698</v>
      </c>
      <c r="W77" s="53">
        <f t="shared" si="5"/>
        <v>0.18475946061547466</v>
      </c>
      <c r="X77" s="54" t="s">
        <v>31</v>
      </c>
      <c r="Y77" s="55">
        <v>1</v>
      </c>
      <c r="Z77" s="52">
        <f t="shared" si="6"/>
        <v>222105</v>
      </c>
    </row>
    <row r="78" spans="1:26" ht="337.5" x14ac:dyDescent="0.2">
      <c r="A78" s="61">
        <v>61</v>
      </c>
      <c r="B78" s="61">
        <v>3526201</v>
      </c>
      <c r="C78" s="63" t="s">
        <v>133</v>
      </c>
      <c r="D78" s="62" t="s">
        <v>135</v>
      </c>
      <c r="E78" s="63" t="s">
        <v>52</v>
      </c>
      <c r="F78" s="63">
        <v>1</v>
      </c>
      <c r="G78" s="61">
        <v>42121606</v>
      </c>
      <c r="H78" s="64">
        <v>158400</v>
      </c>
      <c r="I78" s="49">
        <f t="shared" si="4"/>
        <v>160950</v>
      </c>
      <c r="J78" s="50">
        <v>236600</v>
      </c>
      <c r="K78" s="51">
        <v>0</v>
      </c>
      <c r="L78" s="8">
        <f>J78+K78</f>
        <v>236600</v>
      </c>
      <c r="M78" s="8">
        <v>182000</v>
      </c>
      <c r="N78" s="9">
        <v>0</v>
      </c>
      <c r="O78" s="8">
        <f>M78+N78</f>
        <v>182000</v>
      </c>
      <c r="P78" s="8">
        <v>218400</v>
      </c>
      <c r="Q78" s="9">
        <v>0</v>
      </c>
      <c r="R78" s="10">
        <f>P78+Q78</f>
        <v>218400</v>
      </c>
      <c r="S78" s="52">
        <f>ROUND(MIN(I78,L78,R78,O78),0)</f>
        <v>160950</v>
      </c>
      <c r="T78" s="52">
        <f>ROUND(AVERAGE(I78,L78,R78,O78),0)</f>
        <v>199488</v>
      </c>
      <c r="U78" s="52">
        <f>ROUND(GEOMEAN(I78,L78,R78,O78),0)</f>
        <v>197246</v>
      </c>
      <c r="V78" s="52">
        <f>ROUND(STDEVA(I78,L78,R78,O78),0)</f>
        <v>34283</v>
      </c>
      <c r="W78" s="53">
        <f t="shared" si="5"/>
        <v>0.18401387100372124</v>
      </c>
      <c r="X78" s="54" t="s">
        <v>31</v>
      </c>
      <c r="Y78" s="55">
        <v>1</v>
      </c>
      <c r="Z78" s="52">
        <f t="shared" si="6"/>
        <v>197246</v>
      </c>
    </row>
    <row r="79" spans="1:26" ht="168.75" x14ac:dyDescent="0.2">
      <c r="A79" s="61">
        <v>62</v>
      </c>
      <c r="B79" s="61">
        <v>3526201</v>
      </c>
      <c r="C79" s="63" t="s">
        <v>136</v>
      </c>
      <c r="D79" s="62" t="s">
        <v>137</v>
      </c>
      <c r="E79" s="63" t="s">
        <v>45</v>
      </c>
      <c r="F79" s="63">
        <v>1</v>
      </c>
      <c r="G79" s="61">
        <v>42121606</v>
      </c>
      <c r="H79" s="64">
        <v>243855.37</v>
      </c>
      <c r="I79" s="49">
        <f t="shared" si="4"/>
        <v>247781</v>
      </c>
      <c r="J79" s="50">
        <v>341900</v>
      </c>
      <c r="K79" s="51">
        <v>0</v>
      </c>
      <c r="L79" s="8">
        <f>J79+K79</f>
        <v>341900</v>
      </c>
      <c r="M79" s="8">
        <v>263000</v>
      </c>
      <c r="N79" s="9">
        <v>0</v>
      </c>
      <c r="O79" s="8">
        <f>M79+N79</f>
        <v>263000</v>
      </c>
      <c r="P79" s="8">
        <v>315600</v>
      </c>
      <c r="Q79" s="9">
        <v>0</v>
      </c>
      <c r="R79" s="10">
        <f>P79+Q79</f>
        <v>315600</v>
      </c>
      <c r="S79" s="52">
        <f>ROUND(MIN(I79,L79,R79,O79),0)</f>
        <v>247781</v>
      </c>
      <c r="T79" s="52">
        <f>ROUND(AVERAGE(I79,L79,R79,O79),0)</f>
        <v>292070</v>
      </c>
      <c r="U79" s="52">
        <f>ROUND(GEOMEAN(I79,L79,R79,O79),0)</f>
        <v>289578</v>
      </c>
      <c r="V79" s="52">
        <f>ROUND(STDEVA(I79,L79,R79,O79),0)</f>
        <v>44133</v>
      </c>
      <c r="W79" s="53">
        <f t="shared" si="5"/>
        <v>0.14433762233318828</v>
      </c>
      <c r="X79" s="54" t="s">
        <v>31</v>
      </c>
      <c r="Y79" s="55">
        <v>1</v>
      </c>
      <c r="Z79" s="52">
        <f t="shared" si="6"/>
        <v>289578</v>
      </c>
    </row>
    <row r="80" spans="1:26" ht="180" x14ac:dyDescent="0.2">
      <c r="A80" s="61">
        <v>63</v>
      </c>
      <c r="B80" s="61">
        <v>3526201</v>
      </c>
      <c r="C80" s="63" t="s">
        <v>138</v>
      </c>
      <c r="D80" s="62" t="s">
        <v>139</v>
      </c>
      <c r="E80" s="63" t="s">
        <v>52</v>
      </c>
      <c r="F80" s="63">
        <v>1</v>
      </c>
      <c r="G80" s="61">
        <v>42121606</v>
      </c>
      <c r="H80" s="64">
        <v>148500</v>
      </c>
      <c r="I80" s="49">
        <f t="shared" si="4"/>
        <v>150891</v>
      </c>
      <c r="J80" s="50">
        <v>218400</v>
      </c>
      <c r="K80" s="51">
        <v>0</v>
      </c>
      <c r="L80" s="8">
        <f>J80+K80</f>
        <v>218400</v>
      </c>
      <c r="M80" s="8">
        <v>168000</v>
      </c>
      <c r="N80" s="9">
        <v>0</v>
      </c>
      <c r="O80" s="8">
        <f>M80+N80</f>
        <v>168000</v>
      </c>
      <c r="P80" s="8">
        <v>201600</v>
      </c>
      <c r="Q80" s="9">
        <v>0</v>
      </c>
      <c r="R80" s="10">
        <f>P80+Q80</f>
        <v>201600</v>
      </c>
      <c r="S80" s="52">
        <f>ROUND(MIN(I80,L80,R80,O80),0)</f>
        <v>150891</v>
      </c>
      <c r="T80" s="52">
        <f>ROUND(AVERAGE(I80,L80,R80,O80),0)</f>
        <v>184723</v>
      </c>
      <c r="U80" s="52">
        <f>ROUND(GEOMEAN(I80,L80,R80,O80),0)</f>
        <v>182780</v>
      </c>
      <c r="V80" s="52">
        <f>ROUND(STDEVA(I80,L80,R80,O80),0)</f>
        <v>30785</v>
      </c>
      <c r="W80" s="53">
        <f t="shared" si="5"/>
        <v>0.1744665718349929</v>
      </c>
      <c r="X80" s="54" t="s">
        <v>31</v>
      </c>
      <c r="Y80" s="55">
        <v>1</v>
      </c>
      <c r="Z80" s="52">
        <f t="shared" si="6"/>
        <v>182780</v>
      </c>
    </row>
    <row r="81" spans="1:26" ht="56.25" x14ac:dyDescent="0.2">
      <c r="A81" s="61">
        <v>64</v>
      </c>
      <c r="B81" s="61">
        <v>3526201</v>
      </c>
      <c r="C81" s="63" t="s">
        <v>140</v>
      </c>
      <c r="D81" s="62" t="s">
        <v>141</v>
      </c>
      <c r="E81" s="63" t="s">
        <v>45</v>
      </c>
      <c r="F81" s="63">
        <v>1</v>
      </c>
      <c r="G81" s="61">
        <v>42121606</v>
      </c>
      <c r="H81" s="64">
        <v>207900</v>
      </c>
      <c r="I81" s="49">
        <f t="shared" si="4"/>
        <v>211247</v>
      </c>
      <c r="J81" s="50">
        <v>310700</v>
      </c>
      <c r="K81" s="51">
        <v>0</v>
      </c>
      <c r="L81" s="8">
        <f>J81+K81</f>
        <v>310700</v>
      </c>
      <c r="M81" s="8">
        <v>239000</v>
      </c>
      <c r="N81" s="9">
        <v>0</v>
      </c>
      <c r="O81" s="8">
        <f>M81+N81</f>
        <v>239000</v>
      </c>
      <c r="P81" s="8">
        <v>286800</v>
      </c>
      <c r="Q81" s="9">
        <v>0</v>
      </c>
      <c r="R81" s="10">
        <f>P81+Q81</f>
        <v>286800</v>
      </c>
      <c r="S81" s="52">
        <f>ROUND(MIN(I81,L81,R81,O81),0)</f>
        <v>211247</v>
      </c>
      <c r="T81" s="52">
        <f>ROUND(AVERAGE(I81,L81,R81,O81),0)</f>
        <v>261937</v>
      </c>
      <c r="U81" s="52">
        <f>ROUND(GEOMEAN(I81,L81,R81,O81),0)</f>
        <v>258987</v>
      </c>
      <c r="V81" s="52">
        <f>ROUND(STDEVA(I81,L81,R81,O81),0)</f>
        <v>45061</v>
      </c>
      <c r="W81" s="53">
        <f t="shared" si="5"/>
        <v>0.1843335765887863</v>
      </c>
      <c r="X81" s="54" t="s">
        <v>31</v>
      </c>
      <c r="Y81" s="55">
        <v>1</v>
      </c>
      <c r="Z81" s="52">
        <f t="shared" si="6"/>
        <v>258987</v>
      </c>
    </row>
    <row r="82" spans="1:26" ht="101.25" x14ac:dyDescent="0.2">
      <c r="A82" s="61">
        <v>65</v>
      </c>
      <c r="B82" s="61">
        <v>3526201</v>
      </c>
      <c r="C82" s="63" t="s">
        <v>142</v>
      </c>
      <c r="D82" s="62" t="s">
        <v>143</v>
      </c>
      <c r="E82" s="63" t="s">
        <v>60</v>
      </c>
      <c r="F82" s="63">
        <v>1</v>
      </c>
      <c r="G82" s="61">
        <v>42121606</v>
      </c>
      <c r="H82" s="64">
        <v>148500</v>
      </c>
      <c r="I82" s="49">
        <f t="shared" si="4"/>
        <v>150891</v>
      </c>
      <c r="J82" s="50">
        <v>213200</v>
      </c>
      <c r="K82" s="51">
        <v>0</v>
      </c>
      <c r="L82" s="8">
        <f>J82+K82</f>
        <v>213200</v>
      </c>
      <c r="M82" s="8">
        <v>164000</v>
      </c>
      <c r="N82" s="9">
        <v>0</v>
      </c>
      <c r="O82" s="8">
        <f>M82+N82</f>
        <v>164000</v>
      </c>
      <c r="P82" s="8">
        <v>196800</v>
      </c>
      <c r="Q82" s="9">
        <v>0</v>
      </c>
      <c r="R82" s="10">
        <f>P82+Q82</f>
        <v>196800</v>
      </c>
      <c r="S82" s="52">
        <f>ROUND(MIN(I82,L82,R82,O82),0)</f>
        <v>150891</v>
      </c>
      <c r="T82" s="52">
        <f>ROUND(AVERAGE(I82,L82,R82,O82),0)</f>
        <v>181223</v>
      </c>
      <c r="U82" s="52">
        <f>ROUND(GEOMEAN(I82,L82,R82,O82),0)</f>
        <v>179506</v>
      </c>
      <c r="V82" s="52">
        <f>ROUND(STDEVA(I82,L82,R82,O82),0)</f>
        <v>28762</v>
      </c>
      <c r="W82" s="53">
        <f t="shared" si="5"/>
        <v>0.1594097133243457</v>
      </c>
      <c r="X82" s="54" t="s">
        <v>31</v>
      </c>
      <c r="Y82" s="55">
        <v>1</v>
      </c>
      <c r="Z82" s="52">
        <f t="shared" si="6"/>
        <v>179506</v>
      </c>
    </row>
    <row r="83" spans="1:26" ht="90" x14ac:dyDescent="0.2">
      <c r="A83" s="61">
        <v>66</v>
      </c>
      <c r="B83" s="61">
        <v>3526201</v>
      </c>
      <c r="C83" s="63" t="s">
        <v>144</v>
      </c>
      <c r="D83" s="62" t="s">
        <v>145</v>
      </c>
      <c r="E83" s="63" t="s">
        <v>45</v>
      </c>
      <c r="F83" s="63">
        <v>1</v>
      </c>
      <c r="G83" s="61">
        <v>42121606</v>
      </c>
      <c r="H83" s="64">
        <v>25969.45</v>
      </c>
      <c r="I83" s="49">
        <f t="shared" si="4"/>
        <v>26388</v>
      </c>
      <c r="J83" s="50">
        <v>49400</v>
      </c>
      <c r="K83" s="51">
        <v>0</v>
      </c>
      <c r="L83" s="8">
        <f>J83+K83</f>
        <v>49400</v>
      </c>
      <c r="M83" s="8">
        <v>38000</v>
      </c>
      <c r="N83" s="9">
        <v>0</v>
      </c>
      <c r="O83" s="8">
        <f>M83+N83</f>
        <v>38000</v>
      </c>
      <c r="P83" s="8">
        <v>45600</v>
      </c>
      <c r="Q83" s="9">
        <v>0</v>
      </c>
      <c r="R83" s="10">
        <f>P83+Q83</f>
        <v>45600</v>
      </c>
      <c r="S83" s="52">
        <f>ROUND(MIN(I83,L83,R83,O83),0)</f>
        <v>26388</v>
      </c>
      <c r="T83" s="52">
        <f>ROUND(AVERAGE(I83,L83,R83,O83),0)</f>
        <v>39847</v>
      </c>
      <c r="U83" s="52">
        <f>ROUND(GEOMEAN(I83,L83,R83,O83),0)</f>
        <v>38768</v>
      </c>
      <c r="V83" s="52">
        <f>ROUND(STDEVA(I83,L83,R83,O83),0)</f>
        <v>10147</v>
      </c>
      <c r="W83" s="53">
        <f t="shared" si="5"/>
        <v>0.3193355344614115</v>
      </c>
      <c r="X83" s="54" t="s">
        <v>31</v>
      </c>
      <c r="Y83" s="55">
        <v>1</v>
      </c>
      <c r="Z83" s="52">
        <f t="shared" si="6"/>
        <v>38768</v>
      </c>
    </row>
    <row r="84" spans="1:26" ht="78.75" x14ac:dyDescent="0.2">
      <c r="A84" s="61">
        <v>67</v>
      </c>
      <c r="B84" s="61">
        <v>3526201</v>
      </c>
      <c r="C84" s="63" t="s">
        <v>144</v>
      </c>
      <c r="D84" s="62" t="s">
        <v>146</v>
      </c>
      <c r="E84" s="63" t="s">
        <v>45</v>
      </c>
      <c r="F84" s="63">
        <v>1</v>
      </c>
      <c r="G84" s="61">
        <v>42121606</v>
      </c>
      <c r="H84" s="64">
        <v>47520</v>
      </c>
      <c r="I84" s="49">
        <f t="shared" si="4"/>
        <v>48285</v>
      </c>
      <c r="J84" s="50">
        <v>70200</v>
      </c>
      <c r="K84" s="51">
        <v>0</v>
      </c>
      <c r="L84" s="8">
        <f>J84+K84</f>
        <v>70200</v>
      </c>
      <c r="M84" s="8">
        <v>54000</v>
      </c>
      <c r="N84" s="9">
        <v>0</v>
      </c>
      <c r="O84" s="8">
        <f>M84+N84</f>
        <v>54000</v>
      </c>
      <c r="P84" s="8">
        <v>64800</v>
      </c>
      <c r="Q84" s="9">
        <v>0</v>
      </c>
      <c r="R84" s="10">
        <f>P84+Q84</f>
        <v>64800</v>
      </c>
      <c r="S84" s="52">
        <f>ROUND(MIN(I84,L84,R84,O84),0)</f>
        <v>48285</v>
      </c>
      <c r="T84" s="52">
        <f>ROUND(AVERAGE(I84,L84,R84,O84),0)</f>
        <v>59321</v>
      </c>
      <c r="U84" s="52">
        <f>ROUND(GEOMEAN(I84,L84,R84,O84),0)</f>
        <v>58685</v>
      </c>
      <c r="V84" s="52">
        <f>ROUND(STDEVA(I84,L84,R84,O84),0)</f>
        <v>9975</v>
      </c>
      <c r="W84" s="53">
        <f t="shared" si="5"/>
        <v>0.17721734685183607</v>
      </c>
      <c r="X84" s="54" t="s">
        <v>31</v>
      </c>
      <c r="Y84" s="55">
        <v>1</v>
      </c>
      <c r="Z84" s="52">
        <f t="shared" si="6"/>
        <v>58685</v>
      </c>
    </row>
    <row r="85" spans="1:26" ht="213.75" x14ac:dyDescent="0.2">
      <c r="A85" s="61">
        <v>68</v>
      </c>
      <c r="B85" s="61">
        <v>3526201</v>
      </c>
      <c r="C85" s="63" t="s">
        <v>147</v>
      </c>
      <c r="D85" s="62" t="s">
        <v>148</v>
      </c>
      <c r="E85" s="63" t="s">
        <v>52</v>
      </c>
      <c r="F85" s="63">
        <v>1</v>
      </c>
      <c r="G85" s="61">
        <v>42121606</v>
      </c>
      <c r="H85" s="64">
        <v>87120</v>
      </c>
      <c r="I85" s="49">
        <f t="shared" si="4"/>
        <v>88523</v>
      </c>
      <c r="J85" s="50">
        <v>123500</v>
      </c>
      <c r="K85" s="51">
        <v>0</v>
      </c>
      <c r="L85" s="8">
        <f>J85+K85</f>
        <v>123500</v>
      </c>
      <c r="M85" s="8">
        <v>95000</v>
      </c>
      <c r="N85" s="9">
        <v>0</v>
      </c>
      <c r="O85" s="8">
        <f>M85+N85</f>
        <v>95000</v>
      </c>
      <c r="P85" s="8">
        <v>114000</v>
      </c>
      <c r="Q85" s="9">
        <v>0</v>
      </c>
      <c r="R85" s="10">
        <f>P85+Q85</f>
        <v>114000</v>
      </c>
      <c r="S85" s="52">
        <f>ROUND(MIN(I85,L85,R85,O85),0)</f>
        <v>88523</v>
      </c>
      <c r="T85" s="52">
        <f>ROUND(AVERAGE(I85,L85,R85,O85),0)</f>
        <v>105256</v>
      </c>
      <c r="U85" s="52">
        <f>ROUND(GEOMEAN(I85,L85,R85,O85),0)</f>
        <v>104313</v>
      </c>
      <c r="V85" s="52">
        <f>ROUND(STDEVA(I85,L85,R85,O85),0)</f>
        <v>16273</v>
      </c>
      <c r="W85" s="53">
        <f t="shared" si="5"/>
        <v>0.1513713535225715</v>
      </c>
      <c r="X85" s="54" t="s">
        <v>31</v>
      </c>
      <c r="Y85" s="55">
        <v>1</v>
      </c>
      <c r="Z85" s="52">
        <f t="shared" si="6"/>
        <v>104313</v>
      </c>
    </row>
    <row r="86" spans="1:26" ht="101.25" x14ac:dyDescent="0.2">
      <c r="A86" s="47">
        <v>69</v>
      </c>
      <c r="B86" s="47">
        <v>3526201</v>
      </c>
      <c r="C86" s="44" t="s">
        <v>149</v>
      </c>
      <c r="D86" s="65" t="s">
        <v>150</v>
      </c>
      <c r="E86" s="44" t="s">
        <v>151</v>
      </c>
      <c r="F86" s="44">
        <v>1</v>
      </c>
      <c r="G86" s="47">
        <v>42121606</v>
      </c>
      <c r="H86" s="66"/>
      <c r="I86" s="67"/>
      <c r="J86" s="68">
        <v>1170000</v>
      </c>
      <c r="K86" s="69">
        <v>0</v>
      </c>
      <c r="L86" s="70">
        <f>J86+K86</f>
        <v>1170000</v>
      </c>
      <c r="M86" s="70">
        <v>900000</v>
      </c>
      <c r="N86" s="71">
        <v>0</v>
      </c>
      <c r="O86" s="70">
        <f>M86+N86</f>
        <v>900000</v>
      </c>
      <c r="P86" s="70">
        <v>1080000</v>
      </c>
      <c r="Q86" s="9">
        <v>0</v>
      </c>
      <c r="R86" s="10">
        <f>P86+Q86</f>
        <v>1080000</v>
      </c>
      <c r="S86" s="52">
        <f>ROUND(MIN(I86,L86,R86,O86),0)</f>
        <v>900000</v>
      </c>
      <c r="T86" s="52">
        <f>ROUND(AVERAGE(I86,L86,R86,O86),0)</f>
        <v>1050000</v>
      </c>
      <c r="U86" s="52">
        <f>ROUND(GEOMEAN(I86,L86,R86,O86),0)</f>
        <v>1043800</v>
      </c>
      <c r="V86" s="52">
        <f>ROUND(STDEVA(I86,L86,R86,O86),0)</f>
        <v>137477</v>
      </c>
      <c r="W86" s="53">
        <f>(U86-S86)/U86</f>
        <v>0.1377658555278789</v>
      </c>
      <c r="X86" s="54" t="s">
        <v>31</v>
      </c>
      <c r="Y86" s="55">
        <v>1</v>
      </c>
      <c r="Z86" s="52">
        <f t="shared" si="6"/>
        <v>1043800</v>
      </c>
    </row>
    <row r="87" spans="1:26" ht="56.25" x14ac:dyDescent="0.2">
      <c r="A87" s="61">
        <v>70</v>
      </c>
      <c r="B87" s="61">
        <v>3526201</v>
      </c>
      <c r="C87" s="63" t="s">
        <v>152</v>
      </c>
      <c r="D87" s="72" t="s">
        <v>153</v>
      </c>
      <c r="E87" s="63" t="s">
        <v>45</v>
      </c>
      <c r="F87" s="63">
        <v>1</v>
      </c>
      <c r="G87" s="61">
        <v>42121606</v>
      </c>
      <c r="H87" s="64">
        <v>15840</v>
      </c>
      <c r="I87" s="49">
        <f t="shared" si="4"/>
        <v>16095</v>
      </c>
      <c r="J87" s="50">
        <v>23400</v>
      </c>
      <c r="K87" s="51">
        <v>0</v>
      </c>
      <c r="L87" s="8">
        <f>J87+K87</f>
        <v>23400</v>
      </c>
      <c r="M87" s="8">
        <v>18000</v>
      </c>
      <c r="N87" s="9">
        <v>0</v>
      </c>
      <c r="O87" s="8">
        <f>M87+N87</f>
        <v>18000</v>
      </c>
      <c r="P87" s="8">
        <v>21600</v>
      </c>
      <c r="Q87" s="9">
        <v>0</v>
      </c>
      <c r="R87" s="10">
        <f>P87+Q87</f>
        <v>21600</v>
      </c>
      <c r="S87" s="52">
        <f>ROUND(MIN(I87,L87,R87,O87),0)</f>
        <v>16095</v>
      </c>
      <c r="T87" s="52">
        <f>ROUND(AVERAGE(I87,L87,R87,O87),0)</f>
        <v>19774</v>
      </c>
      <c r="U87" s="52">
        <f>ROUND(GEOMEAN(I87,L87,R87,O87),0)</f>
        <v>19562</v>
      </c>
      <c r="V87" s="52">
        <f>ROUND(STDEVA(I87,L87,R87,O87),0)</f>
        <v>3325</v>
      </c>
      <c r="W87" s="53">
        <f t="shared" si="5"/>
        <v>0.17723136693589611</v>
      </c>
      <c r="X87" s="54" t="s">
        <v>31</v>
      </c>
      <c r="Y87" s="55">
        <v>1</v>
      </c>
      <c r="Z87" s="52">
        <f t="shared" si="6"/>
        <v>19562</v>
      </c>
    </row>
    <row r="88" spans="1:26" ht="45" x14ac:dyDescent="0.2">
      <c r="A88" s="61">
        <v>71</v>
      </c>
      <c r="B88" s="61">
        <v>3526201</v>
      </c>
      <c r="C88" s="63" t="s">
        <v>152</v>
      </c>
      <c r="D88" s="72" t="s">
        <v>154</v>
      </c>
      <c r="E88" s="63" t="s">
        <v>45</v>
      </c>
      <c r="F88" s="63">
        <v>1</v>
      </c>
      <c r="G88" s="61">
        <v>42121606</v>
      </c>
      <c r="H88" s="64">
        <v>15840</v>
      </c>
      <c r="I88" s="49">
        <f t="shared" si="4"/>
        <v>16095</v>
      </c>
      <c r="J88" s="50">
        <v>27300</v>
      </c>
      <c r="K88" s="51">
        <v>0</v>
      </c>
      <c r="L88" s="8">
        <f>J88+K88</f>
        <v>27300</v>
      </c>
      <c r="M88" s="8">
        <v>21000</v>
      </c>
      <c r="N88" s="9">
        <v>0</v>
      </c>
      <c r="O88" s="8">
        <f>M88+N88</f>
        <v>21000</v>
      </c>
      <c r="P88" s="8">
        <v>25200</v>
      </c>
      <c r="Q88" s="9">
        <v>0</v>
      </c>
      <c r="R88" s="10">
        <f>P88+Q88</f>
        <v>25200</v>
      </c>
      <c r="S88" s="52">
        <f>ROUND(MIN(I88,L88,R88,O88),0)</f>
        <v>16095</v>
      </c>
      <c r="T88" s="52">
        <f>ROUND(AVERAGE(I88,L88,R88,O88),0)</f>
        <v>22399</v>
      </c>
      <c r="U88" s="52">
        <f>ROUND(GEOMEAN(I88,L88,R88,O88),0)</f>
        <v>21959</v>
      </c>
      <c r="V88" s="52">
        <f>ROUND(STDEVA(I88,L88,R88,O88),0)</f>
        <v>4952</v>
      </c>
      <c r="W88" s="53">
        <f t="shared" si="5"/>
        <v>0.26704312582540191</v>
      </c>
      <c r="X88" s="54" t="s">
        <v>31</v>
      </c>
      <c r="Y88" s="55">
        <v>1</v>
      </c>
      <c r="Z88" s="52">
        <f t="shared" si="6"/>
        <v>21959</v>
      </c>
    </row>
    <row r="89" spans="1:26" ht="112.5" x14ac:dyDescent="0.2">
      <c r="A89" s="61">
        <v>72</v>
      </c>
      <c r="B89" s="61">
        <v>3526201</v>
      </c>
      <c r="C89" s="63" t="s">
        <v>155</v>
      </c>
      <c r="D89" s="72" t="s">
        <v>156</v>
      </c>
      <c r="E89" s="63" t="s">
        <v>52</v>
      </c>
      <c r="F89" s="63">
        <v>1</v>
      </c>
      <c r="G89" s="61">
        <v>42121606</v>
      </c>
      <c r="H89" s="64">
        <v>142560</v>
      </c>
      <c r="I89" s="49">
        <f t="shared" si="4"/>
        <v>144855</v>
      </c>
      <c r="J89" s="50">
        <v>214500</v>
      </c>
      <c r="K89" s="51">
        <v>0</v>
      </c>
      <c r="L89" s="8">
        <f>J89+K89</f>
        <v>214500</v>
      </c>
      <c r="M89" s="8">
        <v>165000</v>
      </c>
      <c r="N89" s="9">
        <v>0</v>
      </c>
      <c r="O89" s="8">
        <f>M89+N89</f>
        <v>165000</v>
      </c>
      <c r="P89" s="8">
        <v>198000</v>
      </c>
      <c r="Q89" s="9">
        <v>0</v>
      </c>
      <c r="R89" s="10">
        <f>P89+Q89</f>
        <v>198000</v>
      </c>
      <c r="S89" s="52">
        <f>ROUND(MIN(I89,L89,R89,O89),0)</f>
        <v>144855</v>
      </c>
      <c r="T89" s="52">
        <f>ROUND(AVERAGE(I89,L89,R89,O89),0)</f>
        <v>180589</v>
      </c>
      <c r="U89" s="52">
        <f>ROUND(GEOMEAN(I89,L89,R89,O89),0)</f>
        <v>178496</v>
      </c>
      <c r="V89" s="52">
        <f>ROUND(STDEVA(I89,L89,R89,O89),0)</f>
        <v>31480</v>
      </c>
      <c r="W89" s="53">
        <f t="shared" si="5"/>
        <v>0.18846920939404804</v>
      </c>
      <c r="X89" s="54" t="s">
        <v>31</v>
      </c>
      <c r="Y89" s="55">
        <v>1</v>
      </c>
      <c r="Z89" s="52">
        <f t="shared" si="6"/>
        <v>178496</v>
      </c>
    </row>
    <row r="90" spans="1:26" ht="157.5" x14ac:dyDescent="0.2">
      <c r="A90" s="61">
        <v>73</v>
      </c>
      <c r="B90" s="61">
        <v>3526201</v>
      </c>
      <c r="C90" s="63" t="s">
        <v>157</v>
      </c>
      <c r="D90" s="72" t="s">
        <v>158</v>
      </c>
      <c r="E90" s="63" t="s">
        <v>58</v>
      </c>
      <c r="F90" s="63">
        <v>1</v>
      </c>
      <c r="G90" s="61">
        <v>42121606</v>
      </c>
      <c r="H90" s="64">
        <v>89100</v>
      </c>
      <c r="I90" s="49">
        <f t="shared" si="4"/>
        <v>90535</v>
      </c>
      <c r="J90" s="50">
        <v>127400</v>
      </c>
      <c r="K90" s="51">
        <v>0</v>
      </c>
      <c r="L90" s="8">
        <f>J90+K90</f>
        <v>127400</v>
      </c>
      <c r="M90" s="8">
        <v>98000</v>
      </c>
      <c r="N90" s="9">
        <v>0</v>
      </c>
      <c r="O90" s="8">
        <f>M90+N90</f>
        <v>98000</v>
      </c>
      <c r="P90" s="8">
        <v>117600</v>
      </c>
      <c r="Q90" s="9">
        <v>0</v>
      </c>
      <c r="R90" s="10">
        <f>P90+Q90</f>
        <v>117600</v>
      </c>
      <c r="S90" s="52">
        <f>ROUND(MIN(I90,L90,R90,O90),0)</f>
        <v>90535</v>
      </c>
      <c r="T90" s="52">
        <f>ROUND(AVERAGE(I90,L90,R90,O90),0)</f>
        <v>108384</v>
      </c>
      <c r="U90" s="52">
        <f>ROUND(GEOMEAN(I90,L90,R90,O90),0)</f>
        <v>107375</v>
      </c>
      <c r="V90" s="52">
        <f>ROUND(STDEVA(I90,L90,R90,O90),0)</f>
        <v>17058</v>
      </c>
      <c r="W90" s="53">
        <f t="shared" si="5"/>
        <v>0.15683352735739231</v>
      </c>
      <c r="X90" s="54" t="s">
        <v>31</v>
      </c>
      <c r="Y90" s="55">
        <v>1</v>
      </c>
      <c r="Z90" s="52">
        <f t="shared" si="6"/>
        <v>107375</v>
      </c>
    </row>
    <row r="91" spans="1:26" ht="191.25" x14ac:dyDescent="0.2">
      <c r="A91" s="61">
        <v>74</v>
      </c>
      <c r="B91" s="61">
        <v>3526201</v>
      </c>
      <c r="C91" s="63" t="s">
        <v>157</v>
      </c>
      <c r="D91" s="72" t="s">
        <v>159</v>
      </c>
      <c r="E91" s="63" t="s">
        <v>45</v>
      </c>
      <c r="F91" s="63">
        <v>1</v>
      </c>
      <c r="G91" s="61">
        <v>42121606</v>
      </c>
      <c r="H91" s="64">
        <v>158400</v>
      </c>
      <c r="I91" s="49">
        <f t="shared" si="4"/>
        <v>160950</v>
      </c>
      <c r="J91" s="50">
        <v>236600</v>
      </c>
      <c r="K91" s="51">
        <v>0</v>
      </c>
      <c r="L91" s="8">
        <f>J91+K91</f>
        <v>236600</v>
      </c>
      <c r="M91" s="8">
        <v>182000</v>
      </c>
      <c r="N91" s="9">
        <v>0</v>
      </c>
      <c r="O91" s="8">
        <f>M91+N91</f>
        <v>182000</v>
      </c>
      <c r="P91" s="8">
        <v>218400</v>
      </c>
      <c r="Q91" s="9">
        <v>0</v>
      </c>
      <c r="R91" s="10">
        <f>P91+Q91</f>
        <v>218400</v>
      </c>
      <c r="S91" s="52">
        <f>ROUND(MIN(I91,L91,R91,O91),0)</f>
        <v>160950</v>
      </c>
      <c r="T91" s="52">
        <f>ROUND(AVERAGE(I91,L91,R91,O91),0)</f>
        <v>199488</v>
      </c>
      <c r="U91" s="52">
        <f>ROUND(GEOMEAN(I91,L91,R91,O91),0)</f>
        <v>197246</v>
      </c>
      <c r="V91" s="52">
        <f>ROUND(STDEVA(I91,L91,R91,O91),0)</f>
        <v>34283</v>
      </c>
      <c r="W91" s="53">
        <f t="shared" si="5"/>
        <v>0.18401387100372124</v>
      </c>
      <c r="X91" s="54" t="s">
        <v>31</v>
      </c>
      <c r="Y91" s="55">
        <v>1</v>
      </c>
      <c r="Z91" s="52">
        <f t="shared" si="6"/>
        <v>197246</v>
      </c>
    </row>
    <row r="92" spans="1:26" ht="409.5" x14ac:dyDescent="0.2">
      <c r="A92" s="61">
        <v>75</v>
      </c>
      <c r="B92" s="61">
        <v>3526201</v>
      </c>
      <c r="C92" s="63" t="s">
        <v>157</v>
      </c>
      <c r="D92" s="72" t="s">
        <v>160</v>
      </c>
      <c r="E92" s="63" t="s">
        <v>45</v>
      </c>
      <c r="F92" s="63">
        <v>1</v>
      </c>
      <c r="G92" s="61">
        <v>42121606</v>
      </c>
      <c r="H92" s="64">
        <v>138600</v>
      </c>
      <c r="I92" s="49">
        <f t="shared" si="4"/>
        <v>140831</v>
      </c>
      <c r="J92" s="50">
        <v>208000</v>
      </c>
      <c r="K92" s="51">
        <v>0</v>
      </c>
      <c r="L92" s="8">
        <f>J92+K92</f>
        <v>208000</v>
      </c>
      <c r="M92" s="8">
        <v>160000</v>
      </c>
      <c r="N92" s="9">
        <v>0</v>
      </c>
      <c r="O92" s="8">
        <f>M92+N92</f>
        <v>160000</v>
      </c>
      <c r="P92" s="8">
        <v>192000</v>
      </c>
      <c r="Q92" s="9">
        <v>0</v>
      </c>
      <c r="R92" s="10">
        <f>P92+Q92</f>
        <v>192000</v>
      </c>
      <c r="S92" s="52">
        <f>ROUND(MIN(I92,L92,R92,O92),0)</f>
        <v>140831</v>
      </c>
      <c r="T92" s="52">
        <f>ROUND(AVERAGE(I92,L92,R92,O92),0)</f>
        <v>175208</v>
      </c>
      <c r="U92" s="52">
        <f>ROUND(GEOMEAN(I92,L92,R92,O92),0)</f>
        <v>173199</v>
      </c>
      <c r="V92" s="52">
        <f>ROUND(STDEVA(I92,L92,R92,O92),0)</f>
        <v>30388</v>
      </c>
      <c r="W92" s="53">
        <f t="shared" si="5"/>
        <v>0.18688329609293355</v>
      </c>
      <c r="X92" s="54" t="s">
        <v>31</v>
      </c>
      <c r="Y92" s="55">
        <v>1</v>
      </c>
      <c r="Z92" s="52">
        <f t="shared" si="6"/>
        <v>173199</v>
      </c>
    </row>
    <row r="93" spans="1:26" ht="168.75" x14ac:dyDescent="0.2">
      <c r="A93" s="61">
        <v>76</v>
      </c>
      <c r="B93" s="61">
        <v>3526201</v>
      </c>
      <c r="C93" s="63" t="s">
        <v>157</v>
      </c>
      <c r="D93" s="72" t="s">
        <v>161</v>
      </c>
      <c r="E93" s="63" t="s">
        <v>45</v>
      </c>
      <c r="F93" s="63">
        <v>1</v>
      </c>
      <c r="G93" s="61">
        <v>42121606</v>
      </c>
      <c r="H93" s="64">
        <v>178200</v>
      </c>
      <c r="I93" s="49">
        <f t="shared" si="4"/>
        <v>181069</v>
      </c>
      <c r="J93" s="50">
        <v>254800</v>
      </c>
      <c r="K93" s="51">
        <v>0</v>
      </c>
      <c r="L93" s="8">
        <f>J93+K93</f>
        <v>254800</v>
      </c>
      <c r="M93" s="8">
        <v>196000</v>
      </c>
      <c r="N93" s="9">
        <v>0</v>
      </c>
      <c r="O93" s="8">
        <f>M93+N93</f>
        <v>196000</v>
      </c>
      <c r="P93" s="8">
        <v>235200</v>
      </c>
      <c r="Q93" s="9">
        <v>0</v>
      </c>
      <c r="R93" s="10">
        <f>P93+Q93</f>
        <v>235200</v>
      </c>
      <c r="S93" s="52">
        <f>ROUND(MIN(I93,L93,R93,O93),0)</f>
        <v>181069</v>
      </c>
      <c r="T93" s="52">
        <f>ROUND(AVERAGE(I93,L93,R93,O93),0)</f>
        <v>216767</v>
      </c>
      <c r="U93" s="52">
        <f>ROUND(GEOMEAN(I93,L93,R93,O93),0)</f>
        <v>214751</v>
      </c>
      <c r="V93" s="52">
        <f>ROUND(STDEVA(I93,L93,R93,O93),0)</f>
        <v>34117</v>
      </c>
      <c r="W93" s="53">
        <f t="shared" si="5"/>
        <v>0.15684211016479552</v>
      </c>
      <c r="X93" s="54" t="s">
        <v>31</v>
      </c>
      <c r="Y93" s="55">
        <v>1</v>
      </c>
      <c r="Z93" s="52">
        <f t="shared" si="6"/>
        <v>214751</v>
      </c>
    </row>
    <row r="94" spans="1:26" ht="168.75" x14ac:dyDescent="0.2">
      <c r="A94" s="61">
        <v>77</v>
      </c>
      <c r="B94" s="61">
        <v>3526201</v>
      </c>
      <c r="C94" s="63" t="s">
        <v>140</v>
      </c>
      <c r="D94" s="72" t="s">
        <v>162</v>
      </c>
      <c r="E94" s="63" t="s">
        <v>45</v>
      </c>
      <c r="F94" s="63">
        <v>1</v>
      </c>
      <c r="G94" s="61">
        <v>42121606</v>
      </c>
      <c r="H94" s="64">
        <v>188100</v>
      </c>
      <c r="I94" s="49">
        <f t="shared" si="4"/>
        <v>191128</v>
      </c>
      <c r="J94" s="50">
        <v>269100</v>
      </c>
      <c r="K94" s="51">
        <v>0</v>
      </c>
      <c r="L94" s="8">
        <f>J94+K94</f>
        <v>269100</v>
      </c>
      <c r="M94" s="8">
        <v>207000</v>
      </c>
      <c r="N94" s="9">
        <v>0</v>
      </c>
      <c r="O94" s="8">
        <f>M94+N94</f>
        <v>207000</v>
      </c>
      <c r="P94" s="8">
        <v>248400</v>
      </c>
      <c r="Q94" s="9">
        <v>0</v>
      </c>
      <c r="R94" s="10">
        <f>P94+Q94</f>
        <v>248400</v>
      </c>
      <c r="S94" s="52">
        <f>ROUND(MIN(I94,L94,R94,O94),0)</f>
        <v>191128</v>
      </c>
      <c r="T94" s="52">
        <f>ROUND(AVERAGE(I94,L94,R94,O94),0)</f>
        <v>228907</v>
      </c>
      <c r="U94" s="52">
        <f>ROUND(GEOMEAN(I94,L94,R94,O94),0)</f>
        <v>226772</v>
      </c>
      <c r="V94" s="52">
        <f>ROUND(STDEVA(I94,L94,R94,O94),0)</f>
        <v>36068</v>
      </c>
      <c r="W94" s="53">
        <f t="shared" si="5"/>
        <v>0.15717989875293245</v>
      </c>
      <c r="X94" s="54" t="s">
        <v>31</v>
      </c>
      <c r="Y94" s="55">
        <v>1</v>
      </c>
      <c r="Z94" s="52">
        <f t="shared" si="6"/>
        <v>226772</v>
      </c>
    </row>
    <row r="95" spans="1:26" ht="101.25" x14ac:dyDescent="0.2">
      <c r="A95" s="61">
        <v>78</v>
      </c>
      <c r="B95" s="61">
        <v>3526201</v>
      </c>
      <c r="C95" s="63" t="s">
        <v>163</v>
      </c>
      <c r="D95" s="72" t="s">
        <v>164</v>
      </c>
      <c r="E95" s="63" t="s">
        <v>52</v>
      </c>
      <c r="F95" s="63">
        <v>1</v>
      </c>
      <c r="G95" s="61">
        <v>42121606</v>
      </c>
      <c r="H95" s="64">
        <v>158400</v>
      </c>
      <c r="I95" s="49">
        <f t="shared" si="4"/>
        <v>160950</v>
      </c>
      <c r="J95" s="50">
        <v>226200</v>
      </c>
      <c r="K95" s="51">
        <v>0</v>
      </c>
      <c r="L95" s="8">
        <f>J95+K95</f>
        <v>226200</v>
      </c>
      <c r="M95" s="8">
        <v>174000</v>
      </c>
      <c r="N95" s="9">
        <v>0</v>
      </c>
      <c r="O95" s="8">
        <f>M95+N95</f>
        <v>174000</v>
      </c>
      <c r="P95" s="8">
        <v>208800</v>
      </c>
      <c r="Q95" s="9">
        <v>0</v>
      </c>
      <c r="R95" s="10">
        <f>P95+Q95</f>
        <v>208800</v>
      </c>
      <c r="S95" s="52">
        <f>ROUND(MIN(I95,L95,R95,O95),0)</f>
        <v>160950</v>
      </c>
      <c r="T95" s="52">
        <f>ROUND(AVERAGE(I95,L95,R95,O95),0)</f>
        <v>192488</v>
      </c>
      <c r="U95" s="52">
        <f>ROUND(GEOMEAN(I95,L95,R95,O95),0)</f>
        <v>190707</v>
      </c>
      <c r="V95" s="52">
        <f>ROUND(STDEVA(I95,L95,R95,O95),0)</f>
        <v>30216</v>
      </c>
      <c r="W95" s="53">
        <f t="shared" si="5"/>
        <v>0.15603517437744813</v>
      </c>
      <c r="X95" s="54" t="s">
        <v>31</v>
      </c>
      <c r="Y95" s="55">
        <v>1</v>
      </c>
      <c r="Z95" s="52">
        <f t="shared" si="6"/>
        <v>190707</v>
      </c>
    </row>
    <row r="96" spans="1:26" ht="409.5" x14ac:dyDescent="0.2">
      <c r="A96" s="61">
        <v>79</v>
      </c>
      <c r="B96" s="61">
        <v>3526201</v>
      </c>
      <c r="C96" s="63" t="s">
        <v>157</v>
      </c>
      <c r="D96" s="72" t="s">
        <v>165</v>
      </c>
      <c r="E96" s="63" t="s">
        <v>45</v>
      </c>
      <c r="F96" s="63">
        <v>1</v>
      </c>
      <c r="G96" s="61">
        <v>42121606</v>
      </c>
      <c r="H96" s="64">
        <v>133650</v>
      </c>
      <c r="I96" s="49">
        <f t="shared" si="4"/>
        <v>135802</v>
      </c>
      <c r="J96" s="50">
        <v>191100</v>
      </c>
      <c r="K96" s="51">
        <v>0</v>
      </c>
      <c r="L96" s="8">
        <f>J96+K96</f>
        <v>191100</v>
      </c>
      <c r="M96" s="8">
        <v>147000</v>
      </c>
      <c r="N96" s="9">
        <v>0</v>
      </c>
      <c r="O96" s="8">
        <f>M96+N96</f>
        <v>147000</v>
      </c>
      <c r="P96" s="8">
        <v>176400</v>
      </c>
      <c r="Q96" s="9">
        <v>0</v>
      </c>
      <c r="R96" s="10">
        <f>P96+Q96</f>
        <v>176400</v>
      </c>
      <c r="S96" s="52">
        <f>ROUND(MIN(I96,L96,R96,O96),0)</f>
        <v>135802</v>
      </c>
      <c r="T96" s="52">
        <f>ROUND(AVERAGE(I96,L96,R96,O96),0)</f>
        <v>162576</v>
      </c>
      <c r="U96" s="52">
        <f>ROUND(GEOMEAN(I96,L96,R96,O96),0)</f>
        <v>161063</v>
      </c>
      <c r="V96" s="52">
        <f>ROUND(STDEVA(I96,L96,R96,O96),0)</f>
        <v>25588</v>
      </c>
      <c r="W96" s="53">
        <f t="shared" si="5"/>
        <v>0.15683924923787587</v>
      </c>
      <c r="X96" s="54" t="s">
        <v>31</v>
      </c>
      <c r="Y96" s="55">
        <v>1</v>
      </c>
      <c r="Z96" s="52">
        <f t="shared" si="6"/>
        <v>161063</v>
      </c>
    </row>
    <row r="97" spans="1:26" ht="202.5" x14ac:dyDescent="0.2">
      <c r="A97" s="61">
        <v>80</v>
      </c>
      <c r="B97" s="61">
        <v>3526201</v>
      </c>
      <c r="C97" s="63" t="s">
        <v>166</v>
      </c>
      <c r="D97" s="72" t="s">
        <v>167</v>
      </c>
      <c r="E97" s="63" t="s">
        <v>45</v>
      </c>
      <c r="F97" s="63">
        <v>1</v>
      </c>
      <c r="G97" s="61">
        <v>42121606</v>
      </c>
      <c r="H97" s="64">
        <v>346500</v>
      </c>
      <c r="I97" s="49">
        <f t="shared" si="4"/>
        <v>352079</v>
      </c>
      <c r="J97" s="50">
        <v>494780</v>
      </c>
      <c r="K97" s="51">
        <v>0</v>
      </c>
      <c r="L97" s="8">
        <f>J97+K97</f>
        <v>494780</v>
      </c>
      <c r="M97" s="8">
        <v>380600</v>
      </c>
      <c r="N97" s="9">
        <v>0</v>
      </c>
      <c r="O97" s="8">
        <f>M97+N97</f>
        <v>380600</v>
      </c>
      <c r="P97" s="8">
        <v>456720</v>
      </c>
      <c r="Q97" s="9">
        <v>0</v>
      </c>
      <c r="R97" s="10">
        <f>P97+Q97</f>
        <v>456720</v>
      </c>
      <c r="S97" s="52">
        <f>ROUND(MIN(I97,L97,R97,O97),0)</f>
        <v>352079</v>
      </c>
      <c r="T97" s="52">
        <f>ROUND(AVERAGE(I97,L97,R97,O97),0)</f>
        <v>421045</v>
      </c>
      <c r="U97" s="52">
        <f>ROUND(GEOMEAN(I97,L97,R97,O97),0)</f>
        <v>417150</v>
      </c>
      <c r="V97" s="52">
        <f>ROUND(STDEVA(I97,L97,R97,O97),0)</f>
        <v>66085</v>
      </c>
      <c r="W97" s="53">
        <f t="shared" si="5"/>
        <v>0.15598945223540692</v>
      </c>
      <c r="X97" s="54" t="s">
        <v>31</v>
      </c>
      <c r="Y97" s="55">
        <v>1</v>
      </c>
      <c r="Z97" s="52">
        <f t="shared" si="6"/>
        <v>417150</v>
      </c>
    </row>
    <row r="98" spans="1:26" ht="225" x14ac:dyDescent="0.2">
      <c r="A98" s="61">
        <v>81</v>
      </c>
      <c r="B98" s="61">
        <v>3526201</v>
      </c>
      <c r="C98" s="63" t="s">
        <v>168</v>
      </c>
      <c r="D98" s="72" t="s">
        <v>169</v>
      </c>
      <c r="E98" s="63" t="s">
        <v>45</v>
      </c>
      <c r="F98" s="63">
        <v>1</v>
      </c>
      <c r="G98" s="61">
        <v>42121606</v>
      </c>
      <c r="H98" s="64">
        <v>147510</v>
      </c>
      <c r="I98" s="49">
        <f t="shared" si="4"/>
        <v>149885</v>
      </c>
      <c r="J98" s="50">
        <v>211900</v>
      </c>
      <c r="K98" s="51">
        <v>0</v>
      </c>
      <c r="L98" s="8">
        <f>J98+K98</f>
        <v>211900</v>
      </c>
      <c r="M98" s="8">
        <v>163000</v>
      </c>
      <c r="N98" s="9">
        <v>0</v>
      </c>
      <c r="O98" s="8">
        <f>M98+N98</f>
        <v>163000</v>
      </c>
      <c r="P98" s="8">
        <v>195600</v>
      </c>
      <c r="Q98" s="9">
        <v>0</v>
      </c>
      <c r="R98" s="10">
        <f>P98+Q98</f>
        <v>195600</v>
      </c>
      <c r="S98" s="52">
        <f>ROUND(MIN(I98,L98,R98,O98),0)</f>
        <v>149885</v>
      </c>
      <c r="T98" s="52">
        <f>ROUND(AVERAGE(I98,L98,R98,O98),0)</f>
        <v>180096</v>
      </c>
      <c r="U98" s="52">
        <f>ROUND(GEOMEAN(I98,L98,R98,O98),0)</f>
        <v>178386</v>
      </c>
      <c r="V98" s="52">
        <f>ROUND(STDEVA(I98,L98,R98,O98),0)</f>
        <v>28617</v>
      </c>
      <c r="W98" s="53">
        <f t="shared" si="5"/>
        <v>0.15977150673259113</v>
      </c>
      <c r="X98" s="54" t="s">
        <v>31</v>
      </c>
      <c r="Y98" s="55">
        <v>1</v>
      </c>
      <c r="Z98" s="52">
        <f t="shared" si="6"/>
        <v>178386</v>
      </c>
    </row>
    <row r="99" spans="1:26" ht="180" x14ac:dyDescent="0.2">
      <c r="A99" s="73">
        <v>82</v>
      </c>
      <c r="B99" s="73">
        <v>3526201</v>
      </c>
      <c r="C99" s="74" t="s">
        <v>168</v>
      </c>
      <c r="D99" s="75" t="s">
        <v>170</v>
      </c>
      <c r="E99" s="74" t="s">
        <v>45</v>
      </c>
      <c r="F99" s="74">
        <v>1</v>
      </c>
      <c r="G99" s="73">
        <v>42121606</v>
      </c>
      <c r="H99" s="76">
        <v>39600</v>
      </c>
      <c r="I99" s="49">
        <f t="shared" si="4"/>
        <v>40238</v>
      </c>
      <c r="J99" s="77">
        <v>58695</v>
      </c>
      <c r="K99" s="77">
        <f>J99*5%</f>
        <v>2934.75</v>
      </c>
      <c r="L99" s="78">
        <f>J99+K99</f>
        <v>61629.75</v>
      </c>
      <c r="M99" s="78">
        <v>43000</v>
      </c>
      <c r="N99" s="78">
        <f>M99*5%</f>
        <v>2150</v>
      </c>
      <c r="O99" s="8">
        <f>M99+N99</f>
        <v>45150</v>
      </c>
      <c r="P99" s="78">
        <v>54180</v>
      </c>
      <c r="Q99" s="78">
        <f>P99*5%</f>
        <v>2709</v>
      </c>
      <c r="R99" s="10">
        <f>P99+Q99</f>
        <v>56889</v>
      </c>
      <c r="S99" s="52">
        <f>ROUND(MIN(I99,L99,R99,O99),0)</f>
        <v>40238</v>
      </c>
      <c r="T99" s="52">
        <f>ROUND(AVERAGE(I99,L99,R99,O99),0)</f>
        <v>50977</v>
      </c>
      <c r="U99" s="52">
        <f>ROUND(GEOMEAN(I99,L99,R99,O99),0)</f>
        <v>50238</v>
      </c>
      <c r="V99" s="52">
        <f>ROUND(STDEVA(I99,L99,R99,O99),0)</f>
        <v>9962</v>
      </c>
      <c r="W99" s="53">
        <f t="shared" si="5"/>
        <v>0.19905251005215177</v>
      </c>
      <c r="X99" s="54" t="s">
        <v>31</v>
      </c>
      <c r="Y99" s="55">
        <v>1</v>
      </c>
      <c r="Z99" s="52">
        <f t="shared" si="6"/>
        <v>50238</v>
      </c>
    </row>
    <row r="100" spans="1:26" ht="112.5" x14ac:dyDescent="0.2">
      <c r="A100" s="61">
        <v>83</v>
      </c>
      <c r="B100" s="61">
        <v>3526201</v>
      </c>
      <c r="C100" s="63" t="s">
        <v>163</v>
      </c>
      <c r="D100" s="72" t="s">
        <v>171</v>
      </c>
      <c r="E100" s="63" t="s">
        <v>45</v>
      </c>
      <c r="F100" s="63">
        <v>1</v>
      </c>
      <c r="G100" s="61">
        <v>42121606</v>
      </c>
      <c r="H100" s="64">
        <v>49500</v>
      </c>
      <c r="I100" s="49">
        <f t="shared" si="4"/>
        <v>50297</v>
      </c>
      <c r="J100" s="50">
        <v>74100</v>
      </c>
      <c r="K100" s="51">
        <v>0</v>
      </c>
      <c r="L100" s="8">
        <f>J100+K100</f>
        <v>74100</v>
      </c>
      <c r="M100" s="8">
        <v>57000</v>
      </c>
      <c r="N100" s="9">
        <v>0</v>
      </c>
      <c r="O100" s="8">
        <f>M100+N100</f>
        <v>57000</v>
      </c>
      <c r="P100" s="8">
        <v>68400</v>
      </c>
      <c r="Q100" s="9">
        <v>0</v>
      </c>
      <c r="R100" s="10">
        <f>P100+Q100</f>
        <v>68400</v>
      </c>
      <c r="S100" s="52">
        <f>ROUND(MIN(I100,L100,R100,O100),0)</f>
        <v>50297</v>
      </c>
      <c r="T100" s="52">
        <f>ROUND(AVERAGE(I100,L100,R100,O100),0)</f>
        <v>62449</v>
      </c>
      <c r="U100" s="52">
        <f>ROUND(GEOMEAN(I100,L100,R100,O100),0)</f>
        <v>61741</v>
      </c>
      <c r="V100" s="52">
        <f>ROUND(STDEVA(I100,L100,R100,O100),0)</f>
        <v>10778</v>
      </c>
      <c r="W100" s="53">
        <f t="shared" si="5"/>
        <v>0.185354950519104</v>
      </c>
      <c r="X100" s="54" t="s">
        <v>31</v>
      </c>
      <c r="Y100" s="55">
        <v>1</v>
      </c>
      <c r="Z100" s="52">
        <f t="shared" si="6"/>
        <v>61741</v>
      </c>
    </row>
    <row r="101" spans="1:26" ht="191.25" x14ac:dyDescent="0.2">
      <c r="A101" s="61">
        <v>84</v>
      </c>
      <c r="B101" s="61">
        <v>3526201</v>
      </c>
      <c r="C101" s="63" t="s">
        <v>172</v>
      </c>
      <c r="D101" s="72" t="s">
        <v>173</v>
      </c>
      <c r="E101" s="63" t="s">
        <v>45</v>
      </c>
      <c r="F101" s="63">
        <v>1</v>
      </c>
      <c r="G101" s="61">
        <v>42121606</v>
      </c>
      <c r="H101" s="64">
        <v>47520</v>
      </c>
      <c r="I101" s="49">
        <f t="shared" si="4"/>
        <v>48285</v>
      </c>
      <c r="J101" s="50">
        <v>70200</v>
      </c>
      <c r="K101" s="51">
        <v>0</v>
      </c>
      <c r="L101" s="8">
        <f>J101+K101</f>
        <v>70200</v>
      </c>
      <c r="M101" s="8">
        <v>54000</v>
      </c>
      <c r="N101" s="9">
        <v>0</v>
      </c>
      <c r="O101" s="8">
        <f>M101+N101</f>
        <v>54000</v>
      </c>
      <c r="P101" s="8">
        <v>64800</v>
      </c>
      <c r="Q101" s="9">
        <v>0</v>
      </c>
      <c r="R101" s="10">
        <f>P101+Q101</f>
        <v>64800</v>
      </c>
      <c r="S101" s="52">
        <f>ROUND(MIN(I101,L101,R101,O101),0)</f>
        <v>48285</v>
      </c>
      <c r="T101" s="52">
        <f>ROUND(AVERAGE(I101,L101,R101,O101),0)</f>
        <v>59321</v>
      </c>
      <c r="U101" s="52">
        <f>ROUND(GEOMEAN(I101,L101,R101,O101),0)</f>
        <v>58685</v>
      </c>
      <c r="V101" s="52">
        <f>ROUND(STDEVA(I101,L101,R101,O101),0)</f>
        <v>9975</v>
      </c>
      <c r="W101" s="53">
        <f t="shared" si="5"/>
        <v>0.17721734685183607</v>
      </c>
      <c r="X101" s="54" t="s">
        <v>31</v>
      </c>
      <c r="Y101" s="55">
        <v>1</v>
      </c>
      <c r="Z101" s="52">
        <f t="shared" si="6"/>
        <v>58685</v>
      </c>
    </row>
    <row r="102" spans="1:26" ht="56.25" x14ac:dyDescent="0.2">
      <c r="A102" s="61">
        <v>85</v>
      </c>
      <c r="B102" s="61">
        <v>3526201</v>
      </c>
      <c r="C102" s="61" t="s">
        <v>174</v>
      </c>
      <c r="D102" s="72" t="s">
        <v>175</v>
      </c>
      <c r="E102" s="63" t="s">
        <v>45</v>
      </c>
      <c r="F102" s="63">
        <v>1</v>
      </c>
      <c r="G102" s="61">
        <v>42121606</v>
      </c>
      <c r="H102" s="64">
        <v>19597.62</v>
      </c>
      <c r="I102" s="49">
        <f t="shared" si="4"/>
        <v>19913</v>
      </c>
      <c r="J102" s="50">
        <v>29900</v>
      </c>
      <c r="K102" s="51">
        <v>0</v>
      </c>
      <c r="L102" s="8">
        <f>J102+K102</f>
        <v>29900</v>
      </c>
      <c r="M102" s="8">
        <v>23000</v>
      </c>
      <c r="N102" s="9">
        <v>0</v>
      </c>
      <c r="O102" s="8">
        <f>M102+N102</f>
        <v>23000</v>
      </c>
      <c r="P102" s="8">
        <v>27600</v>
      </c>
      <c r="Q102" s="9">
        <v>0</v>
      </c>
      <c r="R102" s="10">
        <f>P102+Q102</f>
        <v>27600</v>
      </c>
      <c r="S102" s="52">
        <f>ROUND(MIN(I102,L102,R102,O102),0)</f>
        <v>19913</v>
      </c>
      <c r="T102" s="52">
        <f>ROUND(AVERAGE(I102,L102,R102,O102),0)</f>
        <v>25103</v>
      </c>
      <c r="U102" s="52">
        <f>ROUND(GEOMEAN(I102,L102,R102,O102),0)</f>
        <v>24795</v>
      </c>
      <c r="V102" s="52">
        <f>ROUND(STDEVA(I102,L102,R102,O102),0)</f>
        <v>4495</v>
      </c>
      <c r="W102" s="53">
        <f t="shared" si="5"/>
        <v>0.19689453518854608</v>
      </c>
      <c r="X102" s="54" t="s">
        <v>31</v>
      </c>
      <c r="Y102" s="55">
        <v>1</v>
      </c>
      <c r="Z102" s="52">
        <f t="shared" si="6"/>
        <v>24795</v>
      </c>
    </row>
    <row r="103" spans="1:26" ht="101.25" x14ac:dyDescent="0.2">
      <c r="A103" s="61">
        <v>86</v>
      </c>
      <c r="B103" s="61">
        <v>3527013</v>
      </c>
      <c r="C103" s="61" t="s">
        <v>176</v>
      </c>
      <c r="D103" s="72" t="s">
        <v>177</v>
      </c>
      <c r="E103" s="63" t="s">
        <v>178</v>
      </c>
      <c r="F103" s="63">
        <v>1</v>
      </c>
      <c r="G103" s="61">
        <v>42121606</v>
      </c>
      <c r="H103" s="64">
        <v>49500</v>
      </c>
      <c r="I103" s="49">
        <f t="shared" si="4"/>
        <v>50297</v>
      </c>
      <c r="J103" s="50">
        <v>70200</v>
      </c>
      <c r="K103" s="51">
        <v>0</v>
      </c>
      <c r="L103" s="8">
        <f>J103+K103</f>
        <v>70200</v>
      </c>
      <c r="M103" s="8">
        <v>54000</v>
      </c>
      <c r="N103" s="9">
        <v>0</v>
      </c>
      <c r="O103" s="8">
        <f>M103+N103</f>
        <v>54000</v>
      </c>
      <c r="P103" s="8">
        <v>64800</v>
      </c>
      <c r="Q103" s="9">
        <v>0</v>
      </c>
      <c r="R103" s="10">
        <f>P103+Q103</f>
        <v>64800</v>
      </c>
      <c r="S103" s="52">
        <f>ROUND(MIN(I103,L103,R103,O103),0)</f>
        <v>50297</v>
      </c>
      <c r="T103" s="52">
        <f>ROUND(AVERAGE(I103,L103,R103,O103),0)</f>
        <v>59824</v>
      </c>
      <c r="U103" s="52">
        <f>ROUND(GEOMEAN(I103,L103,R103,O103),0)</f>
        <v>59287</v>
      </c>
      <c r="V103" s="52">
        <f>ROUND(STDEVA(I103,L103,R103,O103),0)</f>
        <v>9258</v>
      </c>
      <c r="W103" s="53">
        <f t="shared" si="5"/>
        <v>0.15163526574122488</v>
      </c>
      <c r="X103" s="54" t="s">
        <v>31</v>
      </c>
      <c r="Y103" s="55">
        <v>1</v>
      </c>
      <c r="Z103" s="52">
        <f t="shared" si="6"/>
        <v>59287</v>
      </c>
    </row>
    <row r="104" spans="1:26" ht="112.5" x14ac:dyDescent="0.2">
      <c r="A104" s="61">
        <v>87</v>
      </c>
      <c r="B104" s="61">
        <v>3527012</v>
      </c>
      <c r="C104" s="61" t="s">
        <v>176</v>
      </c>
      <c r="D104" s="72" t="s">
        <v>179</v>
      </c>
      <c r="E104" s="63" t="s">
        <v>52</v>
      </c>
      <c r="F104" s="63">
        <v>1</v>
      </c>
      <c r="G104" s="61">
        <v>42121606</v>
      </c>
      <c r="H104" s="64">
        <v>99000</v>
      </c>
      <c r="I104" s="49">
        <f t="shared" si="4"/>
        <v>100594</v>
      </c>
      <c r="J104" s="50">
        <v>157300</v>
      </c>
      <c r="K104" s="51">
        <v>0</v>
      </c>
      <c r="L104" s="8">
        <f>J104+K104</f>
        <v>157300</v>
      </c>
      <c r="M104" s="8">
        <v>121000</v>
      </c>
      <c r="N104" s="9">
        <v>0</v>
      </c>
      <c r="O104" s="8">
        <f>M104+N104</f>
        <v>121000</v>
      </c>
      <c r="P104" s="8">
        <v>145200</v>
      </c>
      <c r="Q104" s="9">
        <v>0</v>
      </c>
      <c r="R104" s="10">
        <f>P104+Q104</f>
        <v>145200</v>
      </c>
      <c r="S104" s="52">
        <f>ROUND(MIN(I104,L104,R104,O104),0)</f>
        <v>100594</v>
      </c>
      <c r="T104" s="52">
        <f>ROUND(AVERAGE(I104,L104,R104,O104),0)</f>
        <v>131024</v>
      </c>
      <c r="U104" s="52">
        <f>ROUND(GEOMEAN(I104,L104,R104,O104),0)</f>
        <v>129126</v>
      </c>
      <c r="V104" s="52">
        <f>ROUND(STDEVA(I104,L104,R104,O104),0)</f>
        <v>25284</v>
      </c>
      <c r="W104" s="53">
        <f t="shared" si="5"/>
        <v>0.22096247076498923</v>
      </c>
      <c r="X104" s="54" t="s">
        <v>31</v>
      </c>
      <c r="Y104" s="55">
        <v>1</v>
      </c>
      <c r="Z104" s="52">
        <f t="shared" si="6"/>
        <v>129126</v>
      </c>
    </row>
    <row r="105" spans="1:26" ht="101.25" x14ac:dyDescent="0.2">
      <c r="A105" s="61">
        <v>88</v>
      </c>
      <c r="B105" s="61">
        <v>3526201</v>
      </c>
      <c r="C105" s="63" t="s">
        <v>180</v>
      </c>
      <c r="D105" s="72" t="s">
        <v>181</v>
      </c>
      <c r="E105" s="63" t="s">
        <v>45</v>
      </c>
      <c r="F105" s="63">
        <v>1</v>
      </c>
      <c r="G105" s="61">
        <v>42121607</v>
      </c>
      <c r="H105" s="64">
        <v>37620</v>
      </c>
      <c r="I105" s="49">
        <f t="shared" si="4"/>
        <v>38226</v>
      </c>
      <c r="J105" s="50">
        <v>49400</v>
      </c>
      <c r="K105" s="51">
        <v>0</v>
      </c>
      <c r="L105" s="8">
        <f>J105+K105</f>
        <v>49400</v>
      </c>
      <c r="M105" s="8">
        <v>38000</v>
      </c>
      <c r="N105" s="9">
        <v>0</v>
      </c>
      <c r="O105" s="8">
        <f>M105+N105</f>
        <v>38000</v>
      </c>
      <c r="P105" s="8">
        <v>45600</v>
      </c>
      <c r="Q105" s="9">
        <v>0</v>
      </c>
      <c r="R105" s="10">
        <f>P105+Q105</f>
        <v>45600</v>
      </c>
      <c r="S105" s="52">
        <f>ROUND(MIN(I105,L105,R105,O105),0)</f>
        <v>38000</v>
      </c>
      <c r="T105" s="52">
        <f>ROUND(AVERAGE(I105,L105,R105,O105),0)</f>
        <v>42807</v>
      </c>
      <c r="U105" s="52">
        <f>ROUND(GEOMEAN(I105,L105,R105,O105),0)</f>
        <v>42531</v>
      </c>
      <c r="V105" s="52">
        <f>ROUND(STDEVA(I105,L105,R105,O105),0)</f>
        <v>5638</v>
      </c>
      <c r="W105" s="53">
        <f t="shared" si="5"/>
        <v>0.10653405751099199</v>
      </c>
      <c r="X105" s="54" t="s">
        <v>31</v>
      </c>
      <c r="Y105" s="55">
        <v>1</v>
      </c>
      <c r="Z105" s="52">
        <f t="shared" si="6"/>
        <v>42531</v>
      </c>
    </row>
    <row r="106" spans="1:26" ht="67.5" x14ac:dyDescent="0.2">
      <c r="A106" s="61">
        <v>89</v>
      </c>
      <c r="B106" s="61">
        <v>3526201</v>
      </c>
      <c r="C106" s="61" t="s">
        <v>182</v>
      </c>
      <c r="D106" s="72" t="s">
        <v>183</v>
      </c>
      <c r="E106" s="63" t="s">
        <v>52</v>
      </c>
      <c r="F106" s="63">
        <v>1</v>
      </c>
      <c r="G106" s="61">
        <v>42121608</v>
      </c>
      <c r="H106" s="64">
        <v>30182.15</v>
      </c>
      <c r="I106" s="49">
        <f t="shared" si="4"/>
        <v>30668</v>
      </c>
      <c r="J106" s="50">
        <v>46800</v>
      </c>
      <c r="K106" s="51">
        <v>0</v>
      </c>
      <c r="L106" s="8">
        <f>J106+K106</f>
        <v>46800</v>
      </c>
      <c r="M106" s="8">
        <v>36000</v>
      </c>
      <c r="N106" s="9">
        <v>0</v>
      </c>
      <c r="O106" s="8">
        <f>M106+N106</f>
        <v>36000</v>
      </c>
      <c r="P106" s="8">
        <v>43200</v>
      </c>
      <c r="Q106" s="9">
        <v>0</v>
      </c>
      <c r="R106" s="10">
        <f>P106+Q106</f>
        <v>43200</v>
      </c>
      <c r="S106" s="52">
        <f>ROUND(MIN(I106,L106,R106,O106),0)</f>
        <v>30668</v>
      </c>
      <c r="T106" s="52">
        <f>ROUND(AVERAGE(I106,L106,R106,O106),0)</f>
        <v>39167</v>
      </c>
      <c r="U106" s="52">
        <f>ROUND(GEOMEAN(I106,L106,R106,O106),0)</f>
        <v>38653</v>
      </c>
      <c r="V106" s="52">
        <f>ROUND(STDEVA(I106,L106,R106,O106),0)</f>
        <v>7229</v>
      </c>
      <c r="W106" s="53">
        <f t="shared" si="5"/>
        <v>0.20658163661294079</v>
      </c>
      <c r="X106" s="54" t="s">
        <v>31</v>
      </c>
      <c r="Y106" s="55">
        <v>1</v>
      </c>
      <c r="Z106" s="52">
        <f t="shared" si="6"/>
        <v>38653</v>
      </c>
    </row>
    <row r="107" spans="1:26" x14ac:dyDescent="0.2">
      <c r="A107" s="79" t="s">
        <v>184</v>
      </c>
      <c r="B107" s="79"/>
      <c r="C107" s="79"/>
      <c r="D107" s="79"/>
      <c r="E107" s="79"/>
      <c r="F107" s="79"/>
      <c r="G107" s="79"/>
      <c r="H107" s="6"/>
      <c r="I107" s="49"/>
      <c r="J107" s="6"/>
      <c r="K107" s="7"/>
      <c r="L107" s="8"/>
      <c r="M107" s="8"/>
      <c r="N107" s="9"/>
      <c r="O107" s="8"/>
      <c r="P107" s="8"/>
      <c r="Q107" s="9"/>
      <c r="R107" s="10"/>
      <c r="S107" s="52"/>
      <c r="T107" s="52"/>
      <c r="U107" s="52"/>
      <c r="V107" s="52"/>
      <c r="W107" s="53"/>
      <c r="X107" s="54"/>
      <c r="Y107" s="55"/>
      <c r="Z107" s="52"/>
    </row>
    <row r="108" spans="1:26" x14ac:dyDescent="0.2">
      <c r="A108" s="13" t="s">
        <v>2</v>
      </c>
      <c r="B108" s="13"/>
      <c r="C108" s="13"/>
      <c r="D108" s="13"/>
      <c r="E108" s="14" t="s">
        <v>3</v>
      </c>
      <c r="F108" s="15"/>
      <c r="G108" s="15"/>
      <c r="H108" s="16"/>
      <c r="I108" s="49"/>
      <c r="J108" s="16"/>
      <c r="K108" s="17"/>
      <c r="L108" s="8"/>
      <c r="M108" s="8"/>
      <c r="N108" s="9"/>
      <c r="O108" s="8"/>
      <c r="P108" s="8"/>
      <c r="Q108" s="9"/>
      <c r="R108" s="10"/>
      <c r="S108" s="52"/>
      <c r="T108" s="52"/>
      <c r="U108" s="52"/>
      <c r="V108" s="52"/>
      <c r="W108" s="53"/>
      <c r="X108" s="54"/>
      <c r="Y108" s="55"/>
      <c r="Z108" s="52"/>
    </row>
    <row r="109" spans="1:26" ht="45" x14ac:dyDescent="0.2">
      <c r="A109" s="18" t="s">
        <v>185</v>
      </c>
      <c r="B109" s="18"/>
      <c r="C109" s="18"/>
      <c r="D109" s="18"/>
      <c r="E109" s="80" t="s">
        <v>186</v>
      </c>
      <c r="F109" s="81"/>
      <c r="G109" s="81"/>
      <c r="H109" s="82"/>
      <c r="I109" s="49"/>
      <c r="J109" s="82"/>
      <c r="K109" s="83"/>
      <c r="L109" s="8"/>
      <c r="M109" s="8"/>
      <c r="N109" s="9"/>
      <c r="O109" s="8"/>
      <c r="P109" s="8"/>
      <c r="Q109" s="9"/>
      <c r="R109" s="10"/>
      <c r="S109" s="52"/>
      <c r="T109" s="52"/>
      <c r="U109" s="52"/>
      <c r="V109" s="52"/>
      <c r="W109" s="53"/>
      <c r="X109" s="54"/>
      <c r="Y109" s="31" t="s">
        <v>10</v>
      </c>
      <c r="Z109" s="32"/>
    </row>
    <row r="110" spans="1:26" ht="56.25" x14ac:dyDescent="0.2">
      <c r="A110" s="33" t="s">
        <v>11</v>
      </c>
      <c r="B110" s="34" t="s">
        <v>12</v>
      </c>
      <c r="C110" s="59" t="s">
        <v>42</v>
      </c>
      <c r="D110" s="59"/>
      <c r="E110" s="34" t="s">
        <v>14</v>
      </c>
      <c r="F110" s="14" t="s">
        <v>15</v>
      </c>
      <c r="G110" s="14" t="s">
        <v>16</v>
      </c>
      <c r="H110" s="36"/>
      <c r="I110" s="49"/>
      <c r="J110" s="36"/>
      <c r="K110" s="60"/>
      <c r="L110" s="8"/>
      <c r="M110" s="8"/>
      <c r="N110" s="9"/>
      <c r="O110" s="8"/>
      <c r="P110" s="8"/>
      <c r="Q110" s="9"/>
      <c r="R110" s="10"/>
      <c r="S110" s="52"/>
      <c r="T110" s="52"/>
      <c r="U110" s="52"/>
      <c r="V110" s="52"/>
      <c r="W110" s="53"/>
      <c r="X110" s="54"/>
      <c r="Y110" s="42" t="s">
        <v>26</v>
      </c>
      <c r="Z110" s="43" t="s">
        <v>27</v>
      </c>
    </row>
    <row r="111" spans="1:26" ht="67.5" x14ac:dyDescent="0.2">
      <c r="A111" s="47">
        <v>1</v>
      </c>
      <c r="B111" s="84">
        <v>4815006</v>
      </c>
      <c r="C111" s="44" t="s">
        <v>187</v>
      </c>
      <c r="D111" s="85" t="s">
        <v>188</v>
      </c>
      <c r="E111" s="44" t="s">
        <v>189</v>
      </c>
      <c r="F111" s="44">
        <v>1</v>
      </c>
      <c r="G111" s="86">
        <v>42121606</v>
      </c>
      <c r="H111" s="87">
        <v>12580.36</v>
      </c>
      <c r="I111" s="49">
        <f t="shared" si="4"/>
        <v>12783</v>
      </c>
      <c r="J111" s="50">
        <v>16900</v>
      </c>
      <c r="K111" s="51">
        <v>0</v>
      </c>
      <c r="L111" s="8">
        <f>J111+K111</f>
        <v>16900</v>
      </c>
      <c r="M111" s="8">
        <v>13000</v>
      </c>
      <c r="N111" s="9">
        <v>0</v>
      </c>
      <c r="O111" s="8">
        <f>M111+N111</f>
        <v>13000</v>
      </c>
      <c r="P111" s="8">
        <v>15600</v>
      </c>
      <c r="Q111" s="9">
        <v>0</v>
      </c>
      <c r="R111" s="10">
        <f>P111+Q111</f>
        <v>15600</v>
      </c>
      <c r="S111" s="52">
        <f>ROUND(MIN(I111,L111,R111,O111),0)</f>
        <v>12783</v>
      </c>
      <c r="T111" s="52">
        <f>ROUND(AVERAGE(I111,L111,R111,O111),0)</f>
        <v>14571</v>
      </c>
      <c r="U111" s="52">
        <f>ROUND(GEOMEAN(I111,L111,R111,O111),0)</f>
        <v>14468</v>
      </c>
      <c r="V111" s="52">
        <f>ROUND(STDEVA(I111,L111,R111,O111),0)</f>
        <v>2012</v>
      </c>
      <c r="W111" s="53">
        <f t="shared" si="5"/>
        <v>0.11646392037600221</v>
      </c>
      <c r="X111" s="54" t="s">
        <v>31</v>
      </c>
      <c r="Y111" s="55">
        <v>1</v>
      </c>
      <c r="Z111" s="52">
        <f t="shared" si="6"/>
        <v>14468</v>
      </c>
    </row>
    <row r="112" spans="1:26" ht="78.75" x14ac:dyDescent="0.2">
      <c r="A112" s="47">
        <v>2</v>
      </c>
      <c r="B112" s="84">
        <v>4815008</v>
      </c>
      <c r="C112" s="44" t="s">
        <v>190</v>
      </c>
      <c r="D112" s="85" t="s">
        <v>191</v>
      </c>
      <c r="E112" s="44" t="s">
        <v>189</v>
      </c>
      <c r="F112" s="44">
        <v>1</v>
      </c>
      <c r="G112" s="86">
        <v>42121507</v>
      </c>
      <c r="H112" s="87">
        <v>7933.63</v>
      </c>
      <c r="I112" s="49">
        <f t="shared" si="4"/>
        <v>8061</v>
      </c>
      <c r="J112" s="50">
        <v>11960</v>
      </c>
      <c r="K112" s="51">
        <v>0</v>
      </c>
      <c r="L112" s="8">
        <f>J112+K112</f>
        <v>11960</v>
      </c>
      <c r="M112" s="8">
        <v>9200</v>
      </c>
      <c r="N112" s="9">
        <v>0</v>
      </c>
      <c r="O112" s="8">
        <f>M112+N112</f>
        <v>9200</v>
      </c>
      <c r="P112" s="8">
        <v>11040</v>
      </c>
      <c r="Q112" s="9">
        <v>0</v>
      </c>
      <c r="R112" s="10">
        <f>P112+Q112</f>
        <v>11040</v>
      </c>
      <c r="S112" s="52">
        <f>ROUND(MIN(I112,L112,R112,O112),0)</f>
        <v>8061</v>
      </c>
      <c r="T112" s="52">
        <f>ROUND(AVERAGE(I112,L112,R112,O112),0)</f>
        <v>10065</v>
      </c>
      <c r="U112" s="52">
        <f>ROUND(GEOMEAN(I112,L112,R112,O112),0)</f>
        <v>9948</v>
      </c>
      <c r="V112" s="52">
        <f>ROUND(STDEVA(I112,L112,R112,O112),0)</f>
        <v>1761</v>
      </c>
      <c r="W112" s="53">
        <f t="shared" si="5"/>
        <v>0.18968636911942099</v>
      </c>
      <c r="X112" s="54" t="s">
        <v>31</v>
      </c>
      <c r="Y112" s="55">
        <v>1</v>
      </c>
      <c r="Z112" s="52">
        <f t="shared" si="6"/>
        <v>9948</v>
      </c>
    </row>
    <row r="113" spans="1:26" ht="33.75" x14ac:dyDescent="0.2">
      <c r="A113" s="47">
        <v>3</v>
      </c>
      <c r="B113" s="84">
        <v>48150</v>
      </c>
      <c r="C113" s="44" t="s">
        <v>192</v>
      </c>
      <c r="D113" s="85" t="s">
        <v>193</v>
      </c>
      <c r="E113" s="44" t="s">
        <v>189</v>
      </c>
      <c r="F113" s="44">
        <v>1</v>
      </c>
      <c r="G113" s="86">
        <v>42121507</v>
      </c>
      <c r="H113" s="87">
        <v>44576.84</v>
      </c>
      <c r="I113" s="49">
        <f t="shared" si="4"/>
        <v>45295</v>
      </c>
      <c r="J113" s="50">
        <v>61880</v>
      </c>
      <c r="K113" s="51">
        <v>0</v>
      </c>
      <c r="L113" s="8">
        <f>J113+K113</f>
        <v>61880</v>
      </c>
      <c r="M113" s="88">
        <v>40000</v>
      </c>
      <c r="N113" s="89">
        <f>M113*19%</f>
        <v>7600</v>
      </c>
      <c r="O113" s="90">
        <f>M113+N113</f>
        <v>47600</v>
      </c>
      <c r="P113" s="8">
        <v>57120</v>
      </c>
      <c r="Q113" s="9">
        <v>0</v>
      </c>
      <c r="R113" s="10">
        <f>P113+Q113</f>
        <v>57120</v>
      </c>
      <c r="S113" s="52">
        <f>ROUND(MIN(I113,L113,R113,O113),0)</f>
        <v>45295</v>
      </c>
      <c r="T113" s="52">
        <f>ROUND(AVERAGE(I113,L113,R113,O113),0)</f>
        <v>52974</v>
      </c>
      <c r="U113" s="52">
        <f>ROUND(GEOMEAN(I113,L113,R113,O113),0)</f>
        <v>52541</v>
      </c>
      <c r="V113" s="52">
        <f>ROUND(STDEVA(I113,L113,R113,O113),0)</f>
        <v>7839</v>
      </c>
      <c r="W113" s="53">
        <f t="shared" si="5"/>
        <v>0.13791134542547726</v>
      </c>
      <c r="X113" s="54" t="s">
        <v>31</v>
      </c>
      <c r="Y113" s="55">
        <v>1</v>
      </c>
      <c r="Z113" s="52">
        <f t="shared" si="6"/>
        <v>52541</v>
      </c>
    </row>
    <row r="114" spans="1:26" ht="45" x14ac:dyDescent="0.2">
      <c r="A114" s="47">
        <v>4</v>
      </c>
      <c r="B114" s="84">
        <v>4815015</v>
      </c>
      <c r="C114" s="44" t="s">
        <v>194</v>
      </c>
      <c r="D114" s="85" t="s">
        <v>195</v>
      </c>
      <c r="E114" s="44" t="s">
        <v>189</v>
      </c>
      <c r="F114" s="44">
        <v>1</v>
      </c>
      <c r="G114" s="86">
        <v>42121600</v>
      </c>
      <c r="H114" s="87">
        <v>38883.71</v>
      </c>
      <c r="I114" s="49">
        <f t="shared" si="4"/>
        <v>39510</v>
      </c>
      <c r="J114" s="50">
        <v>54600</v>
      </c>
      <c r="K114" s="51">
        <v>0</v>
      </c>
      <c r="L114" s="8">
        <f>J114+K114</f>
        <v>54600</v>
      </c>
      <c r="M114" s="8">
        <v>42000</v>
      </c>
      <c r="N114" s="9">
        <v>0</v>
      </c>
      <c r="O114" s="8">
        <f>M114+N114</f>
        <v>42000</v>
      </c>
      <c r="P114" s="8">
        <v>50400</v>
      </c>
      <c r="Q114" s="9">
        <v>0</v>
      </c>
      <c r="R114" s="10">
        <f>P114+Q114</f>
        <v>50400</v>
      </c>
      <c r="S114" s="52">
        <f>ROUND(MIN(I114,L114,R114,O114),0)</f>
        <v>39510</v>
      </c>
      <c r="T114" s="52">
        <f>ROUND(AVERAGE(I114,L114,R114,O114),0)</f>
        <v>46628</v>
      </c>
      <c r="U114" s="52">
        <f>ROUND(GEOMEAN(I114,L114,R114,O114),0)</f>
        <v>46227</v>
      </c>
      <c r="V114" s="52">
        <f>ROUND(STDEVA(I114,L114,R114,O114),0)</f>
        <v>7068</v>
      </c>
      <c r="W114" s="53">
        <f t="shared" si="5"/>
        <v>0.14530469206308003</v>
      </c>
      <c r="X114" s="54" t="s">
        <v>31</v>
      </c>
      <c r="Y114" s="55">
        <v>1</v>
      </c>
      <c r="Z114" s="52">
        <f t="shared" si="6"/>
        <v>46227</v>
      </c>
    </row>
    <row r="115" spans="1:26" ht="45" x14ac:dyDescent="0.2">
      <c r="A115" s="47">
        <v>5</v>
      </c>
      <c r="B115" s="84">
        <v>4815015</v>
      </c>
      <c r="C115" s="44" t="s">
        <v>194</v>
      </c>
      <c r="D115" s="85" t="s">
        <v>196</v>
      </c>
      <c r="E115" s="44" t="s">
        <v>189</v>
      </c>
      <c r="F115" s="44">
        <v>1</v>
      </c>
      <c r="G115" s="86">
        <v>42142600</v>
      </c>
      <c r="H115" s="87">
        <v>43589.7</v>
      </c>
      <c r="I115" s="49">
        <f t="shared" si="4"/>
        <v>44291</v>
      </c>
      <c r="J115" s="50">
        <v>58500</v>
      </c>
      <c r="K115" s="51">
        <v>0</v>
      </c>
      <c r="L115" s="8">
        <f>J115+K115</f>
        <v>58500</v>
      </c>
      <c r="M115" s="8">
        <v>45000</v>
      </c>
      <c r="N115" s="9">
        <v>0</v>
      </c>
      <c r="O115" s="8">
        <f>M115+N115</f>
        <v>45000</v>
      </c>
      <c r="P115" s="8">
        <v>54000</v>
      </c>
      <c r="Q115" s="9">
        <v>0</v>
      </c>
      <c r="R115" s="10">
        <f>P115+Q115</f>
        <v>54000</v>
      </c>
      <c r="S115" s="52">
        <f>ROUND(MIN(I115,L115,R115,O115),0)</f>
        <v>44291</v>
      </c>
      <c r="T115" s="52">
        <f>ROUND(AVERAGE(I115,L115,R115,O115),0)</f>
        <v>50448</v>
      </c>
      <c r="U115" s="52">
        <f>ROUND(GEOMEAN(I115,L115,R115,O115),0)</f>
        <v>50092</v>
      </c>
      <c r="V115" s="52">
        <f>ROUND(STDEVA(I115,L115,R115,O115),0)</f>
        <v>6953</v>
      </c>
      <c r="W115" s="53">
        <f t="shared" si="5"/>
        <v>0.11580691527589236</v>
      </c>
      <c r="X115" s="54" t="s">
        <v>31</v>
      </c>
      <c r="Y115" s="55">
        <v>1</v>
      </c>
      <c r="Z115" s="52">
        <f t="shared" si="6"/>
        <v>50092</v>
      </c>
    </row>
    <row r="116" spans="1:26" ht="45" x14ac:dyDescent="0.2">
      <c r="A116" s="47">
        <v>6</v>
      </c>
      <c r="B116" s="84">
        <v>4815015</v>
      </c>
      <c r="C116" s="44" t="s">
        <v>194</v>
      </c>
      <c r="D116" s="85" t="s">
        <v>197</v>
      </c>
      <c r="E116" s="44" t="s">
        <v>189</v>
      </c>
      <c r="F116" s="44">
        <v>1</v>
      </c>
      <c r="G116" s="86">
        <v>42142600</v>
      </c>
      <c r="H116" s="87">
        <v>36376.449999999997</v>
      </c>
      <c r="I116" s="49">
        <f t="shared" si="4"/>
        <v>36962</v>
      </c>
      <c r="J116" s="50">
        <v>61100</v>
      </c>
      <c r="K116" s="51">
        <v>0</v>
      </c>
      <c r="L116" s="8">
        <f>J116+K116</f>
        <v>61100</v>
      </c>
      <c r="M116" s="8">
        <v>47000</v>
      </c>
      <c r="N116" s="9">
        <v>0</v>
      </c>
      <c r="O116" s="8">
        <f>M116+N116</f>
        <v>47000</v>
      </c>
      <c r="P116" s="8">
        <v>56400</v>
      </c>
      <c r="Q116" s="9">
        <v>0</v>
      </c>
      <c r="R116" s="10">
        <f>P116+Q116</f>
        <v>56400</v>
      </c>
      <c r="S116" s="52">
        <f>ROUND(MIN(I116,L116,R116,O116),0)</f>
        <v>36962</v>
      </c>
      <c r="T116" s="52">
        <f>ROUND(AVERAGE(I116,L116,R116,O116),0)</f>
        <v>50366</v>
      </c>
      <c r="U116" s="52">
        <f>ROUND(GEOMEAN(I116,L116,R116,O116),0)</f>
        <v>49464</v>
      </c>
      <c r="V116" s="52">
        <f>ROUND(STDEVA(I116,L116,R116,O116),0)</f>
        <v>10687</v>
      </c>
      <c r="W116" s="53">
        <f t="shared" si="5"/>
        <v>0.2527494743651949</v>
      </c>
      <c r="X116" s="54" t="s">
        <v>31</v>
      </c>
      <c r="Y116" s="55">
        <v>1</v>
      </c>
      <c r="Z116" s="52">
        <f t="shared" si="6"/>
        <v>49464</v>
      </c>
    </row>
    <row r="117" spans="1:26" ht="45" x14ac:dyDescent="0.2">
      <c r="A117" s="47">
        <v>7</v>
      </c>
      <c r="B117" s="84">
        <v>4815015</v>
      </c>
      <c r="C117" s="44" t="s">
        <v>194</v>
      </c>
      <c r="D117" s="85" t="s">
        <v>198</v>
      </c>
      <c r="E117" s="44" t="s">
        <v>189</v>
      </c>
      <c r="F117" s="44">
        <v>1</v>
      </c>
      <c r="G117" s="86">
        <v>42142600</v>
      </c>
      <c r="H117" s="87">
        <v>38318.120000000003</v>
      </c>
      <c r="I117" s="49">
        <f t="shared" si="4"/>
        <v>38935</v>
      </c>
      <c r="J117" s="50">
        <v>49400</v>
      </c>
      <c r="K117" s="51">
        <v>0</v>
      </c>
      <c r="L117" s="8">
        <f>J117+K117</f>
        <v>49400</v>
      </c>
      <c r="M117" s="8">
        <v>38000</v>
      </c>
      <c r="N117" s="9">
        <v>0</v>
      </c>
      <c r="O117" s="8">
        <f>M117+N117</f>
        <v>38000</v>
      </c>
      <c r="P117" s="8">
        <v>45600</v>
      </c>
      <c r="Q117" s="9">
        <v>0</v>
      </c>
      <c r="R117" s="10">
        <f>P117+Q117</f>
        <v>45600</v>
      </c>
      <c r="S117" s="52">
        <f>ROUND(MIN(I117,L117,R117,O117),0)</f>
        <v>38000</v>
      </c>
      <c r="T117" s="52">
        <f>ROUND(AVERAGE(I117,L117,R117,O117),0)</f>
        <v>42984</v>
      </c>
      <c r="U117" s="52">
        <f>ROUND(GEOMEAN(I117,L117,R117,O117),0)</f>
        <v>42727</v>
      </c>
      <c r="V117" s="52">
        <f>ROUND(STDEVA(I117,L117,R117,O117),0)</f>
        <v>5454</v>
      </c>
      <c r="W117" s="53">
        <f t="shared" si="5"/>
        <v>0.11063262105928336</v>
      </c>
      <c r="X117" s="54" t="s">
        <v>31</v>
      </c>
      <c r="Y117" s="55">
        <v>1</v>
      </c>
      <c r="Z117" s="52">
        <f t="shared" si="6"/>
        <v>42727</v>
      </c>
    </row>
    <row r="118" spans="1:26" ht="45" x14ac:dyDescent="0.2">
      <c r="A118" s="47">
        <v>8</v>
      </c>
      <c r="B118" s="84">
        <v>4815015</v>
      </c>
      <c r="C118" s="44" t="s">
        <v>194</v>
      </c>
      <c r="D118" s="85" t="s">
        <v>199</v>
      </c>
      <c r="E118" s="44" t="s">
        <v>189</v>
      </c>
      <c r="F118" s="44">
        <v>1</v>
      </c>
      <c r="G118" s="86">
        <v>42142600</v>
      </c>
      <c r="H118" s="87">
        <v>31224.35</v>
      </c>
      <c r="I118" s="49">
        <f t="shared" si="4"/>
        <v>31727</v>
      </c>
      <c r="J118" s="50">
        <v>52000</v>
      </c>
      <c r="K118" s="51">
        <v>0</v>
      </c>
      <c r="L118" s="8">
        <f>J118+K118</f>
        <v>52000</v>
      </c>
      <c r="M118" s="8">
        <v>40000</v>
      </c>
      <c r="N118" s="9">
        <v>0</v>
      </c>
      <c r="O118" s="8">
        <f>M118+N118</f>
        <v>40000</v>
      </c>
      <c r="P118" s="8">
        <v>48000</v>
      </c>
      <c r="Q118" s="9">
        <v>0</v>
      </c>
      <c r="R118" s="10">
        <f>P118+Q118</f>
        <v>48000</v>
      </c>
      <c r="S118" s="52">
        <f>ROUND(MIN(I118,L118,R118,O118),0)</f>
        <v>31727</v>
      </c>
      <c r="T118" s="52">
        <f>ROUND(AVERAGE(I118,L118,R118,O118),0)</f>
        <v>42932</v>
      </c>
      <c r="U118" s="52">
        <f>ROUND(GEOMEAN(I118,L118,R118,O118),0)</f>
        <v>42187</v>
      </c>
      <c r="V118" s="52">
        <f>ROUND(STDEVA(I118,L118,R118,O118),0)</f>
        <v>8983</v>
      </c>
      <c r="W118" s="53">
        <f t="shared" si="5"/>
        <v>0.24794367933249578</v>
      </c>
      <c r="X118" s="54" t="s">
        <v>31</v>
      </c>
      <c r="Y118" s="55">
        <v>1</v>
      </c>
      <c r="Z118" s="52">
        <f t="shared" si="6"/>
        <v>42187</v>
      </c>
    </row>
    <row r="119" spans="1:26" ht="22.5" x14ac:dyDescent="0.2">
      <c r="A119" s="47">
        <v>9</v>
      </c>
      <c r="B119" s="91" t="s">
        <v>200</v>
      </c>
      <c r="C119" s="92" t="s">
        <v>201</v>
      </c>
      <c r="D119" s="93" t="s">
        <v>202</v>
      </c>
      <c r="E119" s="92" t="s">
        <v>189</v>
      </c>
      <c r="F119" s="92">
        <v>1</v>
      </c>
      <c r="G119" s="94">
        <v>42142600</v>
      </c>
      <c r="H119" s="87">
        <v>4787.8599999999997</v>
      </c>
      <c r="I119" s="49">
        <f t="shared" si="4"/>
        <v>4865</v>
      </c>
      <c r="J119" s="50"/>
      <c r="K119" s="51"/>
      <c r="L119" s="8">
        <v>7800</v>
      </c>
      <c r="M119" s="8"/>
      <c r="N119" s="9"/>
      <c r="O119" s="8">
        <v>6000</v>
      </c>
      <c r="P119" s="8"/>
      <c r="Q119" s="9"/>
      <c r="R119" s="10">
        <v>7200</v>
      </c>
      <c r="S119" s="52">
        <f>ROUND(MIN(I119,L119,R119,O119),0)</f>
        <v>4865</v>
      </c>
      <c r="T119" s="52">
        <f>ROUND(AVERAGE(I119,L119,R119,O119),0)</f>
        <v>6466</v>
      </c>
      <c r="U119" s="52">
        <f>ROUND(GEOMEAN(I119,L119,R119,O119),0)</f>
        <v>6363</v>
      </c>
      <c r="V119" s="52">
        <f>ROUND(STDEVA(I119,L119,R119,O119),0)</f>
        <v>1304</v>
      </c>
      <c r="W119" s="53">
        <f t="shared" si="5"/>
        <v>0.23542354235423543</v>
      </c>
      <c r="X119" s="54" t="s">
        <v>31</v>
      </c>
      <c r="Y119" s="55">
        <v>1</v>
      </c>
      <c r="Z119" s="52">
        <f t="shared" si="6"/>
        <v>6363</v>
      </c>
    </row>
    <row r="120" spans="1:26" ht="22.5" x14ac:dyDescent="0.2">
      <c r="A120" s="47">
        <v>10</v>
      </c>
      <c r="B120" s="91">
        <v>4815007</v>
      </c>
      <c r="C120" s="92" t="s">
        <v>201</v>
      </c>
      <c r="D120" s="93" t="s">
        <v>203</v>
      </c>
      <c r="E120" s="92" t="s">
        <v>189</v>
      </c>
      <c r="F120" s="92">
        <v>1</v>
      </c>
      <c r="G120" s="94">
        <v>42142600</v>
      </c>
      <c r="H120" s="95">
        <v>4766.74</v>
      </c>
      <c r="I120" s="49">
        <f t="shared" si="4"/>
        <v>4843</v>
      </c>
      <c r="J120" s="96">
        <v>7800</v>
      </c>
      <c r="K120" s="51">
        <v>0</v>
      </c>
      <c r="L120" s="8">
        <v>11050</v>
      </c>
      <c r="M120" s="97">
        <v>6000</v>
      </c>
      <c r="N120" s="9">
        <v>0</v>
      </c>
      <c r="O120" s="8">
        <v>8500</v>
      </c>
      <c r="P120" s="8">
        <v>10200</v>
      </c>
      <c r="Q120" s="9">
        <v>0</v>
      </c>
      <c r="R120" s="10">
        <f>P120+Q120</f>
        <v>10200</v>
      </c>
      <c r="S120" s="52">
        <f>ROUND(MIN(I120,L120,R120,O120),0)</f>
        <v>4843</v>
      </c>
      <c r="T120" s="52">
        <f>ROUND(AVERAGE(I120,L120,R120,O120),0)</f>
        <v>8648</v>
      </c>
      <c r="U120" s="52">
        <f>ROUND(GEOMEAN(I120,L120,R120,O120),0)</f>
        <v>8253</v>
      </c>
      <c r="V120" s="52">
        <f>ROUND(STDEVA(I120,L120,R120,O120),0)</f>
        <v>2749</v>
      </c>
      <c r="W120" s="53">
        <f t="shared" si="5"/>
        <v>0.41318308493881012</v>
      </c>
      <c r="X120" s="54" t="s">
        <v>31</v>
      </c>
      <c r="Y120" s="55">
        <v>1</v>
      </c>
      <c r="Z120" s="52">
        <f t="shared" si="6"/>
        <v>8253</v>
      </c>
    </row>
    <row r="121" spans="1:26" ht="78.75" x14ac:dyDescent="0.2">
      <c r="A121" s="47">
        <v>11</v>
      </c>
      <c r="B121" s="91">
        <v>48150</v>
      </c>
      <c r="C121" s="92" t="s">
        <v>204</v>
      </c>
      <c r="D121" s="93" t="s">
        <v>205</v>
      </c>
      <c r="E121" s="92" t="s">
        <v>189</v>
      </c>
      <c r="F121" s="92">
        <v>1</v>
      </c>
      <c r="G121" s="94">
        <v>51101500</v>
      </c>
      <c r="H121" s="87">
        <v>3960</v>
      </c>
      <c r="I121" s="49">
        <f t="shared" si="4"/>
        <v>4024</v>
      </c>
      <c r="J121" s="50">
        <v>5720</v>
      </c>
      <c r="K121" s="51">
        <v>0</v>
      </c>
      <c r="L121" s="8">
        <f>J121+K121</f>
        <v>5720</v>
      </c>
      <c r="M121" s="8">
        <v>4400</v>
      </c>
      <c r="N121" s="9">
        <v>0</v>
      </c>
      <c r="O121" s="8">
        <f>M121+N121</f>
        <v>4400</v>
      </c>
      <c r="P121" s="8">
        <v>5280</v>
      </c>
      <c r="Q121" s="9">
        <v>0</v>
      </c>
      <c r="R121" s="10">
        <f>P121+Q121</f>
        <v>5280</v>
      </c>
      <c r="S121" s="52">
        <f>ROUND(MIN(I121,L121,R121,O121),0)</f>
        <v>4024</v>
      </c>
      <c r="T121" s="52">
        <f>ROUND(AVERAGE(I121,L121,R121,O121),0)</f>
        <v>4856</v>
      </c>
      <c r="U121" s="52">
        <f>ROUND(GEOMEAN(I121,L121,R121,O121),0)</f>
        <v>4809</v>
      </c>
      <c r="V121" s="52">
        <f>ROUND(STDEVA(I121,L121,R121,O121),0)</f>
        <v>780</v>
      </c>
      <c r="W121" s="53">
        <f t="shared" si="5"/>
        <v>0.16323559991682263</v>
      </c>
      <c r="X121" s="54" t="s">
        <v>31</v>
      </c>
      <c r="Y121" s="55">
        <v>1</v>
      </c>
      <c r="Z121" s="52">
        <f t="shared" si="6"/>
        <v>4809</v>
      </c>
    </row>
    <row r="122" spans="1:26" ht="78.75" x14ac:dyDescent="0.2">
      <c r="A122" s="47">
        <v>12</v>
      </c>
      <c r="B122" s="84">
        <v>48150</v>
      </c>
      <c r="C122" s="44" t="s">
        <v>204</v>
      </c>
      <c r="D122" s="85" t="s">
        <v>206</v>
      </c>
      <c r="E122" s="44" t="s">
        <v>189</v>
      </c>
      <c r="F122" s="44">
        <v>1</v>
      </c>
      <c r="G122" s="86">
        <v>42121600</v>
      </c>
      <c r="H122" s="87">
        <v>3960</v>
      </c>
      <c r="I122" s="49">
        <f t="shared" si="4"/>
        <v>4024</v>
      </c>
      <c r="J122" s="50">
        <v>5720</v>
      </c>
      <c r="K122" s="51">
        <v>0</v>
      </c>
      <c r="L122" s="8">
        <f>J122+K122</f>
        <v>5720</v>
      </c>
      <c r="M122" s="8">
        <v>4400</v>
      </c>
      <c r="N122" s="9">
        <v>0</v>
      </c>
      <c r="O122" s="8">
        <f>M122+N122</f>
        <v>4400</v>
      </c>
      <c r="P122" s="8">
        <v>5280</v>
      </c>
      <c r="Q122" s="9">
        <v>0</v>
      </c>
      <c r="R122" s="10">
        <f>P122+Q122</f>
        <v>5280</v>
      </c>
      <c r="S122" s="52">
        <f>ROUND(MIN(I122,L122,R122,O122),0)</f>
        <v>4024</v>
      </c>
      <c r="T122" s="52">
        <f>ROUND(AVERAGE(I122,L122,R122,O122),0)</f>
        <v>4856</v>
      </c>
      <c r="U122" s="52">
        <f>ROUND(GEOMEAN(I122,L122,R122,O122),0)</f>
        <v>4809</v>
      </c>
      <c r="V122" s="52">
        <f>ROUND(STDEVA(I122,L122,R122,O122),0)</f>
        <v>780</v>
      </c>
      <c r="W122" s="53">
        <f t="shared" si="5"/>
        <v>0.16323559991682263</v>
      </c>
      <c r="X122" s="54" t="s">
        <v>31</v>
      </c>
      <c r="Y122" s="55">
        <v>1</v>
      </c>
      <c r="Z122" s="52">
        <f t="shared" si="6"/>
        <v>4809</v>
      </c>
    </row>
    <row r="123" spans="1:26" ht="78.75" x14ac:dyDescent="0.2">
      <c r="A123" s="47">
        <v>13</v>
      </c>
      <c r="B123" s="84">
        <v>48150</v>
      </c>
      <c r="C123" s="44" t="s">
        <v>204</v>
      </c>
      <c r="D123" s="85" t="s">
        <v>207</v>
      </c>
      <c r="E123" s="44" t="s">
        <v>189</v>
      </c>
      <c r="F123" s="44">
        <v>1</v>
      </c>
      <c r="G123" s="86">
        <v>42121600</v>
      </c>
      <c r="H123" s="87">
        <v>3960</v>
      </c>
      <c r="I123" s="49">
        <f t="shared" si="4"/>
        <v>4024</v>
      </c>
      <c r="J123" s="50">
        <v>5720</v>
      </c>
      <c r="K123" s="51">
        <v>0</v>
      </c>
      <c r="L123" s="8">
        <f>J123+K123</f>
        <v>5720</v>
      </c>
      <c r="M123" s="8">
        <v>4400</v>
      </c>
      <c r="N123" s="9">
        <v>0</v>
      </c>
      <c r="O123" s="8">
        <f>M123+N123</f>
        <v>4400</v>
      </c>
      <c r="P123" s="8">
        <v>5280</v>
      </c>
      <c r="Q123" s="9">
        <v>0</v>
      </c>
      <c r="R123" s="10">
        <f>P123+Q123</f>
        <v>5280</v>
      </c>
      <c r="S123" s="52">
        <f>ROUND(MIN(I123,L123,R123,O123),0)</f>
        <v>4024</v>
      </c>
      <c r="T123" s="52">
        <f>ROUND(AVERAGE(I123,L123,R123,O123),0)</f>
        <v>4856</v>
      </c>
      <c r="U123" s="52">
        <f>ROUND(GEOMEAN(I123,L123,R123,O123),0)</f>
        <v>4809</v>
      </c>
      <c r="V123" s="52">
        <f>ROUND(STDEVA(I123,L123,R123,O123),0)</f>
        <v>780</v>
      </c>
      <c r="W123" s="53">
        <f t="shared" si="5"/>
        <v>0.16323559991682263</v>
      </c>
      <c r="X123" s="54" t="s">
        <v>31</v>
      </c>
      <c r="Y123" s="55">
        <v>1</v>
      </c>
      <c r="Z123" s="52">
        <f t="shared" si="6"/>
        <v>4809</v>
      </c>
    </row>
    <row r="124" spans="1:26" ht="90" x14ac:dyDescent="0.2">
      <c r="A124" s="47">
        <v>14</v>
      </c>
      <c r="B124" s="84">
        <v>3626004</v>
      </c>
      <c r="C124" s="44" t="s">
        <v>208</v>
      </c>
      <c r="D124" s="85" t="s">
        <v>209</v>
      </c>
      <c r="E124" s="44" t="s">
        <v>189</v>
      </c>
      <c r="F124" s="44">
        <v>1</v>
      </c>
      <c r="G124" s="86">
        <v>42121600</v>
      </c>
      <c r="H124" s="87">
        <v>41233.5</v>
      </c>
      <c r="I124" s="49">
        <f t="shared" si="4"/>
        <v>41897</v>
      </c>
      <c r="J124" s="50">
        <v>85800</v>
      </c>
      <c r="K124" s="51">
        <v>0</v>
      </c>
      <c r="L124" s="8">
        <f>J124+K124</f>
        <v>85800</v>
      </c>
      <c r="M124" s="8">
        <v>66000</v>
      </c>
      <c r="N124" s="9">
        <v>0</v>
      </c>
      <c r="O124" s="8">
        <f>M124+N124</f>
        <v>66000</v>
      </c>
      <c r="P124" s="8">
        <v>79200</v>
      </c>
      <c r="Q124" s="9">
        <v>0</v>
      </c>
      <c r="R124" s="10">
        <f>P124+Q124</f>
        <v>79200</v>
      </c>
      <c r="S124" s="52">
        <f>ROUND(MIN(I124,L124,R124,O124),0)</f>
        <v>41897</v>
      </c>
      <c r="T124" s="52">
        <f>ROUND(AVERAGE(I124,L124,R124,O124),0)</f>
        <v>68224</v>
      </c>
      <c r="U124" s="52">
        <f>ROUND(GEOMEAN(I124,L124,R124,O124),0)</f>
        <v>65839</v>
      </c>
      <c r="V124" s="52">
        <f>ROUND(STDEVA(I124,L124,R124,O124),0)</f>
        <v>19386</v>
      </c>
      <c r="W124" s="53">
        <f t="shared" si="5"/>
        <v>0.36364464830875315</v>
      </c>
      <c r="X124" s="54" t="s">
        <v>31</v>
      </c>
      <c r="Y124" s="55">
        <v>1</v>
      </c>
      <c r="Z124" s="52">
        <f t="shared" si="6"/>
        <v>65839</v>
      </c>
    </row>
    <row r="125" spans="1:26" x14ac:dyDescent="0.2">
      <c r="A125" s="98" t="s">
        <v>210</v>
      </c>
      <c r="B125" s="98"/>
      <c r="C125" s="98"/>
      <c r="D125" s="98"/>
      <c r="E125" s="98"/>
      <c r="F125" s="98"/>
      <c r="G125" s="79"/>
      <c r="H125" s="6"/>
      <c r="I125" s="49"/>
      <c r="J125" s="6"/>
      <c r="K125" s="7"/>
      <c r="L125" s="8"/>
      <c r="M125" s="8"/>
      <c r="N125" s="9"/>
      <c r="O125" s="8"/>
      <c r="P125" s="8"/>
      <c r="Q125" s="9"/>
      <c r="R125" s="10"/>
      <c r="S125" s="52"/>
      <c r="T125" s="52"/>
      <c r="U125" s="52"/>
      <c r="V125" s="52"/>
      <c r="W125" s="53"/>
      <c r="X125" s="54"/>
      <c r="Y125" s="55"/>
      <c r="Z125" s="52"/>
    </row>
    <row r="126" spans="1:26" x14ac:dyDescent="0.2">
      <c r="A126" s="13" t="s">
        <v>2</v>
      </c>
      <c r="B126" s="13"/>
      <c r="C126" s="13"/>
      <c r="D126" s="13"/>
      <c r="E126" s="14" t="s">
        <v>3</v>
      </c>
      <c r="F126" s="15" t="s">
        <v>211</v>
      </c>
      <c r="G126" s="15"/>
      <c r="H126" s="16"/>
      <c r="I126" s="49"/>
      <c r="J126" s="16"/>
      <c r="K126" s="17"/>
      <c r="L126" s="8"/>
      <c r="M126" s="8"/>
      <c r="N126" s="9"/>
      <c r="O126" s="8"/>
      <c r="P126" s="8"/>
      <c r="Q126" s="9"/>
      <c r="R126" s="10"/>
      <c r="S126" s="52"/>
      <c r="T126" s="52"/>
      <c r="U126" s="52"/>
      <c r="V126" s="52"/>
      <c r="W126" s="53"/>
      <c r="X126" s="54"/>
      <c r="Y126" s="55"/>
      <c r="Z126" s="52"/>
    </row>
    <row r="127" spans="1:26" x14ac:dyDescent="0.2">
      <c r="A127" s="99" t="s">
        <v>4</v>
      </c>
      <c r="B127" s="99"/>
      <c r="C127" s="99"/>
      <c r="D127" s="99"/>
      <c r="E127" s="100" t="s">
        <v>5</v>
      </c>
      <c r="F127" s="20"/>
      <c r="G127" s="20"/>
      <c r="H127" s="21"/>
      <c r="I127" s="49"/>
      <c r="J127" s="21"/>
      <c r="K127" s="101"/>
      <c r="L127" s="8"/>
      <c r="M127" s="8"/>
      <c r="N127" s="9"/>
      <c r="O127" s="8"/>
      <c r="P127" s="8"/>
      <c r="Q127" s="9"/>
      <c r="R127" s="10"/>
      <c r="S127" s="52"/>
      <c r="T127" s="52"/>
      <c r="U127" s="52"/>
      <c r="V127" s="52"/>
      <c r="W127" s="53"/>
      <c r="X127" s="54"/>
      <c r="Y127" s="31" t="s">
        <v>10</v>
      </c>
      <c r="Z127" s="32"/>
    </row>
    <row r="128" spans="1:26" ht="56.25" x14ac:dyDescent="0.2">
      <c r="A128" s="33" t="s">
        <v>11</v>
      </c>
      <c r="B128" s="14" t="s">
        <v>12</v>
      </c>
      <c r="C128" s="59" t="s">
        <v>42</v>
      </c>
      <c r="D128" s="59"/>
      <c r="E128" s="34" t="s">
        <v>14</v>
      </c>
      <c r="F128" s="14" t="s">
        <v>15</v>
      </c>
      <c r="G128" s="14" t="s">
        <v>16</v>
      </c>
      <c r="H128" s="36"/>
      <c r="I128" s="49"/>
      <c r="J128" s="36"/>
      <c r="K128" s="60"/>
      <c r="L128" s="8"/>
      <c r="M128" s="8"/>
      <c r="N128" s="9"/>
      <c r="O128" s="8"/>
      <c r="P128" s="8"/>
      <c r="Q128" s="9"/>
      <c r="R128" s="10"/>
      <c r="S128" s="52"/>
      <c r="T128" s="52"/>
      <c r="U128" s="52"/>
      <c r="V128" s="52"/>
      <c r="W128" s="53"/>
      <c r="X128" s="54"/>
      <c r="Y128" s="42" t="s">
        <v>26</v>
      </c>
      <c r="Z128" s="43" t="s">
        <v>27</v>
      </c>
    </row>
    <row r="129" spans="1:26" ht="90" x14ac:dyDescent="0.2">
      <c r="A129" s="47">
        <v>1</v>
      </c>
      <c r="B129" s="102">
        <v>2331903</v>
      </c>
      <c r="C129" s="44" t="s">
        <v>212</v>
      </c>
      <c r="D129" s="45" t="s">
        <v>213</v>
      </c>
      <c r="E129" s="47" t="s">
        <v>30</v>
      </c>
      <c r="F129" s="47">
        <v>1</v>
      </c>
      <c r="G129" s="47">
        <v>101015006</v>
      </c>
      <c r="H129" s="48">
        <v>112882.67</v>
      </c>
      <c r="I129" s="49">
        <f t="shared" si="4"/>
        <v>114700</v>
      </c>
      <c r="J129" s="103">
        <v>161070</v>
      </c>
      <c r="K129" s="104">
        <v>0</v>
      </c>
      <c r="L129" s="8">
        <f>J129+K129</f>
        <v>161070</v>
      </c>
      <c r="M129" s="8">
        <v>118000</v>
      </c>
      <c r="N129" s="8">
        <f>M129*5%</f>
        <v>5900</v>
      </c>
      <c r="O129" s="8">
        <f>M129+N129</f>
        <v>123900</v>
      </c>
      <c r="P129" s="8">
        <v>148680</v>
      </c>
      <c r="Q129" s="9">
        <v>0</v>
      </c>
      <c r="R129" s="10">
        <f>P129+Q129</f>
        <v>148680</v>
      </c>
      <c r="S129" s="52">
        <f>ROUND(MIN(I129,L129,R129,O129),0)</f>
        <v>114700</v>
      </c>
      <c r="T129" s="52">
        <f>ROUND(AVERAGE(I129,L129,R129,O129),0)</f>
        <v>137088</v>
      </c>
      <c r="U129" s="52">
        <f>ROUND(GEOMEAN(I129,L129,R129,O129),0)</f>
        <v>135824</v>
      </c>
      <c r="V129" s="52">
        <f>ROUND(STDEVA(I129,L129,R129,O129),0)</f>
        <v>21484</v>
      </c>
      <c r="W129" s="53">
        <f t="shared" si="5"/>
        <v>0.15552479679585346</v>
      </c>
      <c r="X129" s="54" t="s">
        <v>31</v>
      </c>
      <c r="Y129" s="55">
        <v>1</v>
      </c>
      <c r="Z129" s="52">
        <f t="shared" si="6"/>
        <v>135824</v>
      </c>
    </row>
    <row r="130" spans="1:26" ht="90" x14ac:dyDescent="0.2">
      <c r="A130" s="47">
        <v>2</v>
      </c>
      <c r="B130" s="102">
        <v>2331903</v>
      </c>
      <c r="C130" s="44" t="s">
        <v>212</v>
      </c>
      <c r="D130" s="45" t="s">
        <v>214</v>
      </c>
      <c r="E130" s="47" t="s">
        <v>30</v>
      </c>
      <c r="F130" s="47">
        <v>1</v>
      </c>
      <c r="G130" s="47">
        <v>101015006</v>
      </c>
      <c r="H130" s="48">
        <v>101153.05</v>
      </c>
      <c r="I130" s="49">
        <f t="shared" si="4"/>
        <v>102782</v>
      </c>
      <c r="J130" s="103">
        <v>143325</v>
      </c>
      <c r="K130" s="104">
        <v>0</v>
      </c>
      <c r="L130" s="8">
        <f>J130+K130</f>
        <v>143325</v>
      </c>
      <c r="M130" s="8">
        <v>105000</v>
      </c>
      <c r="N130" s="8">
        <f t="shared" ref="N130:N142" si="7">M130*5%</f>
        <v>5250</v>
      </c>
      <c r="O130" s="8">
        <f>M130+N130</f>
        <v>110250</v>
      </c>
      <c r="P130" s="8">
        <v>132300</v>
      </c>
      <c r="Q130" s="9">
        <v>0</v>
      </c>
      <c r="R130" s="10">
        <f>P130+Q130</f>
        <v>132300</v>
      </c>
      <c r="S130" s="52">
        <f>ROUND(MIN(I130,L130,R130,O130),0)</f>
        <v>102782</v>
      </c>
      <c r="T130" s="52">
        <f>ROUND(AVERAGE(I130,L130,R130,O130),0)</f>
        <v>122164</v>
      </c>
      <c r="U130" s="52">
        <f>ROUND(GEOMEAN(I130,L130,R130,O130),0)</f>
        <v>121072</v>
      </c>
      <c r="V130" s="52">
        <f>ROUND(STDEVA(I130,L130,R130,O130),0)</f>
        <v>18869</v>
      </c>
      <c r="W130" s="53">
        <f t="shared" si="5"/>
        <v>0.15106713360644905</v>
      </c>
      <c r="X130" s="54" t="s">
        <v>31</v>
      </c>
      <c r="Y130" s="55">
        <v>1</v>
      </c>
      <c r="Z130" s="52">
        <f t="shared" si="6"/>
        <v>121072</v>
      </c>
    </row>
    <row r="131" spans="1:26" ht="101.25" x14ac:dyDescent="0.2">
      <c r="A131" s="47">
        <v>3</v>
      </c>
      <c r="B131" s="102">
        <v>2331903</v>
      </c>
      <c r="C131" s="44" t="s">
        <v>212</v>
      </c>
      <c r="D131" s="45" t="s">
        <v>215</v>
      </c>
      <c r="E131" s="47" t="s">
        <v>30</v>
      </c>
      <c r="F131" s="47">
        <v>1</v>
      </c>
      <c r="G131" s="47">
        <v>101015006</v>
      </c>
      <c r="H131" s="48">
        <v>123700.5</v>
      </c>
      <c r="I131" s="49">
        <f t="shared" si="4"/>
        <v>125692</v>
      </c>
      <c r="J131" s="103">
        <v>176085</v>
      </c>
      <c r="K131" s="104">
        <v>0</v>
      </c>
      <c r="L131" s="8">
        <f>J131+K131</f>
        <v>176085</v>
      </c>
      <c r="M131" s="8">
        <v>129000</v>
      </c>
      <c r="N131" s="8">
        <f t="shared" si="7"/>
        <v>6450</v>
      </c>
      <c r="O131" s="8">
        <f>M131+N131</f>
        <v>135450</v>
      </c>
      <c r="P131" s="8">
        <v>162540</v>
      </c>
      <c r="Q131" s="9">
        <v>0</v>
      </c>
      <c r="R131" s="10">
        <f>P131+Q131</f>
        <v>162540</v>
      </c>
      <c r="S131" s="52">
        <f>ROUND(MIN(I131,L131,R131,O131),0)</f>
        <v>125692</v>
      </c>
      <c r="T131" s="52">
        <f>ROUND(AVERAGE(I131,L131,R131,O131),0)</f>
        <v>149942</v>
      </c>
      <c r="U131" s="52">
        <f>ROUND(GEOMEAN(I131,L131,R131,O131),0)</f>
        <v>148574</v>
      </c>
      <c r="V131" s="52">
        <f>ROUND(STDEVA(I131,L131,R131,O131),0)</f>
        <v>23383</v>
      </c>
      <c r="W131" s="53">
        <f t="shared" si="5"/>
        <v>0.15401079596699288</v>
      </c>
      <c r="X131" s="54" t="s">
        <v>31</v>
      </c>
      <c r="Y131" s="55">
        <v>1</v>
      </c>
      <c r="Z131" s="52">
        <f t="shared" si="6"/>
        <v>148574</v>
      </c>
    </row>
    <row r="132" spans="1:26" ht="112.5" x14ac:dyDescent="0.2">
      <c r="A132" s="47">
        <v>4</v>
      </c>
      <c r="B132" s="102">
        <v>2331903</v>
      </c>
      <c r="C132" s="44" t="s">
        <v>212</v>
      </c>
      <c r="D132" s="45" t="s">
        <v>216</v>
      </c>
      <c r="E132" s="47" t="s">
        <v>30</v>
      </c>
      <c r="F132" s="47">
        <v>1</v>
      </c>
      <c r="G132" s="47">
        <v>101015006</v>
      </c>
      <c r="H132" s="48">
        <v>123700.5</v>
      </c>
      <c r="I132" s="49">
        <f t="shared" si="4"/>
        <v>125692</v>
      </c>
      <c r="J132" s="103">
        <v>177450</v>
      </c>
      <c r="K132" s="104">
        <v>0</v>
      </c>
      <c r="L132" s="8">
        <f>J132+K132</f>
        <v>177450</v>
      </c>
      <c r="M132" s="8">
        <v>130000</v>
      </c>
      <c r="N132" s="8">
        <f t="shared" si="7"/>
        <v>6500</v>
      </c>
      <c r="O132" s="8">
        <f>M132+N132</f>
        <v>136500</v>
      </c>
      <c r="P132" s="8">
        <v>163800</v>
      </c>
      <c r="Q132" s="9">
        <v>0</v>
      </c>
      <c r="R132" s="10">
        <f>P132+Q132</f>
        <v>163800</v>
      </c>
      <c r="S132" s="52">
        <f>ROUND(MIN(I132,L132,R132,O132),0)</f>
        <v>125692</v>
      </c>
      <c r="T132" s="52">
        <f>ROUND(AVERAGE(I132,L132,R132,O132),0)</f>
        <v>150861</v>
      </c>
      <c r="U132" s="52">
        <f>ROUND(GEOMEAN(I132,L132,R132,O132),0)</f>
        <v>149437</v>
      </c>
      <c r="V132" s="52">
        <f>ROUND(STDEVA(I132,L132,R132,O132),0)</f>
        <v>23903</v>
      </c>
      <c r="W132" s="53">
        <f t="shared" si="5"/>
        <v>0.1588963911213421</v>
      </c>
      <c r="X132" s="54" t="s">
        <v>31</v>
      </c>
      <c r="Y132" s="55">
        <v>1</v>
      </c>
      <c r="Z132" s="52">
        <f t="shared" si="6"/>
        <v>149437</v>
      </c>
    </row>
    <row r="133" spans="1:26" ht="157.5" x14ac:dyDescent="0.2">
      <c r="A133" s="47">
        <v>5</v>
      </c>
      <c r="B133" s="102">
        <v>2331903</v>
      </c>
      <c r="C133" s="44" t="s">
        <v>212</v>
      </c>
      <c r="D133" s="45" t="s">
        <v>217</v>
      </c>
      <c r="E133" s="47" t="s">
        <v>30</v>
      </c>
      <c r="F133" s="47">
        <v>1</v>
      </c>
      <c r="G133" s="47">
        <v>101015006</v>
      </c>
      <c r="H133" s="48">
        <v>115384.5</v>
      </c>
      <c r="I133" s="49">
        <f t="shared" si="4"/>
        <v>117242</v>
      </c>
      <c r="J133" s="103">
        <v>164892</v>
      </c>
      <c r="K133" s="104">
        <v>0</v>
      </c>
      <c r="L133" s="8">
        <f>J133+K133</f>
        <v>164892</v>
      </c>
      <c r="M133" s="8">
        <v>120800</v>
      </c>
      <c r="N133" s="8">
        <f t="shared" si="7"/>
        <v>6040</v>
      </c>
      <c r="O133" s="8">
        <f>M133+N133</f>
        <v>126840</v>
      </c>
      <c r="P133" s="8">
        <v>152208</v>
      </c>
      <c r="Q133" s="9">
        <v>0</v>
      </c>
      <c r="R133" s="10">
        <f>P133+Q133</f>
        <v>152208</v>
      </c>
      <c r="S133" s="52">
        <f>ROUND(MIN(I133,L133,R133,O133),0)</f>
        <v>117242</v>
      </c>
      <c r="T133" s="52">
        <f>ROUND(AVERAGE(I133,L133,R133,O133),0)</f>
        <v>140296</v>
      </c>
      <c r="U133" s="52">
        <f>ROUND(GEOMEAN(I133,L133,R133,O133),0)</f>
        <v>138993</v>
      </c>
      <c r="V133" s="52">
        <f>ROUND(STDEVA(I133,L133,R133,O133),0)</f>
        <v>22056</v>
      </c>
      <c r="W133" s="53">
        <f t="shared" si="5"/>
        <v>0.15648989517457715</v>
      </c>
      <c r="X133" s="54" t="s">
        <v>31</v>
      </c>
      <c r="Y133" s="55">
        <v>1</v>
      </c>
      <c r="Z133" s="52">
        <f t="shared" si="6"/>
        <v>138993</v>
      </c>
    </row>
    <row r="134" spans="1:26" ht="146.25" x14ac:dyDescent="0.2">
      <c r="A134" s="47">
        <v>6</v>
      </c>
      <c r="B134" s="102">
        <v>2331903</v>
      </c>
      <c r="C134" s="44" t="s">
        <v>212</v>
      </c>
      <c r="D134" s="45" t="s">
        <v>218</v>
      </c>
      <c r="E134" s="47" t="s">
        <v>30</v>
      </c>
      <c r="F134" s="47">
        <v>1</v>
      </c>
      <c r="G134" s="47">
        <v>101015006</v>
      </c>
      <c r="H134" s="48">
        <v>114345</v>
      </c>
      <c r="I134" s="49">
        <f t="shared" si="4"/>
        <v>116186</v>
      </c>
      <c r="J134" s="103">
        <v>163800</v>
      </c>
      <c r="K134" s="104">
        <v>0</v>
      </c>
      <c r="L134" s="8">
        <f>J134+K134</f>
        <v>163800</v>
      </c>
      <c r="M134" s="8">
        <v>120000</v>
      </c>
      <c r="N134" s="8">
        <f t="shared" si="7"/>
        <v>6000</v>
      </c>
      <c r="O134" s="8">
        <f>M134+N134</f>
        <v>126000</v>
      </c>
      <c r="P134" s="8">
        <v>151200</v>
      </c>
      <c r="Q134" s="9">
        <v>0</v>
      </c>
      <c r="R134" s="10">
        <f>P134+Q134</f>
        <v>151200</v>
      </c>
      <c r="S134" s="52">
        <f>ROUND(MIN(I134,L134,R134,O134),0)</f>
        <v>116186</v>
      </c>
      <c r="T134" s="52">
        <f>ROUND(AVERAGE(I134,L134,R134,O134),0)</f>
        <v>139297</v>
      </c>
      <c r="U134" s="52">
        <f>ROUND(GEOMEAN(I134,L134,R134,O134),0)</f>
        <v>137990</v>
      </c>
      <c r="V134" s="52">
        <f>ROUND(STDEVA(I134,L134,R134,O134),0)</f>
        <v>22008</v>
      </c>
      <c r="W134" s="53">
        <f t="shared" si="5"/>
        <v>0.15801145010508008</v>
      </c>
      <c r="X134" s="54" t="s">
        <v>31</v>
      </c>
      <c r="Y134" s="55">
        <v>1</v>
      </c>
      <c r="Z134" s="52">
        <f t="shared" si="6"/>
        <v>137990</v>
      </c>
    </row>
    <row r="135" spans="1:26" ht="180" x14ac:dyDescent="0.2">
      <c r="A135" s="47">
        <v>7</v>
      </c>
      <c r="B135" s="102">
        <v>2331903</v>
      </c>
      <c r="C135" s="44" t="s">
        <v>212</v>
      </c>
      <c r="D135" s="45" t="s">
        <v>219</v>
      </c>
      <c r="E135" s="47" t="s">
        <v>30</v>
      </c>
      <c r="F135" s="47">
        <v>1</v>
      </c>
      <c r="G135" s="47">
        <v>101015006</v>
      </c>
      <c r="H135" s="48">
        <v>124740</v>
      </c>
      <c r="I135" s="49">
        <f t="shared" si="4"/>
        <v>126748</v>
      </c>
      <c r="J135" s="103">
        <v>177450</v>
      </c>
      <c r="K135" s="104">
        <v>0</v>
      </c>
      <c r="L135" s="8">
        <f>J135+K135</f>
        <v>177450</v>
      </c>
      <c r="M135" s="8">
        <v>130000</v>
      </c>
      <c r="N135" s="8">
        <f t="shared" si="7"/>
        <v>6500</v>
      </c>
      <c r="O135" s="8">
        <f>M135+N135</f>
        <v>136500</v>
      </c>
      <c r="P135" s="8">
        <v>163800</v>
      </c>
      <c r="Q135" s="9">
        <v>0</v>
      </c>
      <c r="R135" s="10">
        <f>P135+Q135</f>
        <v>163800</v>
      </c>
      <c r="S135" s="52">
        <f>ROUND(MIN(I135,L135,R135,O135),0)</f>
        <v>126748</v>
      </c>
      <c r="T135" s="52">
        <f>ROUND(AVERAGE(I135,L135,R135,O135),0)</f>
        <v>151125</v>
      </c>
      <c r="U135" s="52">
        <f>ROUND(GEOMEAN(I135,L135,R135,O135),0)</f>
        <v>149750</v>
      </c>
      <c r="V135" s="52">
        <f>ROUND(STDEVA(I135,L135,R135,O135),0)</f>
        <v>23536</v>
      </c>
      <c r="W135" s="53">
        <f t="shared" si="5"/>
        <v>0.15360267111853088</v>
      </c>
      <c r="X135" s="54" t="s">
        <v>31</v>
      </c>
      <c r="Y135" s="55">
        <v>1</v>
      </c>
      <c r="Z135" s="52">
        <f t="shared" si="6"/>
        <v>149750</v>
      </c>
    </row>
    <row r="136" spans="1:26" ht="101.25" x14ac:dyDescent="0.2">
      <c r="A136" s="47">
        <v>8</v>
      </c>
      <c r="B136" s="102">
        <v>2331903</v>
      </c>
      <c r="C136" s="44" t="s">
        <v>220</v>
      </c>
      <c r="D136" s="45" t="s">
        <v>221</v>
      </c>
      <c r="E136" s="47" t="s">
        <v>30</v>
      </c>
      <c r="F136" s="47">
        <v>1</v>
      </c>
      <c r="G136" s="47">
        <v>101015006</v>
      </c>
      <c r="H136" s="48">
        <v>105426.51</v>
      </c>
      <c r="I136" s="49">
        <f t="shared" ref="I136:I199" si="8">ROUND(((H136*1.61%)+H136),0)</f>
        <v>107124</v>
      </c>
      <c r="J136" s="103">
        <v>150150</v>
      </c>
      <c r="K136" s="104">
        <v>0</v>
      </c>
      <c r="L136" s="8">
        <f>J136+K136</f>
        <v>150150</v>
      </c>
      <c r="M136" s="8">
        <v>110000</v>
      </c>
      <c r="N136" s="8">
        <f t="shared" si="7"/>
        <v>5500</v>
      </c>
      <c r="O136" s="8">
        <f>M136+N136</f>
        <v>115500</v>
      </c>
      <c r="P136" s="8">
        <v>138600</v>
      </c>
      <c r="Q136" s="9">
        <v>0</v>
      </c>
      <c r="R136" s="10">
        <f>P136+Q136</f>
        <v>138600</v>
      </c>
      <c r="S136" s="52">
        <f>ROUND(MIN(I136,L136,R136,O136),0)</f>
        <v>107124</v>
      </c>
      <c r="T136" s="52">
        <f>ROUND(AVERAGE(I136,L136,R136,O136),0)</f>
        <v>127844</v>
      </c>
      <c r="U136" s="52">
        <f>ROUND(GEOMEAN(I136,L136,R136,O136),0)</f>
        <v>126675</v>
      </c>
      <c r="V136" s="52">
        <f>ROUND(STDEVA(I136,L136,R136,O136),0)</f>
        <v>19958</v>
      </c>
      <c r="W136" s="53">
        <f t="shared" ref="W136:W199" si="9">(U136-S136)/U136</f>
        <v>0.15433984606275902</v>
      </c>
      <c r="X136" s="54" t="s">
        <v>31</v>
      </c>
      <c r="Y136" s="55">
        <v>1</v>
      </c>
      <c r="Z136" s="52">
        <f t="shared" ref="Z136:Z199" si="10">+U136</f>
        <v>126675</v>
      </c>
    </row>
    <row r="137" spans="1:26" ht="135" x14ac:dyDescent="0.2">
      <c r="A137" s="47">
        <v>9</v>
      </c>
      <c r="B137" s="102">
        <v>2331903</v>
      </c>
      <c r="C137" s="44" t="s">
        <v>220</v>
      </c>
      <c r="D137" s="45" t="s">
        <v>222</v>
      </c>
      <c r="E137" s="47" t="s">
        <v>30</v>
      </c>
      <c r="F137" s="47">
        <v>1</v>
      </c>
      <c r="G137" s="47">
        <v>101015006</v>
      </c>
      <c r="H137" s="48">
        <v>116424</v>
      </c>
      <c r="I137" s="49">
        <f t="shared" si="8"/>
        <v>118298</v>
      </c>
      <c r="J137" s="103">
        <v>156975</v>
      </c>
      <c r="K137" s="104">
        <v>0</v>
      </c>
      <c r="L137" s="8">
        <f>J137+K137</f>
        <v>156975</v>
      </c>
      <c r="M137" s="8">
        <v>115000</v>
      </c>
      <c r="N137" s="8">
        <f t="shared" si="7"/>
        <v>5750</v>
      </c>
      <c r="O137" s="8">
        <f>M137+N137</f>
        <v>120750</v>
      </c>
      <c r="P137" s="8">
        <v>144900</v>
      </c>
      <c r="Q137" s="9">
        <v>0</v>
      </c>
      <c r="R137" s="10">
        <f>P137+Q137</f>
        <v>144900</v>
      </c>
      <c r="S137" s="52">
        <f>ROUND(MIN(I137,L137,R137,O137),0)</f>
        <v>118298</v>
      </c>
      <c r="T137" s="52">
        <f>ROUND(AVERAGE(I137,L137,R137,O137),0)</f>
        <v>135231</v>
      </c>
      <c r="U137" s="52">
        <f>ROUND(GEOMEAN(I137,L137,R137,O137),0)</f>
        <v>134258</v>
      </c>
      <c r="V137" s="52">
        <f>ROUND(STDEVA(I137,L137,R137,O137),0)</f>
        <v>18821</v>
      </c>
      <c r="W137" s="53">
        <f t="shared" si="9"/>
        <v>0.11887559772974422</v>
      </c>
      <c r="X137" s="54" t="s">
        <v>31</v>
      </c>
      <c r="Y137" s="55">
        <v>1</v>
      </c>
      <c r="Z137" s="52">
        <f t="shared" si="10"/>
        <v>134258</v>
      </c>
    </row>
    <row r="138" spans="1:26" ht="157.5" x14ac:dyDescent="0.2">
      <c r="A138" s="47">
        <v>10</v>
      </c>
      <c r="B138" s="102">
        <v>2331903</v>
      </c>
      <c r="C138" s="44" t="s">
        <v>220</v>
      </c>
      <c r="D138" s="45" t="s">
        <v>223</v>
      </c>
      <c r="E138" s="47" t="s">
        <v>30</v>
      </c>
      <c r="F138" s="47">
        <v>1</v>
      </c>
      <c r="G138" s="47">
        <v>101015006</v>
      </c>
      <c r="H138" s="48">
        <v>116424</v>
      </c>
      <c r="I138" s="49">
        <f t="shared" si="8"/>
        <v>118298</v>
      </c>
      <c r="J138" s="103">
        <v>150150</v>
      </c>
      <c r="K138" s="104">
        <v>0</v>
      </c>
      <c r="L138" s="8">
        <f>J138+K138</f>
        <v>150150</v>
      </c>
      <c r="M138" s="8">
        <v>110000</v>
      </c>
      <c r="N138" s="8">
        <f t="shared" si="7"/>
        <v>5500</v>
      </c>
      <c r="O138" s="8">
        <f>M138+N138</f>
        <v>115500</v>
      </c>
      <c r="P138" s="8">
        <v>138600</v>
      </c>
      <c r="Q138" s="9">
        <v>0</v>
      </c>
      <c r="R138" s="10">
        <f>P138+Q138</f>
        <v>138600</v>
      </c>
      <c r="S138" s="52">
        <f>ROUND(MIN(I138,L138,R138,O138),0)</f>
        <v>115500</v>
      </c>
      <c r="T138" s="52">
        <f>ROUND(AVERAGE(I138,L138,R138,O138),0)</f>
        <v>130637</v>
      </c>
      <c r="U138" s="52">
        <f>ROUND(GEOMEAN(I138,L138,R138,O138),0)</f>
        <v>129856</v>
      </c>
      <c r="V138" s="52">
        <f>ROUND(STDEVA(I138,L138,R138,O138),0)</f>
        <v>16589</v>
      </c>
      <c r="W138" s="53">
        <f t="shared" si="9"/>
        <v>0.1105532281912272</v>
      </c>
      <c r="X138" s="54" t="s">
        <v>31</v>
      </c>
      <c r="Y138" s="55">
        <v>1</v>
      </c>
      <c r="Z138" s="52">
        <f t="shared" si="10"/>
        <v>129856</v>
      </c>
    </row>
    <row r="139" spans="1:26" ht="90" x14ac:dyDescent="0.2">
      <c r="A139" s="47">
        <v>11</v>
      </c>
      <c r="B139" s="102">
        <v>2331903</v>
      </c>
      <c r="C139" s="44" t="s">
        <v>224</v>
      </c>
      <c r="D139" s="45" t="s">
        <v>225</v>
      </c>
      <c r="E139" s="47" t="s">
        <v>30</v>
      </c>
      <c r="F139" s="47">
        <v>1</v>
      </c>
      <c r="G139" s="47">
        <v>101015006</v>
      </c>
      <c r="H139" s="48">
        <v>122661</v>
      </c>
      <c r="I139" s="49">
        <f t="shared" si="8"/>
        <v>124636</v>
      </c>
      <c r="J139" s="103">
        <v>174720</v>
      </c>
      <c r="K139" s="104">
        <v>0</v>
      </c>
      <c r="L139" s="8">
        <f>J139+K139</f>
        <v>174720</v>
      </c>
      <c r="M139" s="8">
        <v>128000</v>
      </c>
      <c r="N139" s="8">
        <f t="shared" si="7"/>
        <v>6400</v>
      </c>
      <c r="O139" s="8">
        <f>M139+N139</f>
        <v>134400</v>
      </c>
      <c r="P139" s="8">
        <v>161280</v>
      </c>
      <c r="Q139" s="9">
        <v>0</v>
      </c>
      <c r="R139" s="10">
        <f>P139+Q139</f>
        <v>161280</v>
      </c>
      <c r="S139" s="52">
        <f>ROUND(MIN(I139,L139,R139,O139),0)</f>
        <v>124636</v>
      </c>
      <c r="T139" s="52">
        <f>ROUND(AVERAGE(I139,L139,R139,O139),0)</f>
        <v>148759</v>
      </c>
      <c r="U139" s="52">
        <f>ROUND(GEOMEAN(I139,L139,R139,O139),0)</f>
        <v>147398</v>
      </c>
      <c r="V139" s="52">
        <f>ROUND(STDEVA(I139,L139,R139,O139),0)</f>
        <v>23230</v>
      </c>
      <c r="W139" s="53">
        <f t="shared" si="9"/>
        <v>0.15442543318091154</v>
      </c>
      <c r="X139" s="54" t="s">
        <v>31</v>
      </c>
      <c r="Y139" s="55">
        <v>1</v>
      </c>
      <c r="Z139" s="52">
        <f t="shared" si="10"/>
        <v>147398</v>
      </c>
    </row>
    <row r="140" spans="1:26" ht="112.5" x14ac:dyDescent="0.2">
      <c r="A140" s="47">
        <v>12</v>
      </c>
      <c r="B140" s="102">
        <v>2331903</v>
      </c>
      <c r="C140" s="44" t="s">
        <v>224</v>
      </c>
      <c r="D140" s="45" t="s">
        <v>226</v>
      </c>
      <c r="E140" s="47" t="s">
        <v>30</v>
      </c>
      <c r="F140" s="47">
        <v>1</v>
      </c>
      <c r="G140" s="47">
        <v>101015006</v>
      </c>
      <c r="H140" s="48">
        <v>122661</v>
      </c>
      <c r="I140" s="49">
        <f t="shared" si="8"/>
        <v>124636</v>
      </c>
      <c r="J140" s="103">
        <v>174720</v>
      </c>
      <c r="K140" s="104">
        <v>0</v>
      </c>
      <c r="L140" s="8">
        <f>J140+K140</f>
        <v>174720</v>
      </c>
      <c r="M140" s="8">
        <v>128000</v>
      </c>
      <c r="N140" s="8">
        <f t="shared" si="7"/>
        <v>6400</v>
      </c>
      <c r="O140" s="8">
        <f>M140+N140</f>
        <v>134400</v>
      </c>
      <c r="P140" s="8">
        <v>161280</v>
      </c>
      <c r="Q140" s="9">
        <v>0</v>
      </c>
      <c r="R140" s="10">
        <f>P140+Q140</f>
        <v>161280</v>
      </c>
      <c r="S140" s="52">
        <f>ROUND(MIN(I140,L140,R140,O140),0)</f>
        <v>124636</v>
      </c>
      <c r="T140" s="52">
        <f>ROUND(AVERAGE(I140,L140,R140,O140),0)</f>
        <v>148759</v>
      </c>
      <c r="U140" s="52">
        <f>ROUND(GEOMEAN(I140,L140,R140,O140),0)</f>
        <v>147398</v>
      </c>
      <c r="V140" s="52">
        <f>ROUND(STDEVA(I140,L140,R140,O140),0)</f>
        <v>23230</v>
      </c>
      <c r="W140" s="53">
        <f t="shared" si="9"/>
        <v>0.15442543318091154</v>
      </c>
      <c r="X140" s="54" t="s">
        <v>31</v>
      </c>
      <c r="Y140" s="55">
        <v>1</v>
      </c>
      <c r="Z140" s="52">
        <f t="shared" si="10"/>
        <v>147398</v>
      </c>
    </row>
    <row r="141" spans="1:26" ht="123.75" x14ac:dyDescent="0.2">
      <c r="A141" s="47">
        <v>13</v>
      </c>
      <c r="B141" s="102">
        <v>2331903</v>
      </c>
      <c r="C141" s="44" t="s">
        <v>224</v>
      </c>
      <c r="D141" s="45" t="s">
        <v>227</v>
      </c>
      <c r="E141" s="47" t="s">
        <v>30</v>
      </c>
      <c r="F141" s="47">
        <v>1</v>
      </c>
      <c r="G141" s="47">
        <v>101015006</v>
      </c>
      <c r="H141" s="48">
        <v>122661</v>
      </c>
      <c r="I141" s="49">
        <f t="shared" si="8"/>
        <v>124636</v>
      </c>
      <c r="J141" s="103">
        <v>174720</v>
      </c>
      <c r="K141" s="104">
        <v>0</v>
      </c>
      <c r="L141" s="8">
        <f>J141+K141</f>
        <v>174720</v>
      </c>
      <c r="M141" s="8">
        <v>128000</v>
      </c>
      <c r="N141" s="8">
        <f t="shared" si="7"/>
        <v>6400</v>
      </c>
      <c r="O141" s="8">
        <f>M141+N141</f>
        <v>134400</v>
      </c>
      <c r="P141" s="8">
        <v>161280</v>
      </c>
      <c r="Q141" s="9">
        <v>0</v>
      </c>
      <c r="R141" s="10">
        <f>P141+Q141</f>
        <v>161280</v>
      </c>
      <c r="S141" s="52">
        <f>ROUND(MIN(I141,L141,R141,O141),0)</f>
        <v>124636</v>
      </c>
      <c r="T141" s="52">
        <f>ROUND(AVERAGE(I141,L141,R141,O141),0)</f>
        <v>148759</v>
      </c>
      <c r="U141" s="52">
        <f>ROUND(GEOMEAN(I141,L141,R141,O141),0)</f>
        <v>147398</v>
      </c>
      <c r="V141" s="52">
        <f>ROUND(STDEVA(I141,L141,R141,O141),0)</f>
        <v>23230</v>
      </c>
      <c r="W141" s="53">
        <f t="shared" si="9"/>
        <v>0.15442543318091154</v>
      </c>
      <c r="X141" s="54" t="s">
        <v>31</v>
      </c>
      <c r="Y141" s="55">
        <v>1</v>
      </c>
      <c r="Z141" s="52">
        <f t="shared" si="10"/>
        <v>147398</v>
      </c>
    </row>
    <row r="142" spans="1:26" ht="146.25" x14ac:dyDescent="0.2">
      <c r="A142" s="47">
        <v>14</v>
      </c>
      <c r="B142" s="102">
        <v>2331903</v>
      </c>
      <c r="C142" s="44" t="s">
        <v>228</v>
      </c>
      <c r="D142" s="45" t="s">
        <v>229</v>
      </c>
      <c r="E142" s="47" t="s">
        <v>30</v>
      </c>
      <c r="F142" s="47">
        <v>1</v>
      </c>
      <c r="G142" s="47">
        <v>101015006</v>
      </c>
      <c r="H142" s="48">
        <v>104217.4</v>
      </c>
      <c r="I142" s="49">
        <f t="shared" si="8"/>
        <v>105895</v>
      </c>
      <c r="J142" s="103">
        <v>139230</v>
      </c>
      <c r="K142" s="104">
        <v>0</v>
      </c>
      <c r="L142" s="8">
        <f>J142+K142</f>
        <v>139230</v>
      </c>
      <c r="M142" s="8">
        <v>102000</v>
      </c>
      <c r="N142" s="8">
        <f t="shared" si="7"/>
        <v>5100</v>
      </c>
      <c r="O142" s="8">
        <f>M142+N142</f>
        <v>107100</v>
      </c>
      <c r="P142" s="8">
        <v>128520</v>
      </c>
      <c r="Q142" s="9">
        <v>0</v>
      </c>
      <c r="R142" s="10">
        <f>P142+Q142</f>
        <v>128520</v>
      </c>
      <c r="S142" s="52">
        <f>ROUND(MIN(I142,L142,R142,O142),0)</f>
        <v>105895</v>
      </c>
      <c r="T142" s="52">
        <f>ROUND(AVERAGE(I142,L142,R142,O142),0)</f>
        <v>120186</v>
      </c>
      <c r="U142" s="52">
        <f>ROUND(GEOMEAN(I142,L142,R142,O142),0)</f>
        <v>119355</v>
      </c>
      <c r="V142" s="52">
        <f>ROUND(STDEVA(I142,L142,R142,O142),0)</f>
        <v>16407</v>
      </c>
      <c r="W142" s="53">
        <f t="shared" si="9"/>
        <v>0.11277282057726949</v>
      </c>
      <c r="X142" s="54" t="s">
        <v>31</v>
      </c>
      <c r="Y142" s="55">
        <v>1</v>
      </c>
      <c r="Z142" s="52">
        <f t="shared" si="10"/>
        <v>119355</v>
      </c>
    </row>
    <row r="143" spans="1:26" ht="22.5" x14ac:dyDescent="0.2">
      <c r="A143" s="47">
        <v>15</v>
      </c>
      <c r="B143" s="102">
        <v>2331903</v>
      </c>
      <c r="C143" s="44" t="s">
        <v>230</v>
      </c>
      <c r="D143" s="45" t="s">
        <v>231</v>
      </c>
      <c r="E143" s="47" t="s">
        <v>232</v>
      </c>
      <c r="F143" s="47">
        <v>1</v>
      </c>
      <c r="G143" s="47">
        <v>101015006</v>
      </c>
      <c r="H143" s="48">
        <v>16873.29</v>
      </c>
      <c r="I143" s="49">
        <f t="shared" si="8"/>
        <v>17145</v>
      </c>
      <c r="J143" s="103">
        <v>23400</v>
      </c>
      <c r="K143" s="104">
        <v>0</v>
      </c>
      <c r="L143" s="8">
        <f>J143+K143</f>
        <v>23400</v>
      </c>
      <c r="M143" s="8">
        <v>18000</v>
      </c>
      <c r="N143" s="9">
        <v>0</v>
      </c>
      <c r="O143" s="8">
        <f>M143+N143</f>
        <v>18000</v>
      </c>
      <c r="P143" s="8">
        <v>21600</v>
      </c>
      <c r="Q143" s="9">
        <v>0</v>
      </c>
      <c r="R143" s="10">
        <f>P143+Q143</f>
        <v>21600</v>
      </c>
      <c r="S143" s="52">
        <f>ROUND(MIN(I143,L143,R143,O143),0)</f>
        <v>17145</v>
      </c>
      <c r="T143" s="52">
        <f>ROUND(AVERAGE(I143,L143,R143,O143),0)</f>
        <v>20036</v>
      </c>
      <c r="U143" s="52">
        <f>ROUND(GEOMEAN(I143,L143,R143,O143),0)</f>
        <v>19873</v>
      </c>
      <c r="V143" s="52">
        <f>ROUND(STDEVA(I143,L143,R143,O143),0)</f>
        <v>2959</v>
      </c>
      <c r="W143" s="53">
        <f t="shared" si="9"/>
        <v>0.13727167513712071</v>
      </c>
      <c r="X143" s="54" t="s">
        <v>31</v>
      </c>
      <c r="Y143" s="55">
        <v>1</v>
      </c>
      <c r="Z143" s="52">
        <f t="shared" si="10"/>
        <v>19873</v>
      </c>
    </row>
    <row r="144" spans="1:26" ht="135" x14ac:dyDescent="0.2">
      <c r="A144" s="47">
        <v>16</v>
      </c>
      <c r="B144" s="102">
        <v>2331903</v>
      </c>
      <c r="C144" s="44" t="s">
        <v>233</v>
      </c>
      <c r="D144" s="45" t="s">
        <v>567</v>
      </c>
      <c r="E144" s="47" t="s">
        <v>30</v>
      </c>
      <c r="F144" s="47">
        <v>1</v>
      </c>
      <c r="G144" s="47">
        <v>101015006</v>
      </c>
      <c r="H144" s="48">
        <v>122626.58</v>
      </c>
      <c r="I144" s="49">
        <f t="shared" si="8"/>
        <v>124601</v>
      </c>
      <c r="J144" s="103">
        <v>173355</v>
      </c>
      <c r="K144" s="104">
        <v>0</v>
      </c>
      <c r="L144" s="8">
        <f>J144+K144</f>
        <v>173355</v>
      </c>
      <c r="M144" s="8">
        <v>127000</v>
      </c>
      <c r="N144" s="8">
        <f>M144*5%</f>
        <v>6350</v>
      </c>
      <c r="O144" s="8">
        <f>M144+N144</f>
        <v>133350</v>
      </c>
      <c r="P144" s="8">
        <v>160020</v>
      </c>
      <c r="Q144" s="9">
        <v>0</v>
      </c>
      <c r="R144" s="10">
        <f>P144+Q144</f>
        <v>160020</v>
      </c>
      <c r="S144" s="52">
        <f>ROUND(MIN(I144,L144,R144,O144),0)</f>
        <v>124601</v>
      </c>
      <c r="T144" s="52">
        <f>ROUND(AVERAGE(I144,L144,R144,O144),0)</f>
        <v>147832</v>
      </c>
      <c r="U144" s="52">
        <f>ROUND(GEOMEAN(I144,L144,R144,O144),0)</f>
        <v>146523</v>
      </c>
      <c r="V144" s="52">
        <f>ROUND(STDEVA(I144,L144,R144,O144),0)</f>
        <v>22726</v>
      </c>
      <c r="W144" s="53">
        <f t="shared" si="9"/>
        <v>0.14961473625301147</v>
      </c>
      <c r="X144" s="54" t="s">
        <v>31</v>
      </c>
      <c r="Y144" s="55">
        <v>1</v>
      </c>
      <c r="Z144" s="52">
        <f t="shared" si="10"/>
        <v>146523</v>
      </c>
    </row>
    <row r="145" spans="1:26" ht="45" x14ac:dyDescent="0.2">
      <c r="A145" s="47">
        <v>17</v>
      </c>
      <c r="B145" s="102">
        <v>2331903</v>
      </c>
      <c r="C145" s="44" t="s">
        <v>234</v>
      </c>
      <c r="D145" s="45" t="s">
        <v>235</v>
      </c>
      <c r="E145" s="47" t="s">
        <v>30</v>
      </c>
      <c r="F145" s="47">
        <v>1</v>
      </c>
      <c r="G145" s="47">
        <v>101015006</v>
      </c>
      <c r="H145" s="48">
        <v>44664.6</v>
      </c>
      <c r="I145" s="49">
        <f t="shared" si="8"/>
        <v>45384</v>
      </c>
      <c r="J145" s="103">
        <v>76440</v>
      </c>
      <c r="K145" s="104">
        <v>0</v>
      </c>
      <c r="L145" s="8">
        <f>J145+K145</f>
        <v>76440</v>
      </c>
      <c r="M145" s="8">
        <v>56000</v>
      </c>
      <c r="N145" s="8">
        <f t="shared" ref="N145:N146" si="11">M145*5%</f>
        <v>2800</v>
      </c>
      <c r="O145" s="8">
        <f>M145+N145</f>
        <v>58800</v>
      </c>
      <c r="P145" s="8">
        <v>70560</v>
      </c>
      <c r="Q145" s="9">
        <v>0</v>
      </c>
      <c r="R145" s="10">
        <f>P145+Q145</f>
        <v>70560</v>
      </c>
      <c r="S145" s="52">
        <f>ROUND(MIN(I145,L145,R145,O145),0)</f>
        <v>45384</v>
      </c>
      <c r="T145" s="52">
        <f>ROUND(AVERAGE(I145,L145,R145,O145),0)</f>
        <v>62796</v>
      </c>
      <c r="U145" s="52">
        <f>ROUND(GEOMEAN(I145,L145,R145,O145),0)</f>
        <v>61594</v>
      </c>
      <c r="V145" s="52">
        <f>ROUND(STDEVA(I145,L145,R145,O145),0)</f>
        <v>13731</v>
      </c>
      <c r="W145" s="53">
        <f t="shared" si="9"/>
        <v>0.2631749845764198</v>
      </c>
      <c r="X145" s="54" t="s">
        <v>31</v>
      </c>
      <c r="Y145" s="55">
        <v>1</v>
      </c>
      <c r="Z145" s="52">
        <f t="shared" si="10"/>
        <v>61594</v>
      </c>
    </row>
    <row r="146" spans="1:26" ht="22.5" x14ac:dyDescent="0.2">
      <c r="A146" s="47">
        <v>18</v>
      </c>
      <c r="B146" s="102">
        <v>2331903</v>
      </c>
      <c r="C146" s="44" t="s">
        <v>236</v>
      </c>
      <c r="D146" s="45" t="s">
        <v>237</v>
      </c>
      <c r="E146" s="47" t="s">
        <v>30</v>
      </c>
      <c r="F146" s="47">
        <v>1</v>
      </c>
      <c r="G146" s="47">
        <v>101015006</v>
      </c>
      <c r="H146" s="48">
        <v>104217.4</v>
      </c>
      <c r="I146" s="49">
        <f t="shared" si="8"/>
        <v>105895</v>
      </c>
      <c r="J146" s="103">
        <v>139230</v>
      </c>
      <c r="K146" s="104">
        <v>0</v>
      </c>
      <c r="L146" s="8">
        <f>J146+K146</f>
        <v>139230</v>
      </c>
      <c r="M146" s="8">
        <v>102000</v>
      </c>
      <c r="N146" s="8">
        <f t="shared" si="11"/>
        <v>5100</v>
      </c>
      <c r="O146" s="8">
        <f>M146+N146</f>
        <v>107100</v>
      </c>
      <c r="P146" s="8">
        <v>128520</v>
      </c>
      <c r="Q146" s="9">
        <v>0</v>
      </c>
      <c r="R146" s="10">
        <f>P146+Q146</f>
        <v>128520</v>
      </c>
      <c r="S146" s="52">
        <f>ROUND(MIN(I146,L146,R146,O146),0)</f>
        <v>105895</v>
      </c>
      <c r="T146" s="52">
        <f>ROUND(AVERAGE(I146,L146,R146,O146),0)</f>
        <v>120186</v>
      </c>
      <c r="U146" s="52">
        <f>ROUND(GEOMEAN(I146,L146,R146,O146),0)</f>
        <v>119355</v>
      </c>
      <c r="V146" s="52">
        <f>ROUND(STDEVA(I146,L146,R146,O146),0)</f>
        <v>16407</v>
      </c>
      <c r="W146" s="53">
        <f t="shared" si="9"/>
        <v>0.11277282057726949</v>
      </c>
      <c r="X146" s="54" t="s">
        <v>31</v>
      </c>
      <c r="Y146" s="55">
        <v>1</v>
      </c>
      <c r="Z146" s="52">
        <f t="shared" si="10"/>
        <v>119355</v>
      </c>
    </row>
    <row r="147" spans="1:26" ht="135" x14ac:dyDescent="0.2">
      <c r="A147" s="47">
        <v>19</v>
      </c>
      <c r="B147" s="102">
        <v>2331903</v>
      </c>
      <c r="C147" s="44" t="s">
        <v>238</v>
      </c>
      <c r="D147" s="45" t="s">
        <v>239</v>
      </c>
      <c r="E147" s="47" t="s">
        <v>30</v>
      </c>
      <c r="F147" s="47">
        <v>1</v>
      </c>
      <c r="G147" s="47">
        <v>101015006</v>
      </c>
      <c r="H147" s="48">
        <v>138956.54</v>
      </c>
      <c r="I147" s="49">
        <f t="shared" si="8"/>
        <v>141194</v>
      </c>
      <c r="J147" s="103">
        <v>139230</v>
      </c>
      <c r="K147" s="104">
        <v>0</v>
      </c>
      <c r="L147" s="8">
        <f>J147+K147</f>
        <v>139230</v>
      </c>
      <c r="M147" s="8">
        <v>102000</v>
      </c>
      <c r="N147" s="8">
        <f>M147*5%</f>
        <v>5100</v>
      </c>
      <c r="O147" s="8">
        <f>M147+N147</f>
        <v>107100</v>
      </c>
      <c r="P147" s="8">
        <v>128520</v>
      </c>
      <c r="Q147" s="9">
        <v>0</v>
      </c>
      <c r="R147" s="10">
        <f>P147+Q147</f>
        <v>128520</v>
      </c>
      <c r="S147" s="52">
        <f>ROUND(MIN(I147,L147,R147,O147),0)</f>
        <v>107100</v>
      </c>
      <c r="T147" s="52">
        <f>ROUND(AVERAGE(I147,L147,R147,O147),0)</f>
        <v>129011</v>
      </c>
      <c r="U147" s="52">
        <f>ROUND(GEOMEAN(I147,L147,R147,O147),0)</f>
        <v>128256</v>
      </c>
      <c r="V147" s="52">
        <f>ROUND(STDEVA(I147,L147,R147,O147),0)</f>
        <v>15633</v>
      </c>
      <c r="W147" s="53">
        <f t="shared" si="9"/>
        <v>0.16495134730538921</v>
      </c>
      <c r="X147" s="54" t="s">
        <v>31</v>
      </c>
      <c r="Y147" s="55">
        <v>1</v>
      </c>
      <c r="Z147" s="52">
        <f t="shared" si="10"/>
        <v>128256</v>
      </c>
    </row>
    <row r="148" spans="1:26" ht="33.75" x14ac:dyDescent="0.2">
      <c r="A148" s="47">
        <v>20</v>
      </c>
      <c r="B148" s="102">
        <v>4299939</v>
      </c>
      <c r="C148" s="44" t="s">
        <v>240</v>
      </c>
      <c r="D148" s="45" t="s">
        <v>241</v>
      </c>
      <c r="E148" s="47" t="s">
        <v>242</v>
      </c>
      <c r="F148" s="47">
        <v>1</v>
      </c>
      <c r="G148" s="44" t="s">
        <v>243</v>
      </c>
      <c r="H148" s="105">
        <v>41233.5</v>
      </c>
      <c r="I148" s="49">
        <f t="shared" si="8"/>
        <v>41897</v>
      </c>
      <c r="J148" s="48">
        <v>57857.8</v>
      </c>
      <c r="K148" s="104">
        <v>0</v>
      </c>
      <c r="L148" s="8">
        <f>J148+K148</f>
        <v>57857.8</v>
      </c>
      <c r="M148" s="8">
        <v>37400</v>
      </c>
      <c r="N148" s="8">
        <f>M148*19%</f>
        <v>7106</v>
      </c>
      <c r="O148" s="8">
        <f>M148+N148</f>
        <v>44506</v>
      </c>
      <c r="P148" s="8">
        <v>53407.199999999997</v>
      </c>
      <c r="Q148" s="9">
        <v>0</v>
      </c>
      <c r="R148" s="10">
        <f>P148+Q148</f>
        <v>53407.199999999997</v>
      </c>
      <c r="S148" s="52">
        <f>ROUND(MIN(I148,L148,R148,O148),0)</f>
        <v>41897</v>
      </c>
      <c r="T148" s="52">
        <f>ROUND(AVERAGE(I148,L148,R148,O148),0)</f>
        <v>49417</v>
      </c>
      <c r="U148" s="52">
        <f>ROUND(GEOMEAN(I148,L148,R148,O148),0)</f>
        <v>48994</v>
      </c>
      <c r="V148" s="52">
        <f>ROUND(STDEVA(I148,L148,R148,O148),0)</f>
        <v>7480</v>
      </c>
      <c r="W148" s="53">
        <f t="shared" si="9"/>
        <v>0.14485447197616036</v>
      </c>
      <c r="X148" s="54" t="s">
        <v>31</v>
      </c>
      <c r="Y148" s="55">
        <v>1</v>
      </c>
      <c r="Z148" s="52">
        <f t="shared" si="10"/>
        <v>48994</v>
      </c>
    </row>
    <row r="149" spans="1:26" ht="33.75" x14ac:dyDescent="0.2">
      <c r="A149" s="47">
        <v>21</v>
      </c>
      <c r="B149" s="102">
        <v>4299939</v>
      </c>
      <c r="C149" s="44" t="s">
        <v>244</v>
      </c>
      <c r="D149" s="45" t="s">
        <v>245</v>
      </c>
      <c r="E149" s="47" t="s">
        <v>242</v>
      </c>
      <c r="F149" s="47">
        <v>1</v>
      </c>
      <c r="G149" s="47" t="s">
        <v>243</v>
      </c>
      <c r="H149" s="48">
        <v>43589.7</v>
      </c>
      <c r="I149" s="49">
        <f t="shared" si="8"/>
        <v>44291</v>
      </c>
      <c r="J149" s="103">
        <v>57857.8</v>
      </c>
      <c r="K149" s="104">
        <v>0</v>
      </c>
      <c r="L149" s="8">
        <f>J149+K149</f>
        <v>57857.8</v>
      </c>
      <c r="M149" s="8">
        <v>37400</v>
      </c>
      <c r="N149" s="8">
        <f t="shared" ref="N149:N152" si="12">M149*19%</f>
        <v>7106</v>
      </c>
      <c r="O149" s="8">
        <f>M149+N149</f>
        <v>44506</v>
      </c>
      <c r="P149" s="8">
        <v>53407.199999999997</v>
      </c>
      <c r="Q149" s="9">
        <v>0</v>
      </c>
      <c r="R149" s="10">
        <f>P149+Q149</f>
        <v>53407.199999999997</v>
      </c>
      <c r="S149" s="52">
        <f>ROUND(MIN(I149,L149,R149,O149),0)</f>
        <v>44291</v>
      </c>
      <c r="T149" s="52">
        <f>ROUND(AVERAGE(I149,L149,R149,O149),0)</f>
        <v>50016</v>
      </c>
      <c r="U149" s="52">
        <f>ROUND(GEOMEAN(I149,L149,R149,O149),0)</f>
        <v>49679</v>
      </c>
      <c r="V149" s="52">
        <f>ROUND(STDEVA(I149,L149,R149,O149),0)</f>
        <v>6736</v>
      </c>
      <c r="W149" s="53">
        <f t="shared" si="9"/>
        <v>0.10845628937780551</v>
      </c>
      <c r="X149" s="54" t="s">
        <v>31</v>
      </c>
      <c r="Y149" s="55">
        <v>1</v>
      </c>
      <c r="Z149" s="52">
        <f t="shared" si="10"/>
        <v>49679</v>
      </c>
    </row>
    <row r="150" spans="1:26" ht="33.75" x14ac:dyDescent="0.2">
      <c r="A150" s="47">
        <v>22</v>
      </c>
      <c r="B150" s="102">
        <v>4299939</v>
      </c>
      <c r="C150" s="44" t="s">
        <v>246</v>
      </c>
      <c r="D150" s="45" t="s">
        <v>247</v>
      </c>
      <c r="E150" s="47" t="s">
        <v>242</v>
      </c>
      <c r="F150" s="47">
        <v>1</v>
      </c>
      <c r="G150" s="47" t="s">
        <v>243</v>
      </c>
      <c r="H150" s="48">
        <v>45945.9</v>
      </c>
      <c r="I150" s="49">
        <f t="shared" si="8"/>
        <v>46686</v>
      </c>
      <c r="J150" s="103">
        <v>60333</v>
      </c>
      <c r="K150" s="104">
        <v>0</v>
      </c>
      <c r="L150" s="8">
        <f>J150+K150</f>
        <v>60333</v>
      </c>
      <c r="M150" s="8">
        <v>39000</v>
      </c>
      <c r="N150" s="8">
        <f t="shared" si="12"/>
        <v>7410</v>
      </c>
      <c r="O150" s="8">
        <f>M150+N150</f>
        <v>46410</v>
      </c>
      <c r="P150" s="8">
        <v>55692</v>
      </c>
      <c r="Q150" s="9">
        <v>0</v>
      </c>
      <c r="R150" s="10">
        <f>P150+Q150</f>
        <v>55692</v>
      </c>
      <c r="S150" s="52">
        <f>ROUND(MIN(I150,L150,R150,O150),0)</f>
        <v>46410</v>
      </c>
      <c r="T150" s="52">
        <f>ROUND(AVERAGE(I150,L150,R150,O150),0)</f>
        <v>52280</v>
      </c>
      <c r="U150" s="52">
        <f>ROUND(GEOMEAN(I150,L150,R150,O150),0)</f>
        <v>51944</v>
      </c>
      <c r="V150" s="52">
        <f>ROUND(STDEVA(I150,L150,R150,O150),0)</f>
        <v>6886</v>
      </c>
      <c r="W150" s="53">
        <f t="shared" si="9"/>
        <v>0.10653780994917604</v>
      </c>
      <c r="X150" s="54" t="s">
        <v>31</v>
      </c>
      <c r="Y150" s="55">
        <v>1</v>
      </c>
      <c r="Z150" s="52">
        <f t="shared" si="10"/>
        <v>51944</v>
      </c>
    </row>
    <row r="151" spans="1:26" ht="33.75" x14ac:dyDescent="0.2">
      <c r="A151" s="47">
        <v>23</v>
      </c>
      <c r="B151" s="102">
        <v>4299939</v>
      </c>
      <c r="C151" s="44" t="s">
        <v>248</v>
      </c>
      <c r="D151" s="45" t="s">
        <v>249</v>
      </c>
      <c r="E151" s="47" t="s">
        <v>242</v>
      </c>
      <c r="F151" s="47">
        <v>1</v>
      </c>
      <c r="G151" s="47" t="s">
        <v>243</v>
      </c>
      <c r="H151" s="48">
        <v>47124</v>
      </c>
      <c r="I151" s="49">
        <f t="shared" si="8"/>
        <v>47883</v>
      </c>
      <c r="J151" s="103">
        <v>66056.899999999994</v>
      </c>
      <c r="K151" s="104">
        <v>0</v>
      </c>
      <c r="L151" s="8">
        <f>J151+K151</f>
        <v>66056.899999999994</v>
      </c>
      <c r="M151" s="8">
        <v>42700</v>
      </c>
      <c r="N151" s="8">
        <f t="shared" si="12"/>
        <v>8113</v>
      </c>
      <c r="O151" s="8">
        <f>M151+N151</f>
        <v>50813</v>
      </c>
      <c r="P151" s="8">
        <v>60975.6</v>
      </c>
      <c r="Q151" s="9">
        <v>0</v>
      </c>
      <c r="R151" s="10">
        <f>P151+Q151</f>
        <v>60975.6</v>
      </c>
      <c r="S151" s="52">
        <f>ROUND(MIN(I151,L151,R151,O151),0)</f>
        <v>47883</v>
      </c>
      <c r="T151" s="52">
        <f>ROUND(AVERAGE(I151,L151,R151,O151),0)</f>
        <v>56432</v>
      </c>
      <c r="U151" s="52">
        <f>ROUND(GEOMEAN(I151,L151,R151,O151),0)</f>
        <v>55951</v>
      </c>
      <c r="V151" s="52">
        <f>ROUND(STDEVA(I151,L151,R151,O151),0)</f>
        <v>8523</v>
      </c>
      <c r="W151" s="53">
        <f t="shared" si="9"/>
        <v>0.14419760147271721</v>
      </c>
      <c r="X151" s="54" t="s">
        <v>31</v>
      </c>
      <c r="Y151" s="55">
        <v>1</v>
      </c>
      <c r="Z151" s="52">
        <f t="shared" si="10"/>
        <v>55951</v>
      </c>
    </row>
    <row r="152" spans="1:26" ht="45" x14ac:dyDescent="0.2">
      <c r="A152" s="47">
        <v>24</v>
      </c>
      <c r="B152" s="102">
        <v>4294408</v>
      </c>
      <c r="C152" s="44" t="s">
        <v>250</v>
      </c>
      <c r="D152" s="45" t="s">
        <v>251</v>
      </c>
      <c r="E152" s="47" t="s">
        <v>52</v>
      </c>
      <c r="F152" s="47">
        <v>1</v>
      </c>
      <c r="G152" s="47" t="s">
        <v>252</v>
      </c>
      <c r="H152" s="48">
        <v>74220.3</v>
      </c>
      <c r="I152" s="49">
        <f t="shared" si="8"/>
        <v>75415</v>
      </c>
      <c r="J152" s="103">
        <v>104113.1</v>
      </c>
      <c r="K152" s="104">
        <v>0</v>
      </c>
      <c r="L152" s="8">
        <f>J152+K152</f>
        <v>104113.1</v>
      </c>
      <c r="M152" s="8">
        <v>67300</v>
      </c>
      <c r="N152" s="8">
        <f t="shared" si="12"/>
        <v>12787</v>
      </c>
      <c r="O152" s="8">
        <f>M152+N152</f>
        <v>80087</v>
      </c>
      <c r="P152" s="8">
        <v>96104.4</v>
      </c>
      <c r="Q152" s="9">
        <v>0</v>
      </c>
      <c r="R152" s="10">
        <f>P152+Q152</f>
        <v>96104.4</v>
      </c>
      <c r="S152" s="52">
        <f>ROUND(MIN(I152,L152,R152,O152),0)</f>
        <v>75415</v>
      </c>
      <c r="T152" s="52">
        <f>ROUND(AVERAGE(I152,L152,R152,O152),0)</f>
        <v>88930</v>
      </c>
      <c r="U152" s="52">
        <f>ROUND(GEOMEAN(I152,L152,R152,O152),0)</f>
        <v>88169</v>
      </c>
      <c r="V152" s="52">
        <f>ROUND(STDEVA(I152,L152,R152,O152),0)</f>
        <v>13452</v>
      </c>
      <c r="W152" s="53">
        <f t="shared" si="9"/>
        <v>0.14465401671789405</v>
      </c>
      <c r="X152" s="54" t="s">
        <v>31</v>
      </c>
      <c r="Y152" s="55">
        <v>1</v>
      </c>
      <c r="Z152" s="52">
        <f t="shared" si="10"/>
        <v>88169</v>
      </c>
    </row>
    <row r="153" spans="1:26" ht="157.5" x14ac:dyDescent="0.2">
      <c r="A153" s="47">
        <v>25</v>
      </c>
      <c r="B153" s="102">
        <v>2331903</v>
      </c>
      <c r="C153" s="44" t="s">
        <v>253</v>
      </c>
      <c r="D153" s="45" t="s">
        <v>254</v>
      </c>
      <c r="E153" s="47" t="s">
        <v>33</v>
      </c>
      <c r="F153" s="47">
        <v>1</v>
      </c>
      <c r="G153" s="47">
        <v>101015006</v>
      </c>
      <c r="H153" s="48">
        <v>46777.5</v>
      </c>
      <c r="I153" s="49">
        <f t="shared" si="8"/>
        <v>47531</v>
      </c>
      <c r="J153" s="103">
        <v>81900</v>
      </c>
      <c r="K153" s="104">
        <v>0</v>
      </c>
      <c r="L153" s="8">
        <f>J153+K153</f>
        <v>81900</v>
      </c>
      <c r="M153" s="8">
        <v>60000</v>
      </c>
      <c r="N153" s="8">
        <f>M153*5%</f>
        <v>3000</v>
      </c>
      <c r="O153" s="8">
        <f>M153+N153</f>
        <v>63000</v>
      </c>
      <c r="P153" s="8">
        <v>75600</v>
      </c>
      <c r="Q153" s="9">
        <v>0</v>
      </c>
      <c r="R153" s="10">
        <f>P153+Q153</f>
        <v>75600</v>
      </c>
      <c r="S153" s="52">
        <f>ROUND(MIN(I153,L153,R153,O153),0)</f>
        <v>47531</v>
      </c>
      <c r="T153" s="52">
        <f>ROUND(AVERAGE(I153,L153,R153,O153),0)</f>
        <v>67008</v>
      </c>
      <c r="U153" s="52">
        <f>ROUND(GEOMEAN(I153,L153,R153,O153),0)</f>
        <v>65619</v>
      </c>
      <c r="V153" s="52">
        <f>ROUND(STDEVA(I153,L153,R153,O153),0)</f>
        <v>15177</v>
      </c>
      <c r="W153" s="53">
        <f t="shared" si="9"/>
        <v>0.27565186912327222</v>
      </c>
      <c r="X153" s="54" t="s">
        <v>31</v>
      </c>
      <c r="Y153" s="55">
        <v>1</v>
      </c>
      <c r="Z153" s="52">
        <f t="shared" si="10"/>
        <v>65619</v>
      </c>
    </row>
    <row r="154" spans="1:26" ht="157.5" x14ac:dyDescent="0.2">
      <c r="A154" s="47">
        <v>26</v>
      </c>
      <c r="B154" s="102">
        <v>2331903</v>
      </c>
      <c r="C154" s="44" t="s">
        <v>253</v>
      </c>
      <c r="D154" s="45" t="s">
        <v>255</v>
      </c>
      <c r="E154" s="47" t="s">
        <v>33</v>
      </c>
      <c r="F154" s="47">
        <v>1</v>
      </c>
      <c r="G154" s="44">
        <v>101015006</v>
      </c>
      <c r="H154" s="105">
        <v>452182.5</v>
      </c>
      <c r="I154" s="49">
        <f t="shared" si="8"/>
        <v>459463</v>
      </c>
      <c r="J154" s="103">
        <v>750750</v>
      </c>
      <c r="K154" s="104">
        <v>0</v>
      </c>
      <c r="L154" s="8">
        <f>J154+K154</f>
        <v>750750</v>
      </c>
      <c r="M154" s="8">
        <v>550000</v>
      </c>
      <c r="N154" s="8">
        <f>M154*5%</f>
        <v>27500</v>
      </c>
      <c r="O154" s="8">
        <f>M154+N154</f>
        <v>577500</v>
      </c>
      <c r="P154" s="8">
        <v>693000</v>
      </c>
      <c r="Q154" s="9">
        <v>0</v>
      </c>
      <c r="R154" s="10">
        <f>P154+Q154</f>
        <v>693000</v>
      </c>
      <c r="S154" s="52">
        <f>ROUND(MIN(I154,L154,R154,O154),0)</f>
        <v>459463</v>
      </c>
      <c r="T154" s="52">
        <f>ROUND(AVERAGE(I154,L154,R154,O154),0)</f>
        <v>620178</v>
      </c>
      <c r="U154" s="52">
        <f>ROUND(GEOMEAN(I154,L154,R154,O154),0)</f>
        <v>609548</v>
      </c>
      <c r="V154" s="52">
        <f>ROUND(STDEVA(I154,L154,R154,O154),0)</f>
        <v>129103</v>
      </c>
      <c r="W154" s="53">
        <f t="shared" si="9"/>
        <v>0.24622343113257691</v>
      </c>
      <c r="X154" s="54" t="s">
        <v>31</v>
      </c>
      <c r="Y154" s="55">
        <v>1</v>
      </c>
      <c r="Z154" s="52">
        <f t="shared" si="10"/>
        <v>609548</v>
      </c>
    </row>
    <row r="155" spans="1:26" x14ac:dyDescent="0.2">
      <c r="A155" s="98" t="s">
        <v>256</v>
      </c>
      <c r="B155" s="98"/>
      <c r="C155" s="98"/>
      <c r="D155" s="98"/>
      <c r="E155" s="98"/>
      <c r="F155" s="5"/>
      <c r="G155" s="79"/>
      <c r="H155" s="6"/>
      <c r="I155" s="49"/>
      <c r="J155" s="6"/>
      <c r="K155" s="104"/>
      <c r="L155" s="8"/>
      <c r="M155" s="8"/>
      <c r="N155" s="9"/>
      <c r="O155" s="8"/>
      <c r="P155" s="8"/>
      <c r="Q155" s="9"/>
      <c r="R155" s="10"/>
      <c r="S155" s="52"/>
      <c r="T155" s="52"/>
      <c r="U155" s="52"/>
      <c r="V155" s="52"/>
      <c r="W155" s="53"/>
      <c r="X155" s="54"/>
      <c r="Y155" s="55"/>
      <c r="Z155" s="52"/>
    </row>
    <row r="156" spans="1:26" x14ac:dyDescent="0.2">
      <c r="A156" s="13" t="s">
        <v>2</v>
      </c>
      <c r="B156" s="13"/>
      <c r="C156" s="13"/>
      <c r="D156" s="13"/>
      <c r="E156" s="14" t="s">
        <v>3</v>
      </c>
      <c r="F156" s="15" t="s">
        <v>211</v>
      </c>
      <c r="G156" s="15"/>
      <c r="H156" s="16"/>
      <c r="I156" s="49"/>
      <c r="J156" s="16"/>
      <c r="K156" s="104"/>
      <c r="L156" s="8"/>
      <c r="M156" s="8"/>
      <c r="N156" s="9"/>
      <c r="O156" s="8"/>
      <c r="P156" s="8"/>
      <c r="Q156" s="9"/>
      <c r="R156" s="10"/>
      <c r="S156" s="52"/>
      <c r="T156" s="52"/>
      <c r="U156" s="52"/>
      <c r="V156" s="52"/>
      <c r="W156" s="53"/>
      <c r="X156" s="54"/>
      <c r="Y156" s="55"/>
      <c r="Z156" s="52"/>
    </row>
    <row r="157" spans="1:26" x14ac:dyDescent="0.2">
      <c r="A157" s="99" t="s">
        <v>4</v>
      </c>
      <c r="B157" s="99"/>
      <c r="C157" s="99"/>
      <c r="D157" s="99"/>
      <c r="E157" s="100" t="s">
        <v>5</v>
      </c>
      <c r="F157" s="20"/>
      <c r="G157" s="20"/>
      <c r="H157" s="21"/>
      <c r="I157" s="49"/>
      <c r="J157" s="21"/>
      <c r="K157" s="104"/>
      <c r="L157" s="8"/>
      <c r="M157" s="8"/>
      <c r="N157" s="9"/>
      <c r="O157" s="8"/>
      <c r="P157" s="8"/>
      <c r="Q157" s="9"/>
      <c r="R157" s="10"/>
      <c r="S157" s="52"/>
      <c r="T157" s="52"/>
      <c r="U157" s="52"/>
      <c r="V157" s="52"/>
      <c r="W157" s="53"/>
      <c r="X157" s="54"/>
      <c r="Y157" s="55"/>
      <c r="Z157" s="52"/>
    </row>
    <row r="158" spans="1:26" ht="22.5" x14ac:dyDescent="0.2">
      <c r="A158" s="33" t="s">
        <v>11</v>
      </c>
      <c r="B158" s="14" t="s">
        <v>12</v>
      </c>
      <c r="C158" s="59" t="s">
        <v>42</v>
      </c>
      <c r="D158" s="59"/>
      <c r="E158" s="34" t="s">
        <v>14</v>
      </c>
      <c r="F158" s="14" t="s">
        <v>15</v>
      </c>
      <c r="G158" s="14" t="s">
        <v>16</v>
      </c>
      <c r="H158" s="36"/>
      <c r="I158" s="49"/>
      <c r="J158" s="36"/>
      <c r="K158" s="104"/>
      <c r="L158" s="8"/>
      <c r="M158" s="8"/>
      <c r="N158" s="9"/>
      <c r="O158" s="8"/>
      <c r="P158" s="8"/>
      <c r="Q158" s="9"/>
      <c r="R158" s="10"/>
      <c r="S158" s="52"/>
      <c r="T158" s="52"/>
      <c r="U158" s="52"/>
      <c r="V158" s="52"/>
      <c r="W158" s="53"/>
      <c r="X158" s="54"/>
      <c r="Y158" s="55"/>
      <c r="Z158" s="52"/>
    </row>
    <row r="159" spans="1:26" ht="90" x14ac:dyDescent="0.2">
      <c r="A159" s="86">
        <v>1</v>
      </c>
      <c r="B159" s="47">
        <v>2331903</v>
      </c>
      <c r="C159" s="84" t="s">
        <v>212</v>
      </c>
      <c r="D159" s="45" t="s">
        <v>213</v>
      </c>
      <c r="E159" s="84" t="s">
        <v>30</v>
      </c>
      <c r="F159" s="44">
        <v>1</v>
      </c>
      <c r="G159" s="44">
        <v>101015006</v>
      </c>
      <c r="H159" s="105">
        <v>112882.67</v>
      </c>
      <c r="I159" s="49">
        <f t="shared" si="8"/>
        <v>114700</v>
      </c>
      <c r="J159" s="103">
        <v>161070</v>
      </c>
      <c r="K159" s="104">
        <v>0</v>
      </c>
      <c r="L159" s="8">
        <f>J159+K159</f>
        <v>161070</v>
      </c>
      <c r="M159" s="8">
        <v>118000</v>
      </c>
      <c r="N159" s="8">
        <f>M159*5%</f>
        <v>5900</v>
      </c>
      <c r="O159" s="8">
        <f>M159+N159</f>
        <v>123900</v>
      </c>
      <c r="P159" s="8">
        <v>148680</v>
      </c>
      <c r="Q159" s="9">
        <v>0</v>
      </c>
      <c r="R159" s="10">
        <f>P159+Q159</f>
        <v>148680</v>
      </c>
      <c r="S159" s="52">
        <f>ROUND(MIN(I159,L159,R159,O159),0)</f>
        <v>114700</v>
      </c>
      <c r="T159" s="52">
        <f>ROUND(AVERAGE(I159,L159,R159,O159),0)</f>
        <v>137088</v>
      </c>
      <c r="U159" s="52">
        <f>ROUND(GEOMEAN(I159,L159,R159,O159),0)</f>
        <v>135824</v>
      </c>
      <c r="V159" s="52">
        <f>ROUND(STDEVA(I159,L159,R159,O159),0)</f>
        <v>21484</v>
      </c>
      <c r="W159" s="53">
        <f t="shared" si="9"/>
        <v>0.15552479679585346</v>
      </c>
      <c r="X159" s="54" t="s">
        <v>31</v>
      </c>
      <c r="Y159" s="55">
        <v>1</v>
      </c>
      <c r="Z159" s="52">
        <f t="shared" si="10"/>
        <v>135824</v>
      </c>
    </row>
    <row r="160" spans="1:26" ht="90" x14ac:dyDescent="0.2">
      <c r="A160" s="86">
        <v>2</v>
      </c>
      <c r="B160" s="47">
        <v>2331903</v>
      </c>
      <c r="C160" s="84" t="s">
        <v>212</v>
      </c>
      <c r="D160" s="45" t="s">
        <v>214</v>
      </c>
      <c r="E160" s="84" t="s">
        <v>30</v>
      </c>
      <c r="F160" s="44">
        <v>1</v>
      </c>
      <c r="G160" s="44">
        <v>101015006</v>
      </c>
      <c r="H160" s="105">
        <v>101153.05</v>
      </c>
      <c r="I160" s="49">
        <f t="shared" si="8"/>
        <v>102782</v>
      </c>
      <c r="J160" s="103">
        <v>143325</v>
      </c>
      <c r="K160" s="104">
        <v>0</v>
      </c>
      <c r="L160" s="8">
        <f>J160+K160</f>
        <v>143325</v>
      </c>
      <c r="M160" s="8">
        <v>105000</v>
      </c>
      <c r="N160" s="8">
        <f t="shared" ref="N160:N166" si="13">M160*5%</f>
        <v>5250</v>
      </c>
      <c r="O160" s="8">
        <f>M160+N160</f>
        <v>110250</v>
      </c>
      <c r="P160" s="8">
        <v>132300</v>
      </c>
      <c r="Q160" s="9">
        <v>0</v>
      </c>
      <c r="R160" s="10">
        <f>P160+Q160</f>
        <v>132300</v>
      </c>
      <c r="S160" s="52">
        <f>ROUND(MIN(I160,L160,R160,O160),0)</f>
        <v>102782</v>
      </c>
      <c r="T160" s="52">
        <f>ROUND(AVERAGE(I160,L160,R160,O160),0)</f>
        <v>122164</v>
      </c>
      <c r="U160" s="52">
        <f>ROUND(GEOMEAN(I160,L160,R160,O160),0)</f>
        <v>121072</v>
      </c>
      <c r="V160" s="52">
        <f>ROUND(STDEVA(I160,L160,R160,O160),0)</f>
        <v>18869</v>
      </c>
      <c r="W160" s="53">
        <f t="shared" si="9"/>
        <v>0.15106713360644905</v>
      </c>
      <c r="X160" s="54" t="s">
        <v>31</v>
      </c>
      <c r="Y160" s="55">
        <v>1</v>
      </c>
      <c r="Z160" s="52">
        <f t="shared" si="10"/>
        <v>121072</v>
      </c>
    </row>
    <row r="161" spans="1:26" ht="112.5" x14ac:dyDescent="0.2">
      <c r="A161" s="86">
        <v>3</v>
      </c>
      <c r="B161" s="47">
        <v>2331903</v>
      </c>
      <c r="C161" s="84" t="s">
        <v>212</v>
      </c>
      <c r="D161" s="45" t="s">
        <v>216</v>
      </c>
      <c r="E161" s="84" t="s">
        <v>30</v>
      </c>
      <c r="F161" s="44">
        <v>1</v>
      </c>
      <c r="G161" s="44">
        <v>101015006</v>
      </c>
      <c r="H161" s="105">
        <v>123700.5</v>
      </c>
      <c r="I161" s="49">
        <f t="shared" si="8"/>
        <v>125692</v>
      </c>
      <c r="J161" s="103">
        <v>176085</v>
      </c>
      <c r="K161" s="104">
        <v>0</v>
      </c>
      <c r="L161" s="8">
        <f>J161+K161</f>
        <v>176085</v>
      </c>
      <c r="M161" s="8">
        <v>129000</v>
      </c>
      <c r="N161" s="8">
        <f t="shared" si="13"/>
        <v>6450</v>
      </c>
      <c r="O161" s="8">
        <f>M161+N161</f>
        <v>135450</v>
      </c>
      <c r="P161" s="8">
        <v>162540</v>
      </c>
      <c r="Q161" s="9">
        <v>0</v>
      </c>
      <c r="R161" s="10">
        <f>P161+Q161</f>
        <v>162540</v>
      </c>
      <c r="S161" s="52">
        <f>ROUND(MIN(I161,L161,R161,O161),0)</f>
        <v>125692</v>
      </c>
      <c r="T161" s="52">
        <f>ROUND(AVERAGE(I161,L161,R161,O161),0)</f>
        <v>149942</v>
      </c>
      <c r="U161" s="52">
        <f>ROUND(GEOMEAN(I161,L161,R161,O161),0)</f>
        <v>148574</v>
      </c>
      <c r="V161" s="52">
        <f>ROUND(STDEVA(I161,L161,R161,O161),0)</f>
        <v>23383</v>
      </c>
      <c r="W161" s="53">
        <f t="shared" si="9"/>
        <v>0.15401079596699288</v>
      </c>
      <c r="X161" s="54" t="s">
        <v>31</v>
      </c>
      <c r="Y161" s="55">
        <v>1</v>
      </c>
      <c r="Z161" s="52">
        <f t="shared" si="10"/>
        <v>148574</v>
      </c>
    </row>
    <row r="162" spans="1:26" ht="157.5" x14ac:dyDescent="0.2">
      <c r="A162" s="86">
        <v>4</v>
      </c>
      <c r="B162" s="47">
        <v>2331903</v>
      </c>
      <c r="C162" s="84" t="s">
        <v>212</v>
      </c>
      <c r="D162" s="45" t="s">
        <v>217</v>
      </c>
      <c r="E162" s="84" t="s">
        <v>30</v>
      </c>
      <c r="F162" s="44">
        <v>1</v>
      </c>
      <c r="G162" s="44">
        <v>101015006</v>
      </c>
      <c r="H162" s="105">
        <v>115384.5</v>
      </c>
      <c r="I162" s="49">
        <f t="shared" si="8"/>
        <v>117242</v>
      </c>
      <c r="J162" s="103">
        <v>177450</v>
      </c>
      <c r="K162" s="104">
        <v>0</v>
      </c>
      <c r="L162" s="8">
        <f>J162+K162</f>
        <v>177450</v>
      </c>
      <c r="M162" s="8">
        <v>130000</v>
      </c>
      <c r="N162" s="8">
        <f t="shared" si="13"/>
        <v>6500</v>
      </c>
      <c r="O162" s="8">
        <f>M162+N162</f>
        <v>136500</v>
      </c>
      <c r="P162" s="8">
        <v>163800</v>
      </c>
      <c r="Q162" s="9">
        <v>0</v>
      </c>
      <c r="R162" s="10">
        <f>P162+Q162</f>
        <v>163800</v>
      </c>
      <c r="S162" s="52">
        <f>ROUND(MIN(I162,L162,R162,O162),0)</f>
        <v>117242</v>
      </c>
      <c r="T162" s="52">
        <f>ROUND(AVERAGE(I162,L162,R162,O162),0)</f>
        <v>148748</v>
      </c>
      <c r="U162" s="52">
        <f>ROUND(GEOMEAN(I162,L162,R162,O162),0)</f>
        <v>146859</v>
      </c>
      <c r="V162" s="52">
        <f>ROUND(STDEVA(I162,L162,R162,O162),0)</f>
        <v>27037</v>
      </c>
      <c r="W162" s="53">
        <f t="shared" si="9"/>
        <v>0.20166962869146596</v>
      </c>
      <c r="X162" s="54" t="s">
        <v>31</v>
      </c>
      <c r="Y162" s="55">
        <v>1</v>
      </c>
      <c r="Z162" s="52">
        <f t="shared" si="10"/>
        <v>146859</v>
      </c>
    </row>
    <row r="163" spans="1:26" ht="146.25" x14ac:dyDescent="0.2">
      <c r="A163" s="86">
        <v>5</v>
      </c>
      <c r="B163" s="47">
        <v>2331903</v>
      </c>
      <c r="C163" s="84" t="s">
        <v>212</v>
      </c>
      <c r="D163" s="45" t="s">
        <v>218</v>
      </c>
      <c r="E163" s="84" t="s">
        <v>30</v>
      </c>
      <c r="F163" s="44">
        <v>1</v>
      </c>
      <c r="G163" s="44">
        <v>101015006</v>
      </c>
      <c r="H163" s="105">
        <v>114345</v>
      </c>
      <c r="I163" s="49">
        <f t="shared" si="8"/>
        <v>116186</v>
      </c>
      <c r="J163" s="103">
        <v>164892</v>
      </c>
      <c r="K163" s="104">
        <v>0</v>
      </c>
      <c r="L163" s="8">
        <f>J163+K163</f>
        <v>164892</v>
      </c>
      <c r="M163" s="8">
        <v>120800</v>
      </c>
      <c r="N163" s="8">
        <f t="shared" si="13"/>
        <v>6040</v>
      </c>
      <c r="O163" s="8">
        <f>M163+N163</f>
        <v>126840</v>
      </c>
      <c r="P163" s="8">
        <v>152208</v>
      </c>
      <c r="Q163" s="9">
        <v>0</v>
      </c>
      <c r="R163" s="10">
        <f>P163+Q163</f>
        <v>152208</v>
      </c>
      <c r="S163" s="52">
        <f>ROUND(MIN(I163,L163,R163,O163),0)</f>
        <v>116186</v>
      </c>
      <c r="T163" s="52">
        <f>ROUND(AVERAGE(I163,L163,R163,O163),0)</f>
        <v>140032</v>
      </c>
      <c r="U163" s="52">
        <f>ROUND(GEOMEAN(I163,L163,R163,O163),0)</f>
        <v>138679</v>
      </c>
      <c r="V163" s="52">
        <f>ROUND(STDEVA(I163,L163,R163,O163),0)</f>
        <v>22427</v>
      </c>
      <c r="W163" s="53">
        <f t="shared" si="9"/>
        <v>0.16219470864370236</v>
      </c>
      <c r="X163" s="54" t="s">
        <v>31</v>
      </c>
      <c r="Y163" s="55">
        <v>1</v>
      </c>
      <c r="Z163" s="52">
        <f t="shared" si="10"/>
        <v>138679</v>
      </c>
    </row>
    <row r="164" spans="1:26" ht="180" x14ac:dyDescent="0.2">
      <c r="A164" s="86">
        <v>6</v>
      </c>
      <c r="B164" s="47">
        <v>2331903</v>
      </c>
      <c r="C164" s="84" t="s">
        <v>212</v>
      </c>
      <c r="D164" s="45" t="s">
        <v>219</v>
      </c>
      <c r="E164" s="84" t="s">
        <v>30</v>
      </c>
      <c r="F164" s="44">
        <v>1</v>
      </c>
      <c r="G164" s="44">
        <v>101015006</v>
      </c>
      <c r="H164" s="105">
        <v>124740</v>
      </c>
      <c r="I164" s="49">
        <f t="shared" si="8"/>
        <v>126748</v>
      </c>
      <c r="J164" s="103">
        <v>163800</v>
      </c>
      <c r="K164" s="104">
        <v>0</v>
      </c>
      <c r="L164" s="8">
        <f>J164+K164</f>
        <v>163800</v>
      </c>
      <c r="M164" s="8">
        <v>120000</v>
      </c>
      <c r="N164" s="8">
        <f t="shared" si="13"/>
        <v>6000</v>
      </c>
      <c r="O164" s="8">
        <f>M164+N164</f>
        <v>126000</v>
      </c>
      <c r="P164" s="8">
        <v>151200</v>
      </c>
      <c r="Q164" s="9">
        <v>0</v>
      </c>
      <c r="R164" s="10">
        <f>P164+Q164</f>
        <v>151200</v>
      </c>
      <c r="S164" s="52">
        <f>ROUND(MIN(I164,L164,R164,O164),0)</f>
        <v>126000</v>
      </c>
      <c r="T164" s="52">
        <f>ROUND(AVERAGE(I164,L164,R164,O164),0)</f>
        <v>141937</v>
      </c>
      <c r="U164" s="52">
        <f>ROUND(GEOMEAN(I164,L164,R164,O164),0)</f>
        <v>141024</v>
      </c>
      <c r="V164" s="52">
        <f>ROUND(STDEVA(I164,L164,R164,O164),0)</f>
        <v>18695</v>
      </c>
      <c r="W164" s="53">
        <f t="shared" si="9"/>
        <v>0.1065350578624915</v>
      </c>
      <c r="X164" s="54" t="s">
        <v>31</v>
      </c>
      <c r="Y164" s="55">
        <v>1</v>
      </c>
      <c r="Z164" s="52">
        <f t="shared" si="10"/>
        <v>141024</v>
      </c>
    </row>
    <row r="165" spans="1:26" ht="45" x14ac:dyDescent="0.2">
      <c r="A165" s="86">
        <v>7</v>
      </c>
      <c r="B165" s="47">
        <v>2331903</v>
      </c>
      <c r="C165" s="44" t="s">
        <v>236</v>
      </c>
      <c r="D165" s="45" t="s">
        <v>257</v>
      </c>
      <c r="E165" s="47" t="s">
        <v>30</v>
      </c>
      <c r="F165" s="44">
        <v>1</v>
      </c>
      <c r="G165" s="44">
        <v>10120000</v>
      </c>
      <c r="H165" s="105">
        <v>104217.4</v>
      </c>
      <c r="I165" s="49">
        <f t="shared" si="8"/>
        <v>105895</v>
      </c>
      <c r="J165" s="103">
        <v>177450</v>
      </c>
      <c r="K165" s="104">
        <v>0</v>
      </c>
      <c r="L165" s="8">
        <f>J165+K165</f>
        <v>177450</v>
      </c>
      <c r="M165" s="8">
        <v>130000</v>
      </c>
      <c r="N165" s="8">
        <f t="shared" si="13"/>
        <v>6500</v>
      </c>
      <c r="O165" s="8">
        <f>M165+N165</f>
        <v>136500</v>
      </c>
      <c r="P165" s="8">
        <v>163800</v>
      </c>
      <c r="Q165" s="9">
        <v>0</v>
      </c>
      <c r="R165" s="10">
        <f>P165+Q165</f>
        <v>163800</v>
      </c>
      <c r="S165" s="52">
        <f>ROUND(MIN(I165,L165,R165,O165),0)</f>
        <v>105895</v>
      </c>
      <c r="T165" s="52">
        <f>ROUND(AVERAGE(I165,L165,R165,O165),0)</f>
        <v>145911</v>
      </c>
      <c r="U165" s="52">
        <f>ROUND(GEOMEAN(I165,L165,R165,O165),0)</f>
        <v>143169</v>
      </c>
      <c r="V165" s="52">
        <f>ROUND(STDEVA(I165,L165,R165,O165),0)</f>
        <v>31647</v>
      </c>
      <c r="W165" s="53">
        <f t="shared" si="9"/>
        <v>0.26034965669942517</v>
      </c>
      <c r="X165" s="54" t="s">
        <v>31</v>
      </c>
      <c r="Y165" s="55">
        <v>1</v>
      </c>
      <c r="Z165" s="52">
        <f t="shared" si="10"/>
        <v>143169</v>
      </c>
    </row>
    <row r="166" spans="1:26" ht="45" x14ac:dyDescent="0.2">
      <c r="A166" s="86">
        <v>8</v>
      </c>
      <c r="B166" s="47">
        <v>2331903</v>
      </c>
      <c r="C166" s="44" t="s">
        <v>228</v>
      </c>
      <c r="D166" s="45" t="s">
        <v>258</v>
      </c>
      <c r="E166" s="47" t="s">
        <v>30</v>
      </c>
      <c r="F166" s="44">
        <v>1</v>
      </c>
      <c r="G166" s="44">
        <v>10120000</v>
      </c>
      <c r="H166" s="105">
        <v>104217.4</v>
      </c>
      <c r="I166" s="49">
        <f t="shared" si="8"/>
        <v>105895</v>
      </c>
      <c r="J166" s="103">
        <v>139230</v>
      </c>
      <c r="K166" s="104">
        <v>0</v>
      </c>
      <c r="L166" s="8">
        <f>J166+K166</f>
        <v>139230</v>
      </c>
      <c r="M166" s="8">
        <v>102000</v>
      </c>
      <c r="N166" s="8">
        <f t="shared" si="13"/>
        <v>5100</v>
      </c>
      <c r="O166" s="8">
        <f>M166+N166</f>
        <v>107100</v>
      </c>
      <c r="P166" s="8">
        <v>128520</v>
      </c>
      <c r="Q166" s="9">
        <v>0</v>
      </c>
      <c r="R166" s="10">
        <f>P166+Q166</f>
        <v>128520</v>
      </c>
      <c r="S166" s="52">
        <f>ROUND(MIN(I166,L166,R166,O166),0)</f>
        <v>105895</v>
      </c>
      <c r="T166" s="52">
        <f>ROUND(AVERAGE(I166,L166,R166,O166),0)</f>
        <v>120186</v>
      </c>
      <c r="U166" s="52">
        <f>ROUND(GEOMEAN(I166,L166,R166,O166),0)</f>
        <v>119355</v>
      </c>
      <c r="V166" s="52">
        <f>ROUND(STDEVA(I166,L166,R166,O166),0)</f>
        <v>16407</v>
      </c>
      <c r="W166" s="53">
        <f t="shared" si="9"/>
        <v>0.11277282057726949</v>
      </c>
      <c r="X166" s="54" t="s">
        <v>31</v>
      </c>
      <c r="Y166" s="55">
        <v>1</v>
      </c>
      <c r="Z166" s="52">
        <f t="shared" si="10"/>
        <v>119355</v>
      </c>
    </row>
    <row r="167" spans="1:26" ht="67.5" x14ac:dyDescent="0.2">
      <c r="A167" s="86">
        <v>9</v>
      </c>
      <c r="B167" s="47">
        <v>2331903</v>
      </c>
      <c r="C167" s="44" t="s">
        <v>259</v>
      </c>
      <c r="D167" s="45" t="s">
        <v>260</v>
      </c>
      <c r="E167" s="47" t="s">
        <v>261</v>
      </c>
      <c r="F167" s="44">
        <v>1</v>
      </c>
      <c r="G167" s="44">
        <v>10121505</v>
      </c>
      <c r="H167" s="105">
        <v>16873.29</v>
      </c>
      <c r="I167" s="49">
        <f t="shared" si="8"/>
        <v>17145</v>
      </c>
      <c r="J167" s="103">
        <v>23400</v>
      </c>
      <c r="K167" s="104">
        <v>0</v>
      </c>
      <c r="L167" s="8">
        <f>J167+K167</f>
        <v>23400</v>
      </c>
      <c r="M167" s="8">
        <v>18000</v>
      </c>
      <c r="N167" s="9">
        <v>0</v>
      </c>
      <c r="O167" s="8">
        <f>M167+N167</f>
        <v>18000</v>
      </c>
      <c r="P167" s="8">
        <v>21600</v>
      </c>
      <c r="Q167" s="9">
        <v>0</v>
      </c>
      <c r="R167" s="10">
        <f>P167+Q167</f>
        <v>21600</v>
      </c>
      <c r="S167" s="52">
        <f>ROUND(MIN(I167,L167,R167,O167),0)</f>
        <v>17145</v>
      </c>
      <c r="T167" s="52">
        <f>ROUND(AVERAGE(I167,L167,R167,O167),0)</f>
        <v>20036</v>
      </c>
      <c r="U167" s="52">
        <f>ROUND(GEOMEAN(I167,L167,R167,O167),0)</f>
        <v>19873</v>
      </c>
      <c r="V167" s="52">
        <f>ROUND(STDEVA(I167,L167,R167,O167),0)</f>
        <v>2959</v>
      </c>
      <c r="W167" s="53">
        <f t="shared" si="9"/>
        <v>0.13727167513712071</v>
      </c>
      <c r="X167" s="54" t="s">
        <v>31</v>
      </c>
      <c r="Y167" s="55">
        <v>1</v>
      </c>
      <c r="Z167" s="52">
        <f t="shared" si="10"/>
        <v>19873</v>
      </c>
    </row>
    <row r="168" spans="1:26" ht="22.5" x14ac:dyDescent="0.2">
      <c r="A168" s="86">
        <v>10</v>
      </c>
      <c r="B168" s="47">
        <v>2331903</v>
      </c>
      <c r="C168" s="44" t="s">
        <v>230</v>
      </c>
      <c r="D168" s="45" t="s">
        <v>231</v>
      </c>
      <c r="E168" s="47" t="s">
        <v>232</v>
      </c>
      <c r="F168" s="44">
        <v>1</v>
      </c>
      <c r="G168" s="44">
        <v>101015006</v>
      </c>
      <c r="H168" s="105">
        <v>16873.29</v>
      </c>
      <c r="I168" s="49">
        <f t="shared" si="8"/>
        <v>17145</v>
      </c>
      <c r="J168" s="103">
        <v>23400</v>
      </c>
      <c r="K168" s="104">
        <v>0</v>
      </c>
      <c r="L168" s="8">
        <f>J168+K168</f>
        <v>23400</v>
      </c>
      <c r="M168" s="8">
        <v>18000</v>
      </c>
      <c r="N168" s="9">
        <v>0</v>
      </c>
      <c r="O168" s="8">
        <f>M168+N168</f>
        <v>18000</v>
      </c>
      <c r="P168" s="8">
        <v>21600</v>
      </c>
      <c r="Q168" s="9">
        <v>0</v>
      </c>
      <c r="R168" s="10">
        <f>P168+Q168</f>
        <v>21600</v>
      </c>
      <c r="S168" s="52">
        <f>ROUND(MIN(I168,L168,R168,O168),0)</f>
        <v>17145</v>
      </c>
      <c r="T168" s="52">
        <f>ROUND(AVERAGE(I168,L168,R168,O168),0)</f>
        <v>20036</v>
      </c>
      <c r="U168" s="52">
        <f>ROUND(GEOMEAN(I168,L168,R168,O168),0)</f>
        <v>19873</v>
      </c>
      <c r="V168" s="52">
        <f>ROUND(STDEVA(I168,L168,R168,O168),0)</f>
        <v>2959</v>
      </c>
      <c r="W168" s="53">
        <f t="shared" si="9"/>
        <v>0.13727167513712071</v>
      </c>
      <c r="X168" s="54" t="s">
        <v>31</v>
      </c>
      <c r="Y168" s="55">
        <v>1</v>
      </c>
      <c r="Z168" s="52">
        <f t="shared" si="10"/>
        <v>19873</v>
      </c>
    </row>
    <row r="169" spans="1:26" ht="33.75" x14ac:dyDescent="0.2">
      <c r="A169" s="86">
        <v>11</v>
      </c>
      <c r="B169" s="47">
        <v>4299939</v>
      </c>
      <c r="C169" s="44" t="s">
        <v>240</v>
      </c>
      <c r="D169" s="45" t="s">
        <v>241</v>
      </c>
      <c r="E169" s="47" t="s">
        <v>242</v>
      </c>
      <c r="F169" s="44">
        <v>1</v>
      </c>
      <c r="G169" s="44">
        <v>10141503</v>
      </c>
      <c r="H169" s="105">
        <v>41233.5</v>
      </c>
      <c r="I169" s="49">
        <f t="shared" si="8"/>
        <v>41897</v>
      </c>
      <c r="J169" s="103">
        <v>57857.8</v>
      </c>
      <c r="K169" s="104">
        <v>0</v>
      </c>
      <c r="L169" s="8">
        <f>J169+K169</f>
        <v>57857.8</v>
      </c>
      <c r="M169" s="8">
        <v>37400</v>
      </c>
      <c r="N169" s="8">
        <f>M169*19%</f>
        <v>7106</v>
      </c>
      <c r="O169" s="8">
        <f>M169+N169</f>
        <v>44506</v>
      </c>
      <c r="P169" s="8">
        <v>53407.199999999997</v>
      </c>
      <c r="Q169" s="9">
        <v>0</v>
      </c>
      <c r="R169" s="10">
        <f>P169+Q169</f>
        <v>53407.199999999997</v>
      </c>
      <c r="S169" s="52">
        <f>ROUND(MIN(I169,L169,R169,O169),0)</f>
        <v>41897</v>
      </c>
      <c r="T169" s="52">
        <f>ROUND(AVERAGE(I169,L169,R169,O169),0)</f>
        <v>49417</v>
      </c>
      <c r="U169" s="52">
        <f>ROUND(GEOMEAN(I169,L169,R169,O169),0)</f>
        <v>48994</v>
      </c>
      <c r="V169" s="52">
        <f>ROUND(STDEVA(I169,L169,R169,O169),0)</f>
        <v>7480</v>
      </c>
      <c r="W169" s="53">
        <f t="shared" si="9"/>
        <v>0.14485447197616036</v>
      </c>
      <c r="X169" s="54" t="s">
        <v>31</v>
      </c>
      <c r="Y169" s="55">
        <v>1</v>
      </c>
      <c r="Z169" s="52">
        <f t="shared" si="10"/>
        <v>48994</v>
      </c>
    </row>
    <row r="170" spans="1:26" ht="33.75" x14ac:dyDescent="0.2">
      <c r="A170" s="86">
        <v>12</v>
      </c>
      <c r="B170" s="47">
        <v>4299939</v>
      </c>
      <c r="C170" s="44" t="s">
        <v>244</v>
      </c>
      <c r="D170" s="45" t="s">
        <v>245</v>
      </c>
      <c r="E170" s="47" t="s">
        <v>242</v>
      </c>
      <c r="F170" s="44">
        <v>1</v>
      </c>
      <c r="G170" s="106" t="s">
        <v>243</v>
      </c>
      <c r="H170" s="107">
        <v>43589.7</v>
      </c>
      <c r="I170" s="49">
        <f t="shared" si="8"/>
        <v>44291</v>
      </c>
      <c r="J170" s="103">
        <v>57857.8</v>
      </c>
      <c r="K170" s="104">
        <v>0</v>
      </c>
      <c r="L170" s="8">
        <f>J170+K170</f>
        <v>57857.8</v>
      </c>
      <c r="M170" s="8">
        <v>37400</v>
      </c>
      <c r="N170" s="8">
        <f t="shared" ref="N170:N173" si="14">M170*19%</f>
        <v>7106</v>
      </c>
      <c r="O170" s="8">
        <f>M170+N170</f>
        <v>44506</v>
      </c>
      <c r="P170" s="8">
        <v>53407.199999999997</v>
      </c>
      <c r="Q170" s="9">
        <v>0</v>
      </c>
      <c r="R170" s="10">
        <f>P170+Q170</f>
        <v>53407.199999999997</v>
      </c>
      <c r="S170" s="52">
        <f>ROUND(MIN(I170,L170,R170,O170),0)</f>
        <v>44291</v>
      </c>
      <c r="T170" s="52">
        <f>ROUND(AVERAGE(I170,L170,R170,O170),0)</f>
        <v>50016</v>
      </c>
      <c r="U170" s="52">
        <f>ROUND(GEOMEAN(I170,L170,R170,O170),0)</f>
        <v>49679</v>
      </c>
      <c r="V170" s="52">
        <f>ROUND(STDEVA(I170,L170,R170,O170),0)</f>
        <v>6736</v>
      </c>
      <c r="W170" s="53">
        <f t="shared" si="9"/>
        <v>0.10845628937780551</v>
      </c>
      <c r="X170" s="54" t="s">
        <v>31</v>
      </c>
      <c r="Y170" s="55">
        <v>1</v>
      </c>
      <c r="Z170" s="52">
        <f t="shared" si="10"/>
        <v>49679</v>
      </c>
    </row>
    <row r="171" spans="1:26" ht="33.75" x14ac:dyDescent="0.2">
      <c r="A171" s="86">
        <v>13</v>
      </c>
      <c r="B171" s="47">
        <v>4299939</v>
      </c>
      <c r="C171" s="44" t="s">
        <v>246</v>
      </c>
      <c r="D171" s="45" t="s">
        <v>247</v>
      </c>
      <c r="E171" s="47" t="s">
        <v>242</v>
      </c>
      <c r="F171" s="44">
        <v>1</v>
      </c>
      <c r="G171" s="106">
        <v>10141503</v>
      </c>
      <c r="H171" s="107">
        <v>45945.9</v>
      </c>
      <c r="I171" s="49">
        <f t="shared" si="8"/>
        <v>46686</v>
      </c>
      <c r="J171" s="103">
        <v>60333</v>
      </c>
      <c r="K171" s="104">
        <v>0</v>
      </c>
      <c r="L171" s="8">
        <f>J171+K171</f>
        <v>60333</v>
      </c>
      <c r="M171" s="8">
        <v>39000</v>
      </c>
      <c r="N171" s="8">
        <f t="shared" si="14"/>
        <v>7410</v>
      </c>
      <c r="O171" s="8">
        <f>M171+N171</f>
        <v>46410</v>
      </c>
      <c r="P171" s="8">
        <v>55692</v>
      </c>
      <c r="Q171" s="9">
        <v>0</v>
      </c>
      <c r="R171" s="10">
        <f>P171+Q171</f>
        <v>55692</v>
      </c>
      <c r="S171" s="52">
        <f>ROUND(MIN(I171,L171,R171,O171),0)</f>
        <v>46410</v>
      </c>
      <c r="T171" s="52">
        <f>ROUND(AVERAGE(I171,L171,R171,O171),0)</f>
        <v>52280</v>
      </c>
      <c r="U171" s="52">
        <f>ROUND(GEOMEAN(I171,L171,R171,O171),0)</f>
        <v>51944</v>
      </c>
      <c r="V171" s="52">
        <f>ROUND(STDEVA(I171,L171,R171,O171),0)</f>
        <v>6886</v>
      </c>
      <c r="W171" s="53">
        <f t="shared" si="9"/>
        <v>0.10653780994917604</v>
      </c>
      <c r="X171" s="54" t="s">
        <v>31</v>
      </c>
      <c r="Y171" s="55">
        <v>1</v>
      </c>
      <c r="Z171" s="52">
        <f t="shared" si="10"/>
        <v>51944</v>
      </c>
    </row>
    <row r="172" spans="1:26" ht="33.75" x14ac:dyDescent="0.2">
      <c r="A172" s="86">
        <v>14</v>
      </c>
      <c r="B172" s="47">
        <v>4299939</v>
      </c>
      <c r="C172" s="44" t="s">
        <v>248</v>
      </c>
      <c r="D172" s="45" t="s">
        <v>249</v>
      </c>
      <c r="E172" s="47" t="s">
        <v>242</v>
      </c>
      <c r="F172" s="44">
        <v>1</v>
      </c>
      <c r="G172" s="44">
        <v>10141503</v>
      </c>
      <c r="H172" s="105">
        <v>47124</v>
      </c>
      <c r="I172" s="49">
        <f t="shared" si="8"/>
        <v>47883</v>
      </c>
      <c r="J172" s="103">
        <v>66056.899999999994</v>
      </c>
      <c r="K172" s="104">
        <v>0</v>
      </c>
      <c r="L172" s="8">
        <f>J172+K172</f>
        <v>66056.899999999994</v>
      </c>
      <c r="M172" s="8">
        <v>42700</v>
      </c>
      <c r="N172" s="8">
        <f t="shared" si="14"/>
        <v>8113</v>
      </c>
      <c r="O172" s="8">
        <f>M172+N172</f>
        <v>50813</v>
      </c>
      <c r="P172" s="8">
        <v>60975.6</v>
      </c>
      <c r="Q172" s="9">
        <v>0</v>
      </c>
      <c r="R172" s="10">
        <f>P172+Q172</f>
        <v>60975.6</v>
      </c>
      <c r="S172" s="52">
        <f>ROUND(MIN(I172,L172,R172,O172),0)</f>
        <v>47883</v>
      </c>
      <c r="T172" s="52">
        <f>ROUND(AVERAGE(I172,L172,R172,O172),0)</f>
        <v>56432</v>
      </c>
      <c r="U172" s="52">
        <f>ROUND(GEOMEAN(I172,L172,R172,O172),0)</f>
        <v>55951</v>
      </c>
      <c r="V172" s="52">
        <f>ROUND(STDEVA(I172,L172,R172,O172),0)</f>
        <v>8523</v>
      </c>
      <c r="W172" s="53">
        <f t="shared" si="9"/>
        <v>0.14419760147271721</v>
      </c>
      <c r="X172" s="54" t="s">
        <v>31</v>
      </c>
      <c r="Y172" s="55">
        <v>1</v>
      </c>
      <c r="Z172" s="52">
        <f t="shared" si="10"/>
        <v>55951</v>
      </c>
    </row>
    <row r="173" spans="1:26" ht="45" x14ac:dyDescent="0.2">
      <c r="A173" s="86">
        <v>15</v>
      </c>
      <c r="B173" s="47">
        <v>4294408</v>
      </c>
      <c r="C173" s="44" t="s">
        <v>250</v>
      </c>
      <c r="D173" s="45" t="s">
        <v>251</v>
      </c>
      <c r="E173" s="47" t="s">
        <v>52</v>
      </c>
      <c r="F173" s="44">
        <v>1</v>
      </c>
      <c r="G173" s="106" t="s">
        <v>252</v>
      </c>
      <c r="H173" s="107">
        <v>74220.3</v>
      </c>
      <c r="I173" s="49">
        <f t="shared" si="8"/>
        <v>75415</v>
      </c>
      <c r="J173" s="103">
        <v>104113.1</v>
      </c>
      <c r="K173" s="104">
        <v>0</v>
      </c>
      <c r="L173" s="8">
        <f>J173+K173</f>
        <v>104113.1</v>
      </c>
      <c r="M173" s="8">
        <v>67300</v>
      </c>
      <c r="N173" s="8">
        <f t="shared" si="14"/>
        <v>12787</v>
      </c>
      <c r="O173" s="8">
        <f>M173+N173</f>
        <v>80087</v>
      </c>
      <c r="P173" s="8">
        <v>96104.4</v>
      </c>
      <c r="Q173" s="9">
        <v>0</v>
      </c>
      <c r="R173" s="10">
        <f>P173+Q173</f>
        <v>96104.4</v>
      </c>
      <c r="S173" s="52">
        <f>ROUND(MIN(I173,L173,R173,O173),0)</f>
        <v>75415</v>
      </c>
      <c r="T173" s="52">
        <f>ROUND(AVERAGE(I173,L173,R173,O173),0)</f>
        <v>88930</v>
      </c>
      <c r="U173" s="52">
        <f>ROUND(GEOMEAN(I173,L173,R173,O173),0)</f>
        <v>88169</v>
      </c>
      <c r="V173" s="52">
        <f>ROUND(STDEVA(I173,L173,R173,O173),0)</f>
        <v>13452</v>
      </c>
      <c r="W173" s="53">
        <f t="shared" si="9"/>
        <v>0.14465401671789405</v>
      </c>
      <c r="X173" s="54" t="s">
        <v>31</v>
      </c>
      <c r="Y173" s="55">
        <v>1</v>
      </c>
      <c r="Z173" s="52">
        <f t="shared" si="10"/>
        <v>88169</v>
      </c>
    </row>
    <row r="174" spans="1:26" x14ac:dyDescent="0.2">
      <c r="A174" s="108" t="s">
        <v>262</v>
      </c>
      <c r="B174" s="108"/>
      <c r="C174" s="108"/>
      <c r="D174" s="108"/>
      <c r="E174" s="108"/>
      <c r="F174" s="79"/>
      <c r="G174" s="79"/>
      <c r="H174" s="6"/>
      <c r="I174" s="49"/>
      <c r="J174" s="6"/>
      <c r="K174" s="7"/>
      <c r="L174" s="8"/>
      <c r="M174" s="8"/>
      <c r="N174" s="9"/>
      <c r="O174" s="8"/>
      <c r="P174" s="8"/>
      <c r="Q174" s="9"/>
      <c r="R174" s="10"/>
      <c r="S174" s="52"/>
      <c r="T174" s="52"/>
      <c r="U174" s="52"/>
      <c r="V174" s="52"/>
      <c r="W174" s="53"/>
      <c r="X174" s="54"/>
      <c r="Y174" s="55"/>
      <c r="Z174" s="52"/>
    </row>
    <row r="175" spans="1:26" x14ac:dyDescent="0.2">
      <c r="A175" s="13" t="s">
        <v>2</v>
      </c>
      <c r="B175" s="13"/>
      <c r="C175" s="13"/>
      <c r="D175" s="13"/>
      <c r="E175" s="14" t="s">
        <v>3</v>
      </c>
      <c r="F175" s="15"/>
      <c r="G175" s="15"/>
      <c r="H175" s="16"/>
      <c r="I175" s="49"/>
      <c r="J175" s="16"/>
      <c r="K175" s="17"/>
      <c r="L175" s="8"/>
      <c r="M175" s="8"/>
      <c r="N175" s="9"/>
      <c r="O175" s="8"/>
      <c r="P175" s="8"/>
      <c r="Q175" s="9"/>
      <c r="R175" s="10"/>
      <c r="S175" s="52"/>
      <c r="T175" s="52"/>
      <c r="U175" s="52"/>
      <c r="V175" s="52"/>
      <c r="W175" s="53"/>
      <c r="X175" s="54"/>
      <c r="Y175" s="55"/>
      <c r="Z175" s="52"/>
    </row>
    <row r="176" spans="1:26" ht="22.5" x14ac:dyDescent="0.2">
      <c r="A176" s="99" t="s">
        <v>40</v>
      </c>
      <c r="B176" s="99"/>
      <c r="C176" s="99"/>
      <c r="D176" s="99"/>
      <c r="E176" s="100" t="s">
        <v>41</v>
      </c>
      <c r="F176" s="109"/>
      <c r="G176" s="109"/>
      <c r="H176" s="21"/>
      <c r="I176" s="49"/>
      <c r="J176" s="21"/>
      <c r="K176" s="101"/>
      <c r="L176" s="8"/>
      <c r="M176" s="8"/>
      <c r="N176" s="9"/>
      <c r="O176" s="8"/>
      <c r="P176" s="8"/>
      <c r="Q176" s="9"/>
      <c r="R176" s="10"/>
      <c r="S176" s="52"/>
      <c r="T176" s="52"/>
      <c r="U176" s="52"/>
      <c r="V176" s="52"/>
      <c r="W176" s="53"/>
      <c r="X176" s="54"/>
      <c r="Y176" s="55"/>
      <c r="Z176" s="52"/>
    </row>
    <row r="177" spans="1:26" ht="22.5" x14ac:dyDescent="0.2">
      <c r="A177" s="33" t="s">
        <v>11</v>
      </c>
      <c r="B177" s="34" t="s">
        <v>12</v>
      </c>
      <c r="C177" s="35" t="s">
        <v>42</v>
      </c>
      <c r="D177" s="35"/>
      <c r="E177" s="33" t="s">
        <v>14</v>
      </c>
      <c r="F177" s="33" t="s">
        <v>15</v>
      </c>
      <c r="G177" s="34" t="s">
        <v>16</v>
      </c>
      <c r="H177" s="110"/>
      <c r="I177" s="49"/>
      <c r="J177" s="36"/>
      <c r="K177" s="60"/>
      <c r="L177" s="8"/>
      <c r="M177" s="8"/>
      <c r="N177" s="9"/>
      <c r="O177" s="8"/>
      <c r="P177" s="8"/>
      <c r="Q177" s="9"/>
      <c r="R177" s="10"/>
      <c r="S177" s="52"/>
      <c r="T177" s="52"/>
      <c r="U177" s="52"/>
      <c r="V177" s="52"/>
      <c r="W177" s="53"/>
      <c r="X177" s="54"/>
      <c r="Y177" s="55"/>
      <c r="Z177" s="52"/>
    </row>
    <row r="178" spans="1:26" ht="90" x14ac:dyDescent="0.2">
      <c r="A178" s="86">
        <v>1</v>
      </c>
      <c r="B178" s="111">
        <v>3526201</v>
      </c>
      <c r="C178" s="44" t="s">
        <v>46</v>
      </c>
      <c r="D178" s="45" t="s">
        <v>263</v>
      </c>
      <c r="E178" s="84" t="s">
        <v>264</v>
      </c>
      <c r="F178" s="112">
        <v>1</v>
      </c>
      <c r="G178" s="84">
        <v>12191601</v>
      </c>
      <c r="H178" s="113">
        <v>39600</v>
      </c>
      <c r="I178" s="49">
        <f t="shared" si="8"/>
        <v>40238</v>
      </c>
      <c r="J178" s="103">
        <v>68900</v>
      </c>
      <c r="K178" s="104">
        <v>0</v>
      </c>
      <c r="L178" s="8">
        <f>J178+K178</f>
        <v>68900</v>
      </c>
      <c r="M178" s="8">
        <v>53000</v>
      </c>
      <c r="N178" s="9">
        <v>0</v>
      </c>
      <c r="O178" s="8">
        <f>M178+N178</f>
        <v>53000</v>
      </c>
      <c r="P178" s="8">
        <v>63600</v>
      </c>
      <c r="Q178" s="9">
        <v>0</v>
      </c>
      <c r="R178" s="10">
        <f>P178+Q178</f>
        <v>63600</v>
      </c>
      <c r="S178" s="52">
        <f>ROUND(MIN(I178,L178,R178,O178),0)</f>
        <v>40238</v>
      </c>
      <c r="T178" s="52">
        <f>ROUND(AVERAGE(I178,L178,R178,O178),0)</f>
        <v>56435</v>
      </c>
      <c r="U178" s="52">
        <f>ROUND(GEOMEAN(I178,L178,R178,O178),0)</f>
        <v>55290</v>
      </c>
      <c r="V178" s="52">
        <f>ROUND(STDEVA(I178,L178,R178,O178),0)</f>
        <v>12660</v>
      </c>
      <c r="W178" s="53">
        <f t="shared" si="9"/>
        <v>0.27223729426659432</v>
      </c>
      <c r="X178" s="54" t="s">
        <v>31</v>
      </c>
      <c r="Y178" s="55">
        <v>1</v>
      </c>
      <c r="Z178" s="52">
        <f t="shared" si="10"/>
        <v>55290</v>
      </c>
    </row>
    <row r="179" spans="1:26" ht="22.5" x14ac:dyDescent="0.2">
      <c r="A179" s="86">
        <v>2</v>
      </c>
      <c r="B179" s="111">
        <v>3526201</v>
      </c>
      <c r="C179" s="44" t="s">
        <v>174</v>
      </c>
      <c r="D179" s="45" t="s">
        <v>265</v>
      </c>
      <c r="E179" s="84" t="s">
        <v>189</v>
      </c>
      <c r="F179" s="112">
        <v>1</v>
      </c>
      <c r="G179" s="84">
        <v>11151702</v>
      </c>
      <c r="H179" s="113">
        <v>24778.95</v>
      </c>
      <c r="I179" s="49">
        <f t="shared" si="8"/>
        <v>25178</v>
      </c>
      <c r="J179" s="103">
        <v>32500</v>
      </c>
      <c r="K179" s="104">
        <v>0</v>
      </c>
      <c r="L179" s="8">
        <f>J179+K179</f>
        <v>32500</v>
      </c>
      <c r="M179" s="8">
        <v>25000</v>
      </c>
      <c r="N179" s="9">
        <v>0</v>
      </c>
      <c r="O179" s="8">
        <f>M179+N179</f>
        <v>25000</v>
      </c>
      <c r="P179" s="8">
        <v>30000</v>
      </c>
      <c r="Q179" s="9">
        <v>0</v>
      </c>
      <c r="R179" s="10">
        <f>P179+Q179</f>
        <v>30000</v>
      </c>
      <c r="S179" s="52">
        <f>ROUND(MIN(I179,L179,R179,O179),0)</f>
        <v>25000</v>
      </c>
      <c r="T179" s="52">
        <f>ROUND(AVERAGE(I179,L179,R179,O179),0)</f>
        <v>28170</v>
      </c>
      <c r="U179" s="52">
        <f>ROUND(GEOMEAN(I179,L179,R179,O179),0)</f>
        <v>27989</v>
      </c>
      <c r="V179" s="52">
        <f>ROUND(STDEVA(I179,L179,R179,O179),0)</f>
        <v>3701</v>
      </c>
      <c r="W179" s="53">
        <f t="shared" si="9"/>
        <v>0.10679195398192147</v>
      </c>
      <c r="X179" s="54" t="s">
        <v>31</v>
      </c>
      <c r="Y179" s="55">
        <v>1</v>
      </c>
      <c r="Z179" s="52">
        <f t="shared" si="10"/>
        <v>27989</v>
      </c>
    </row>
    <row r="180" spans="1:26" ht="56.25" x14ac:dyDescent="0.2">
      <c r="A180" s="86">
        <v>3</v>
      </c>
      <c r="B180" s="111">
        <v>3526201</v>
      </c>
      <c r="C180" s="44" t="s">
        <v>174</v>
      </c>
      <c r="D180" s="45" t="s">
        <v>175</v>
      </c>
      <c r="E180" s="84" t="s">
        <v>178</v>
      </c>
      <c r="F180" s="112">
        <v>1</v>
      </c>
      <c r="G180" s="84">
        <v>11151702</v>
      </c>
      <c r="H180" s="113">
        <v>19597.62</v>
      </c>
      <c r="I180" s="49">
        <f t="shared" si="8"/>
        <v>19913</v>
      </c>
      <c r="J180" s="103">
        <v>29900</v>
      </c>
      <c r="K180" s="104">
        <v>0</v>
      </c>
      <c r="L180" s="8">
        <f>J180+K180</f>
        <v>29900</v>
      </c>
      <c r="M180" s="8">
        <v>23000</v>
      </c>
      <c r="N180" s="9">
        <v>0</v>
      </c>
      <c r="O180" s="8">
        <f>M180+N180</f>
        <v>23000</v>
      </c>
      <c r="P180" s="8">
        <v>27600</v>
      </c>
      <c r="Q180" s="9">
        <v>0</v>
      </c>
      <c r="R180" s="10">
        <f>P180+Q180</f>
        <v>27600</v>
      </c>
      <c r="S180" s="52">
        <f>ROUND(MIN(I180,L180,R180,O180),0)</f>
        <v>19913</v>
      </c>
      <c r="T180" s="52">
        <f>ROUND(AVERAGE(I180,L180,R180,O180),0)</f>
        <v>25103</v>
      </c>
      <c r="U180" s="52">
        <f>ROUND(GEOMEAN(I180,L180,R180,O180),0)</f>
        <v>24795</v>
      </c>
      <c r="V180" s="52">
        <f>ROUND(STDEVA(I180,L180,R180,O180),0)</f>
        <v>4495</v>
      </c>
      <c r="W180" s="53">
        <f t="shared" si="9"/>
        <v>0.19689453518854608</v>
      </c>
      <c r="X180" s="54" t="s">
        <v>31</v>
      </c>
      <c r="Y180" s="55">
        <v>1</v>
      </c>
      <c r="Z180" s="52">
        <f t="shared" si="10"/>
        <v>24795</v>
      </c>
    </row>
    <row r="181" spans="1:26" ht="168.75" x14ac:dyDescent="0.2">
      <c r="A181" s="86">
        <v>4</v>
      </c>
      <c r="B181" s="111">
        <v>3526201</v>
      </c>
      <c r="C181" s="44" t="s">
        <v>46</v>
      </c>
      <c r="D181" s="45" t="s">
        <v>266</v>
      </c>
      <c r="E181" s="84" t="s">
        <v>267</v>
      </c>
      <c r="F181" s="112">
        <v>1</v>
      </c>
      <c r="G181" s="84">
        <v>42281705</v>
      </c>
      <c r="H181" s="113">
        <v>445500</v>
      </c>
      <c r="I181" s="49">
        <f t="shared" si="8"/>
        <v>452673</v>
      </c>
      <c r="J181" s="103">
        <v>635700</v>
      </c>
      <c r="K181" s="104">
        <v>0</v>
      </c>
      <c r="L181" s="8">
        <f>J181+K181</f>
        <v>635700</v>
      </c>
      <c r="M181" s="8">
        <v>489000</v>
      </c>
      <c r="N181" s="9">
        <v>0</v>
      </c>
      <c r="O181" s="8">
        <f>M181+N181</f>
        <v>489000</v>
      </c>
      <c r="P181" s="8">
        <v>586800</v>
      </c>
      <c r="Q181" s="9">
        <v>0</v>
      </c>
      <c r="R181" s="10">
        <f>P181+Q181</f>
        <v>586800</v>
      </c>
      <c r="S181" s="52">
        <f>ROUND(MIN(I181,L181,R181,O181),0)</f>
        <v>452673</v>
      </c>
      <c r="T181" s="52">
        <f>ROUND(AVERAGE(I181,L181,R181,O181),0)</f>
        <v>541043</v>
      </c>
      <c r="U181" s="52">
        <f>ROUND(GEOMEAN(I181,L181,R181,O181),0)</f>
        <v>536054</v>
      </c>
      <c r="V181" s="52">
        <f>ROUND(STDEVA(I181,L181,R181,O181),0)</f>
        <v>84797</v>
      </c>
      <c r="W181" s="53">
        <f t="shared" si="9"/>
        <v>0.15554589649550232</v>
      </c>
      <c r="X181" s="54" t="s">
        <v>31</v>
      </c>
      <c r="Y181" s="55">
        <v>1</v>
      </c>
      <c r="Z181" s="52">
        <f t="shared" si="10"/>
        <v>536054</v>
      </c>
    </row>
    <row r="182" spans="1:26" ht="56.25" x14ac:dyDescent="0.2">
      <c r="A182" s="86">
        <v>5</v>
      </c>
      <c r="B182" s="111">
        <v>3526201</v>
      </c>
      <c r="C182" s="44" t="s">
        <v>46</v>
      </c>
      <c r="D182" s="45" t="s">
        <v>268</v>
      </c>
      <c r="E182" s="84" t="s">
        <v>264</v>
      </c>
      <c r="F182" s="112">
        <v>1</v>
      </c>
      <c r="G182" s="86">
        <v>51101800</v>
      </c>
      <c r="H182" s="87">
        <v>210870</v>
      </c>
      <c r="I182" s="49">
        <f t="shared" si="8"/>
        <v>214265</v>
      </c>
      <c r="J182" s="103">
        <v>301600</v>
      </c>
      <c r="K182" s="104">
        <v>0</v>
      </c>
      <c r="L182" s="8">
        <f>J182+K182</f>
        <v>301600</v>
      </c>
      <c r="M182" s="8">
        <v>232000</v>
      </c>
      <c r="N182" s="9">
        <v>0</v>
      </c>
      <c r="O182" s="8">
        <f>M182+N182</f>
        <v>232000</v>
      </c>
      <c r="P182" s="8">
        <v>278400</v>
      </c>
      <c r="Q182" s="9">
        <v>0</v>
      </c>
      <c r="R182" s="10">
        <f>P182+Q182</f>
        <v>278400</v>
      </c>
      <c r="S182" s="52">
        <f>ROUND(MIN(I182,L182,R182,O182),0)</f>
        <v>214265</v>
      </c>
      <c r="T182" s="52">
        <f>ROUND(AVERAGE(I182,L182,R182,O182),0)</f>
        <v>256566</v>
      </c>
      <c r="U182" s="52">
        <f>ROUND(GEOMEAN(I182,L182,R182,O182),0)</f>
        <v>254176</v>
      </c>
      <c r="V182" s="52">
        <f>ROUND(STDEVA(I182,L182,R182,O182),0)</f>
        <v>40405</v>
      </c>
      <c r="W182" s="53">
        <f t="shared" si="9"/>
        <v>0.15702111922447437</v>
      </c>
      <c r="X182" s="54" t="s">
        <v>31</v>
      </c>
      <c r="Y182" s="55">
        <v>1</v>
      </c>
      <c r="Z182" s="52">
        <f t="shared" si="10"/>
        <v>254176</v>
      </c>
    </row>
    <row r="183" spans="1:26" ht="78.75" x14ac:dyDescent="0.2">
      <c r="A183" s="86">
        <v>6</v>
      </c>
      <c r="B183" s="86">
        <v>3525121</v>
      </c>
      <c r="C183" s="44" t="s">
        <v>87</v>
      </c>
      <c r="D183" s="45" t="s">
        <v>269</v>
      </c>
      <c r="E183" s="84" t="s">
        <v>45</v>
      </c>
      <c r="F183" s="112">
        <v>1</v>
      </c>
      <c r="G183" s="86">
        <v>51191600</v>
      </c>
      <c r="H183" s="87">
        <v>118800</v>
      </c>
      <c r="I183" s="49">
        <f t="shared" si="8"/>
        <v>120713</v>
      </c>
      <c r="J183" s="103">
        <v>170300</v>
      </c>
      <c r="K183" s="104">
        <v>0</v>
      </c>
      <c r="L183" s="8">
        <f>J183+K183</f>
        <v>170300</v>
      </c>
      <c r="M183" s="8">
        <v>131000</v>
      </c>
      <c r="N183" s="9">
        <v>0</v>
      </c>
      <c r="O183" s="8">
        <f>M183+N183</f>
        <v>131000</v>
      </c>
      <c r="P183" s="8">
        <v>157200</v>
      </c>
      <c r="Q183" s="9">
        <v>0</v>
      </c>
      <c r="R183" s="10">
        <f>P183+Q183</f>
        <v>157200</v>
      </c>
      <c r="S183" s="52">
        <f>ROUND(MIN(I183,L183,R183,O183),0)</f>
        <v>120713</v>
      </c>
      <c r="T183" s="52">
        <f>ROUND(AVERAGE(I183,L183,R183,O183),0)</f>
        <v>144803</v>
      </c>
      <c r="U183" s="52">
        <f>ROUND(GEOMEAN(I183,L183,R183,O183),0)</f>
        <v>143441</v>
      </c>
      <c r="V183" s="52">
        <f>ROUND(STDEVA(I183,L183,R183,O183),0)</f>
        <v>22910</v>
      </c>
      <c r="W183" s="53">
        <f t="shared" si="9"/>
        <v>0.15844842130213815</v>
      </c>
      <c r="X183" s="54" t="s">
        <v>31</v>
      </c>
      <c r="Y183" s="55">
        <v>1</v>
      </c>
      <c r="Z183" s="52">
        <f t="shared" si="10"/>
        <v>143441</v>
      </c>
    </row>
    <row r="184" spans="1:26" ht="157.5" x14ac:dyDescent="0.2">
      <c r="A184" s="86">
        <v>7</v>
      </c>
      <c r="B184" s="86">
        <v>3525121</v>
      </c>
      <c r="C184" s="44" t="s">
        <v>270</v>
      </c>
      <c r="D184" s="45" t="s">
        <v>271</v>
      </c>
      <c r="E184" s="84" t="s">
        <v>272</v>
      </c>
      <c r="F184" s="112">
        <v>1</v>
      </c>
      <c r="G184" s="86">
        <v>51191600</v>
      </c>
      <c r="H184" s="87">
        <v>93823.71</v>
      </c>
      <c r="I184" s="49">
        <f t="shared" si="8"/>
        <v>95334</v>
      </c>
      <c r="J184" s="103">
        <v>132600</v>
      </c>
      <c r="K184" s="104">
        <v>0</v>
      </c>
      <c r="L184" s="8">
        <f>J184+K184</f>
        <v>132600</v>
      </c>
      <c r="M184" s="8">
        <v>102000</v>
      </c>
      <c r="N184" s="9">
        <v>0</v>
      </c>
      <c r="O184" s="8">
        <f>M184+N184</f>
        <v>102000</v>
      </c>
      <c r="P184" s="8">
        <v>122400</v>
      </c>
      <c r="Q184" s="9">
        <v>0</v>
      </c>
      <c r="R184" s="10">
        <f>P184+Q184</f>
        <v>122400</v>
      </c>
      <c r="S184" s="52">
        <f>ROUND(MIN(I184,L184,R184,O184),0)</f>
        <v>95334</v>
      </c>
      <c r="T184" s="52">
        <f>ROUND(AVERAGE(I184,L184,R184,O184),0)</f>
        <v>113084</v>
      </c>
      <c r="U184" s="52">
        <f>ROUND(GEOMEAN(I184,L184,R184,O184),0)</f>
        <v>112084</v>
      </c>
      <c r="V184" s="52">
        <f>ROUND(STDEVA(I184,L184,R184,O184),0)</f>
        <v>17374</v>
      </c>
      <c r="W184" s="53">
        <f t="shared" si="9"/>
        <v>0.14944149031083831</v>
      </c>
      <c r="X184" s="54" t="s">
        <v>31</v>
      </c>
      <c r="Y184" s="55">
        <v>1</v>
      </c>
      <c r="Z184" s="52">
        <f t="shared" si="10"/>
        <v>112084</v>
      </c>
    </row>
    <row r="185" spans="1:26" ht="56.25" x14ac:dyDescent="0.2">
      <c r="A185" s="86">
        <v>8</v>
      </c>
      <c r="B185" s="111">
        <v>3526201</v>
      </c>
      <c r="C185" s="44" t="s">
        <v>94</v>
      </c>
      <c r="D185" s="45" t="s">
        <v>273</v>
      </c>
      <c r="E185" s="84" t="s">
        <v>45</v>
      </c>
      <c r="F185" s="112">
        <v>1</v>
      </c>
      <c r="G185" s="86">
        <v>42221900</v>
      </c>
      <c r="H185" s="87">
        <v>133633.47</v>
      </c>
      <c r="I185" s="49">
        <f t="shared" si="8"/>
        <v>135785</v>
      </c>
      <c r="J185" s="103">
        <v>189800</v>
      </c>
      <c r="K185" s="104">
        <v>0</v>
      </c>
      <c r="L185" s="8">
        <f>J185+K185</f>
        <v>189800</v>
      </c>
      <c r="M185" s="8">
        <v>146000</v>
      </c>
      <c r="N185" s="9">
        <v>0</v>
      </c>
      <c r="O185" s="8">
        <f>M185+N185</f>
        <v>146000</v>
      </c>
      <c r="P185" s="8">
        <v>175200</v>
      </c>
      <c r="Q185" s="9">
        <v>0</v>
      </c>
      <c r="R185" s="10">
        <f>P185+Q185</f>
        <v>175200</v>
      </c>
      <c r="S185" s="52">
        <f>ROUND(MIN(I185,L185,R185,O185),0)</f>
        <v>135785</v>
      </c>
      <c r="T185" s="52">
        <f>ROUND(AVERAGE(I185,L185,R185,O185),0)</f>
        <v>161696</v>
      </c>
      <c r="U185" s="52">
        <f>ROUND(GEOMEAN(I185,L185,R185,O185),0)</f>
        <v>160236</v>
      </c>
      <c r="V185" s="52">
        <f>ROUND(STDEVA(I185,L185,R185,O185),0)</f>
        <v>25099</v>
      </c>
      <c r="W185" s="53">
        <f t="shared" si="9"/>
        <v>0.15259367433036272</v>
      </c>
      <c r="X185" s="54" t="s">
        <v>31</v>
      </c>
      <c r="Y185" s="55">
        <v>1</v>
      </c>
      <c r="Z185" s="52">
        <f t="shared" si="10"/>
        <v>160236</v>
      </c>
    </row>
    <row r="186" spans="1:26" ht="56.25" x14ac:dyDescent="0.2">
      <c r="A186" s="86">
        <v>9</v>
      </c>
      <c r="B186" s="111">
        <v>3526201</v>
      </c>
      <c r="C186" s="44" t="s">
        <v>274</v>
      </c>
      <c r="D186" s="45" t="s">
        <v>275</v>
      </c>
      <c r="E186" s="84" t="s">
        <v>276</v>
      </c>
      <c r="F186" s="112">
        <v>1</v>
      </c>
      <c r="G186" s="86">
        <v>42221900</v>
      </c>
      <c r="H186" s="87">
        <v>211545.53</v>
      </c>
      <c r="I186" s="49">
        <f t="shared" si="8"/>
        <v>214951</v>
      </c>
      <c r="J186" s="103">
        <v>301600</v>
      </c>
      <c r="K186" s="104">
        <v>0</v>
      </c>
      <c r="L186" s="8">
        <f>J186+K186</f>
        <v>301600</v>
      </c>
      <c r="M186" s="8">
        <v>232000</v>
      </c>
      <c r="N186" s="9">
        <v>0</v>
      </c>
      <c r="O186" s="8">
        <f>M186+N186</f>
        <v>232000</v>
      </c>
      <c r="P186" s="8">
        <v>278400</v>
      </c>
      <c r="Q186" s="9">
        <v>0</v>
      </c>
      <c r="R186" s="10">
        <f>P186+Q186</f>
        <v>278400</v>
      </c>
      <c r="S186" s="52">
        <f>ROUND(MIN(I186,L186,R186,O186),0)</f>
        <v>214951</v>
      </c>
      <c r="T186" s="52">
        <f>ROUND(AVERAGE(I186,L186,R186,O186),0)</f>
        <v>256738</v>
      </c>
      <c r="U186" s="52">
        <f>ROUND(GEOMEAN(I186,L186,R186,O186),0)</f>
        <v>254379</v>
      </c>
      <c r="V186" s="52">
        <f>ROUND(STDEVA(I186,L186,R186,O186),0)</f>
        <v>40166</v>
      </c>
      <c r="W186" s="53">
        <f t="shared" si="9"/>
        <v>0.15499707129912454</v>
      </c>
      <c r="X186" s="54" t="s">
        <v>31</v>
      </c>
      <c r="Y186" s="55">
        <v>1</v>
      </c>
      <c r="Z186" s="52">
        <f t="shared" si="10"/>
        <v>254379</v>
      </c>
    </row>
    <row r="187" spans="1:26" ht="67.5" x14ac:dyDescent="0.2">
      <c r="A187" s="86">
        <v>10</v>
      </c>
      <c r="B187" s="111">
        <v>3526201</v>
      </c>
      <c r="C187" s="44" t="s">
        <v>277</v>
      </c>
      <c r="D187" s="45" t="s">
        <v>278</v>
      </c>
      <c r="E187" s="84" t="s">
        <v>279</v>
      </c>
      <c r="F187" s="112">
        <v>1</v>
      </c>
      <c r="G187" s="86">
        <v>47131800</v>
      </c>
      <c r="H187" s="87">
        <v>55710.64</v>
      </c>
      <c r="I187" s="49">
        <f t="shared" si="8"/>
        <v>56608</v>
      </c>
      <c r="J187" s="103">
        <v>80600</v>
      </c>
      <c r="K187" s="104">
        <v>0</v>
      </c>
      <c r="L187" s="8">
        <f>J187+K187</f>
        <v>80600</v>
      </c>
      <c r="M187" s="8">
        <v>62000</v>
      </c>
      <c r="N187" s="9">
        <v>0</v>
      </c>
      <c r="O187" s="8">
        <f>M187+N187</f>
        <v>62000</v>
      </c>
      <c r="P187" s="8">
        <v>74400</v>
      </c>
      <c r="Q187" s="9">
        <v>0</v>
      </c>
      <c r="R187" s="10">
        <f>P187+Q187</f>
        <v>74400</v>
      </c>
      <c r="S187" s="52">
        <f>ROUND(MIN(I187,L187,R187,O187),0)</f>
        <v>56608</v>
      </c>
      <c r="T187" s="52">
        <f>ROUND(AVERAGE(I187,L187,R187,O187),0)</f>
        <v>68402</v>
      </c>
      <c r="U187" s="52">
        <f>ROUND(GEOMEAN(I187,L187,R187,O187),0)</f>
        <v>67732</v>
      </c>
      <c r="V187" s="52">
        <f>ROUND(STDEVA(I187,L187,R187,O187),0)</f>
        <v>11028</v>
      </c>
      <c r="W187" s="53">
        <f t="shared" si="9"/>
        <v>0.16423551644717416</v>
      </c>
      <c r="X187" s="54" t="s">
        <v>31</v>
      </c>
      <c r="Y187" s="55">
        <v>1</v>
      </c>
      <c r="Z187" s="52">
        <f t="shared" si="10"/>
        <v>67732</v>
      </c>
    </row>
    <row r="188" spans="1:26" ht="78.75" x14ac:dyDescent="0.2">
      <c r="A188" s="86">
        <v>11</v>
      </c>
      <c r="B188" s="111">
        <v>3526201</v>
      </c>
      <c r="C188" s="44" t="s">
        <v>277</v>
      </c>
      <c r="D188" s="45" t="s">
        <v>280</v>
      </c>
      <c r="E188" s="84" t="s">
        <v>189</v>
      </c>
      <c r="F188" s="112">
        <v>1</v>
      </c>
      <c r="G188" s="86">
        <v>42311700</v>
      </c>
      <c r="H188" s="87">
        <v>17551.759999999998</v>
      </c>
      <c r="I188" s="49">
        <f t="shared" si="8"/>
        <v>17834</v>
      </c>
      <c r="J188" s="103">
        <v>26000</v>
      </c>
      <c r="K188" s="104">
        <v>0</v>
      </c>
      <c r="L188" s="8">
        <f>J188+K188</f>
        <v>26000</v>
      </c>
      <c r="M188" s="8">
        <v>20000</v>
      </c>
      <c r="N188" s="9">
        <v>0</v>
      </c>
      <c r="O188" s="8">
        <f>M188+N188</f>
        <v>20000</v>
      </c>
      <c r="P188" s="8">
        <v>24000</v>
      </c>
      <c r="Q188" s="9">
        <v>0</v>
      </c>
      <c r="R188" s="10">
        <f>P188+Q188</f>
        <v>24000</v>
      </c>
      <c r="S188" s="52">
        <f>ROUND(MIN(I188,L188,R188,O188),0)</f>
        <v>17834</v>
      </c>
      <c r="T188" s="52">
        <f>ROUND(AVERAGE(I188,L188,R188,O188),0)</f>
        <v>21959</v>
      </c>
      <c r="U188" s="52">
        <f>ROUND(GEOMEAN(I188,L188,R188,O188),0)</f>
        <v>21720</v>
      </c>
      <c r="V188" s="52">
        <f>ROUND(STDEVA(I188,L188,R188,O188),0)</f>
        <v>3713</v>
      </c>
      <c r="W188" s="53">
        <f t="shared" si="9"/>
        <v>0.1789134438305709</v>
      </c>
      <c r="X188" s="54" t="s">
        <v>31</v>
      </c>
      <c r="Y188" s="55">
        <v>1</v>
      </c>
      <c r="Z188" s="52">
        <f t="shared" si="10"/>
        <v>21720</v>
      </c>
    </row>
    <row r="189" spans="1:26" ht="78.75" x14ac:dyDescent="0.2">
      <c r="A189" s="86">
        <v>12</v>
      </c>
      <c r="B189" s="63">
        <v>3526201</v>
      </c>
      <c r="C189" s="44" t="s">
        <v>281</v>
      </c>
      <c r="D189" s="45" t="s">
        <v>282</v>
      </c>
      <c r="E189" s="84" t="s">
        <v>283</v>
      </c>
      <c r="F189" s="112">
        <v>1</v>
      </c>
      <c r="G189" s="86">
        <v>47131800</v>
      </c>
      <c r="H189" s="87">
        <v>31680</v>
      </c>
      <c r="I189" s="49">
        <f t="shared" si="8"/>
        <v>32190</v>
      </c>
      <c r="J189" s="103">
        <v>45500</v>
      </c>
      <c r="K189" s="104">
        <v>0</v>
      </c>
      <c r="L189" s="8">
        <f>J189+K189</f>
        <v>45500</v>
      </c>
      <c r="M189" s="8">
        <v>35000</v>
      </c>
      <c r="N189" s="9">
        <v>0</v>
      </c>
      <c r="O189" s="8">
        <f>M189+N189</f>
        <v>35000</v>
      </c>
      <c r="P189" s="8">
        <v>42000</v>
      </c>
      <c r="Q189" s="9">
        <v>0</v>
      </c>
      <c r="R189" s="10">
        <f>P189+Q189</f>
        <v>42000</v>
      </c>
      <c r="S189" s="52">
        <f>ROUND(MIN(I189,L189,R189,O189),0)</f>
        <v>32190</v>
      </c>
      <c r="T189" s="52">
        <f>ROUND(AVERAGE(I189,L189,R189,O189),0)</f>
        <v>38673</v>
      </c>
      <c r="U189" s="52">
        <f>ROUND(GEOMEAN(I189,L189,R189,O189),0)</f>
        <v>38306</v>
      </c>
      <c r="V189" s="52">
        <f>ROUND(STDEVA(I189,L189,R189,O189),0)</f>
        <v>6143</v>
      </c>
      <c r="W189" s="53">
        <f t="shared" si="9"/>
        <v>0.15966167180076229</v>
      </c>
      <c r="X189" s="54" t="s">
        <v>31</v>
      </c>
      <c r="Y189" s="55">
        <v>1</v>
      </c>
      <c r="Z189" s="52">
        <f t="shared" si="10"/>
        <v>38306</v>
      </c>
    </row>
    <row r="190" spans="1:26" ht="78.75" x14ac:dyDescent="0.2">
      <c r="A190" s="86">
        <v>13</v>
      </c>
      <c r="B190" s="111">
        <v>3526201</v>
      </c>
      <c r="C190" s="44" t="s">
        <v>284</v>
      </c>
      <c r="D190" s="45" t="s">
        <v>285</v>
      </c>
      <c r="E190" s="84" t="s">
        <v>272</v>
      </c>
      <c r="F190" s="112">
        <v>1</v>
      </c>
      <c r="G190" s="84">
        <v>51131500</v>
      </c>
      <c r="H190" s="113">
        <v>257400</v>
      </c>
      <c r="I190" s="49">
        <f t="shared" si="8"/>
        <v>261544</v>
      </c>
      <c r="J190" s="103">
        <v>367900</v>
      </c>
      <c r="K190" s="104">
        <v>0</v>
      </c>
      <c r="L190" s="8">
        <f>J190+K190</f>
        <v>367900</v>
      </c>
      <c r="M190" s="8">
        <v>283000</v>
      </c>
      <c r="N190" s="9">
        <v>0</v>
      </c>
      <c r="O190" s="8">
        <f>M190+N190</f>
        <v>283000</v>
      </c>
      <c r="P190" s="8">
        <v>339600</v>
      </c>
      <c r="Q190" s="9">
        <v>0</v>
      </c>
      <c r="R190" s="10">
        <f>P190+Q190</f>
        <v>339600</v>
      </c>
      <c r="S190" s="52">
        <f>ROUND(MIN(I190,L190,R190,O190),0)</f>
        <v>261544</v>
      </c>
      <c r="T190" s="52">
        <f>ROUND(AVERAGE(I190,L190,R190,O190),0)</f>
        <v>313011</v>
      </c>
      <c r="U190" s="52">
        <f>ROUND(GEOMEAN(I190,L190,R190,O190),0)</f>
        <v>310104</v>
      </c>
      <c r="V190" s="52">
        <f>ROUND(STDEVA(I190,L190,R190,O190),0)</f>
        <v>49225</v>
      </c>
      <c r="W190" s="53">
        <f t="shared" si="9"/>
        <v>0.15659262698965509</v>
      </c>
      <c r="X190" s="54" t="s">
        <v>31</v>
      </c>
      <c r="Y190" s="55">
        <v>1</v>
      </c>
      <c r="Z190" s="52">
        <f t="shared" si="10"/>
        <v>310104</v>
      </c>
    </row>
    <row r="191" spans="1:26" ht="67.5" x14ac:dyDescent="0.2">
      <c r="A191" s="86">
        <v>14</v>
      </c>
      <c r="B191" s="111">
        <v>3526201</v>
      </c>
      <c r="C191" s="44" t="s">
        <v>127</v>
      </c>
      <c r="D191" s="45" t="s">
        <v>286</v>
      </c>
      <c r="E191" s="84" t="s">
        <v>272</v>
      </c>
      <c r="F191" s="112">
        <v>1</v>
      </c>
      <c r="G191" s="84">
        <v>51131500</v>
      </c>
      <c r="H191" s="113">
        <v>179109.32</v>
      </c>
      <c r="I191" s="49">
        <f t="shared" si="8"/>
        <v>181993</v>
      </c>
      <c r="J191" s="103">
        <v>257400</v>
      </c>
      <c r="K191" s="104">
        <v>0</v>
      </c>
      <c r="L191" s="8">
        <f>J191+K191</f>
        <v>257400</v>
      </c>
      <c r="M191" s="8">
        <v>198000</v>
      </c>
      <c r="N191" s="9">
        <v>0</v>
      </c>
      <c r="O191" s="8">
        <f>M191+N191</f>
        <v>198000</v>
      </c>
      <c r="P191" s="8">
        <v>237600</v>
      </c>
      <c r="Q191" s="9">
        <v>0</v>
      </c>
      <c r="R191" s="10">
        <f>P191+Q191</f>
        <v>237600</v>
      </c>
      <c r="S191" s="52">
        <f>ROUND(MIN(I191,L191,R191,O191),0)</f>
        <v>181993</v>
      </c>
      <c r="T191" s="52">
        <f>ROUND(AVERAGE(I191,L191,R191,O191),0)</f>
        <v>218748</v>
      </c>
      <c r="U191" s="52">
        <f>ROUND(GEOMEAN(I191,L191,R191,O191),0)</f>
        <v>216667</v>
      </c>
      <c r="V191" s="52">
        <f>ROUND(STDEVA(I191,L191,R191,O191),0)</f>
        <v>34789</v>
      </c>
      <c r="W191" s="53">
        <f t="shared" si="9"/>
        <v>0.16003359994830776</v>
      </c>
      <c r="X191" s="54" t="s">
        <v>31</v>
      </c>
      <c r="Y191" s="55">
        <v>1</v>
      </c>
      <c r="Z191" s="52">
        <f t="shared" si="10"/>
        <v>216667</v>
      </c>
    </row>
    <row r="192" spans="1:26" ht="101.25" x14ac:dyDescent="0.2">
      <c r="A192" s="86">
        <v>15</v>
      </c>
      <c r="B192" s="111">
        <v>3526201</v>
      </c>
      <c r="C192" s="44" t="s">
        <v>136</v>
      </c>
      <c r="D192" s="45" t="s">
        <v>287</v>
      </c>
      <c r="E192" s="84" t="s">
        <v>45</v>
      </c>
      <c r="F192" s="112">
        <v>1</v>
      </c>
      <c r="G192" s="84">
        <v>51131500</v>
      </c>
      <c r="H192" s="113">
        <v>306900</v>
      </c>
      <c r="I192" s="49">
        <f t="shared" si="8"/>
        <v>311841</v>
      </c>
      <c r="J192" s="103">
        <v>442000</v>
      </c>
      <c r="K192" s="104">
        <v>0</v>
      </c>
      <c r="L192" s="8">
        <f>J192+K192</f>
        <v>442000</v>
      </c>
      <c r="M192" s="8">
        <v>340000</v>
      </c>
      <c r="N192" s="9">
        <v>0</v>
      </c>
      <c r="O192" s="8">
        <f>M192+N192</f>
        <v>340000</v>
      </c>
      <c r="P192" s="8">
        <v>408000</v>
      </c>
      <c r="Q192" s="9">
        <v>0</v>
      </c>
      <c r="R192" s="10">
        <f>P192+Q192</f>
        <v>408000</v>
      </c>
      <c r="S192" s="52">
        <f>ROUND(MIN(I192,L192,R192,O192),0)</f>
        <v>311841</v>
      </c>
      <c r="T192" s="52">
        <f>ROUND(AVERAGE(I192,L192,R192,O192),0)</f>
        <v>375460</v>
      </c>
      <c r="U192" s="52">
        <f>ROUND(GEOMEAN(I192,L192,R192,O192),0)</f>
        <v>371855</v>
      </c>
      <c r="V192" s="52">
        <f>ROUND(STDEVA(I192,L192,R192,O192),0)</f>
        <v>59976</v>
      </c>
      <c r="W192" s="53">
        <f t="shared" si="9"/>
        <v>0.16139086471877478</v>
      </c>
      <c r="X192" s="54" t="s">
        <v>31</v>
      </c>
      <c r="Y192" s="55">
        <v>1</v>
      </c>
      <c r="Z192" s="52">
        <f t="shared" si="10"/>
        <v>371855</v>
      </c>
    </row>
    <row r="193" spans="1:26" ht="45" x14ac:dyDescent="0.2">
      <c r="A193" s="86">
        <v>16</v>
      </c>
      <c r="B193" s="111">
        <v>3526201</v>
      </c>
      <c r="C193" s="44" t="s">
        <v>127</v>
      </c>
      <c r="D193" s="45" t="s">
        <v>288</v>
      </c>
      <c r="E193" s="84" t="s">
        <v>272</v>
      </c>
      <c r="F193" s="112">
        <v>1</v>
      </c>
      <c r="G193" s="84">
        <v>51131500</v>
      </c>
      <c r="H193" s="113">
        <v>168300</v>
      </c>
      <c r="I193" s="49">
        <f t="shared" si="8"/>
        <v>171010</v>
      </c>
      <c r="J193" s="103">
        <v>209300</v>
      </c>
      <c r="K193" s="104">
        <v>0</v>
      </c>
      <c r="L193" s="8">
        <f>J193+K193</f>
        <v>209300</v>
      </c>
      <c r="M193" s="8">
        <v>161000</v>
      </c>
      <c r="N193" s="9">
        <v>0</v>
      </c>
      <c r="O193" s="8">
        <f>M193+N193</f>
        <v>161000</v>
      </c>
      <c r="P193" s="8">
        <v>193200</v>
      </c>
      <c r="Q193" s="9">
        <v>0</v>
      </c>
      <c r="R193" s="10">
        <f>P193+Q193</f>
        <v>193200</v>
      </c>
      <c r="S193" s="52">
        <f>ROUND(MIN(I193,L193,R193,O193),0)</f>
        <v>161000</v>
      </c>
      <c r="T193" s="52">
        <f>ROUND(AVERAGE(I193,L193,R193,O193),0)</f>
        <v>183628</v>
      </c>
      <c r="U193" s="52">
        <f>ROUND(GEOMEAN(I193,L193,R193,O193),0)</f>
        <v>182665</v>
      </c>
      <c r="V193" s="52">
        <f>ROUND(STDEVA(I193,L193,R193,O193),0)</f>
        <v>21771</v>
      </c>
      <c r="W193" s="53">
        <f t="shared" si="9"/>
        <v>0.11860509676183177</v>
      </c>
      <c r="X193" s="54" t="s">
        <v>31</v>
      </c>
      <c r="Y193" s="55">
        <v>1</v>
      </c>
      <c r="Z193" s="52">
        <f t="shared" si="10"/>
        <v>182665</v>
      </c>
    </row>
    <row r="194" spans="1:26" ht="146.25" x14ac:dyDescent="0.2">
      <c r="A194" s="94">
        <v>17</v>
      </c>
      <c r="B194" s="114">
        <v>3526201</v>
      </c>
      <c r="C194" s="92" t="s">
        <v>277</v>
      </c>
      <c r="D194" s="115" t="s">
        <v>289</v>
      </c>
      <c r="E194" s="91" t="s">
        <v>264</v>
      </c>
      <c r="F194" s="112">
        <v>1</v>
      </c>
      <c r="G194" s="94">
        <v>47131800</v>
      </c>
      <c r="H194" s="95">
        <v>44550</v>
      </c>
      <c r="I194" s="116">
        <f t="shared" si="8"/>
        <v>45267</v>
      </c>
      <c r="J194" s="117">
        <v>77350</v>
      </c>
      <c r="K194" s="117">
        <f>J194*19%</f>
        <v>14696.5</v>
      </c>
      <c r="L194" s="90">
        <f>J194+K194</f>
        <v>92046.5</v>
      </c>
      <c r="M194" s="90">
        <v>50000</v>
      </c>
      <c r="N194" s="90">
        <f>M194*19%</f>
        <v>9500</v>
      </c>
      <c r="O194" s="90">
        <f>M194+N194</f>
        <v>59500</v>
      </c>
      <c r="P194" s="78">
        <v>71400</v>
      </c>
      <c r="Q194" s="8">
        <f>P194*19%</f>
        <v>13566</v>
      </c>
      <c r="R194" s="10">
        <f>P194+Q194</f>
        <v>84966</v>
      </c>
      <c r="S194" s="52">
        <f>ROUND(MIN(I194,L194,R194,O194),0)</f>
        <v>45267</v>
      </c>
      <c r="T194" s="52">
        <f>ROUND(AVERAGE(I194,L194,R194,O194),0)</f>
        <v>70445</v>
      </c>
      <c r="U194" s="52">
        <f>ROUND(GEOMEAN(I194,L194,R194,O194),0)</f>
        <v>67747</v>
      </c>
      <c r="V194" s="52">
        <f>ROUND(STDEVA(I194,L194,R194,O194),0)</f>
        <v>21842</v>
      </c>
      <c r="W194" s="53">
        <f t="shared" si="9"/>
        <v>0.33182281134219965</v>
      </c>
      <c r="X194" s="54" t="s">
        <v>31</v>
      </c>
      <c r="Y194" s="55">
        <v>1</v>
      </c>
      <c r="Z194" s="52">
        <f t="shared" si="10"/>
        <v>67747</v>
      </c>
    </row>
    <row r="195" spans="1:26" ht="315" x14ac:dyDescent="0.2">
      <c r="A195" s="86">
        <v>18</v>
      </c>
      <c r="B195" s="63">
        <v>3526201</v>
      </c>
      <c r="C195" s="44" t="s">
        <v>277</v>
      </c>
      <c r="D195" s="45" t="s">
        <v>290</v>
      </c>
      <c r="E195" s="84" t="s">
        <v>189</v>
      </c>
      <c r="F195" s="112">
        <v>1</v>
      </c>
      <c r="G195" s="86">
        <v>42311500</v>
      </c>
      <c r="H195" s="87">
        <v>15486.85</v>
      </c>
      <c r="I195" s="49">
        <f t="shared" si="8"/>
        <v>15736</v>
      </c>
      <c r="J195" s="103">
        <v>23400</v>
      </c>
      <c r="K195" s="104">
        <v>0</v>
      </c>
      <c r="L195" s="8">
        <f>J195+K195</f>
        <v>23400</v>
      </c>
      <c r="M195" s="8">
        <v>18000</v>
      </c>
      <c r="N195" s="9">
        <v>0</v>
      </c>
      <c r="O195" s="8">
        <f>M195+N195</f>
        <v>18000</v>
      </c>
      <c r="P195" s="8">
        <v>21600</v>
      </c>
      <c r="Q195" s="9">
        <v>0</v>
      </c>
      <c r="R195" s="10">
        <f>P195+Q195</f>
        <v>21600</v>
      </c>
      <c r="S195" s="52">
        <f>ROUND(MIN(I195,L195,R195,O195),0)</f>
        <v>15736</v>
      </c>
      <c r="T195" s="52">
        <f>ROUND(AVERAGE(I195,L195,R195,O195),0)</f>
        <v>19684</v>
      </c>
      <c r="U195" s="52">
        <f>ROUND(GEOMEAN(I195,L195,R195,O195),0)</f>
        <v>19452</v>
      </c>
      <c r="V195" s="52">
        <f>ROUND(STDEVA(I195,L195,R195,O195),0)</f>
        <v>3459</v>
      </c>
      <c r="W195" s="53">
        <f t="shared" si="9"/>
        <v>0.19103434094180546</v>
      </c>
      <c r="X195" s="54" t="s">
        <v>31</v>
      </c>
      <c r="Y195" s="55">
        <v>1</v>
      </c>
      <c r="Z195" s="52">
        <f t="shared" si="10"/>
        <v>19452</v>
      </c>
    </row>
    <row r="196" spans="1:26" ht="56.25" x14ac:dyDescent="0.2">
      <c r="A196" s="86">
        <v>19</v>
      </c>
      <c r="B196" s="111">
        <v>3526201</v>
      </c>
      <c r="C196" s="44" t="s">
        <v>129</v>
      </c>
      <c r="D196" s="45" t="s">
        <v>291</v>
      </c>
      <c r="E196" s="84" t="s">
        <v>272</v>
      </c>
      <c r="F196" s="112">
        <v>1</v>
      </c>
      <c r="G196" s="86">
        <v>51111700</v>
      </c>
      <c r="H196" s="87">
        <v>34650</v>
      </c>
      <c r="I196" s="49">
        <f t="shared" si="8"/>
        <v>35208</v>
      </c>
      <c r="J196" s="103">
        <v>49400</v>
      </c>
      <c r="K196" s="104">
        <v>0</v>
      </c>
      <c r="L196" s="8">
        <f>J196+K196</f>
        <v>49400</v>
      </c>
      <c r="M196" s="8">
        <v>38000</v>
      </c>
      <c r="N196" s="9">
        <v>0</v>
      </c>
      <c r="O196" s="8">
        <f>M196+N196</f>
        <v>38000</v>
      </c>
      <c r="P196" s="8">
        <v>45600</v>
      </c>
      <c r="Q196" s="9">
        <v>0</v>
      </c>
      <c r="R196" s="10">
        <f>P196+Q196</f>
        <v>45600</v>
      </c>
      <c r="S196" s="52">
        <f>ROUND(MIN(I196,L196,R196,O196),0)</f>
        <v>35208</v>
      </c>
      <c r="T196" s="52">
        <f>ROUND(AVERAGE(I196,L196,R196,O196),0)</f>
        <v>42052</v>
      </c>
      <c r="U196" s="52">
        <f>ROUND(GEOMEAN(I196,L196,R196,O196),0)</f>
        <v>41666</v>
      </c>
      <c r="V196" s="52">
        <f>ROUND(STDEVA(I196,L196,R196,O196),0)</f>
        <v>6579</v>
      </c>
      <c r="W196" s="53">
        <f t="shared" si="9"/>
        <v>0.15499447991167858</v>
      </c>
      <c r="X196" s="54" t="s">
        <v>31</v>
      </c>
      <c r="Y196" s="55">
        <v>1</v>
      </c>
      <c r="Z196" s="52">
        <f t="shared" si="10"/>
        <v>41666</v>
      </c>
    </row>
    <row r="197" spans="1:26" ht="67.5" x14ac:dyDescent="0.2">
      <c r="A197" s="86">
        <v>20</v>
      </c>
      <c r="B197" s="111">
        <v>3526201</v>
      </c>
      <c r="C197" s="44" t="s">
        <v>87</v>
      </c>
      <c r="D197" s="45" t="s">
        <v>292</v>
      </c>
      <c r="E197" s="84" t="s">
        <v>272</v>
      </c>
      <c r="F197" s="112">
        <v>1</v>
      </c>
      <c r="G197" s="86">
        <v>51111700</v>
      </c>
      <c r="H197" s="87">
        <v>98010</v>
      </c>
      <c r="I197" s="49">
        <f t="shared" si="8"/>
        <v>99588</v>
      </c>
      <c r="J197" s="103">
        <v>149500</v>
      </c>
      <c r="K197" s="104">
        <v>0</v>
      </c>
      <c r="L197" s="8">
        <f>J197+K197</f>
        <v>149500</v>
      </c>
      <c r="M197" s="8">
        <v>115000</v>
      </c>
      <c r="N197" s="9">
        <v>0</v>
      </c>
      <c r="O197" s="8">
        <f>M197+N197</f>
        <v>115000</v>
      </c>
      <c r="P197" s="8">
        <v>138000</v>
      </c>
      <c r="Q197" s="9">
        <v>0</v>
      </c>
      <c r="R197" s="10">
        <f>P197+Q197</f>
        <v>138000</v>
      </c>
      <c r="S197" s="52">
        <f>ROUND(MIN(I197,L197,R197,O197),0)</f>
        <v>99588</v>
      </c>
      <c r="T197" s="52">
        <f>ROUND(AVERAGE(I197,L197,R197,O197),0)</f>
        <v>125522</v>
      </c>
      <c r="U197" s="52">
        <f>ROUND(GEOMEAN(I197,L197,R197,O197),0)</f>
        <v>123981</v>
      </c>
      <c r="V197" s="52">
        <f>ROUND(STDEVA(I197,L197,R197,O197),0)</f>
        <v>22464</v>
      </c>
      <c r="W197" s="53">
        <f t="shared" si="9"/>
        <v>0.19674788878941127</v>
      </c>
      <c r="X197" s="54" t="s">
        <v>31</v>
      </c>
      <c r="Y197" s="55">
        <v>1</v>
      </c>
      <c r="Z197" s="52">
        <f t="shared" si="10"/>
        <v>123981</v>
      </c>
    </row>
    <row r="198" spans="1:26" ht="90" x14ac:dyDescent="0.2">
      <c r="A198" s="86">
        <v>21</v>
      </c>
      <c r="B198" s="111">
        <v>3526201</v>
      </c>
      <c r="C198" s="44" t="s">
        <v>277</v>
      </c>
      <c r="D198" s="45" t="s">
        <v>293</v>
      </c>
      <c r="E198" s="84" t="s">
        <v>45</v>
      </c>
      <c r="F198" s="112">
        <v>1</v>
      </c>
      <c r="G198" s="86">
        <v>51111700</v>
      </c>
      <c r="H198" s="87">
        <v>74250</v>
      </c>
      <c r="I198" s="49">
        <f t="shared" si="8"/>
        <v>75445</v>
      </c>
      <c r="J198" s="103">
        <v>107900</v>
      </c>
      <c r="K198" s="104">
        <v>0</v>
      </c>
      <c r="L198" s="8">
        <f>J198+K198</f>
        <v>107900</v>
      </c>
      <c r="M198" s="8">
        <v>83000</v>
      </c>
      <c r="N198" s="9">
        <v>0</v>
      </c>
      <c r="O198" s="8">
        <f>M198+N198</f>
        <v>83000</v>
      </c>
      <c r="P198" s="8">
        <v>99600</v>
      </c>
      <c r="Q198" s="9">
        <v>0</v>
      </c>
      <c r="R198" s="10">
        <f>P198+Q198</f>
        <v>99600</v>
      </c>
      <c r="S198" s="52">
        <f>ROUND(MIN(I198,L198,R198,O198),0)</f>
        <v>75445</v>
      </c>
      <c r="T198" s="52">
        <f>ROUND(AVERAGE(I198,L198,R198,O198),0)</f>
        <v>91486</v>
      </c>
      <c r="U198" s="52">
        <f>ROUND(GEOMEAN(I198,L198,R198,O198),0)</f>
        <v>90573</v>
      </c>
      <c r="V198" s="52">
        <f>ROUND(STDEVA(I198,L198,R198,O198),0)</f>
        <v>14884</v>
      </c>
      <c r="W198" s="53">
        <f t="shared" si="9"/>
        <v>0.16702549324853985</v>
      </c>
      <c r="X198" s="54" t="s">
        <v>31</v>
      </c>
      <c r="Y198" s="55">
        <v>1</v>
      </c>
      <c r="Z198" s="52">
        <f t="shared" si="10"/>
        <v>90573</v>
      </c>
    </row>
    <row r="199" spans="1:26" ht="67.5" x14ac:dyDescent="0.2">
      <c r="A199" s="86">
        <v>22</v>
      </c>
      <c r="B199" s="111">
        <v>3527012</v>
      </c>
      <c r="C199" s="44" t="s">
        <v>277</v>
      </c>
      <c r="D199" s="45" t="s">
        <v>183</v>
      </c>
      <c r="E199" s="84" t="s">
        <v>294</v>
      </c>
      <c r="F199" s="112">
        <v>1</v>
      </c>
      <c r="G199" s="86">
        <v>42311500</v>
      </c>
      <c r="H199" s="87">
        <v>30182.15</v>
      </c>
      <c r="I199" s="49">
        <f t="shared" si="8"/>
        <v>30668</v>
      </c>
      <c r="J199" s="103">
        <v>46800</v>
      </c>
      <c r="K199" s="104">
        <v>0</v>
      </c>
      <c r="L199" s="8">
        <f>J199+K199</f>
        <v>46800</v>
      </c>
      <c r="M199" s="8">
        <v>36000</v>
      </c>
      <c r="N199" s="9">
        <v>0</v>
      </c>
      <c r="O199" s="8">
        <f>M199+N199</f>
        <v>36000</v>
      </c>
      <c r="P199" s="8">
        <v>43200</v>
      </c>
      <c r="Q199" s="9">
        <v>0</v>
      </c>
      <c r="R199" s="10">
        <f>P199+Q199</f>
        <v>43200</v>
      </c>
      <c r="S199" s="52">
        <f>ROUND(MIN(I199,L199,R199,O199),0)</f>
        <v>30668</v>
      </c>
      <c r="T199" s="52">
        <f>ROUND(AVERAGE(I199,L199,R199,O199),0)</f>
        <v>39167</v>
      </c>
      <c r="U199" s="52">
        <f>ROUND(GEOMEAN(I199,L199,R199,O199),0)</f>
        <v>38653</v>
      </c>
      <c r="V199" s="52">
        <f>ROUND(STDEVA(I199,L199,R199,O199),0)</f>
        <v>7229</v>
      </c>
      <c r="W199" s="53">
        <f t="shared" si="9"/>
        <v>0.20658163661294079</v>
      </c>
      <c r="X199" s="54" t="s">
        <v>31</v>
      </c>
      <c r="Y199" s="55">
        <v>1</v>
      </c>
      <c r="Z199" s="52">
        <f t="shared" si="10"/>
        <v>38653</v>
      </c>
    </row>
    <row r="200" spans="1:26" ht="67.5" x14ac:dyDescent="0.2">
      <c r="A200" s="86">
        <v>23</v>
      </c>
      <c r="B200" s="111">
        <v>3527012</v>
      </c>
      <c r="C200" s="44" t="s">
        <v>277</v>
      </c>
      <c r="D200" s="45" t="s">
        <v>295</v>
      </c>
      <c r="E200" s="84" t="s">
        <v>178</v>
      </c>
      <c r="F200" s="112">
        <v>1</v>
      </c>
      <c r="G200" s="86">
        <v>42311500</v>
      </c>
      <c r="H200" s="87">
        <v>101276.91</v>
      </c>
      <c r="I200" s="49">
        <f t="shared" ref="I200:I263" si="15">ROUND(((H200*1.61%)+H200),0)</f>
        <v>102907</v>
      </c>
      <c r="J200" s="103">
        <v>145600</v>
      </c>
      <c r="K200" s="104">
        <v>0</v>
      </c>
      <c r="L200" s="8">
        <f>J200+K200</f>
        <v>145600</v>
      </c>
      <c r="M200" s="8">
        <v>112000</v>
      </c>
      <c r="N200" s="9">
        <v>0</v>
      </c>
      <c r="O200" s="8">
        <f>M200+N200</f>
        <v>112000</v>
      </c>
      <c r="P200" s="8">
        <v>134400</v>
      </c>
      <c r="Q200" s="9">
        <v>0</v>
      </c>
      <c r="R200" s="10">
        <f>P200+Q200</f>
        <v>134400</v>
      </c>
      <c r="S200" s="52">
        <f>ROUND(MIN(I200,L200,R200,O200),0)</f>
        <v>102907</v>
      </c>
      <c r="T200" s="52">
        <f>ROUND(AVERAGE(I200,L200,R200,O200),0)</f>
        <v>123727</v>
      </c>
      <c r="U200" s="52">
        <f>ROUND(GEOMEAN(I200,L200,R200,O200),0)</f>
        <v>122548</v>
      </c>
      <c r="V200" s="52">
        <f>ROUND(STDEVA(I200,L200,R200,O200),0)</f>
        <v>19692</v>
      </c>
      <c r="W200" s="53">
        <f t="shared" ref="W200:W263" si="16">(U200-S200)/U200</f>
        <v>0.16027189346215359</v>
      </c>
      <c r="X200" s="54" t="s">
        <v>31</v>
      </c>
      <c r="Y200" s="55">
        <v>1</v>
      </c>
      <c r="Z200" s="52">
        <f t="shared" ref="Z200:Z263" si="17">+U200</f>
        <v>122548</v>
      </c>
    </row>
    <row r="201" spans="1:26" ht="45" x14ac:dyDescent="0.2">
      <c r="A201" s="86">
        <v>24</v>
      </c>
      <c r="B201" s="111">
        <v>3526201</v>
      </c>
      <c r="C201" s="44" t="s">
        <v>277</v>
      </c>
      <c r="D201" s="45" t="s">
        <v>296</v>
      </c>
      <c r="E201" s="84" t="s">
        <v>264</v>
      </c>
      <c r="F201" s="112">
        <v>1</v>
      </c>
      <c r="G201" s="86">
        <v>47131800</v>
      </c>
      <c r="H201" s="87">
        <v>84274.17</v>
      </c>
      <c r="I201" s="49">
        <f t="shared" si="15"/>
        <v>85631</v>
      </c>
      <c r="J201" s="103">
        <v>127400</v>
      </c>
      <c r="K201" s="104">
        <v>0</v>
      </c>
      <c r="L201" s="8">
        <f>J201+K201</f>
        <v>127400</v>
      </c>
      <c r="M201" s="8">
        <v>98000</v>
      </c>
      <c r="N201" s="9">
        <v>0</v>
      </c>
      <c r="O201" s="8">
        <f>M201+N201</f>
        <v>98000</v>
      </c>
      <c r="P201" s="8">
        <v>117600</v>
      </c>
      <c r="Q201" s="9">
        <v>0</v>
      </c>
      <c r="R201" s="10">
        <f>P201+Q201</f>
        <v>117600</v>
      </c>
      <c r="S201" s="52">
        <f>ROUND(MIN(I201,L201,R201,O201),0)</f>
        <v>85631</v>
      </c>
      <c r="T201" s="52">
        <f>ROUND(AVERAGE(I201,L201,R201,O201),0)</f>
        <v>107158</v>
      </c>
      <c r="U201" s="52">
        <f>ROUND(GEOMEAN(I201,L201,R201,O201),0)</f>
        <v>105891</v>
      </c>
      <c r="V201" s="52">
        <f>ROUND(STDEVA(I201,L201,R201,O201),0)</f>
        <v>18851</v>
      </c>
      <c r="W201" s="53">
        <f t="shared" si="16"/>
        <v>0.19132881925753842</v>
      </c>
      <c r="X201" s="54" t="s">
        <v>31</v>
      </c>
      <c r="Y201" s="55">
        <v>1</v>
      </c>
      <c r="Z201" s="52">
        <f t="shared" si="17"/>
        <v>105891</v>
      </c>
    </row>
    <row r="202" spans="1:26" ht="33.75" x14ac:dyDescent="0.2">
      <c r="A202" s="86">
        <v>25</v>
      </c>
      <c r="B202" s="63">
        <v>3526201</v>
      </c>
      <c r="C202" s="44" t="s">
        <v>297</v>
      </c>
      <c r="D202" s="45" t="s">
        <v>298</v>
      </c>
      <c r="E202" s="84" t="s">
        <v>299</v>
      </c>
      <c r="F202" s="112">
        <v>1</v>
      </c>
      <c r="G202" s="86">
        <v>47131800</v>
      </c>
      <c r="H202" s="87">
        <v>73776.289999999994</v>
      </c>
      <c r="I202" s="49">
        <f t="shared" si="15"/>
        <v>74964</v>
      </c>
      <c r="J202" s="103">
        <v>101400</v>
      </c>
      <c r="K202" s="104">
        <v>0</v>
      </c>
      <c r="L202" s="8">
        <f>J202+K202</f>
        <v>101400</v>
      </c>
      <c r="M202" s="8">
        <v>78000</v>
      </c>
      <c r="N202" s="9">
        <v>0</v>
      </c>
      <c r="O202" s="8">
        <f>M202+N202</f>
        <v>78000</v>
      </c>
      <c r="P202" s="8">
        <v>93600</v>
      </c>
      <c r="Q202" s="9">
        <v>0</v>
      </c>
      <c r="R202" s="10">
        <f>P202+Q202</f>
        <v>93600</v>
      </c>
      <c r="S202" s="52">
        <f>ROUND(MIN(I202,L202,R202,O202),0)</f>
        <v>74964</v>
      </c>
      <c r="T202" s="52">
        <f>ROUND(AVERAGE(I202,L202,R202,O202),0)</f>
        <v>86991</v>
      </c>
      <c r="U202" s="52">
        <f>ROUND(GEOMEAN(I202,L202,R202,O202),0)</f>
        <v>86311</v>
      </c>
      <c r="V202" s="52">
        <f>ROUND(STDEVA(I202,L202,R202,O202),0)</f>
        <v>12607</v>
      </c>
      <c r="W202" s="53">
        <f t="shared" si="16"/>
        <v>0.13146644112569661</v>
      </c>
      <c r="X202" s="54" t="s">
        <v>31</v>
      </c>
      <c r="Y202" s="55">
        <v>1</v>
      </c>
      <c r="Z202" s="52">
        <f t="shared" si="17"/>
        <v>86311</v>
      </c>
    </row>
    <row r="203" spans="1:26" ht="45" x14ac:dyDescent="0.2">
      <c r="A203" s="86">
        <v>26</v>
      </c>
      <c r="B203" s="111">
        <v>3526201</v>
      </c>
      <c r="C203" s="44" t="s">
        <v>300</v>
      </c>
      <c r="D203" s="45" t="s">
        <v>301</v>
      </c>
      <c r="E203" s="84" t="s">
        <v>52</v>
      </c>
      <c r="F203" s="112">
        <v>1</v>
      </c>
      <c r="G203" s="86">
        <v>47131800</v>
      </c>
      <c r="H203" s="87">
        <v>297000</v>
      </c>
      <c r="I203" s="49">
        <f t="shared" si="15"/>
        <v>301782</v>
      </c>
      <c r="J203" s="103">
        <v>423800</v>
      </c>
      <c r="K203" s="104">
        <v>0</v>
      </c>
      <c r="L203" s="8">
        <f>J203+K203</f>
        <v>423800</v>
      </c>
      <c r="M203" s="8">
        <v>326000</v>
      </c>
      <c r="N203" s="9">
        <v>0</v>
      </c>
      <c r="O203" s="8">
        <f>M203+N203</f>
        <v>326000</v>
      </c>
      <c r="P203" s="8">
        <v>391200</v>
      </c>
      <c r="Q203" s="9">
        <v>0</v>
      </c>
      <c r="R203" s="10">
        <f>P203+Q203</f>
        <v>391200</v>
      </c>
      <c r="S203" s="52">
        <f>ROUND(MIN(I203,L203,R203,O203),0)</f>
        <v>301782</v>
      </c>
      <c r="T203" s="52">
        <f>ROUND(AVERAGE(I203,L203,R203,O203),0)</f>
        <v>360696</v>
      </c>
      <c r="U203" s="52">
        <f>ROUND(GEOMEAN(I203,L203,R203,O203),0)</f>
        <v>357370</v>
      </c>
      <c r="V203" s="52">
        <f>ROUND(STDEVA(I203,L203,R203,O203),0)</f>
        <v>56531</v>
      </c>
      <c r="W203" s="53">
        <f t="shared" si="16"/>
        <v>0.15554747180793016</v>
      </c>
      <c r="X203" s="54" t="s">
        <v>31</v>
      </c>
      <c r="Y203" s="55">
        <v>1</v>
      </c>
      <c r="Z203" s="52">
        <f t="shared" si="17"/>
        <v>357370</v>
      </c>
    </row>
    <row r="204" spans="1:26" ht="67.5" x14ac:dyDescent="0.2">
      <c r="A204" s="86">
        <v>27</v>
      </c>
      <c r="B204" s="111">
        <v>3526201</v>
      </c>
      <c r="C204" s="44" t="s">
        <v>277</v>
      </c>
      <c r="D204" s="45" t="s">
        <v>302</v>
      </c>
      <c r="E204" s="84" t="s">
        <v>178</v>
      </c>
      <c r="F204" s="112">
        <v>1</v>
      </c>
      <c r="G204" s="86">
        <v>42142600</v>
      </c>
      <c r="H204" s="87">
        <v>41298.239999999998</v>
      </c>
      <c r="I204" s="49">
        <f t="shared" si="15"/>
        <v>41963</v>
      </c>
      <c r="J204" s="103">
        <v>59800</v>
      </c>
      <c r="K204" s="104">
        <v>0</v>
      </c>
      <c r="L204" s="8">
        <f>J204+K204</f>
        <v>59800</v>
      </c>
      <c r="M204" s="8">
        <v>46000</v>
      </c>
      <c r="N204" s="9">
        <v>0</v>
      </c>
      <c r="O204" s="8">
        <f>M204+N204</f>
        <v>46000</v>
      </c>
      <c r="P204" s="8">
        <v>55200</v>
      </c>
      <c r="Q204" s="9">
        <v>0</v>
      </c>
      <c r="R204" s="10">
        <f>P204+Q204</f>
        <v>55200</v>
      </c>
      <c r="S204" s="52">
        <f>ROUND(MIN(I204,L204,R204,O204),0)</f>
        <v>41963</v>
      </c>
      <c r="T204" s="52">
        <f>ROUND(AVERAGE(I204,L204,R204,O204),0)</f>
        <v>50741</v>
      </c>
      <c r="U204" s="52">
        <f>ROUND(GEOMEAN(I204,L204,R204,O204),0)</f>
        <v>50242</v>
      </c>
      <c r="V204" s="52">
        <f>ROUND(STDEVA(I204,L204,R204,O204),0)</f>
        <v>8195</v>
      </c>
      <c r="W204" s="53">
        <f t="shared" si="16"/>
        <v>0.16478245292782931</v>
      </c>
      <c r="X204" s="54" t="s">
        <v>31</v>
      </c>
      <c r="Y204" s="55">
        <v>1</v>
      </c>
      <c r="Z204" s="52">
        <f t="shared" si="17"/>
        <v>50242</v>
      </c>
    </row>
    <row r="205" spans="1:26" ht="33.75" x14ac:dyDescent="0.2">
      <c r="A205" s="86">
        <v>28</v>
      </c>
      <c r="B205" s="111">
        <v>3527016</v>
      </c>
      <c r="C205" s="44" t="s">
        <v>46</v>
      </c>
      <c r="D205" s="45" t="s">
        <v>303</v>
      </c>
      <c r="E205" s="84" t="s">
        <v>264</v>
      </c>
      <c r="F205" s="112">
        <v>1</v>
      </c>
      <c r="G205" s="86">
        <v>47131800</v>
      </c>
      <c r="H205" s="87">
        <v>168300</v>
      </c>
      <c r="I205" s="49">
        <f t="shared" si="15"/>
        <v>171010</v>
      </c>
      <c r="J205" s="103">
        <v>240500</v>
      </c>
      <c r="K205" s="104">
        <v>0</v>
      </c>
      <c r="L205" s="8">
        <f>J205+K205</f>
        <v>240500</v>
      </c>
      <c r="M205" s="8">
        <v>185000</v>
      </c>
      <c r="N205" s="9">
        <v>0</v>
      </c>
      <c r="O205" s="8">
        <f>M205+N205</f>
        <v>185000</v>
      </c>
      <c r="P205" s="8">
        <v>222000</v>
      </c>
      <c r="Q205" s="9">
        <v>0</v>
      </c>
      <c r="R205" s="10">
        <f>P205+Q205</f>
        <v>222000</v>
      </c>
      <c r="S205" s="52">
        <f>ROUND(MIN(I205,L205,R205,O205),0)</f>
        <v>171010</v>
      </c>
      <c r="T205" s="52">
        <f>ROUND(AVERAGE(I205,L205,R205,O205),0)</f>
        <v>204628</v>
      </c>
      <c r="U205" s="52">
        <f>ROUND(GEOMEAN(I205,L205,R205,O205),0)</f>
        <v>202729</v>
      </c>
      <c r="V205" s="52">
        <f>ROUND(STDEVA(I205,L205,R205,O205),0)</f>
        <v>32166</v>
      </c>
      <c r="W205" s="53">
        <f t="shared" si="16"/>
        <v>0.15646010190944562</v>
      </c>
      <c r="X205" s="54" t="s">
        <v>31</v>
      </c>
      <c r="Y205" s="55">
        <v>1</v>
      </c>
      <c r="Z205" s="52">
        <f t="shared" si="17"/>
        <v>202729</v>
      </c>
    </row>
    <row r="206" spans="1:26" ht="33.75" x14ac:dyDescent="0.2">
      <c r="A206" s="86">
        <v>29</v>
      </c>
      <c r="B206" s="111">
        <v>3527016</v>
      </c>
      <c r="C206" s="44" t="s">
        <v>46</v>
      </c>
      <c r="D206" s="45" t="s">
        <v>304</v>
      </c>
      <c r="E206" s="84" t="s">
        <v>264</v>
      </c>
      <c r="F206" s="112">
        <v>1</v>
      </c>
      <c r="G206" s="86">
        <v>47131800</v>
      </c>
      <c r="H206" s="87">
        <v>168300</v>
      </c>
      <c r="I206" s="49">
        <f t="shared" si="15"/>
        <v>171010</v>
      </c>
      <c r="J206" s="103">
        <v>240500</v>
      </c>
      <c r="K206" s="104">
        <v>0</v>
      </c>
      <c r="L206" s="8">
        <f>J206+K206</f>
        <v>240500</v>
      </c>
      <c r="M206" s="8">
        <v>185000</v>
      </c>
      <c r="N206" s="9">
        <v>0</v>
      </c>
      <c r="O206" s="8">
        <f>M206+N206</f>
        <v>185000</v>
      </c>
      <c r="P206" s="8">
        <v>222000</v>
      </c>
      <c r="Q206" s="9">
        <v>0</v>
      </c>
      <c r="R206" s="10">
        <f>P206+Q206</f>
        <v>222000</v>
      </c>
      <c r="S206" s="52">
        <f>ROUND(MIN(I206,L206,R206,O206),0)</f>
        <v>171010</v>
      </c>
      <c r="T206" s="52">
        <f>ROUND(AVERAGE(I206,L206,R206,O206),0)</f>
        <v>204628</v>
      </c>
      <c r="U206" s="52">
        <f>ROUND(GEOMEAN(I206,L206,R206,O206),0)</f>
        <v>202729</v>
      </c>
      <c r="V206" s="52">
        <f>ROUND(STDEVA(I206,L206,R206,O206),0)</f>
        <v>32166</v>
      </c>
      <c r="W206" s="53">
        <f t="shared" si="16"/>
        <v>0.15646010190944562</v>
      </c>
      <c r="X206" s="54" t="s">
        <v>31</v>
      </c>
      <c r="Y206" s="55">
        <v>1</v>
      </c>
      <c r="Z206" s="52">
        <f t="shared" si="17"/>
        <v>202729</v>
      </c>
    </row>
    <row r="207" spans="1:26" ht="78.75" x14ac:dyDescent="0.2">
      <c r="A207" s="86">
        <v>30</v>
      </c>
      <c r="B207" s="111">
        <v>3526202</v>
      </c>
      <c r="C207" s="44" t="s">
        <v>176</v>
      </c>
      <c r="D207" s="45" t="s">
        <v>305</v>
      </c>
      <c r="E207" s="84" t="s">
        <v>68</v>
      </c>
      <c r="F207" s="112">
        <v>1</v>
      </c>
      <c r="G207" s="86">
        <v>42142600</v>
      </c>
      <c r="H207" s="87">
        <v>34650</v>
      </c>
      <c r="I207" s="49">
        <f t="shared" si="15"/>
        <v>35208</v>
      </c>
      <c r="J207" s="103">
        <v>50700</v>
      </c>
      <c r="K207" s="104">
        <v>0</v>
      </c>
      <c r="L207" s="8">
        <f>J207+K207</f>
        <v>50700</v>
      </c>
      <c r="M207" s="8">
        <v>39000</v>
      </c>
      <c r="N207" s="9">
        <v>0</v>
      </c>
      <c r="O207" s="8">
        <f>M207+N207</f>
        <v>39000</v>
      </c>
      <c r="P207" s="8">
        <v>46800</v>
      </c>
      <c r="Q207" s="9">
        <v>0</v>
      </c>
      <c r="R207" s="10">
        <f>P207+Q207</f>
        <v>46800</v>
      </c>
      <c r="S207" s="52">
        <f>ROUND(MIN(I207,L207,R207,O207),0)</f>
        <v>35208</v>
      </c>
      <c r="T207" s="52">
        <f>ROUND(AVERAGE(I207,L207,R207,O207),0)</f>
        <v>42927</v>
      </c>
      <c r="U207" s="52">
        <f>ROUND(GEOMEAN(I207,L207,R207,O207),0)</f>
        <v>42485</v>
      </c>
      <c r="V207" s="52">
        <f>ROUND(STDEVA(I207,L207,R207,O207),0)</f>
        <v>7081</v>
      </c>
      <c r="W207" s="53">
        <f t="shared" si="16"/>
        <v>0.1712839825820878</v>
      </c>
      <c r="X207" s="54" t="s">
        <v>31</v>
      </c>
      <c r="Y207" s="55">
        <v>1</v>
      </c>
      <c r="Z207" s="52">
        <f t="shared" si="17"/>
        <v>42485</v>
      </c>
    </row>
    <row r="208" spans="1:26" ht="56.25" x14ac:dyDescent="0.2">
      <c r="A208" s="86">
        <v>31</v>
      </c>
      <c r="B208" s="111">
        <v>3526201</v>
      </c>
      <c r="C208" s="44" t="s">
        <v>87</v>
      </c>
      <c r="D208" s="45" t="s">
        <v>306</v>
      </c>
      <c r="E208" s="84" t="s">
        <v>45</v>
      </c>
      <c r="F208" s="112">
        <v>1</v>
      </c>
      <c r="G208" s="86">
        <v>42142600</v>
      </c>
      <c r="H208" s="87">
        <v>69300</v>
      </c>
      <c r="I208" s="49">
        <f t="shared" si="15"/>
        <v>70416</v>
      </c>
      <c r="J208" s="103">
        <v>170300</v>
      </c>
      <c r="K208" s="104">
        <v>0</v>
      </c>
      <c r="L208" s="8">
        <f>J208+K208</f>
        <v>170300</v>
      </c>
      <c r="M208" s="8">
        <v>131000</v>
      </c>
      <c r="N208" s="9">
        <v>0</v>
      </c>
      <c r="O208" s="8">
        <f>M208+N208</f>
        <v>131000</v>
      </c>
      <c r="P208" s="8">
        <v>157200</v>
      </c>
      <c r="Q208" s="9">
        <v>0</v>
      </c>
      <c r="R208" s="10">
        <f>P208+Q208</f>
        <v>157200</v>
      </c>
      <c r="S208" s="52">
        <f>ROUND(MIN(I208,L208,R208,O208),0)</f>
        <v>70416</v>
      </c>
      <c r="T208" s="52">
        <f>ROUND(AVERAGE(I208,L208,R208,O208),0)</f>
        <v>132229</v>
      </c>
      <c r="U208" s="52">
        <f>ROUND(GEOMEAN(I208,L208,R208,O208),0)</f>
        <v>125358</v>
      </c>
      <c r="V208" s="52">
        <f>ROUND(STDEVA(I208,L208,R208,O208),0)</f>
        <v>44329</v>
      </c>
      <c r="W208" s="53">
        <f t="shared" si="16"/>
        <v>0.43828076389221271</v>
      </c>
      <c r="X208" s="54" t="s">
        <v>31</v>
      </c>
      <c r="Y208" s="55">
        <v>1</v>
      </c>
      <c r="Z208" s="52">
        <f t="shared" si="17"/>
        <v>125358</v>
      </c>
    </row>
    <row r="209" spans="1:26" ht="45" x14ac:dyDescent="0.2">
      <c r="A209" s="86">
        <v>32</v>
      </c>
      <c r="B209" s="111">
        <v>3526201</v>
      </c>
      <c r="C209" s="44" t="s">
        <v>277</v>
      </c>
      <c r="D209" s="45" t="s">
        <v>307</v>
      </c>
      <c r="E209" s="84" t="s">
        <v>308</v>
      </c>
      <c r="F209" s="112">
        <v>1</v>
      </c>
      <c r="G209" s="86">
        <v>42142600</v>
      </c>
      <c r="H209" s="87">
        <v>108354.19</v>
      </c>
      <c r="I209" s="49">
        <f t="shared" si="15"/>
        <v>110099</v>
      </c>
      <c r="J209" s="103">
        <v>153153</v>
      </c>
      <c r="K209" s="104">
        <v>0</v>
      </c>
      <c r="L209" s="8">
        <f>J209+K209</f>
        <v>153153</v>
      </c>
      <c r="M209" s="8">
        <v>99000</v>
      </c>
      <c r="N209" s="8">
        <f>M209*19%</f>
        <v>18810</v>
      </c>
      <c r="O209" s="8">
        <f>M209+N209</f>
        <v>117810</v>
      </c>
      <c r="P209" s="8">
        <v>141372</v>
      </c>
      <c r="Q209" s="9">
        <v>0</v>
      </c>
      <c r="R209" s="10">
        <f>P209+Q209</f>
        <v>141372</v>
      </c>
      <c r="S209" s="52">
        <f>ROUND(MIN(I209,L209,R209,O209),0)</f>
        <v>110099</v>
      </c>
      <c r="T209" s="52">
        <f>ROUND(AVERAGE(I209,L209,R209,O209),0)</f>
        <v>130609</v>
      </c>
      <c r="U209" s="52">
        <f>ROUND(GEOMEAN(I209,L209,R209,O209),0)</f>
        <v>129453</v>
      </c>
      <c r="V209" s="52">
        <f>ROUND(STDEVA(I209,L209,R209,O209),0)</f>
        <v>20071</v>
      </c>
      <c r="W209" s="53">
        <f t="shared" si="16"/>
        <v>0.14950599831599112</v>
      </c>
      <c r="X209" s="54" t="s">
        <v>31</v>
      </c>
      <c r="Y209" s="55">
        <v>1</v>
      </c>
      <c r="Z209" s="52">
        <f t="shared" si="17"/>
        <v>129453</v>
      </c>
    </row>
    <row r="210" spans="1:26" ht="33.75" x14ac:dyDescent="0.2">
      <c r="A210" s="86">
        <v>33</v>
      </c>
      <c r="B210" s="111">
        <v>3526201</v>
      </c>
      <c r="C210" s="44" t="s">
        <v>277</v>
      </c>
      <c r="D210" s="45" t="s">
        <v>309</v>
      </c>
      <c r="E210" s="84" t="s">
        <v>310</v>
      </c>
      <c r="F210" s="112">
        <v>1</v>
      </c>
      <c r="G210" s="86">
        <v>42142600</v>
      </c>
      <c r="H210" s="87">
        <v>46542.55</v>
      </c>
      <c r="I210" s="49">
        <f t="shared" si="15"/>
        <v>47292</v>
      </c>
      <c r="J210" s="103">
        <v>68068</v>
      </c>
      <c r="K210" s="104">
        <v>0</v>
      </c>
      <c r="L210" s="8">
        <f>J210+K210</f>
        <v>68068</v>
      </c>
      <c r="M210" s="8">
        <v>44000</v>
      </c>
      <c r="N210" s="8">
        <f>M210*19%</f>
        <v>8360</v>
      </c>
      <c r="O210" s="8">
        <f>M210+N210</f>
        <v>52360</v>
      </c>
      <c r="P210" s="8">
        <v>62832</v>
      </c>
      <c r="Q210" s="9">
        <v>0</v>
      </c>
      <c r="R210" s="10">
        <f>P210+Q210</f>
        <v>62832</v>
      </c>
      <c r="S210" s="52">
        <f>ROUND(MIN(I210,L210,R210,O210),0)</f>
        <v>47292</v>
      </c>
      <c r="T210" s="52">
        <f>ROUND(AVERAGE(I210,L210,R210,O210),0)</f>
        <v>57638</v>
      </c>
      <c r="U210" s="52">
        <f>ROUND(GEOMEAN(I210,L210,R210,O210),0)</f>
        <v>57046</v>
      </c>
      <c r="V210" s="52">
        <f>ROUND(STDEVA(I210,L210,R210,O210),0)</f>
        <v>9498</v>
      </c>
      <c r="W210" s="53">
        <f t="shared" si="16"/>
        <v>0.17098481926866038</v>
      </c>
      <c r="X210" s="54" t="s">
        <v>31</v>
      </c>
      <c r="Y210" s="55">
        <v>1</v>
      </c>
      <c r="Z210" s="52">
        <f t="shared" si="17"/>
        <v>57046</v>
      </c>
    </row>
    <row r="211" spans="1:26" ht="202.5" x14ac:dyDescent="0.2">
      <c r="A211" s="86">
        <v>34</v>
      </c>
      <c r="B211" s="111">
        <v>3526201</v>
      </c>
      <c r="C211" s="44" t="s">
        <v>270</v>
      </c>
      <c r="D211" s="45" t="s">
        <v>311</v>
      </c>
      <c r="E211" s="84" t="s">
        <v>312</v>
      </c>
      <c r="F211" s="112">
        <v>1</v>
      </c>
      <c r="G211" s="86">
        <v>51211900</v>
      </c>
      <c r="H211" s="87">
        <v>155925</v>
      </c>
      <c r="I211" s="49">
        <f t="shared" si="15"/>
        <v>158435</v>
      </c>
      <c r="J211" s="103">
        <v>222495</v>
      </c>
      <c r="K211" s="104">
        <v>0</v>
      </c>
      <c r="L211" s="8">
        <f>J211+K211</f>
        <v>222495</v>
      </c>
      <c r="M211" s="8">
        <v>163000</v>
      </c>
      <c r="N211" s="9">
        <f>M211*5%</f>
        <v>8150</v>
      </c>
      <c r="O211" s="8">
        <f>M211+N211</f>
        <v>171150</v>
      </c>
      <c r="P211" s="8">
        <v>205380</v>
      </c>
      <c r="Q211" s="9">
        <v>0</v>
      </c>
      <c r="R211" s="10">
        <f>P211+Q211</f>
        <v>205380</v>
      </c>
      <c r="S211" s="52">
        <f>ROUND(MIN(I211,L211,R211,O211),0)</f>
        <v>158435</v>
      </c>
      <c r="T211" s="52">
        <f>ROUND(AVERAGE(I211,L211,R211,O211),0)</f>
        <v>189365</v>
      </c>
      <c r="U211" s="52">
        <f>ROUND(GEOMEAN(I211,L211,R211,O211),0)</f>
        <v>187619</v>
      </c>
      <c r="V211" s="52">
        <f>ROUND(STDEVA(I211,L211,R211,O211),0)</f>
        <v>29679</v>
      </c>
      <c r="W211" s="53">
        <f t="shared" si="16"/>
        <v>0.15554927805819241</v>
      </c>
      <c r="X211" s="54" t="s">
        <v>31</v>
      </c>
      <c r="Y211" s="55">
        <v>1</v>
      </c>
      <c r="Z211" s="52">
        <f t="shared" si="17"/>
        <v>187619</v>
      </c>
    </row>
    <row r="212" spans="1:26" ht="146.25" x14ac:dyDescent="0.2">
      <c r="A212" s="86">
        <v>35</v>
      </c>
      <c r="B212" s="111">
        <v>3526201</v>
      </c>
      <c r="C212" s="44" t="s">
        <v>313</v>
      </c>
      <c r="D212" s="45" t="s">
        <v>314</v>
      </c>
      <c r="E212" s="84" t="s">
        <v>45</v>
      </c>
      <c r="F212" s="112">
        <v>1</v>
      </c>
      <c r="G212" s="86">
        <v>51211900</v>
      </c>
      <c r="H212" s="87">
        <v>24181.599999999999</v>
      </c>
      <c r="I212" s="49">
        <f t="shared" si="15"/>
        <v>24571</v>
      </c>
      <c r="J212" s="103">
        <v>36400</v>
      </c>
      <c r="K212" s="104">
        <v>0</v>
      </c>
      <c r="L212" s="8">
        <f>J212+K212</f>
        <v>36400</v>
      </c>
      <c r="M212" s="8">
        <v>28000</v>
      </c>
      <c r="N212" s="9">
        <v>0</v>
      </c>
      <c r="O212" s="8">
        <f>M212+N212</f>
        <v>28000</v>
      </c>
      <c r="P212" s="8">
        <v>33600</v>
      </c>
      <c r="Q212" s="9">
        <v>0</v>
      </c>
      <c r="R212" s="10">
        <f>P212+Q212</f>
        <v>33600</v>
      </c>
      <c r="S212" s="52">
        <f>ROUND(MIN(I212,L212,R212,O212),0)</f>
        <v>24571</v>
      </c>
      <c r="T212" s="52">
        <f>ROUND(AVERAGE(I212,L212,R212,O212),0)</f>
        <v>30643</v>
      </c>
      <c r="U212" s="52">
        <f>ROUND(GEOMEAN(I212,L212,R212,O212),0)</f>
        <v>30287</v>
      </c>
      <c r="V212" s="52">
        <f>ROUND(STDEVA(I212,L212,R212,O212),0)</f>
        <v>5346</v>
      </c>
      <c r="W212" s="53">
        <f t="shared" si="16"/>
        <v>0.18872783702578663</v>
      </c>
      <c r="X212" s="54" t="s">
        <v>31</v>
      </c>
      <c r="Y212" s="55">
        <v>1</v>
      </c>
      <c r="Z212" s="52">
        <f t="shared" si="17"/>
        <v>30287</v>
      </c>
    </row>
    <row r="213" spans="1:26" ht="67.5" x14ac:dyDescent="0.2">
      <c r="A213" s="86">
        <v>36</v>
      </c>
      <c r="B213" s="111">
        <v>3526201</v>
      </c>
      <c r="C213" s="44" t="s">
        <v>315</v>
      </c>
      <c r="D213" s="45" t="s">
        <v>316</v>
      </c>
      <c r="E213" s="84" t="s">
        <v>45</v>
      </c>
      <c r="F213" s="112">
        <v>1</v>
      </c>
      <c r="G213" s="84">
        <v>51101603</v>
      </c>
      <c r="H213" s="113">
        <v>89100</v>
      </c>
      <c r="I213" s="49">
        <f t="shared" si="15"/>
        <v>90535</v>
      </c>
      <c r="J213" s="103">
        <v>127400</v>
      </c>
      <c r="K213" s="104">
        <v>0</v>
      </c>
      <c r="L213" s="8">
        <f>J213+K213</f>
        <v>127400</v>
      </c>
      <c r="M213" s="8">
        <v>98000</v>
      </c>
      <c r="N213" s="9">
        <v>0</v>
      </c>
      <c r="O213" s="8">
        <f>M213+N213</f>
        <v>98000</v>
      </c>
      <c r="P213" s="8">
        <v>117600</v>
      </c>
      <c r="Q213" s="9">
        <v>0</v>
      </c>
      <c r="R213" s="10">
        <f>P213+Q213</f>
        <v>117600</v>
      </c>
      <c r="S213" s="52">
        <f>ROUND(MIN(I213,L213,R213,O213),0)</f>
        <v>90535</v>
      </c>
      <c r="T213" s="52">
        <f>ROUND(AVERAGE(I213,L213,R213,O213),0)</f>
        <v>108384</v>
      </c>
      <c r="U213" s="52">
        <f>ROUND(GEOMEAN(I213,L213,R213,O213),0)</f>
        <v>107375</v>
      </c>
      <c r="V213" s="52">
        <f>ROUND(STDEVA(I213,L213,R213,O213),0)</f>
        <v>17058</v>
      </c>
      <c r="W213" s="53">
        <f t="shared" si="16"/>
        <v>0.15683352735739231</v>
      </c>
      <c r="X213" s="54" t="s">
        <v>31</v>
      </c>
      <c r="Y213" s="55">
        <v>1</v>
      </c>
      <c r="Z213" s="52">
        <f t="shared" si="17"/>
        <v>107375</v>
      </c>
    </row>
    <row r="214" spans="1:26" ht="146.25" x14ac:dyDescent="0.2">
      <c r="A214" s="86">
        <v>37</v>
      </c>
      <c r="B214" s="111">
        <v>3526201</v>
      </c>
      <c r="C214" s="44" t="s">
        <v>317</v>
      </c>
      <c r="D214" s="45" t="s">
        <v>318</v>
      </c>
      <c r="E214" s="84" t="s">
        <v>272</v>
      </c>
      <c r="F214" s="112">
        <v>1</v>
      </c>
      <c r="G214" s="84">
        <v>12161913</v>
      </c>
      <c r="H214" s="113">
        <v>36030.25</v>
      </c>
      <c r="I214" s="49">
        <f t="shared" si="15"/>
        <v>36610</v>
      </c>
      <c r="J214" s="103">
        <v>52000</v>
      </c>
      <c r="K214" s="104">
        <v>0</v>
      </c>
      <c r="L214" s="8">
        <f>J214+K214</f>
        <v>52000</v>
      </c>
      <c r="M214" s="8">
        <v>40000</v>
      </c>
      <c r="N214" s="9">
        <v>0</v>
      </c>
      <c r="O214" s="8">
        <f>M214+N214</f>
        <v>40000</v>
      </c>
      <c r="P214" s="8">
        <v>48000</v>
      </c>
      <c r="Q214" s="9">
        <v>0</v>
      </c>
      <c r="R214" s="10">
        <f>P214+Q214</f>
        <v>48000</v>
      </c>
      <c r="S214" s="52">
        <f>ROUND(MIN(I214,L214,R214,O214),0)</f>
        <v>36610</v>
      </c>
      <c r="T214" s="52">
        <f>ROUND(AVERAGE(I214,L214,R214,O214),0)</f>
        <v>44153</v>
      </c>
      <c r="U214" s="52">
        <f>ROUND(GEOMEAN(I214,L214,R214,O214),0)</f>
        <v>43725</v>
      </c>
      <c r="V214" s="52">
        <f>ROUND(STDEVA(I214,L214,R214,O214),0)</f>
        <v>7083</v>
      </c>
      <c r="W214" s="53">
        <f t="shared" si="16"/>
        <v>0.16272155517438536</v>
      </c>
      <c r="X214" s="54" t="s">
        <v>31</v>
      </c>
      <c r="Y214" s="55">
        <v>1</v>
      </c>
      <c r="Z214" s="52">
        <f t="shared" si="17"/>
        <v>43725</v>
      </c>
    </row>
    <row r="215" spans="1:26" ht="202.5" x14ac:dyDescent="0.2">
      <c r="A215" s="86">
        <v>38</v>
      </c>
      <c r="B215" s="111">
        <v>3526201</v>
      </c>
      <c r="C215" s="44" t="s">
        <v>319</v>
      </c>
      <c r="D215" s="45" t="s">
        <v>320</v>
      </c>
      <c r="E215" s="84" t="s">
        <v>321</v>
      </c>
      <c r="F215" s="112">
        <v>1</v>
      </c>
      <c r="G215" s="86">
        <v>51171700</v>
      </c>
      <c r="H215" s="87">
        <v>57642.720000000001</v>
      </c>
      <c r="I215" s="49">
        <f t="shared" si="15"/>
        <v>58571</v>
      </c>
      <c r="J215" s="103">
        <v>83200</v>
      </c>
      <c r="K215" s="104">
        <v>0</v>
      </c>
      <c r="L215" s="8">
        <f>J215+K215</f>
        <v>83200</v>
      </c>
      <c r="M215" s="8">
        <v>64000</v>
      </c>
      <c r="N215" s="9">
        <v>0</v>
      </c>
      <c r="O215" s="8">
        <f>M215+N215</f>
        <v>64000</v>
      </c>
      <c r="P215" s="8">
        <v>76800</v>
      </c>
      <c r="Q215" s="9">
        <v>0</v>
      </c>
      <c r="R215" s="10">
        <f>P215+Q215</f>
        <v>76800</v>
      </c>
      <c r="S215" s="52">
        <f>ROUND(MIN(I215,L215,R215,O215),0)</f>
        <v>58571</v>
      </c>
      <c r="T215" s="52">
        <f>ROUND(AVERAGE(I215,L215,R215,O215),0)</f>
        <v>70643</v>
      </c>
      <c r="U215" s="52">
        <f>ROUND(GEOMEAN(I215,L215,R215,O215),0)</f>
        <v>69958</v>
      </c>
      <c r="V215" s="52">
        <f>ROUND(STDEVA(I215,L215,R215,O215),0)</f>
        <v>11335</v>
      </c>
      <c r="W215" s="53">
        <f t="shared" si="16"/>
        <v>0.16276909002544385</v>
      </c>
      <c r="X215" s="54" t="s">
        <v>31</v>
      </c>
      <c r="Y215" s="55">
        <v>1</v>
      </c>
      <c r="Z215" s="52">
        <f t="shared" si="17"/>
        <v>69958</v>
      </c>
    </row>
    <row r="216" spans="1:26" ht="213.75" x14ac:dyDescent="0.2">
      <c r="A216" s="86">
        <v>39</v>
      </c>
      <c r="B216" s="111">
        <v>3526201</v>
      </c>
      <c r="C216" s="44" t="s">
        <v>322</v>
      </c>
      <c r="D216" s="45" t="s">
        <v>323</v>
      </c>
      <c r="E216" s="84" t="s">
        <v>45</v>
      </c>
      <c r="F216" s="112">
        <v>1</v>
      </c>
      <c r="G216" s="86">
        <v>51171700</v>
      </c>
      <c r="H216" s="87">
        <v>74250</v>
      </c>
      <c r="I216" s="49">
        <f t="shared" si="15"/>
        <v>75445</v>
      </c>
      <c r="J216" s="103">
        <v>107900</v>
      </c>
      <c r="K216" s="104">
        <v>0</v>
      </c>
      <c r="L216" s="8">
        <f>J216+K216</f>
        <v>107900</v>
      </c>
      <c r="M216" s="8">
        <v>83000</v>
      </c>
      <c r="N216" s="9">
        <v>0</v>
      </c>
      <c r="O216" s="8">
        <f>M216+N216</f>
        <v>83000</v>
      </c>
      <c r="P216" s="8">
        <v>99600</v>
      </c>
      <c r="Q216" s="9">
        <v>0</v>
      </c>
      <c r="R216" s="10">
        <f>P216+Q216</f>
        <v>99600</v>
      </c>
      <c r="S216" s="52">
        <f>ROUND(MIN(I216,L216,R216,O216),0)</f>
        <v>75445</v>
      </c>
      <c r="T216" s="52">
        <f>ROUND(AVERAGE(I216,L216,R216,O216),0)</f>
        <v>91486</v>
      </c>
      <c r="U216" s="52">
        <f>ROUND(GEOMEAN(I216,L216,R216,O216),0)</f>
        <v>90573</v>
      </c>
      <c r="V216" s="52">
        <f>ROUND(STDEVA(I216,L216,R216,O216),0)</f>
        <v>14884</v>
      </c>
      <c r="W216" s="53">
        <f t="shared" si="16"/>
        <v>0.16702549324853985</v>
      </c>
      <c r="X216" s="54" t="s">
        <v>31</v>
      </c>
      <c r="Y216" s="55">
        <v>1</v>
      </c>
      <c r="Z216" s="52">
        <f t="shared" si="17"/>
        <v>90573</v>
      </c>
    </row>
    <row r="217" spans="1:26" ht="78.75" x14ac:dyDescent="0.2">
      <c r="A217" s="86">
        <v>40</v>
      </c>
      <c r="B217" s="111">
        <v>3526201</v>
      </c>
      <c r="C217" s="44" t="s">
        <v>317</v>
      </c>
      <c r="D217" s="45" t="s">
        <v>324</v>
      </c>
      <c r="E217" s="84" t="s">
        <v>325</v>
      </c>
      <c r="F217" s="112">
        <v>1</v>
      </c>
      <c r="G217" s="86">
        <v>51171700</v>
      </c>
      <c r="H217" s="87">
        <v>3117.81</v>
      </c>
      <c r="I217" s="49">
        <f t="shared" si="15"/>
        <v>3168</v>
      </c>
      <c r="J217" s="103">
        <v>4810</v>
      </c>
      <c r="K217" s="104">
        <v>0</v>
      </c>
      <c r="L217" s="8">
        <f>J217+K217</f>
        <v>4810</v>
      </c>
      <c r="M217" s="8">
        <v>3700</v>
      </c>
      <c r="N217" s="9">
        <v>0</v>
      </c>
      <c r="O217" s="8">
        <f>M217+N217</f>
        <v>3700</v>
      </c>
      <c r="P217" s="8">
        <v>4440</v>
      </c>
      <c r="Q217" s="9">
        <v>0</v>
      </c>
      <c r="R217" s="10">
        <f>P217+Q217</f>
        <v>4440</v>
      </c>
      <c r="S217" s="52">
        <f>ROUND(MIN(I217,L217,R217,O217),0)</f>
        <v>3168</v>
      </c>
      <c r="T217" s="52">
        <f>ROUND(AVERAGE(I217,L217,R217,O217),0)</f>
        <v>4030</v>
      </c>
      <c r="U217" s="52">
        <f>ROUND(GEOMEAN(I217,L217,R217,O217),0)</f>
        <v>3978</v>
      </c>
      <c r="V217" s="52">
        <f>ROUND(STDEVA(I217,L217,R217,O217),0)</f>
        <v>737</v>
      </c>
      <c r="W217" s="53">
        <f t="shared" si="16"/>
        <v>0.20361990950226244</v>
      </c>
      <c r="X217" s="54" t="s">
        <v>31</v>
      </c>
      <c r="Y217" s="55">
        <v>1</v>
      </c>
      <c r="Z217" s="52">
        <f t="shared" si="17"/>
        <v>3978</v>
      </c>
    </row>
    <row r="218" spans="1:26" ht="135" x14ac:dyDescent="0.2">
      <c r="A218" s="86">
        <v>41</v>
      </c>
      <c r="B218" s="111">
        <v>3526201</v>
      </c>
      <c r="C218" s="44" t="s">
        <v>270</v>
      </c>
      <c r="D218" s="45" t="s">
        <v>326</v>
      </c>
      <c r="E218" s="84" t="s">
        <v>264</v>
      </c>
      <c r="F218" s="112">
        <v>1</v>
      </c>
      <c r="G218" s="86">
        <v>51131500</v>
      </c>
      <c r="H218" s="87">
        <v>217534.86</v>
      </c>
      <c r="I218" s="49">
        <f t="shared" si="15"/>
        <v>221037</v>
      </c>
      <c r="J218" s="103">
        <v>310700</v>
      </c>
      <c r="K218" s="104">
        <v>0</v>
      </c>
      <c r="L218" s="8">
        <f>J218+K218</f>
        <v>310700</v>
      </c>
      <c r="M218" s="8">
        <v>239000</v>
      </c>
      <c r="N218" s="9">
        <v>0</v>
      </c>
      <c r="O218" s="8">
        <f>M218+N218</f>
        <v>239000</v>
      </c>
      <c r="P218" s="8">
        <v>286800</v>
      </c>
      <c r="Q218" s="9">
        <v>0</v>
      </c>
      <c r="R218" s="10">
        <f>P218+Q218</f>
        <v>286800</v>
      </c>
      <c r="S218" s="52">
        <f>ROUND(MIN(I218,L218,R218,O218),0)</f>
        <v>221037</v>
      </c>
      <c r="T218" s="52">
        <f>ROUND(AVERAGE(I218,L218,R218,O218),0)</f>
        <v>264384</v>
      </c>
      <c r="U218" s="52">
        <f>ROUND(GEOMEAN(I218,L218,R218,O218),0)</f>
        <v>261936</v>
      </c>
      <c r="V218" s="52">
        <f>ROUND(STDEVA(I218,L218,R218,O218),0)</f>
        <v>41517</v>
      </c>
      <c r="W218" s="53">
        <f t="shared" si="16"/>
        <v>0.15614119479567529</v>
      </c>
      <c r="X218" s="54" t="s">
        <v>31</v>
      </c>
      <c r="Y218" s="55">
        <v>1</v>
      </c>
      <c r="Z218" s="52">
        <f t="shared" si="17"/>
        <v>261936</v>
      </c>
    </row>
    <row r="219" spans="1:26" ht="135" x14ac:dyDescent="0.2">
      <c r="A219" s="86">
        <v>42</v>
      </c>
      <c r="B219" s="111">
        <v>3526201</v>
      </c>
      <c r="C219" s="44" t="s">
        <v>322</v>
      </c>
      <c r="D219" s="45" t="s">
        <v>327</v>
      </c>
      <c r="E219" s="84" t="s">
        <v>264</v>
      </c>
      <c r="F219" s="112">
        <v>1</v>
      </c>
      <c r="G219" s="86">
        <v>51131500</v>
      </c>
      <c r="H219" s="87">
        <v>48010.93</v>
      </c>
      <c r="I219" s="49">
        <f t="shared" si="15"/>
        <v>48784</v>
      </c>
      <c r="J219" s="103">
        <v>67600</v>
      </c>
      <c r="K219" s="104">
        <v>0</v>
      </c>
      <c r="L219" s="8">
        <f>J219+K219</f>
        <v>67600</v>
      </c>
      <c r="M219" s="8">
        <v>52000</v>
      </c>
      <c r="N219" s="9">
        <v>0</v>
      </c>
      <c r="O219" s="8">
        <f>M219+N219</f>
        <v>52000</v>
      </c>
      <c r="P219" s="8">
        <v>62400</v>
      </c>
      <c r="Q219" s="9">
        <v>0</v>
      </c>
      <c r="R219" s="10">
        <f>P219+Q219</f>
        <v>62400</v>
      </c>
      <c r="S219" s="52">
        <f>ROUND(MIN(I219,L219,R219,O219),0)</f>
        <v>48784</v>
      </c>
      <c r="T219" s="52">
        <f>ROUND(AVERAGE(I219,L219,R219,O219),0)</f>
        <v>57696</v>
      </c>
      <c r="U219" s="52">
        <f>ROUND(GEOMEAN(I219,L219,R219,O219),0)</f>
        <v>57194</v>
      </c>
      <c r="V219" s="52">
        <f>ROUND(STDEVA(I219,L219,R219,O219),0)</f>
        <v>8796</v>
      </c>
      <c r="W219" s="53">
        <f t="shared" si="16"/>
        <v>0.14704339616043641</v>
      </c>
      <c r="X219" s="54" t="s">
        <v>31</v>
      </c>
      <c r="Y219" s="55">
        <v>1</v>
      </c>
      <c r="Z219" s="52">
        <f t="shared" si="17"/>
        <v>57194</v>
      </c>
    </row>
    <row r="220" spans="1:26" ht="247.5" x14ac:dyDescent="0.2">
      <c r="A220" s="86">
        <v>43</v>
      </c>
      <c r="B220" s="111">
        <v>3526201</v>
      </c>
      <c r="C220" s="44" t="s">
        <v>270</v>
      </c>
      <c r="D220" s="45" t="s">
        <v>328</v>
      </c>
      <c r="E220" s="84" t="s">
        <v>272</v>
      </c>
      <c r="F220" s="112">
        <v>1</v>
      </c>
      <c r="G220" s="86">
        <v>51131500</v>
      </c>
      <c r="H220" s="87">
        <v>158400</v>
      </c>
      <c r="I220" s="49">
        <f t="shared" si="15"/>
        <v>160950</v>
      </c>
      <c r="J220" s="103">
        <v>225940</v>
      </c>
      <c r="K220" s="104">
        <v>0</v>
      </c>
      <c r="L220" s="8">
        <f>J220+K220</f>
        <v>225940</v>
      </c>
      <c r="M220" s="8">
        <v>173800</v>
      </c>
      <c r="N220" s="9">
        <v>0</v>
      </c>
      <c r="O220" s="8">
        <f>M220+N220</f>
        <v>173800</v>
      </c>
      <c r="P220" s="8">
        <v>208560</v>
      </c>
      <c r="Q220" s="9">
        <v>0</v>
      </c>
      <c r="R220" s="10">
        <f>P220+Q220</f>
        <v>208560</v>
      </c>
      <c r="S220" s="52">
        <f>ROUND(MIN(I220,L220,R220,O220),0)</f>
        <v>160950</v>
      </c>
      <c r="T220" s="52">
        <f>ROUND(AVERAGE(I220,L220,R220,O220),0)</f>
        <v>192313</v>
      </c>
      <c r="U220" s="52">
        <f>ROUND(GEOMEAN(I220,L220,R220,O220),0)</f>
        <v>190542</v>
      </c>
      <c r="V220" s="52">
        <f>ROUND(STDEVA(I220,L220,R220,O220),0)</f>
        <v>30117</v>
      </c>
      <c r="W220" s="53">
        <f t="shared" si="16"/>
        <v>0.15530434234971818</v>
      </c>
      <c r="X220" s="54" t="s">
        <v>31</v>
      </c>
      <c r="Y220" s="55">
        <v>1</v>
      </c>
      <c r="Z220" s="52">
        <f t="shared" si="17"/>
        <v>190542</v>
      </c>
    </row>
    <row r="221" spans="1:26" ht="67.5" x14ac:dyDescent="0.2">
      <c r="A221" s="86">
        <v>44</v>
      </c>
      <c r="B221" s="111">
        <v>3526201</v>
      </c>
      <c r="C221" s="44" t="s">
        <v>274</v>
      </c>
      <c r="D221" s="45" t="s">
        <v>329</v>
      </c>
      <c r="E221" s="84" t="s">
        <v>272</v>
      </c>
      <c r="F221" s="112">
        <v>1</v>
      </c>
      <c r="G221" s="86">
        <v>51131500</v>
      </c>
      <c r="H221" s="87">
        <v>43824.33</v>
      </c>
      <c r="I221" s="49">
        <f t="shared" si="15"/>
        <v>44530</v>
      </c>
      <c r="J221" s="103">
        <v>62400</v>
      </c>
      <c r="K221" s="104">
        <v>0</v>
      </c>
      <c r="L221" s="8">
        <f>J221+K221</f>
        <v>62400</v>
      </c>
      <c r="M221" s="8">
        <v>48000</v>
      </c>
      <c r="N221" s="9">
        <v>0</v>
      </c>
      <c r="O221" s="8">
        <f>M221+N221</f>
        <v>48000</v>
      </c>
      <c r="P221" s="8">
        <v>57600</v>
      </c>
      <c r="Q221" s="9">
        <v>0</v>
      </c>
      <c r="R221" s="10">
        <f>P221+Q221</f>
        <v>57600</v>
      </c>
      <c r="S221" s="52">
        <f>ROUND(MIN(I221,L221,R221,O221),0)</f>
        <v>44530</v>
      </c>
      <c r="T221" s="52">
        <f>ROUND(AVERAGE(I221,L221,R221,O221),0)</f>
        <v>53133</v>
      </c>
      <c r="U221" s="52">
        <f>ROUND(GEOMEAN(I221,L221,R221,O221),0)</f>
        <v>52647</v>
      </c>
      <c r="V221" s="52">
        <f>ROUND(STDEVA(I221,L221,R221,O221),0)</f>
        <v>8290</v>
      </c>
      <c r="W221" s="53">
        <f t="shared" si="16"/>
        <v>0.15417782589701218</v>
      </c>
      <c r="X221" s="54" t="s">
        <v>31</v>
      </c>
      <c r="Y221" s="55">
        <v>1</v>
      </c>
      <c r="Z221" s="52">
        <f t="shared" si="17"/>
        <v>52647</v>
      </c>
    </row>
    <row r="222" spans="1:26" ht="90" x14ac:dyDescent="0.2">
      <c r="A222" s="86">
        <v>45</v>
      </c>
      <c r="B222" s="111">
        <v>3526201</v>
      </c>
      <c r="C222" s="44" t="s">
        <v>330</v>
      </c>
      <c r="D222" s="45" t="s">
        <v>331</v>
      </c>
      <c r="E222" s="84" t="s">
        <v>272</v>
      </c>
      <c r="F222" s="112">
        <v>1</v>
      </c>
      <c r="G222" s="86">
        <v>51131500</v>
      </c>
      <c r="H222" s="87">
        <v>166604.22</v>
      </c>
      <c r="I222" s="49">
        <f t="shared" si="15"/>
        <v>169287</v>
      </c>
      <c r="J222" s="103">
        <v>237900</v>
      </c>
      <c r="K222" s="104">
        <v>0</v>
      </c>
      <c r="L222" s="8">
        <f>J222+K222</f>
        <v>237900</v>
      </c>
      <c r="M222" s="8">
        <v>183000</v>
      </c>
      <c r="N222" s="9">
        <v>0</v>
      </c>
      <c r="O222" s="8">
        <f>M222+N222</f>
        <v>183000</v>
      </c>
      <c r="P222" s="8">
        <v>219600</v>
      </c>
      <c r="Q222" s="9">
        <v>0</v>
      </c>
      <c r="R222" s="10">
        <f>P222+Q222</f>
        <v>219600</v>
      </c>
      <c r="S222" s="52">
        <f>ROUND(MIN(I222,L222,R222,O222),0)</f>
        <v>169287</v>
      </c>
      <c r="T222" s="52">
        <f>ROUND(AVERAGE(I222,L222,R222,O222),0)</f>
        <v>202447</v>
      </c>
      <c r="U222" s="52">
        <f>ROUND(GEOMEAN(I222,L222,R222,O222),0)</f>
        <v>200574</v>
      </c>
      <c r="V222" s="52">
        <f>ROUND(STDEVA(I222,L222,R222,O222),0)</f>
        <v>31775</v>
      </c>
      <c r="W222" s="53">
        <f t="shared" si="16"/>
        <v>0.15598731640192648</v>
      </c>
      <c r="X222" s="54" t="s">
        <v>31</v>
      </c>
      <c r="Y222" s="55">
        <v>1</v>
      </c>
      <c r="Z222" s="52">
        <f t="shared" si="17"/>
        <v>200574</v>
      </c>
    </row>
    <row r="223" spans="1:26" ht="123.75" x14ac:dyDescent="0.2">
      <c r="A223" s="86">
        <v>46</v>
      </c>
      <c r="B223" s="111">
        <v>3526201</v>
      </c>
      <c r="C223" s="44" t="s">
        <v>332</v>
      </c>
      <c r="D223" s="45" t="s">
        <v>333</v>
      </c>
      <c r="E223" s="84" t="s">
        <v>272</v>
      </c>
      <c r="F223" s="112">
        <v>1</v>
      </c>
      <c r="G223" s="86">
        <v>51201600</v>
      </c>
      <c r="H223" s="87">
        <v>26426.2</v>
      </c>
      <c r="I223" s="49">
        <f t="shared" si="15"/>
        <v>26852</v>
      </c>
      <c r="J223" s="103">
        <v>46800</v>
      </c>
      <c r="K223" s="104">
        <v>0</v>
      </c>
      <c r="L223" s="8">
        <f>J223+K223</f>
        <v>46800</v>
      </c>
      <c r="M223" s="8">
        <v>36000</v>
      </c>
      <c r="N223" s="9">
        <v>0</v>
      </c>
      <c r="O223" s="8">
        <f>M223+N223</f>
        <v>36000</v>
      </c>
      <c r="P223" s="8">
        <v>43200</v>
      </c>
      <c r="Q223" s="9">
        <v>0</v>
      </c>
      <c r="R223" s="10">
        <f>P223+Q223</f>
        <v>43200</v>
      </c>
      <c r="S223" s="52">
        <f>ROUND(MIN(I223,L223,R223,O223),0)</f>
        <v>26852</v>
      </c>
      <c r="T223" s="52">
        <f>ROUND(AVERAGE(I223,L223,R223,O223),0)</f>
        <v>38213</v>
      </c>
      <c r="U223" s="52">
        <f>ROUND(GEOMEAN(I223,L223,R223,O223),0)</f>
        <v>37390</v>
      </c>
      <c r="V223" s="52">
        <f>ROUND(STDEVA(I223,L223,R223,O223),0)</f>
        <v>8805</v>
      </c>
      <c r="W223" s="53">
        <f t="shared" si="16"/>
        <v>0.28184006418828561</v>
      </c>
      <c r="X223" s="54" t="s">
        <v>31</v>
      </c>
      <c r="Y223" s="55">
        <v>1</v>
      </c>
      <c r="Z223" s="52">
        <f t="shared" si="17"/>
        <v>37390</v>
      </c>
    </row>
    <row r="224" spans="1:26" ht="90" x14ac:dyDescent="0.2">
      <c r="A224" s="86">
        <v>47</v>
      </c>
      <c r="B224" s="111">
        <v>3526201</v>
      </c>
      <c r="C224" s="44" t="s">
        <v>300</v>
      </c>
      <c r="D224" s="45" t="s">
        <v>334</v>
      </c>
      <c r="E224" s="84" t="s">
        <v>272</v>
      </c>
      <c r="F224" s="112">
        <v>1</v>
      </c>
      <c r="G224" s="86">
        <v>51201600</v>
      </c>
      <c r="H224" s="87">
        <v>81709.66</v>
      </c>
      <c r="I224" s="49">
        <f t="shared" si="15"/>
        <v>83025</v>
      </c>
      <c r="J224" s="103">
        <v>117260</v>
      </c>
      <c r="K224" s="104">
        <v>0</v>
      </c>
      <c r="L224" s="8">
        <f>J224+K224</f>
        <v>117260</v>
      </c>
      <c r="M224" s="8">
        <v>90200</v>
      </c>
      <c r="N224" s="9">
        <v>0</v>
      </c>
      <c r="O224" s="8">
        <f>M224+N224</f>
        <v>90200</v>
      </c>
      <c r="P224" s="8">
        <v>108240</v>
      </c>
      <c r="Q224" s="9">
        <v>0</v>
      </c>
      <c r="R224" s="10">
        <f>P224+Q224</f>
        <v>108240</v>
      </c>
      <c r="S224" s="52">
        <f>ROUND(MIN(I224,L224,R224,O224),0)</f>
        <v>83025</v>
      </c>
      <c r="T224" s="52">
        <f>ROUND(AVERAGE(I224,L224,R224,O224),0)</f>
        <v>99681</v>
      </c>
      <c r="U224" s="52">
        <f>ROUND(GEOMEAN(I224,L224,R224,O224),0)</f>
        <v>98739</v>
      </c>
      <c r="V224" s="52">
        <f>ROUND(STDEVA(I224,L224,R224,O224),0)</f>
        <v>15807</v>
      </c>
      <c r="W224" s="53">
        <f t="shared" si="16"/>
        <v>0.15914684167350288</v>
      </c>
      <c r="X224" s="54" t="s">
        <v>31</v>
      </c>
      <c r="Y224" s="55">
        <v>1</v>
      </c>
      <c r="Z224" s="52">
        <f t="shared" si="17"/>
        <v>98739</v>
      </c>
    </row>
    <row r="225" spans="1:26" ht="90" x14ac:dyDescent="0.2">
      <c r="A225" s="86">
        <v>48</v>
      </c>
      <c r="B225" s="111">
        <v>3526201</v>
      </c>
      <c r="C225" s="44" t="s">
        <v>315</v>
      </c>
      <c r="D225" s="45" t="s">
        <v>335</v>
      </c>
      <c r="E225" s="84" t="s">
        <v>272</v>
      </c>
      <c r="F225" s="112">
        <v>1</v>
      </c>
      <c r="G225" s="86">
        <v>51201600</v>
      </c>
      <c r="H225" s="87">
        <v>32718.41</v>
      </c>
      <c r="I225" s="49">
        <f t="shared" si="15"/>
        <v>33245</v>
      </c>
      <c r="J225" s="103">
        <v>46800</v>
      </c>
      <c r="K225" s="104">
        <v>0</v>
      </c>
      <c r="L225" s="8">
        <f>J225+K225</f>
        <v>46800</v>
      </c>
      <c r="M225" s="8">
        <v>36000</v>
      </c>
      <c r="N225" s="9">
        <v>0</v>
      </c>
      <c r="O225" s="8">
        <f>M225+N225</f>
        <v>36000</v>
      </c>
      <c r="P225" s="8">
        <v>43200</v>
      </c>
      <c r="Q225" s="9">
        <v>0</v>
      </c>
      <c r="R225" s="10">
        <f>P225+Q225</f>
        <v>43200</v>
      </c>
      <c r="S225" s="52">
        <f>ROUND(MIN(I225,L225,R225,O225),0)</f>
        <v>33245</v>
      </c>
      <c r="T225" s="52">
        <f>ROUND(AVERAGE(I225,L225,R225,O225),0)</f>
        <v>39811</v>
      </c>
      <c r="U225" s="52">
        <f>ROUND(GEOMEAN(I225,L225,R225,O225),0)</f>
        <v>39440</v>
      </c>
      <c r="V225" s="52">
        <f>ROUND(STDEVA(I225,L225,R225,O225),0)</f>
        <v>6271</v>
      </c>
      <c r="W225" s="53">
        <f t="shared" si="16"/>
        <v>0.15707403651115617</v>
      </c>
      <c r="X225" s="54" t="s">
        <v>31</v>
      </c>
      <c r="Y225" s="55">
        <v>1</v>
      </c>
      <c r="Z225" s="52">
        <f t="shared" si="17"/>
        <v>39440</v>
      </c>
    </row>
    <row r="226" spans="1:26" ht="123.75" x14ac:dyDescent="0.2">
      <c r="A226" s="86">
        <v>49</v>
      </c>
      <c r="B226" s="111">
        <v>3526201</v>
      </c>
      <c r="C226" s="44" t="s">
        <v>180</v>
      </c>
      <c r="D226" s="45" t="s">
        <v>336</v>
      </c>
      <c r="E226" s="84" t="s">
        <v>272</v>
      </c>
      <c r="F226" s="112">
        <v>1</v>
      </c>
      <c r="G226" s="86">
        <v>51201600</v>
      </c>
      <c r="H226" s="87">
        <v>48766.61</v>
      </c>
      <c r="I226" s="49">
        <f t="shared" si="15"/>
        <v>49552</v>
      </c>
      <c r="J226" s="103">
        <v>70200</v>
      </c>
      <c r="K226" s="104">
        <v>0</v>
      </c>
      <c r="L226" s="8">
        <f>J226+K226</f>
        <v>70200</v>
      </c>
      <c r="M226" s="8">
        <v>54000</v>
      </c>
      <c r="N226" s="9">
        <v>0</v>
      </c>
      <c r="O226" s="8">
        <f>M226+N226</f>
        <v>54000</v>
      </c>
      <c r="P226" s="8">
        <v>64800</v>
      </c>
      <c r="Q226" s="9">
        <v>0</v>
      </c>
      <c r="R226" s="10">
        <f>P226+Q226</f>
        <v>64800</v>
      </c>
      <c r="S226" s="52">
        <f>ROUND(MIN(I226,L226,R226,O226),0)</f>
        <v>49552</v>
      </c>
      <c r="T226" s="52">
        <f>ROUND(AVERAGE(I226,L226,R226,O226),0)</f>
        <v>59638</v>
      </c>
      <c r="U226" s="52">
        <f>ROUND(GEOMEAN(I226,L226,R226,O226),0)</f>
        <v>59067</v>
      </c>
      <c r="V226" s="52">
        <f>ROUND(STDEVA(I226,L226,R226,O226),0)</f>
        <v>9517</v>
      </c>
      <c r="W226" s="53">
        <f t="shared" si="16"/>
        <v>0.16108825570961788</v>
      </c>
      <c r="X226" s="54" t="s">
        <v>31</v>
      </c>
      <c r="Y226" s="55">
        <v>1</v>
      </c>
      <c r="Z226" s="52">
        <f t="shared" si="17"/>
        <v>59067</v>
      </c>
    </row>
    <row r="227" spans="1:26" ht="157.5" x14ac:dyDescent="0.2">
      <c r="A227" s="86">
        <v>50</v>
      </c>
      <c r="B227" s="111">
        <v>3526201</v>
      </c>
      <c r="C227" s="44" t="s">
        <v>337</v>
      </c>
      <c r="D227" s="45" t="s">
        <v>338</v>
      </c>
      <c r="E227" s="84" t="s">
        <v>272</v>
      </c>
      <c r="F227" s="112">
        <v>1</v>
      </c>
      <c r="G227" s="86">
        <v>51201600</v>
      </c>
      <c r="H227" s="87">
        <v>128307.45</v>
      </c>
      <c r="I227" s="49">
        <f t="shared" si="15"/>
        <v>130373</v>
      </c>
      <c r="J227" s="103">
        <v>183300</v>
      </c>
      <c r="K227" s="104">
        <v>0</v>
      </c>
      <c r="L227" s="8">
        <f>J227+K227</f>
        <v>183300</v>
      </c>
      <c r="M227" s="8">
        <v>141000</v>
      </c>
      <c r="N227" s="9">
        <v>0</v>
      </c>
      <c r="O227" s="8">
        <f>M227+N227</f>
        <v>141000</v>
      </c>
      <c r="P227" s="8">
        <v>169200</v>
      </c>
      <c r="Q227" s="9">
        <v>0</v>
      </c>
      <c r="R227" s="10">
        <f>P227+Q227</f>
        <v>169200</v>
      </c>
      <c r="S227" s="52">
        <f>ROUND(MIN(I227,L227,R227,O227),0)</f>
        <v>130373</v>
      </c>
      <c r="T227" s="52">
        <f>ROUND(AVERAGE(I227,L227,R227,O227),0)</f>
        <v>155968</v>
      </c>
      <c r="U227" s="52">
        <f>ROUND(GEOMEAN(I227,L227,R227,O227),0)</f>
        <v>154523</v>
      </c>
      <c r="V227" s="52">
        <f>ROUND(STDEVA(I227,L227,R227,O227),0)</f>
        <v>24504</v>
      </c>
      <c r="W227" s="53">
        <f t="shared" si="16"/>
        <v>0.15628741352420028</v>
      </c>
      <c r="X227" s="54" t="s">
        <v>31</v>
      </c>
      <c r="Y227" s="55">
        <v>1</v>
      </c>
      <c r="Z227" s="52">
        <f t="shared" si="17"/>
        <v>154523</v>
      </c>
    </row>
    <row r="228" spans="1:26" ht="112.5" x14ac:dyDescent="0.2">
      <c r="A228" s="86">
        <v>51</v>
      </c>
      <c r="B228" s="111">
        <v>3526201</v>
      </c>
      <c r="C228" s="44" t="s">
        <v>339</v>
      </c>
      <c r="D228" s="45" t="s">
        <v>340</v>
      </c>
      <c r="E228" s="84" t="s">
        <v>33</v>
      </c>
      <c r="F228" s="112">
        <v>1</v>
      </c>
      <c r="G228" s="86">
        <v>51201600</v>
      </c>
      <c r="H228" s="87">
        <v>14847.63</v>
      </c>
      <c r="I228" s="49">
        <f t="shared" si="15"/>
        <v>15087</v>
      </c>
      <c r="J228" s="103">
        <v>19500</v>
      </c>
      <c r="K228" s="104">
        <v>0</v>
      </c>
      <c r="L228" s="8">
        <f>J228+K228</f>
        <v>19500</v>
      </c>
      <c r="M228" s="8">
        <v>15000</v>
      </c>
      <c r="N228" s="9">
        <v>0</v>
      </c>
      <c r="O228" s="8">
        <f>M228+N228</f>
        <v>15000</v>
      </c>
      <c r="P228" s="8">
        <v>18000</v>
      </c>
      <c r="Q228" s="9">
        <v>0</v>
      </c>
      <c r="R228" s="10">
        <f>P228+Q228</f>
        <v>18000</v>
      </c>
      <c r="S228" s="52">
        <f>ROUND(MIN(I228,L228,R228,O228),0)</f>
        <v>15000</v>
      </c>
      <c r="T228" s="52">
        <f>ROUND(AVERAGE(I228,L228,R228,O228),0)</f>
        <v>16897</v>
      </c>
      <c r="U228" s="52">
        <f>ROUND(GEOMEAN(I228,L228,R228,O228),0)</f>
        <v>16788</v>
      </c>
      <c r="V228" s="52">
        <f>ROUND(STDEVA(I228,L228,R228,O228),0)</f>
        <v>2226</v>
      </c>
      <c r="W228" s="53">
        <f t="shared" si="16"/>
        <v>0.10650464617583988</v>
      </c>
      <c r="X228" s="54" t="s">
        <v>31</v>
      </c>
      <c r="Y228" s="55">
        <v>1</v>
      </c>
      <c r="Z228" s="52">
        <f t="shared" si="17"/>
        <v>16788</v>
      </c>
    </row>
    <row r="229" spans="1:26" ht="90" x14ac:dyDescent="0.2">
      <c r="A229" s="86">
        <v>52</v>
      </c>
      <c r="B229" s="111">
        <v>3526201</v>
      </c>
      <c r="C229" s="44" t="s">
        <v>339</v>
      </c>
      <c r="D229" s="45" t="s">
        <v>341</v>
      </c>
      <c r="E229" s="84" t="s">
        <v>33</v>
      </c>
      <c r="F229" s="112">
        <v>1</v>
      </c>
      <c r="G229" s="86">
        <v>51201600</v>
      </c>
      <c r="H229" s="87">
        <v>12870</v>
      </c>
      <c r="I229" s="49">
        <f t="shared" si="15"/>
        <v>13077</v>
      </c>
      <c r="J229" s="103">
        <v>16900</v>
      </c>
      <c r="K229" s="104">
        <v>0</v>
      </c>
      <c r="L229" s="8">
        <f>J229+K229</f>
        <v>16900</v>
      </c>
      <c r="M229" s="8">
        <v>13000</v>
      </c>
      <c r="N229" s="9">
        <v>0</v>
      </c>
      <c r="O229" s="8">
        <f>M229+N229</f>
        <v>13000</v>
      </c>
      <c r="P229" s="8">
        <v>15600</v>
      </c>
      <c r="Q229" s="9">
        <v>0</v>
      </c>
      <c r="R229" s="10">
        <f>P229+Q229</f>
        <v>15600</v>
      </c>
      <c r="S229" s="52">
        <f>ROUND(MIN(I229,L229,R229,O229),0)</f>
        <v>13000</v>
      </c>
      <c r="T229" s="52">
        <f>ROUND(AVERAGE(I229,L229,R229,O229),0)</f>
        <v>14644</v>
      </c>
      <c r="U229" s="52">
        <f>ROUND(GEOMEAN(I229,L229,R229,O229),0)</f>
        <v>14550</v>
      </c>
      <c r="V229" s="52">
        <f>ROUND(STDEVA(I229,L229,R229,O229),0)</f>
        <v>1929</v>
      </c>
      <c r="W229" s="53">
        <f t="shared" si="16"/>
        <v>0.10652920962199312</v>
      </c>
      <c r="X229" s="54" t="s">
        <v>31</v>
      </c>
      <c r="Y229" s="55">
        <v>1</v>
      </c>
      <c r="Z229" s="52">
        <f t="shared" si="17"/>
        <v>14550</v>
      </c>
    </row>
    <row r="230" spans="1:26" ht="123.75" x14ac:dyDescent="0.2">
      <c r="A230" s="86">
        <v>53</v>
      </c>
      <c r="B230" s="111">
        <v>3526201</v>
      </c>
      <c r="C230" s="44" t="s">
        <v>339</v>
      </c>
      <c r="D230" s="45" t="s">
        <v>342</v>
      </c>
      <c r="E230" s="84" t="s">
        <v>33</v>
      </c>
      <c r="F230" s="112">
        <v>1</v>
      </c>
      <c r="G230" s="86">
        <v>51201600</v>
      </c>
      <c r="H230" s="87">
        <v>17317.52</v>
      </c>
      <c r="I230" s="49">
        <f t="shared" si="15"/>
        <v>17596</v>
      </c>
      <c r="J230" s="103">
        <v>26000</v>
      </c>
      <c r="K230" s="104">
        <v>0</v>
      </c>
      <c r="L230" s="8">
        <f>J230+K230</f>
        <v>26000</v>
      </c>
      <c r="M230" s="8">
        <v>20000</v>
      </c>
      <c r="N230" s="9">
        <v>0</v>
      </c>
      <c r="O230" s="8">
        <f>M230+N230</f>
        <v>20000</v>
      </c>
      <c r="P230" s="8">
        <v>24000</v>
      </c>
      <c r="Q230" s="9">
        <v>0</v>
      </c>
      <c r="R230" s="10">
        <f>P230+Q230</f>
        <v>24000</v>
      </c>
      <c r="S230" s="52">
        <f>ROUND(MIN(I230,L230,R230,O230),0)</f>
        <v>17596</v>
      </c>
      <c r="T230" s="52">
        <f>ROUND(AVERAGE(I230,L230,R230,O230),0)</f>
        <v>21899</v>
      </c>
      <c r="U230" s="52">
        <f>ROUND(GEOMEAN(I230,L230,R230,O230),0)</f>
        <v>21647</v>
      </c>
      <c r="V230" s="52">
        <f>ROUND(STDEVA(I230,L230,R230,O230),0)</f>
        <v>3802</v>
      </c>
      <c r="W230" s="53">
        <f t="shared" si="16"/>
        <v>0.18713909548667251</v>
      </c>
      <c r="X230" s="54" t="s">
        <v>31</v>
      </c>
      <c r="Y230" s="55">
        <v>1</v>
      </c>
      <c r="Z230" s="52">
        <f t="shared" si="17"/>
        <v>21647</v>
      </c>
    </row>
    <row r="231" spans="1:26" ht="146.25" x14ac:dyDescent="0.2">
      <c r="A231" s="86">
        <v>54</v>
      </c>
      <c r="B231" s="111">
        <v>3526201</v>
      </c>
      <c r="C231" s="44" t="s">
        <v>339</v>
      </c>
      <c r="D231" s="45" t="s">
        <v>343</v>
      </c>
      <c r="E231" s="84" t="s">
        <v>344</v>
      </c>
      <c r="F231" s="112">
        <v>1</v>
      </c>
      <c r="G231" s="86">
        <v>51201600</v>
      </c>
      <c r="H231" s="87">
        <v>13837.79</v>
      </c>
      <c r="I231" s="49">
        <f t="shared" si="15"/>
        <v>14061</v>
      </c>
      <c r="J231" s="103">
        <v>19500</v>
      </c>
      <c r="K231" s="104">
        <v>0</v>
      </c>
      <c r="L231" s="8">
        <f>J231+K231</f>
        <v>19500</v>
      </c>
      <c r="M231" s="8">
        <v>15000</v>
      </c>
      <c r="N231" s="9">
        <v>0</v>
      </c>
      <c r="O231" s="8">
        <f>M231+N231</f>
        <v>15000</v>
      </c>
      <c r="P231" s="8">
        <v>18000</v>
      </c>
      <c r="Q231" s="9">
        <v>0</v>
      </c>
      <c r="R231" s="10">
        <f>P231+Q231</f>
        <v>18000</v>
      </c>
      <c r="S231" s="52">
        <f>ROUND(MIN(I231,L231,R231,O231),0)</f>
        <v>14061</v>
      </c>
      <c r="T231" s="52">
        <f>ROUND(AVERAGE(I231,L231,R231,O231),0)</f>
        <v>16640</v>
      </c>
      <c r="U231" s="52">
        <f>ROUND(GEOMEAN(I231,L231,R231,O231),0)</f>
        <v>16495</v>
      </c>
      <c r="V231" s="52">
        <f>ROUND(STDEVA(I231,L231,R231,O231),0)</f>
        <v>2541</v>
      </c>
      <c r="W231" s="53">
        <f t="shared" si="16"/>
        <v>0.14755986662625037</v>
      </c>
      <c r="X231" s="54" t="s">
        <v>31</v>
      </c>
      <c r="Y231" s="55">
        <v>1</v>
      </c>
      <c r="Z231" s="52">
        <f t="shared" si="17"/>
        <v>16495</v>
      </c>
    </row>
    <row r="232" spans="1:26" ht="112.5" x14ac:dyDescent="0.2">
      <c r="A232" s="86">
        <v>55</v>
      </c>
      <c r="B232" s="111">
        <v>3526201</v>
      </c>
      <c r="C232" s="44" t="s">
        <v>339</v>
      </c>
      <c r="D232" s="45" t="s">
        <v>345</v>
      </c>
      <c r="E232" s="84" t="s">
        <v>346</v>
      </c>
      <c r="F232" s="112">
        <v>1</v>
      </c>
      <c r="G232" s="86">
        <v>51201600</v>
      </c>
      <c r="H232" s="87">
        <v>29700</v>
      </c>
      <c r="I232" s="49">
        <f t="shared" si="15"/>
        <v>30178</v>
      </c>
      <c r="J232" s="103">
        <v>44200</v>
      </c>
      <c r="K232" s="104">
        <v>0</v>
      </c>
      <c r="L232" s="8">
        <f>J232+K232</f>
        <v>44200</v>
      </c>
      <c r="M232" s="8">
        <v>34000</v>
      </c>
      <c r="N232" s="9">
        <v>0</v>
      </c>
      <c r="O232" s="8">
        <f>M232+N232</f>
        <v>34000</v>
      </c>
      <c r="P232" s="8">
        <v>40800</v>
      </c>
      <c r="Q232" s="9">
        <v>0</v>
      </c>
      <c r="R232" s="10">
        <f>P232+Q232</f>
        <v>40800</v>
      </c>
      <c r="S232" s="52">
        <f>ROUND(MIN(I232,L232,R232,O232),0)</f>
        <v>30178</v>
      </c>
      <c r="T232" s="52">
        <f>ROUND(AVERAGE(I232,L232,R232,O232),0)</f>
        <v>37295</v>
      </c>
      <c r="U232" s="52">
        <f>ROUND(GEOMEAN(I232,L232,R232,O232),0)</f>
        <v>36882</v>
      </c>
      <c r="V232" s="52">
        <f>ROUND(STDEVA(I232,L232,R232,O232),0)</f>
        <v>6363</v>
      </c>
      <c r="W232" s="53">
        <f t="shared" si="16"/>
        <v>0.18176888455072934</v>
      </c>
      <c r="X232" s="54" t="s">
        <v>31</v>
      </c>
      <c r="Y232" s="55">
        <v>1</v>
      </c>
      <c r="Z232" s="52">
        <f t="shared" si="17"/>
        <v>36882</v>
      </c>
    </row>
    <row r="233" spans="1:26" ht="112.5" x14ac:dyDescent="0.2">
      <c r="A233" s="86">
        <v>56</v>
      </c>
      <c r="B233" s="111">
        <v>3526201</v>
      </c>
      <c r="C233" s="44" t="s">
        <v>347</v>
      </c>
      <c r="D233" s="45" t="s">
        <v>348</v>
      </c>
      <c r="E233" s="84" t="s">
        <v>349</v>
      </c>
      <c r="F233" s="112">
        <v>1</v>
      </c>
      <c r="G233" s="86">
        <v>47131800</v>
      </c>
      <c r="H233" s="87">
        <v>43363.16</v>
      </c>
      <c r="I233" s="49">
        <f t="shared" si="15"/>
        <v>44061</v>
      </c>
      <c r="J233" s="103">
        <v>61100</v>
      </c>
      <c r="K233" s="104">
        <v>0</v>
      </c>
      <c r="L233" s="8">
        <f>J233+K233</f>
        <v>61100</v>
      </c>
      <c r="M233" s="8">
        <v>47000</v>
      </c>
      <c r="N233" s="9">
        <v>0</v>
      </c>
      <c r="O233" s="8">
        <f>M233+N233</f>
        <v>47000</v>
      </c>
      <c r="P233" s="8">
        <v>56400</v>
      </c>
      <c r="Q233" s="9">
        <v>0</v>
      </c>
      <c r="R233" s="10">
        <f>P233+Q233</f>
        <v>56400</v>
      </c>
      <c r="S233" s="52">
        <f>ROUND(MIN(I233,L233,R233,O233),0)</f>
        <v>44061</v>
      </c>
      <c r="T233" s="52">
        <f>ROUND(AVERAGE(I233,L233,R233,O233),0)</f>
        <v>52140</v>
      </c>
      <c r="U233" s="52">
        <f>ROUND(GEOMEAN(I233,L233,R233,O233),0)</f>
        <v>51685</v>
      </c>
      <c r="V233" s="52">
        <f>ROUND(STDEVA(I233,L233,R233,O233),0)</f>
        <v>7961</v>
      </c>
      <c r="W233" s="53">
        <f t="shared" si="16"/>
        <v>0.14750894843765117</v>
      </c>
      <c r="X233" s="54" t="s">
        <v>31</v>
      </c>
      <c r="Y233" s="55">
        <v>1</v>
      </c>
      <c r="Z233" s="52">
        <f t="shared" si="17"/>
        <v>51685</v>
      </c>
    </row>
    <row r="234" spans="1:26" ht="123.75" x14ac:dyDescent="0.2">
      <c r="A234" s="86">
        <v>57</v>
      </c>
      <c r="B234" s="111">
        <v>3526201</v>
      </c>
      <c r="C234" s="44" t="s">
        <v>347</v>
      </c>
      <c r="D234" s="45" t="s">
        <v>350</v>
      </c>
      <c r="E234" s="84" t="s">
        <v>272</v>
      </c>
      <c r="F234" s="112">
        <v>1</v>
      </c>
      <c r="G234" s="86">
        <v>47131800</v>
      </c>
      <c r="H234" s="87">
        <v>14309.91</v>
      </c>
      <c r="I234" s="49">
        <f t="shared" si="15"/>
        <v>14540</v>
      </c>
      <c r="J234" s="103">
        <v>20800</v>
      </c>
      <c r="K234" s="104">
        <v>0</v>
      </c>
      <c r="L234" s="8">
        <f>J234+K234</f>
        <v>20800</v>
      </c>
      <c r="M234" s="8">
        <v>16000</v>
      </c>
      <c r="N234" s="9">
        <v>0</v>
      </c>
      <c r="O234" s="8">
        <f>M234+N234</f>
        <v>16000</v>
      </c>
      <c r="P234" s="8">
        <v>19200</v>
      </c>
      <c r="Q234" s="9">
        <v>0</v>
      </c>
      <c r="R234" s="10">
        <f>P234+Q234</f>
        <v>19200</v>
      </c>
      <c r="S234" s="52">
        <f>ROUND(MIN(I234,L234,R234,O234),0)</f>
        <v>14540</v>
      </c>
      <c r="T234" s="52">
        <f>ROUND(AVERAGE(I234,L234,R234,O234),0)</f>
        <v>17635</v>
      </c>
      <c r="U234" s="52">
        <f>ROUND(GEOMEAN(I234,L234,R234,O234),0)</f>
        <v>17459</v>
      </c>
      <c r="V234" s="52">
        <f>ROUND(STDEVA(I234,L234,R234,O234),0)</f>
        <v>2870</v>
      </c>
      <c r="W234" s="53">
        <f t="shared" si="16"/>
        <v>0.16719170628329227</v>
      </c>
      <c r="X234" s="54" t="s">
        <v>31</v>
      </c>
      <c r="Y234" s="55">
        <v>1</v>
      </c>
      <c r="Z234" s="52">
        <f t="shared" si="17"/>
        <v>17459</v>
      </c>
    </row>
    <row r="235" spans="1:26" ht="371.25" x14ac:dyDescent="0.2">
      <c r="A235" s="86">
        <v>58</v>
      </c>
      <c r="B235" s="111">
        <v>3526201</v>
      </c>
      <c r="C235" s="44" t="s">
        <v>180</v>
      </c>
      <c r="D235" s="45" t="s">
        <v>62</v>
      </c>
      <c r="E235" s="84" t="s">
        <v>351</v>
      </c>
      <c r="F235" s="112">
        <v>1</v>
      </c>
      <c r="G235" s="86">
        <v>47131800</v>
      </c>
      <c r="H235" s="87">
        <v>41580</v>
      </c>
      <c r="I235" s="49">
        <f t="shared" si="15"/>
        <v>42249</v>
      </c>
      <c r="J235" s="103">
        <v>52000</v>
      </c>
      <c r="K235" s="104">
        <v>0</v>
      </c>
      <c r="L235" s="8">
        <f>J235+K235</f>
        <v>52000</v>
      </c>
      <c r="M235" s="8">
        <v>40000</v>
      </c>
      <c r="N235" s="9">
        <v>0</v>
      </c>
      <c r="O235" s="8">
        <f>M235+N235</f>
        <v>40000</v>
      </c>
      <c r="P235" s="8">
        <v>48000</v>
      </c>
      <c r="Q235" s="9">
        <v>0</v>
      </c>
      <c r="R235" s="10">
        <f>P235+Q235</f>
        <v>48000</v>
      </c>
      <c r="S235" s="52">
        <f>ROUND(MIN(I235,L235,R235,O235),0)</f>
        <v>40000</v>
      </c>
      <c r="T235" s="52">
        <f>ROUND(AVERAGE(I235,L235,R235,O235),0)</f>
        <v>45562</v>
      </c>
      <c r="U235" s="52">
        <f>ROUND(GEOMEAN(I235,L235,R235,O235),0)</f>
        <v>45319</v>
      </c>
      <c r="V235" s="52">
        <f>ROUND(STDEVA(I235,L235,R235,O235),0)</f>
        <v>5456</v>
      </c>
      <c r="W235" s="53">
        <f t="shared" si="16"/>
        <v>0.11736799135020631</v>
      </c>
      <c r="X235" s="54" t="s">
        <v>31</v>
      </c>
      <c r="Y235" s="55">
        <v>1</v>
      </c>
      <c r="Z235" s="52">
        <f t="shared" si="17"/>
        <v>45319</v>
      </c>
    </row>
    <row r="236" spans="1:26" ht="123.75" x14ac:dyDescent="0.2">
      <c r="A236" s="86">
        <v>59</v>
      </c>
      <c r="B236" s="111">
        <v>3526201</v>
      </c>
      <c r="C236" s="44" t="s">
        <v>180</v>
      </c>
      <c r="D236" s="45" t="s">
        <v>352</v>
      </c>
      <c r="E236" s="84" t="s">
        <v>353</v>
      </c>
      <c r="F236" s="112">
        <v>1</v>
      </c>
      <c r="G236" s="86">
        <v>47131800</v>
      </c>
      <c r="H236" s="87">
        <v>38610</v>
      </c>
      <c r="I236" s="49">
        <f t="shared" si="15"/>
        <v>39232</v>
      </c>
      <c r="J236" s="103">
        <v>54600</v>
      </c>
      <c r="K236" s="104">
        <v>0</v>
      </c>
      <c r="L236" s="8">
        <f>J236+K236</f>
        <v>54600</v>
      </c>
      <c r="M236" s="8">
        <v>42000</v>
      </c>
      <c r="N236" s="9">
        <v>0</v>
      </c>
      <c r="O236" s="8">
        <f>M236+N236</f>
        <v>42000</v>
      </c>
      <c r="P236" s="8">
        <v>50400</v>
      </c>
      <c r="Q236" s="9">
        <v>0</v>
      </c>
      <c r="R236" s="10">
        <f>P236+Q236</f>
        <v>50400</v>
      </c>
      <c r="S236" s="52">
        <f>ROUND(MIN(I236,L236,R236,O236),0)</f>
        <v>39232</v>
      </c>
      <c r="T236" s="52">
        <f>ROUND(AVERAGE(I236,L236,R236,O236),0)</f>
        <v>46558</v>
      </c>
      <c r="U236" s="52">
        <f>ROUND(GEOMEAN(I236,L236,R236,O236),0)</f>
        <v>46145</v>
      </c>
      <c r="V236" s="52">
        <f>ROUND(STDEVA(I236,L236,R236,O236),0)</f>
        <v>7162</v>
      </c>
      <c r="W236" s="53">
        <f t="shared" si="16"/>
        <v>0.14981038032289523</v>
      </c>
      <c r="X236" s="54" t="s">
        <v>31</v>
      </c>
      <c r="Y236" s="55">
        <v>1</v>
      </c>
      <c r="Z236" s="52">
        <f t="shared" si="17"/>
        <v>46145</v>
      </c>
    </row>
    <row r="237" spans="1:26" ht="146.25" x14ac:dyDescent="0.2">
      <c r="A237" s="86">
        <v>60</v>
      </c>
      <c r="B237" s="111">
        <v>3526201</v>
      </c>
      <c r="C237" s="44" t="s">
        <v>180</v>
      </c>
      <c r="D237" s="45" t="s">
        <v>354</v>
      </c>
      <c r="E237" s="84" t="s">
        <v>272</v>
      </c>
      <c r="F237" s="112">
        <v>1</v>
      </c>
      <c r="G237" s="86">
        <v>47131800</v>
      </c>
      <c r="H237" s="87">
        <v>32670</v>
      </c>
      <c r="I237" s="49">
        <f t="shared" si="15"/>
        <v>33196</v>
      </c>
      <c r="J237" s="103">
        <v>46800</v>
      </c>
      <c r="K237" s="104">
        <v>0</v>
      </c>
      <c r="L237" s="8">
        <f>J237+K237</f>
        <v>46800</v>
      </c>
      <c r="M237" s="8">
        <v>36000</v>
      </c>
      <c r="N237" s="9">
        <v>0</v>
      </c>
      <c r="O237" s="8">
        <f>M237+N237</f>
        <v>36000</v>
      </c>
      <c r="P237" s="8">
        <v>43200</v>
      </c>
      <c r="Q237" s="9">
        <v>0</v>
      </c>
      <c r="R237" s="10">
        <f>P237+Q237</f>
        <v>43200</v>
      </c>
      <c r="S237" s="52">
        <f>ROUND(MIN(I237,L237,R237,O237),0)</f>
        <v>33196</v>
      </c>
      <c r="T237" s="52">
        <f>ROUND(AVERAGE(I237,L237,R237,O237),0)</f>
        <v>39799</v>
      </c>
      <c r="U237" s="52">
        <f>ROUND(GEOMEAN(I237,L237,R237,O237),0)</f>
        <v>39426</v>
      </c>
      <c r="V237" s="52">
        <f>ROUND(STDEVA(I237,L237,R237,O237),0)</f>
        <v>6288</v>
      </c>
      <c r="W237" s="53">
        <f t="shared" si="16"/>
        <v>0.15801755186932481</v>
      </c>
      <c r="X237" s="54" t="s">
        <v>31</v>
      </c>
      <c r="Y237" s="55">
        <v>1</v>
      </c>
      <c r="Z237" s="52">
        <f t="shared" si="17"/>
        <v>39426</v>
      </c>
    </row>
    <row r="238" spans="1:26" ht="101.25" x14ac:dyDescent="0.2">
      <c r="A238" s="86">
        <v>61</v>
      </c>
      <c r="B238" s="111">
        <v>3526201</v>
      </c>
      <c r="C238" s="44" t="s">
        <v>180</v>
      </c>
      <c r="D238" s="45" t="s">
        <v>355</v>
      </c>
      <c r="E238" s="84" t="s">
        <v>45</v>
      </c>
      <c r="F238" s="112">
        <v>1</v>
      </c>
      <c r="G238" s="86">
        <v>47131800</v>
      </c>
      <c r="H238" s="87">
        <v>43836.36</v>
      </c>
      <c r="I238" s="49">
        <f t="shared" si="15"/>
        <v>44542</v>
      </c>
      <c r="J238" s="103">
        <v>62400</v>
      </c>
      <c r="K238" s="104">
        <v>0</v>
      </c>
      <c r="L238" s="8">
        <f>J238+K238</f>
        <v>62400</v>
      </c>
      <c r="M238" s="8">
        <v>48000</v>
      </c>
      <c r="N238" s="9">
        <v>0</v>
      </c>
      <c r="O238" s="8">
        <f>M238+N238</f>
        <v>48000</v>
      </c>
      <c r="P238" s="8">
        <v>57600</v>
      </c>
      <c r="Q238" s="9">
        <v>0</v>
      </c>
      <c r="R238" s="10">
        <f>P238+Q238</f>
        <v>57600</v>
      </c>
      <c r="S238" s="52">
        <f>ROUND(MIN(I238,L238,R238,O238),0)</f>
        <v>44542</v>
      </c>
      <c r="T238" s="52">
        <f>ROUND(AVERAGE(I238,L238,R238,O238),0)</f>
        <v>53136</v>
      </c>
      <c r="U238" s="52">
        <f>ROUND(GEOMEAN(I238,L238,R238,O238),0)</f>
        <v>52651</v>
      </c>
      <c r="V238" s="52">
        <f>ROUND(STDEVA(I238,L238,R238,O238),0)</f>
        <v>8286</v>
      </c>
      <c r="W238" s="53">
        <f t="shared" si="16"/>
        <v>0.15401416877172325</v>
      </c>
      <c r="X238" s="54" t="s">
        <v>31</v>
      </c>
      <c r="Y238" s="55">
        <v>1</v>
      </c>
      <c r="Z238" s="52">
        <f t="shared" si="17"/>
        <v>52651</v>
      </c>
    </row>
    <row r="239" spans="1:26" ht="101.25" x14ac:dyDescent="0.2">
      <c r="A239" s="86">
        <v>62</v>
      </c>
      <c r="B239" s="111">
        <v>3526201</v>
      </c>
      <c r="C239" s="44" t="s">
        <v>180</v>
      </c>
      <c r="D239" s="45" t="s">
        <v>356</v>
      </c>
      <c r="E239" s="84" t="s">
        <v>272</v>
      </c>
      <c r="F239" s="112">
        <v>1</v>
      </c>
      <c r="G239" s="86">
        <v>47131800</v>
      </c>
      <c r="H239" s="87">
        <v>35431.53</v>
      </c>
      <c r="I239" s="49">
        <f t="shared" si="15"/>
        <v>36002</v>
      </c>
      <c r="J239" s="103">
        <v>52000</v>
      </c>
      <c r="K239" s="104">
        <v>0</v>
      </c>
      <c r="L239" s="8">
        <f>J239+K239</f>
        <v>52000</v>
      </c>
      <c r="M239" s="8">
        <v>40000</v>
      </c>
      <c r="N239" s="9">
        <v>0</v>
      </c>
      <c r="O239" s="8">
        <f>M239+N239</f>
        <v>40000</v>
      </c>
      <c r="P239" s="8">
        <v>48000</v>
      </c>
      <c r="Q239" s="9">
        <v>0</v>
      </c>
      <c r="R239" s="10">
        <f>P239+Q239</f>
        <v>48000</v>
      </c>
      <c r="S239" s="52">
        <f>ROUND(MIN(I239,L239,R239,O239),0)</f>
        <v>36002</v>
      </c>
      <c r="T239" s="52">
        <f>ROUND(AVERAGE(I239,L239,R239,O239),0)</f>
        <v>44001</v>
      </c>
      <c r="U239" s="52">
        <f>ROUND(GEOMEAN(I239,L239,R239,O239),0)</f>
        <v>43542</v>
      </c>
      <c r="V239" s="52">
        <f>ROUND(STDEVA(I239,L239,R239,O239),0)</f>
        <v>7302</v>
      </c>
      <c r="W239" s="53">
        <f t="shared" si="16"/>
        <v>0.17316613844104542</v>
      </c>
      <c r="X239" s="54" t="s">
        <v>31</v>
      </c>
      <c r="Y239" s="55">
        <v>1</v>
      </c>
      <c r="Z239" s="52">
        <f t="shared" si="17"/>
        <v>43542</v>
      </c>
    </row>
    <row r="240" spans="1:26" ht="135" x14ac:dyDescent="0.2">
      <c r="A240" s="86">
        <v>63</v>
      </c>
      <c r="B240" s="111">
        <v>3526201</v>
      </c>
      <c r="C240" s="44" t="s">
        <v>46</v>
      </c>
      <c r="D240" s="45" t="s">
        <v>47</v>
      </c>
      <c r="E240" s="84" t="s">
        <v>45</v>
      </c>
      <c r="F240" s="112">
        <v>1</v>
      </c>
      <c r="G240" s="86">
        <v>47131800</v>
      </c>
      <c r="H240" s="87">
        <v>103950</v>
      </c>
      <c r="I240" s="49">
        <f t="shared" si="15"/>
        <v>105624</v>
      </c>
      <c r="J240" s="103">
        <v>149500</v>
      </c>
      <c r="K240" s="104">
        <v>0</v>
      </c>
      <c r="L240" s="8">
        <f>J240+K240</f>
        <v>149500</v>
      </c>
      <c r="M240" s="8">
        <v>115000</v>
      </c>
      <c r="N240" s="9">
        <v>0</v>
      </c>
      <c r="O240" s="8">
        <f>M240+N240</f>
        <v>115000</v>
      </c>
      <c r="P240" s="8">
        <v>138000</v>
      </c>
      <c r="Q240" s="9">
        <v>0</v>
      </c>
      <c r="R240" s="10">
        <f>P240+Q240</f>
        <v>138000</v>
      </c>
      <c r="S240" s="52">
        <f>ROUND(MIN(I240,L240,R240,O240),0)</f>
        <v>105624</v>
      </c>
      <c r="T240" s="52">
        <f>ROUND(AVERAGE(I240,L240,R240,O240),0)</f>
        <v>127031</v>
      </c>
      <c r="U240" s="52">
        <f>ROUND(GEOMEAN(I240,L240,R240,O240),0)</f>
        <v>125819</v>
      </c>
      <c r="V240" s="52">
        <f>ROUND(STDEVA(I240,L240,R240,O240),0)</f>
        <v>20233</v>
      </c>
      <c r="W240" s="53">
        <f t="shared" si="16"/>
        <v>0.16050834929541644</v>
      </c>
      <c r="X240" s="54" t="s">
        <v>31</v>
      </c>
      <c r="Y240" s="55">
        <v>1</v>
      </c>
      <c r="Z240" s="52">
        <f t="shared" si="17"/>
        <v>125819</v>
      </c>
    </row>
    <row r="241" spans="1:26" ht="101.25" x14ac:dyDescent="0.2">
      <c r="A241" s="86">
        <v>64</v>
      </c>
      <c r="B241" s="111">
        <v>3526201</v>
      </c>
      <c r="C241" s="44" t="s">
        <v>180</v>
      </c>
      <c r="D241" s="45" t="s">
        <v>357</v>
      </c>
      <c r="E241" s="84" t="s">
        <v>45</v>
      </c>
      <c r="F241" s="112">
        <v>1</v>
      </c>
      <c r="G241" s="111">
        <v>3526201</v>
      </c>
      <c r="H241" s="118">
        <v>37620</v>
      </c>
      <c r="I241" s="49">
        <f t="shared" si="15"/>
        <v>38226</v>
      </c>
      <c r="J241" s="103">
        <v>67600</v>
      </c>
      <c r="K241" s="104">
        <v>0</v>
      </c>
      <c r="L241" s="8">
        <f>J241+K241</f>
        <v>67600</v>
      </c>
      <c r="M241" s="8">
        <v>52000</v>
      </c>
      <c r="N241" s="9">
        <v>0</v>
      </c>
      <c r="O241" s="8">
        <f>M241+N241</f>
        <v>52000</v>
      </c>
      <c r="P241" s="8">
        <v>62400</v>
      </c>
      <c r="Q241" s="9">
        <v>0</v>
      </c>
      <c r="R241" s="10">
        <f>P241+Q241</f>
        <v>62400</v>
      </c>
      <c r="S241" s="52">
        <f>ROUND(MIN(I241,L241,R241,O241),0)</f>
        <v>38226</v>
      </c>
      <c r="T241" s="52">
        <f>ROUND(AVERAGE(I241,L241,R241,O241),0)</f>
        <v>55057</v>
      </c>
      <c r="U241" s="52">
        <f>ROUND(GEOMEAN(I241,L241,R241,O241),0)</f>
        <v>53811</v>
      </c>
      <c r="V241" s="52">
        <f>ROUND(STDEVA(I241,L241,R241,O241),0)</f>
        <v>12960</v>
      </c>
      <c r="W241" s="53">
        <f t="shared" si="16"/>
        <v>0.28962479790377432</v>
      </c>
      <c r="X241" s="54" t="s">
        <v>31</v>
      </c>
      <c r="Y241" s="55">
        <v>1</v>
      </c>
      <c r="Z241" s="52">
        <f t="shared" si="17"/>
        <v>53811</v>
      </c>
    </row>
    <row r="242" spans="1:26" ht="123.75" x14ac:dyDescent="0.2">
      <c r="A242" s="86">
        <v>65</v>
      </c>
      <c r="B242" s="111">
        <v>3526201</v>
      </c>
      <c r="C242" s="44" t="s">
        <v>180</v>
      </c>
      <c r="D242" s="45" t="s">
        <v>358</v>
      </c>
      <c r="E242" s="84" t="s">
        <v>272</v>
      </c>
      <c r="F242" s="112">
        <v>1</v>
      </c>
      <c r="G242" s="111">
        <v>3526201</v>
      </c>
      <c r="H242" s="118">
        <v>29700</v>
      </c>
      <c r="I242" s="49">
        <f t="shared" si="15"/>
        <v>30178</v>
      </c>
      <c r="J242" s="103">
        <v>52000</v>
      </c>
      <c r="K242" s="104">
        <v>0</v>
      </c>
      <c r="L242" s="8">
        <f>J242+K242</f>
        <v>52000</v>
      </c>
      <c r="M242" s="8">
        <v>40000</v>
      </c>
      <c r="N242" s="9">
        <v>0</v>
      </c>
      <c r="O242" s="8">
        <f>M242+N242</f>
        <v>40000</v>
      </c>
      <c r="P242" s="8">
        <v>48000</v>
      </c>
      <c r="Q242" s="9">
        <v>0</v>
      </c>
      <c r="R242" s="10">
        <f>P242+Q242</f>
        <v>48000</v>
      </c>
      <c r="S242" s="52">
        <f>ROUND(MIN(I242,L242,R242,O242),0)</f>
        <v>30178</v>
      </c>
      <c r="T242" s="52">
        <f>ROUND(AVERAGE(I242,L242,R242,O242),0)</f>
        <v>42545</v>
      </c>
      <c r="U242" s="52">
        <f>ROUND(GEOMEAN(I242,L242,R242,O242),0)</f>
        <v>41663</v>
      </c>
      <c r="V242" s="52">
        <f>ROUND(STDEVA(I242,L242,R242,O242),0)</f>
        <v>9636</v>
      </c>
      <c r="W242" s="53">
        <f t="shared" si="16"/>
        <v>0.27566425845474402</v>
      </c>
      <c r="X242" s="54" t="s">
        <v>31</v>
      </c>
      <c r="Y242" s="55">
        <v>1</v>
      </c>
      <c r="Z242" s="52">
        <f t="shared" si="17"/>
        <v>41663</v>
      </c>
    </row>
    <row r="243" spans="1:26" ht="112.5" x14ac:dyDescent="0.2">
      <c r="A243" s="86">
        <v>66</v>
      </c>
      <c r="B243" s="111">
        <v>3526201</v>
      </c>
      <c r="C243" s="44" t="s">
        <v>180</v>
      </c>
      <c r="D243" s="45" t="s">
        <v>359</v>
      </c>
      <c r="E243" s="84" t="s">
        <v>45</v>
      </c>
      <c r="F243" s="112">
        <v>1</v>
      </c>
      <c r="G243" s="86">
        <v>47131800</v>
      </c>
      <c r="H243" s="87">
        <v>29700</v>
      </c>
      <c r="I243" s="49">
        <f t="shared" si="15"/>
        <v>30178</v>
      </c>
      <c r="J243" s="103">
        <v>52000</v>
      </c>
      <c r="K243" s="104">
        <v>0</v>
      </c>
      <c r="L243" s="8">
        <f>J243+K243</f>
        <v>52000</v>
      </c>
      <c r="M243" s="8">
        <v>40000</v>
      </c>
      <c r="N243" s="9">
        <v>0</v>
      </c>
      <c r="O243" s="8">
        <f>M243+N243</f>
        <v>40000</v>
      </c>
      <c r="P243" s="8">
        <v>48000</v>
      </c>
      <c r="Q243" s="9">
        <v>0</v>
      </c>
      <c r="R243" s="10">
        <f>P243+Q243</f>
        <v>48000</v>
      </c>
      <c r="S243" s="52">
        <f>ROUND(MIN(I243,L243,R243,O243),0)</f>
        <v>30178</v>
      </c>
      <c r="T243" s="52">
        <f>ROUND(AVERAGE(I243,L243,R243,O243),0)</f>
        <v>42545</v>
      </c>
      <c r="U243" s="52">
        <f>ROUND(GEOMEAN(I243,L243,R243,O243),0)</f>
        <v>41663</v>
      </c>
      <c r="V243" s="52">
        <f>ROUND(STDEVA(I243,L243,R243,O243),0)</f>
        <v>9636</v>
      </c>
      <c r="W243" s="53">
        <f t="shared" si="16"/>
        <v>0.27566425845474402</v>
      </c>
      <c r="X243" s="54" t="s">
        <v>31</v>
      </c>
      <c r="Y243" s="55">
        <v>1</v>
      </c>
      <c r="Z243" s="52">
        <f t="shared" si="17"/>
        <v>41663</v>
      </c>
    </row>
    <row r="244" spans="1:26" ht="112.5" x14ac:dyDescent="0.2">
      <c r="A244" s="86">
        <v>67</v>
      </c>
      <c r="B244" s="111">
        <v>3526201</v>
      </c>
      <c r="C244" s="44" t="s">
        <v>277</v>
      </c>
      <c r="D244" s="45" t="s">
        <v>360</v>
      </c>
      <c r="E244" s="84" t="s">
        <v>361</v>
      </c>
      <c r="F244" s="112">
        <v>1</v>
      </c>
      <c r="G244" s="86">
        <v>47131800</v>
      </c>
      <c r="H244" s="87">
        <v>89100</v>
      </c>
      <c r="I244" s="49">
        <f t="shared" si="15"/>
        <v>90535</v>
      </c>
      <c r="J244" s="103">
        <v>117000</v>
      </c>
      <c r="K244" s="104">
        <v>0</v>
      </c>
      <c r="L244" s="8">
        <f>J244+K244</f>
        <v>117000</v>
      </c>
      <c r="M244" s="8">
        <v>90000</v>
      </c>
      <c r="N244" s="9">
        <v>0</v>
      </c>
      <c r="O244" s="8">
        <f>M244+N244</f>
        <v>90000</v>
      </c>
      <c r="P244" s="8">
        <v>108000</v>
      </c>
      <c r="Q244" s="9">
        <v>0</v>
      </c>
      <c r="R244" s="10">
        <f>P244+Q244</f>
        <v>108000</v>
      </c>
      <c r="S244" s="52">
        <f>ROUND(MIN(I244,L244,R244,O244),0)</f>
        <v>90000</v>
      </c>
      <c r="T244" s="52">
        <f>ROUND(AVERAGE(I244,L244,R244,O244),0)</f>
        <v>101384</v>
      </c>
      <c r="U244" s="52">
        <f>ROUND(GEOMEAN(I244,L244,R244,O244),0)</f>
        <v>100732</v>
      </c>
      <c r="V244" s="52">
        <f>ROUND(STDEVA(I244,L244,R244,O244),0)</f>
        <v>13353</v>
      </c>
      <c r="W244" s="53">
        <f t="shared" si="16"/>
        <v>0.10654012627566216</v>
      </c>
      <c r="X244" s="54" t="s">
        <v>31</v>
      </c>
      <c r="Y244" s="55">
        <v>1</v>
      </c>
      <c r="Z244" s="52">
        <f t="shared" si="17"/>
        <v>100732</v>
      </c>
    </row>
    <row r="245" spans="1:26" ht="101.25" x14ac:dyDescent="0.2">
      <c r="A245" s="86">
        <v>68</v>
      </c>
      <c r="B245" s="111">
        <v>3526201</v>
      </c>
      <c r="C245" s="44" t="s">
        <v>362</v>
      </c>
      <c r="D245" s="45" t="s">
        <v>363</v>
      </c>
      <c r="E245" s="84" t="s">
        <v>267</v>
      </c>
      <c r="F245" s="112">
        <v>1</v>
      </c>
      <c r="G245" s="86">
        <v>47131800</v>
      </c>
      <c r="H245" s="87">
        <v>242550</v>
      </c>
      <c r="I245" s="49">
        <f t="shared" si="15"/>
        <v>246455</v>
      </c>
      <c r="J245" s="103">
        <v>325000</v>
      </c>
      <c r="K245" s="104">
        <v>0</v>
      </c>
      <c r="L245" s="8">
        <f>J245+K245</f>
        <v>325000</v>
      </c>
      <c r="M245" s="8">
        <v>250000</v>
      </c>
      <c r="N245" s="9">
        <v>0</v>
      </c>
      <c r="O245" s="8">
        <f>M245+N245</f>
        <v>250000</v>
      </c>
      <c r="P245" s="8">
        <v>300000</v>
      </c>
      <c r="Q245" s="9">
        <v>0</v>
      </c>
      <c r="R245" s="10">
        <f>P245+Q245</f>
        <v>300000</v>
      </c>
      <c r="S245" s="52">
        <f>ROUND(MIN(I245,L245,R245,O245),0)</f>
        <v>246455</v>
      </c>
      <c r="T245" s="52">
        <f>ROUND(AVERAGE(I245,L245,R245,O245),0)</f>
        <v>280364</v>
      </c>
      <c r="U245" s="52">
        <f>ROUND(GEOMEAN(I245,L245,R245,O245),0)</f>
        <v>278401</v>
      </c>
      <c r="V245" s="52">
        <f>ROUND(STDEVA(I245,L245,R245,O245),0)</f>
        <v>38513</v>
      </c>
      <c r="W245" s="53">
        <f t="shared" si="16"/>
        <v>0.11474815104830802</v>
      </c>
      <c r="X245" s="54" t="s">
        <v>31</v>
      </c>
      <c r="Y245" s="55">
        <v>1</v>
      </c>
      <c r="Z245" s="52">
        <f t="shared" si="17"/>
        <v>278401</v>
      </c>
    </row>
    <row r="246" spans="1:26" ht="101.25" x14ac:dyDescent="0.2">
      <c r="A246" s="86">
        <v>69</v>
      </c>
      <c r="B246" s="111">
        <v>3526201</v>
      </c>
      <c r="C246" s="44" t="s">
        <v>277</v>
      </c>
      <c r="D246" s="45" t="s">
        <v>364</v>
      </c>
      <c r="E246" s="84" t="s">
        <v>45</v>
      </c>
      <c r="F246" s="112">
        <v>1</v>
      </c>
      <c r="G246" s="86">
        <v>47131800</v>
      </c>
      <c r="H246" s="87">
        <v>113609.98</v>
      </c>
      <c r="I246" s="49">
        <f t="shared" si="15"/>
        <v>115439</v>
      </c>
      <c r="J246" s="103">
        <v>169000</v>
      </c>
      <c r="K246" s="104">
        <v>0</v>
      </c>
      <c r="L246" s="8">
        <f>J246+K246</f>
        <v>169000</v>
      </c>
      <c r="M246" s="8">
        <v>130000</v>
      </c>
      <c r="N246" s="9">
        <v>0</v>
      </c>
      <c r="O246" s="8">
        <f>M246+N246</f>
        <v>130000</v>
      </c>
      <c r="P246" s="8">
        <v>156000</v>
      </c>
      <c r="Q246" s="9">
        <v>0</v>
      </c>
      <c r="R246" s="10">
        <f>P246+Q246</f>
        <v>156000</v>
      </c>
      <c r="S246" s="52">
        <f>ROUND(MIN(I246,L246,R246,O246),0)</f>
        <v>115439</v>
      </c>
      <c r="T246" s="52">
        <f>ROUND(AVERAGE(I246,L246,R246,O246),0)</f>
        <v>142610</v>
      </c>
      <c r="U246" s="52">
        <f>ROUND(GEOMEAN(I246,L246,R246,O246),0)</f>
        <v>141035</v>
      </c>
      <c r="V246" s="52">
        <f>ROUND(STDEVA(I246,L246,R246,O246),0)</f>
        <v>24310</v>
      </c>
      <c r="W246" s="53">
        <f t="shared" si="16"/>
        <v>0.18148686496259794</v>
      </c>
      <c r="X246" s="54" t="s">
        <v>31</v>
      </c>
      <c r="Y246" s="55">
        <v>1</v>
      </c>
      <c r="Z246" s="52">
        <f t="shared" si="17"/>
        <v>141035</v>
      </c>
    </row>
    <row r="247" spans="1:26" ht="90" x14ac:dyDescent="0.2">
      <c r="A247" s="86">
        <v>70</v>
      </c>
      <c r="B247" s="111">
        <v>3526201</v>
      </c>
      <c r="C247" s="44" t="s">
        <v>277</v>
      </c>
      <c r="D247" s="45" t="s">
        <v>365</v>
      </c>
      <c r="E247" s="84" t="s">
        <v>267</v>
      </c>
      <c r="F247" s="112">
        <v>1</v>
      </c>
      <c r="G247" s="84">
        <v>51151737</v>
      </c>
      <c r="H247" s="113">
        <v>148500</v>
      </c>
      <c r="I247" s="49">
        <f t="shared" si="15"/>
        <v>150891</v>
      </c>
      <c r="J247" s="103">
        <v>213200</v>
      </c>
      <c r="K247" s="104">
        <v>0</v>
      </c>
      <c r="L247" s="8">
        <f>J247+K247</f>
        <v>213200</v>
      </c>
      <c r="M247" s="8">
        <v>164000</v>
      </c>
      <c r="N247" s="9">
        <v>0</v>
      </c>
      <c r="O247" s="8">
        <f>M247+N247</f>
        <v>164000</v>
      </c>
      <c r="P247" s="8">
        <v>196800</v>
      </c>
      <c r="Q247" s="9">
        <v>0</v>
      </c>
      <c r="R247" s="10">
        <f>P247+Q247</f>
        <v>196800</v>
      </c>
      <c r="S247" s="52">
        <f>ROUND(MIN(I247,L247,R247,O247),0)</f>
        <v>150891</v>
      </c>
      <c r="T247" s="52">
        <f>ROUND(AVERAGE(I247,L247,R247,O247),0)</f>
        <v>181223</v>
      </c>
      <c r="U247" s="52">
        <f>ROUND(GEOMEAN(I247,L247,R247,O247),0)</f>
        <v>179506</v>
      </c>
      <c r="V247" s="52">
        <f>ROUND(STDEVA(I247,L247,R247,O247),0)</f>
        <v>28762</v>
      </c>
      <c r="W247" s="53">
        <f t="shared" si="16"/>
        <v>0.1594097133243457</v>
      </c>
      <c r="X247" s="54" t="s">
        <v>31</v>
      </c>
      <c r="Y247" s="55">
        <v>1</v>
      </c>
      <c r="Z247" s="52">
        <f t="shared" si="17"/>
        <v>179506</v>
      </c>
    </row>
    <row r="248" spans="1:26" ht="112.5" x14ac:dyDescent="0.2">
      <c r="A248" s="86">
        <v>71</v>
      </c>
      <c r="B248" s="111">
        <v>3526201</v>
      </c>
      <c r="C248" s="44" t="s">
        <v>180</v>
      </c>
      <c r="D248" s="45" t="s">
        <v>366</v>
      </c>
      <c r="E248" s="84" t="s">
        <v>272</v>
      </c>
      <c r="F248" s="112">
        <v>1</v>
      </c>
      <c r="G248" s="86">
        <v>47131800</v>
      </c>
      <c r="H248" s="87">
        <v>108900</v>
      </c>
      <c r="I248" s="49">
        <f t="shared" si="15"/>
        <v>110653</v>
      </c>
      <c r="J248" s="103">
        <v>156000</v>
      </c>
      <c r="K248" s="104">
        <v>0</v>
      </c>
      <c r="L248" s="8">
        <f>J248+K248</f>
        <v>156000</v>
      </c>
      <c r="M248" s="8">
        <v>120000</v>
      </c>
      <c r="N248" s="9">
        <v>0</v>
      </c>
      <c r="O248" s="8">
        <f>M248+N248</f>
        <v>120000</v>
      </c>
      <c r="P248" s="8">
        <v>144000</v>
      </c>
      <c r="Q248" s="9">
        <v>0</v>
      </c>
      <c r="R248" s="10">
        <f>P248+Q248</f>
        <v>144000</v>
      </c>
      <c r="S248" s="52">
        <f>ROUND(MIN(I248,L248,R248,O248),0)</f>
        <v>110653</v>
      </c>
      <c r="T248" s="52">
        <f>ROUND(AVERAGE(I248,L248,R248,O248),0)</f>
        <v>132663</v>
      </c>
      <c r="U248" s="52">
        <f>ROUND(GEOMEAN(I248,L248,R248,O248),0)</f>
        <v>131419</v>
      </c>
      <c r="V248" s="52">
        <f>ROUND(STDEVA(I248,L248,R248,O248),0)</f>
        <v>20960</v>
      </c>
      <c r="W248" s="53">
        <f t="shared" si="16"/>
        <v>0.15801368143114769</v>
      </c>
      <c r="X248" s="54" t="s">
        <v>31</v>
      </c>
      <c r="Y248" s="55">
        <v>1</v>
      </c>
      <c r="Z248" s="52">
        <f t="shared" si="17"/>
        <v>131419</v>
      </c>
    </row>
    <row r="249" spans="1:26" ht="135" x14ac:dyDescent="0.2">
      <c r="A249" s="86">
        <v>72</v>
      </c>
      <c r="B249" s="111">
        <v>3526201</v>
      </c>
      <c r="C249" s="44" t="s">
        <v>180</v>
      </c>
      <c r="D249" s="45" t="s">
        <v>367</v>
      </c>
      <c r="E249" s="84" t="s">
        <v>272</v>
      </c>
      <c r="F249" s="112">
        <v>1</v>
      </c>
      <c r="G249" s="86">
        <v>47131800</v>
      </c>
      <c r="H249" s="87">
        <v>20755.75</v>
      </c>
      <c r="I249" s="49">
        <f t="shared" si="15"/>
        <v>21090</v>
      </c>
      <c r="J249" s="103">
        <v>30030</v>
      </c>
      <c r="K249" s="104">
        <v>0</v>
      </c>
      <c r="L249" s="8">
        <f>J249+K249</f>
        <v>30030</v>
      </c>
      <c r="M249" s="8">
        <v>23100</v>
      </c>
      <c r="N249" s="9">
        <v>0</v>
      </c>
      <c r="O249" s="8">
        <f>M249+N249</f>
        <v>23100</v>
      </c>
      <c r="P249" s="8">
        <v>27720</v>
      </c>
      <c r="Q249" s="9">
        <v>0</v>
      </c>
      <c r="R249" s="10">
        <f>P249+Q249</f>
        <v>27720</v>
      </c>
      <c r="S249" s="52">
        <f>ROUND(MIN(I249,L249,R249,O249),0)</f>
        <v>21090</v>
      </c>
      <c r="T249" s="52">
        <f>ROUND(AVERAGE(I249,L249,R249,O249),0)</f>
        <v>25485</v>
      </c>
      <c r="U249" s="52">
        <f>ROUND(GEOMEAN(I249,L249,R249,O249),0)</f>
        <v>25235</v>
      </c>
      <c r="V249" s="52">
        <f>ROUND(STDEVA(I249,L249,R249,O249),0)</f>
        <v>4109</v>
      </c>
      <c r="W249" s="53">
        <f t="shared" si="16"/>
        <v>0.16425599365959975</v>
      </c>
      <c r="X249" s="54" t="s">
        <v>31</v>
      </c>
      <c r="Y249" s="55">
        <v>1</v>
      </c>
      <c r="Z249" s="52">
        <f t="shared" si="17"/>
        <v>25235</v>
      </c>
    </row>
    <row r="250" spans="1:26" ht="135" x14ac:dyDescent="0.2">
      <c r="A250" s="86">
        <v>73</v>
      </c>
      <c r="B250" s="111">
        <v>3526201</v>
      </c>
      <c r="C250" s="44" t="s">
        <v>368</v>
      </c>
      <c r="D250" s="45" t="s">
        <v>369</v>
      </c>
      <c r="E250" s="84" t="s">
        <v>272</v>
      </c>
      <c r="F250" s="112">
        <v>1</v>
      </c>
      <c r="G250" s="86">
        <v>51211900</v>
      </c>
      <c r="H250" s="87">
        <v>145100.67000000001</v>
      </c>
      <c r="I250" s="49">
        <f t="shared" si="15"/>
        <v>147437</v>
      </c>
      <c r="J250" s="103">
        <v>208780</v>
      </c>
      <c r="K250" s="104">
        <v>0</v>
      </c>
      <c r="L250" s="8">
        <f>J250+K250</f>
        <v>208780</v>
      </c>
      <c r="M250" s="8">
        <v>160600</v>
      </c>
      <c r="N250" s="9">
        <v>0</v>
      </c>
      <c r="O250" s="8">
        <f>M250+N250</f>
        <v>160600</v>
      </c>
      <c r="P250" s="8">
        <v>192720</v>
      </c>
      <c r="Q250" s="9">
        <v>0</v>
      </c>
      <c r="R250" s="10">
        <f>P250+Q250</f>
        <v>192720</v>
      </c>
      <c r="S250" s="52">
        <f>ROUND(MIN(I250,L250,R250,O250),0)</f>
        <v>147437</v>
      </c>
      <c r="T250" s="52">
        <f>ROUND(AVERAGE(I250,L250,R250,O250),0)</f>
        <v>177384</v>
      </c>
      <c r="U250" s="52">
        <f>ROUND(GEOMEAN(I250,L250,R250,O250),0)</f>
        <v>175688</v>
      </c>
      <c r="V250" s="52">
        <f>ROUND(STDEVA(I250,L250,R250,O250),0)</f>
        <v>28281</v>
      </c>
      <c r="W250" s="53">
        <f t="shared" si="16"/>
        <v>0.16080210372933837</v>
      </c>
      <c r="X250" s="54" t="s">
        <v>31</v>
      </c>
      <c r="Y250" s="55">
        <v>1</v>
      </c>
      <c r="Z250" s="52">
        <f t="shared" si="17"/>
        <v>175688</v>
      </c>
    </row>
    <row r="251" spans="1:26" ht="123.75" x14ac:dyDescent="0.2">
      <c r="A251" s="86">
        <v>74</v>
      </c>
      <c r="B251" s="111">
        <v>3526201</v>
      </c>
      <c r="C251" s="44" t="s">
        <v>368</v>
      </c>
      <c r="D251" s="45" t="s">
        <v>370</v>
      </c>
      <c r="E251" s="84" t="s">
        <v>272</v>
      </c>
      <c r="F251" s="112">
        <v>1</v>
      </c>
      <c r="G251" s="86">
        <v>51211900</v>
      </c>
      <c r="H251" s="87">
        <v>14207.69</v>
      </c>
      <c r="I251" s="49">
        <f t="shared" si="15"/>
        <v>14436</v>
      </c>
      <c r="J251" s="103">
        <v>23400</v>
      </c>
      <c r="K251" s="104">
        <v>0</v>
      </c>
      <c r="L251" s="8">
        <f>J251+K251</f>
        <v>23400</v>
      </c>
      <c r="M251" s="8">
        <v>18000</v>
      </c>
      <c r="N251" s="9">
        <v>0</v>
      </c>
      <c r="O251" s="8">
        <f>M251+N251</f>
        <v>18000</v>
      </c>
      <c r="P251" s="8">
        <v>21600</v>
      </c>
      <c r="Q251" s="9">
        <v>0</v>
      </c>
      <c r="R251" s="10">
        <f>P251+Q251</f>
        <v>21600</v>
      </c>
      <c r="S251" s="52">
        <f>ROUND(MIN(I251,L251,R251,O251),0)</f>
        <v>14436</v>
      </c>
      <c r="T251" s="52">
        <f>ROUND(AVERAGE(I251,L251,R251,O251),0)</f>
        <v>19359</v>
      </c>
      <c r="U251" s="52">
        <f>ROUND(GEOMEAN(I251,L251,R251,O251),0)</f>
        <v>19037</v>
      </c>
      <c r="V251" s="52">
        <f>ROUND(STDEVA(I251,L251,R251,O251),0)</f>
        <v>3976</v>
      </c>
      <c r="W251" s="53">
        <f t="shared" si="16"/>
        <v>0.24168724063665495</v>
      </c>
      <c r="X251" s="54" t="s">
        <v>31</v>
      </c>
      <c r="Y251" s="55">
        <v>1</v>
      </c>
      <c r="Z251" s="52">
        <f t="shared" si="17"/>
        <v>19037</v>
      </c>
    </row>
    <row r="252" spans="1:26" ht="135" x14ac:dyDescent="0.2">
      <c r="A252" s="86">
        <v>75</v>
      </c>
      <c r="B252" s="111">
        <v>3526201</v>
      </c>
      <c r="C252" s="44" t="s">
        <v>371</v>
      </c>
      <c r="D252" s="45" t="s">
        <v>372</v>
      </c>
      <c r="E252" s="84" t="s">
        <v>272</v>
      </c>
      <c r="F252" s="112">
        <v>1</v>
      </c>
      <c r="G252" s="86">
        <v>51201600</v>
      </c>
      <c r="H252" s="87">
        <v>97050.880000000005</v>
      </c>
      <c r="I252" s="49">
        <f t="shared" si="15"/>
        <v>98613</v>
      </c>
      <c r="J252" s="103">
        <v>140400</v>
      </c>
      <c r="K252" s="104">
        <v>0</v>
      </c>
      <c r="L252" s="8">
        <f>J252+K252</f>
        <v>140400</v>
      </c>
      <c r="M252" s="8">
        <v>108000</v>
      </c>
      <c r="N252" s="9">
        <v>0</v>
      </c>
      <c r="O252" s="8">
        <f>M252+N252</f>
        <v>108000</v>
      </c>
      <c r="P252" s="8">
        <v>129600</v>
      </c>
      <c r="Q252" s="9">
        <v>0</v>
      </c>
      <c r="R252" s="10">
        <f>P252+Q252</f>
        <v>129600</v>
      </c>
      <c r="S252" s="52">
        <f>ROUND(MIN(I252,L252,R252,O252),0)</f>
        <v>98613</v>
      </c>
      <c r="T252" s="52">
        <f>ROUND(AVERAGE(I252,L252,R252,O252),0)</f>
        <v>119153</v>
      </c>
      <c r="U252" s="52">
        <f>ROUND(GEOMEAN(I252,L252,R252,O252),0)</f>
        <v>117987</v>
      </c>
      <c r="V252" s="52">
        <f>ROUND(STDEVA(I252,L252,R252,O252),0)</f>
        <v>19208</v>
      </c>
      <c r="W252" s="53">
        <f t="shared" si="16"/>
        <v>0.16420453100765339</v>
      </c>
      <c r="X252" s="54" t="s">
        <v>31</v>
      </c>
      <c r="Y252" s="55">
        <v>1</v>
      </c>
      <c r="Z252" s="52">
        <f t="shared" si="17"/>
        <v>117987</v>
      </c>
    </row>
    <row r="253" spans="1:26" ht="168.75" x14ac:dyDescent="0.2">
      <c r="A253" s="86">
        <v>76</v>
      </c>
      <c r="B253" s="111">
        <v>3526201</v>
      </c>
      <c r="C253" s="44" t="s">
        <v>373</v>
      </c>
      <c r="D253" s="45" t="s">
        <v>374</v>
      </c>
      <c r="E253" s="84" t="s">
        <v>349</v>
      </c>
      <c r="F253" s="112">
        <v>1</v>
      </c>
      <c r="G253" s="86">
        <v>51201600</v>
      </c>
      <c r="H253" s="87">
        <v>56570.25</v>
      </c>
      <c r="I253" s="49">
        <f t="shared" si="15"/>
        <v>57481</v>
      </c>
      <c r="J253" s="103">
        <v>81900</v>
      </c>
      <c r="K253" s="104">
        <v>0</v>
      </c>
      <c r="L253" s="8">
        <f>J253+K253</f>
        <v>81900</v>
      </c>
      <c r="M253" s="8">
        <v>63000</v>
      </c>
      <c r="N253" s="9">
        <v>0</v>
      </c>
      <c r="O253" s="8">
        <f>M253+N253</f>
        <v>63000</v>
      </c>
      <c r="P253" s="8">
        <v>75600</v>
      </c>
      <c r="Q253" s="9">
        <v>0</v>
      </c>
      <c r="R253" s="10">
        <f>P253+Q253</f>
        <v>75600</v>
      </c>
      <c r="S253" s="52">
        <f>ROUND(MIN(I253,L253,R253,O253),0)</f>
        <v>57481</v>
      </c>
      <c r="T253" s="52">
        <f>ROUND(AVERAGE(I253,L253,R253,O253),0)</f>
        <v>69495</v>
      </c>
      <c r="U253" s="52">
        <f>ROUND(GEOMEAN(I253,L253,R253,O253),0)</f>
        <v>68813</v>
      </c>
      <c r="V253" s="52">
        <f>ROUND(STDEVA(I253,L253,R253,O253),0)</f>
        <v>11220</v>
      </c>
      <c r="W253" s="53">
        <f t="shared" si="16"/>
        <v>0.16467818580791421</v>
      </c>
      <c r="X253" s="54" t="s">
        <v>31</v>
      </c>
      <c r="Y253" s="55">
        <v>1</v>
      </c>
      <c r="Z253" s="52">
        <f t="shared" si="17"/>
        <v>68813</v>
      </c>
    </row>
    <row r="254" spans="1:26" ht="90" x14ac:dyDescent="0.2">
      <c r="A254" s="86">
        <v>77</v>
      </c>
      <c r="B254" s="111">
        <v>3526201</v>
      </c>
      <c r="C254" s="44" t="s">
        <v>94</v>
      </c>
      <c r="D254" s="45" t="s">
        <v>375</v>
      </c>
      <c r="E254" s="84" t="s">
        <v>68</v>
      </c>
      <c r="F254" s="112">
        <v>1</v>
      </c>
      <c r="G254" s="84">
        <v>51151737</v>
      </c>
      <c r="H254" s="113">
        <v>34650</v>
      </c>
      <c r="I254" s="49">
        <f t="shared" si="15"/>
        <v>35208</v>
      </c>
      <c r="J254" s="103">
        <v>50050</v>
      </c>
      <c r="K254" s="104">
        <v>0</v>
      </c>
      <c r="L254" s="8">
        <f>J254+K254</f>
        <v>50050</v>
      </c>
      <c r="M254" s="8">
        <v>38500</v>
      </c>
      <c r="N254" s="9">
        <v>0</v>
      </c>
      <c r="O254" s="8">
        <f>M254+N254</f>
        <v>38500</v>
      </c>
      <c r="P254" s="8">
        <v>46200</v>
      </c>
      <c r="Q254" s="9">
        <v>0</v>
      </c>
      <c r="R254" s="10">
        <f>P254+Q254</f>
        <v>46200</v>
      </c>
      <c r="S254" s="52">
        <f>ROUND(MIN(I254,L254,R254,O254),0)</f>
        <v>35208</v>
      </c>
      <c r="T254" s="52">
        <f>ROUND(AVERAGE(I254,L254,R254,O254),0)</f>
        <v>42490</v>
      </c>
      <c r="U254" s="52">
        <f>ROUND(GEOMEAN(I254,L254,R254,O254),0)</f>
        <v>42076</v>
      </c>
      <c r="V254" s="52">
        <f>ROUND(STDEVA(I254,L254,R254,O254),0)</f>
        <v>6828</v>
      </c>
      <c r="W254" s="53">
        <f t="shared" si="16"/>
        <v>0.16322844376841905</v>
      </c>
      <c r="X254" s="54" t="s">
        <v>31</v>
      </c>
      <c r="Y254" s="55">
        <v>1</v>
      </c>
      <c r="Z254" s="52">
        <f t="shared" si="17"/>
        <v>42076</v>
      </c>
    </row>
    <row r="255" spans="1:26" ht="101.25" x14ac:dyDescent="0.2">
      <c r="A255" s="86">
        <v>78</v>
      </c>
      <c r="B255" s="111">
        <v>3526201</v>
      </c>
      <c r="C255" s="44" t="s">
        <v>270</v>
      </c>
      <c r="D255" s="45" t="s">
        <v>376</v>
      </c>
      <c r="E255" s="84" t="s">
        <v>272</v>
      </c>
      <c r="F255" s="112">
        <v>1</v>
      </c>
      <c r="G255" s="86">
        <v>51201600</v>
      </c>
      <c r="H255" s="87">
        <v>148500</v>
      </c>
      <c r="I255" s="49">
        <f t="shared" si="15"/>
        <v>150891</v>
      </c>
      <c r="J255" s="103">
        <v>213200</v>
      </c>
      <c r="K255" s="104">
        <v>0</v>
      </c>
      <c r="L255" s="8">
        <f>J255+K255</f>
        <v>213200</v>
      </c>
      <c r="M255" s="8">
        <v>164000</v>
      </c>
      <c r="N255" s="9">
        <v>0</v>
      </c>
      <c r="O255" s="8">
        <f>M255+N255</f>
        <v>164000</v>
      </c>
      <c r="P255" s="8">
        <v>196800</v>
      </c>
      <c r="Q255" s="9">
        <v>0</v>
      </c>
      <c r="R255" s="10">
        <f>P255+Q255</f>
        <v>196800</v>
      </c>
      <c r="S255" s="52">
        <f>ROUND(MIN(I255,L255,R255,O255),0)</f>
        <v>150891</v>
      </c>
      <c r="T255" s="52">
        <f>ROUND(AVERAGE(I255,L255,R255,O255),0)</f>
        <v>181223</v>
      </c>
      <c r="U255" s="52">
        <f>ROUND(GEOMEAN(I255,L255,R255,O255),0)</f>
        <v>179506</v>
      </c>
      <c r="V255" s="52">
        <f>ROUND(STDEVA(I255,L255,R255,O255),0)</f>
        <v>28762</v>
      </c>
      <c r="W255" s="53">
        <f t="shared" si="16"/>
        <v>0.1594097133243457</v>
      </c>
      <c r="X255" s="54" t="s">
        <v>31</v>
      </c>
      <c r="Y255" s="55">
        <v>1</v>
      </c>
      <c r="Z255" s="52">
        <f t="shared" si="17"/>
        <v>179506</v>
      </c>
    </row>
    <row r="256" spans="1:26" ht="22.5" x14ac:dyDescent="0.2">
      <c r="A256" s="86">
        <v>79</v>
      </c>
      <c r="B256" s="111">
        <v>3526201</v>
      </c>
      <c r="C256" s="44" t="s">
        <v>277</v>
      </c>
      <c r="D256" s="45" t="s">
        <v>377</v>
      </c>
      <c r="E256" s="84" t="s">
        <v>378</v>
      </c>
      <c r="F256" s="112">
        <v>1</v>
      </c>
      <c r="G256" s="86">
        <v>51201600</v>
      </c>
      <c r="H256" s="87">
        <v>12375.48</v>
      </c>
      <c r="I256" s="49">
        <f t="shared" si="15"/>
        <v>12575</v>
      </c>
      <c r="J256" s="103">
        <v>21658</v>
      </c>
      <c r="K256" s="104">
        <v>0</v>
      </c>
      <c r="L256" s="8">
        <f>J256+K256</f>
        <v>21658</v>
      </c>
      <c r="M256" s="8">
        <v>14000</v>
      </c>
      <c r="N256" s="8">
        <f>M256*19%</f>
        <v>2660</v>
      </c>
      <c r="O256" s="8">
        <f>M256+N256</f>
        <v>16660</v>
      </c>
      <c r="P256" s="8">
        <v>19992</v>
      </c>
      <c r="Q256" s="9">
        <v>0</v>
      </c>
      <c r="R256" s="10">
        <f>P256+Q256</f>
        <v>19992</v>
      </c>
      <c r="S256" s="52">
        <f>ROUND(MIN(I256,L256,R256,O256),0)</f>
        <v>12575</v>
      </c>
      <c r="T256" s="52">
        <f>ROUND(AVERAGE(I256,L256,R256,O256),0)</f>
        <v>17721</v>
      </c>
      <c r="U256" s="52">
        <f>ROUND(GEOMEAN(I256,L256,R256,O256),0)</f>
        <v>17355</v>
      </c>
      <c r="V256" s="52">
        <f>ROUND(STDEVA(I256,L256,R256,O256),0)</f>
        <v>4011</v>
      </c>
      <c r="W256" s="53">
        <f t="shared" si="16"/>
        <v>0.27542494958225294</v>
      </c>
      <c r="X256" s="54" t="s">
        <v>31</v>
      </c>
      <c r="Y256" s="55">
        <v>1</v>
      </c>
      <c r="Z256" s="52">
        <f t="shared" si="17"/>
        <v>17355</v>
      </c>
    </row>
    <row r="257" spans="1:26" ht="90" x14ac:dyDescent="0.2">
      <c r="A257" s="86">
        <v>80</v>
      </c>
      <c r="B257" s="111">
        <v>3526201</v>
      </c>
      <c r="C257" s="44" t="s">
        <v>379</v>
      </c>
      <c r="D257" s="45" t="s">
        <v>380</v>
      </c>
      <c r="E257" s="84" t="s">
        <v>52</v>
      </c>
      <c r="F257" s="112">
        <v>1</v>
      </c>
      <c r="G257" s="86">
        <v>51201600</v>
      </c>
      <c r="H257" s="87">
        <v>38200.800000000003</v>
      </c>
      <c r="I257" s="49">
        <f t="shared" si="15"/>
        <v>38816</v>
      </c>
      <c r="J257" s="103">
        <v>345800</v>
      </c>
      <c r="K257" s="104">
        <v>0</v>
      </c>
      <c r="L257" s="8">
        <f>J257+K257</f>
        <v>345800</v>
      </c>
      <c r="M257" s="8">
        <v>266000</v>
      </c>
      <c r="N257" s="9">
        <v>0</v>
      </c>
      <c r="O257" s="8">
        <f>M257+N257</f>
        <v>266000</v>
      </c>
      <c r="P257" s="8">
        <v>319200</v>
      </c>
      <c r="Q257" s="9">
        <v>0</v>
      </c>
      <c r="R257" s="10">
        <f>P257+Q257</f>
        <v>319200</v>
      </c>
      <c r="S257" s="52">
        <f>ROUND(MIN(I257,L257,R257,O257),0)</f>
        <v>38816</v>
      </c>
      <c r="T257" s="52">
        <f>ROUND(AVERAGE(I257,L257,R257,O257),0)</f>
        <v>242454</v>
      </c>
      <c r="U257" s="52">
        <f>ROUND(GEOMEAN(I257,L257,R257,O257),0)</f>
        <v>183736</v>
      </c>
      <c r="V257" s="52">
        <f>ROUND(STDEVA(I257,L257,R257,O257),0)</f>
        <v>139754</v>
      </c>
      <c r="W257" s="53">
        <f t="shared" si="16"/>
        <v>0.78874036661296643</v>
      </c>
      <c r="X257" s="54" t="s">
        <v>31</v>
      </c>
      <c r="Y257" s="55">
        <v>1</v>
      </c>
      <c r="Z257" s="52">
        <f t="shared" si="17"/>
        <v>183736</v>
      </c>
    </row>
    <row r="258" spans="1:26" ht="45" x14ac:dyDescent="0.2">
      <c r="A258" s="86">
        <v>81</v>
      </c>
      <c r="B258" s="111">
        <v>3526202</v>
      </c>
      <c r="C258" s="44" t="s">
        <v>381</v>
      </c>
      <c r="D258" s="45" t="s">
        <v>382</v>
      </c>
      <c r="E258" s="84" t="s">
        <v>45</v>
      </c>
      <c r="F258" s="112">
        <v>1</v>
      </c>
      <c r="G258" s="86">
        <v>51201600</v>
      </c>
      <c r="H258" s="87">
        <v>37432.15</v>
      </c>
      <c r="I258" s="49">
        <f t="shared" si="15"/>
        <v>38035</v>
      </c>
      <c r="J258" s="103">
        <v>54340</v>
      </c>
      <c r="K258" s="104">
        <v>0</v>
      </c>
      <c r="L258" s="8">
        <f>J258+K258</f>
        <v>54340</v>
      </c>
      <c r="M258" s="8">
        <v>41800</v>
      </c>
      <c r="N258" s="9">
        <v>0</v>
      </c>
      <c r="O258" s="8">
        <f>M258+N258</f>
        <v>41800</v>
      </c>
      <c r="P258" s="8">
        <v>50160</v>
      </c>
      <c r="Q258" s="9">
        <v>0</v>
      </c>
      <c r="R258" s="10">
        <f>P258+Q258</f>
        <v>50160</v>
      </c>
      <c r="S258" s="52">
        <f>ROUND(MIN(I258,L258,R258,O258),0)</f>
        <v>38035</v>
      </c>
      <c r="T258" s="52">
        <f>ROUND(AVERAGE(I258,L258,R258,O258),0)</f>
        <v>46084</v>
      </c>
      <c r="U258" s="52">
        <f>ROUND(GEOMEAN(I258,L258,R258,O258),0)</f>
        <v>45626</v>
      </c>
      <c r="V258" s="52">
        <f>ROUND(STDEVA(I258,L258,R258,O258),0)</f>
        <v>7481</v>
      </c>
      <c r="W258" s="53">
        <f t="shared" si="16"/>
        <v>0.16637443562880813</v>
      </c>
      <c r="X258" s="54" t="s">
        <v>31</v>
      </c>
      <c r="Y258" s="55">
        <v>1</v>
      </c>
      <c r="Z258" s="52">
        <f t="shared" si="17"/>
        <v>45626</v>
      </c>
    </row>
    <row r="259" spans="1:26" ht="112.5" x14ac:dyDescent="0.2">
      <c r="A259" s="86">
        <v>82</v>
      </c>
      <c r="B259" s="111">
        <v>3526201</v>
      </c>
      <c r="C259" s="44" t="s">
        <v>322</v>
      </c>
      <c r="D259" s="45" t="s">
        <v>383</v>
      </c>
      <c r="E259" s="84" t="s">
        <v>267</v>
      </c>
      <c r="F259" s="112">
        <v>1</v>
      </c>
      <c r="G259" s="84">
        <v>51151737</v>
      </c>
      <c r="H259" s="113">
        <v>202950</v>
      </c>
      <c r="I259" s="49">
        <f t="shared" si="15"/>
        <v>206217</v>
      </c>
      <c r="J259" s="103">
        <v>289900</v>
      </c>
      <c r="K259" s="104">
        <v>0</v>
      </c>
      <c r="L259" s="8">
        <f>J259+K259</f>
        <v>289900</v>
      </c>
      <c r="M259" s="8">
        <v>223000</v>
      </c>
      <c r="N259" s="9">
        <v>0</v>
      </c>
      <c r="O259" s="8">
        <f>M259+N259</f>
        <v>223000</v>
      </c>
      <c r="P259" s="8">
        <v>267600</v>
      </c>
      <c r="Q259" s="9">
        <v>0</v>
      </c>
      <c r="R259" s="10">
        <f>P259+Q259</f>
        <v>267600</v>
      </c>
      <c r="S259" s="52">
        <f>ROUND(MIN(I259,L259,R259,O259),0)</f>
        <v>206217</v>
      </c>
      <c r="T259" s="52">
        <f>ROUND(AVERAGE(I259,L259,R259,O259),0)</f>
        <v>246679</v>
      </c>
      <c r="U259" s="52">
        <f>ROUND(GEOMEAN(I259,L259,R259,O259),0)</f>
        <v>244394</v>
      </c>
      <c r="V259" s="52">
        <f>ROUND(STDEVA(I259,L259,R259,O259),0)</f>
        <v>38745</v>
      </c>
      <c r="W259" s="53">
        <f t="shared" si="16"/>
        <v>0.15621087260734715</v>
      </c>
      <c r="X259" s="54" t="s">
        <v>31</v>
      </c>
      <c r="Y259" s="55">
        <v>1</v>
      </c>
      <c r="Z259" s="52">
        <f t="shared" si="17"/>
        <v>244394</v>
      </c>
    </row>
    <row r="260" spans="1:26" ht="22.5" x14ac:dyDescent="0.2">
      <c r="A260" s="86">
        <v>83</v>
      </c>
      <c r="B260" s="111">
        <v>3526201</v>
      </c>
      <c r="C260" s="44" t="s">
        <v>277</v>
      </c>
      <c r="D260" s="45" t="s">
        <v>384</v>
      </c>
      <c r="E260" s="84" t="s">
        <v>385</v>
      </c>
      <c r="F260" s="112">
        <v>1</v>
      </c>
      <c r="G260" s="84">
        <v>51151737</v>
      </c>
      <c r="H260" s="113">
        <v>13855.86</v>
      </c>
      <c r="I260" s="49">
        <f t="shared" si="15"/>
        <v>14079</v>
      </c>
      <c r="J260" s="103">
        <v>19500</v>
      </c>
      <c r="K260" s="104">
        <v>0</v>
      </c>
      <c r="L260" s="8">
        <f>J260+K260</f>
        <v>19500</v>
      </c>
      <c r="M260" s="8">
        <v>15000</v>
      </c>
      <c r="N260" s="9">
        <v>0</v>
      </c>
      <c r="O260" s="8">
        <f>M260+N260</f>
        <v>15000</v>
      </c>
      <c r="P260" s="8">
        <v>18000</v>
      </c>
      <c r="Q260" s="9">
        <v>0</v>
      </c>
      <c r="R260" s="10">
        <f>P260+Q260</f>
        <v>18000</v>
      </c>
      <c r="S260" s="52">
        <f>ROUND(MIN(I260,L260,R260,O260),0)</f>
        <v>14079</v>
      </c>
      <c r="T260" s="52">
        <f>ROUND(AVERAGE(I260,L260,R260,O260),0)</f>
        <v>16645</v>
      </c>
      <c r="U260" s="52">
        <f>ROUND(GEOMEAN(I260,L260,R260,O260),0)</f>
        <v>16500</v>
      </c>
      <c r="V260" s="52">
        <f>ROUND(STDEVA(I260,L260,R260,O260),0)</f>
        <v>2535</v>
      </c>
      <c r="W260" s="53">
        <f t="shared" si="16"/>
        <v>0.14672727272727273</v>
      </c>
      <c r="X260" s="54" t="s">
        <v>31</v>
      </c>
      <c r="Y260" s="55">
        <v>1</v>
      </c>
      <c r="Z260" s="52">
        <f t="shared" si="17"/>
        <v>16500</v>
      </c>
    </row>
    <row r="261" spans="1:26" ht="191.25" x14ac:dyDescent="0.2">
      <c r="A261" s="86">
        <v>84</v>
      </c>
      <c r="B261" s="111">
        <v>3526201</v>
      </c>
      <c r="C261" s="44" t="s">
        <v>270</v>
      </c>
      <c r="D261" s="45" t="s">
        <v>386</v>
      </c>
      <c r="E261" s="84" t="s">
        <v>264</v>
      </c>
      <c r="F261" s="112">
        <v>1</v>
      </c>
      <c r="G261" s="84">
        <v>51151737</v>
      </c>
      <c r="H261" s="113">
        <v>138577.88</v>
      </c>
      <c r="I261" s="49">
        <f t="shared" si="15"/>
        <v>140809</v>
      </c>
      <c r="J261" s="103">
        <v>214500</v>
      </c>
      <c r="K261" s="104">
        <v>0</v>
      </c>
      <c r="L261" s="8">
        <f>J261+K261</f>
        <v>214500</v>
      </c>
      <c r="M261" s="8">
        <v>165000</v>
      </c>
      <c r="N261" s="9">
        <v>0</v>
      </c>
      <c r="O261" s="8">
        <f>M261+N261</f>
        <v>165000</v>
      </c>
      <c r="P261" s="8">
        <v>198000</v>
      </c>
      <c r="Q261" s="9">
        <v>0</v>
      </c>
      <c r="R261" s="10">
        <f>P261+Q261</f>
        <v>198000</v>
      </c>
      <c r="S261" s="52">
        <f>ROUND(MIN(I261,L261,R261,O261),0)</f>
        <v>140809</v>
      </c>
      <c r="T261" s="52">
        <f>ROUND(AVERAGE(I261,L261,R261,O261),0)</f>
        <v>179577</v>
      </c>
      <c r="U261" s="52">
        <f>ROUND(GEOMEAN(I261,L261,R261,O261),0)</f>
        <v>177236</v>
      </c>
      <c r="V261" s="52">
        <f>ROUND(STDEVA(I261,L261,R261,O261),0)</f>
        <v>33038</v>
      </c>
      <c r="W261" s="53">
        <f t="shared" si="16"/>
        <v>0.20552822225732922</v>
      </c>
      <c r="X261" s="54" t="s">
        <v>31</v>
      </c>
      <c r="Y261" s="55">
        <v>1</v>
      </c>
      <c r="Z261" s="52">
        <f t="shared" si="17"/>
        <v>177236</v>
      </c>
    </row>
    <row r="262" spans="1:26" ht="168.75" x14ac:dyDescent="0.2">
      <c r="A262" s="86">
        <v>85</v>
      </c>
      <c r="B262" s="111" t="s">
        <v>568</v>
      </c>
      <c r="C262" s="44" t="s">
        <v>300</v>
      </c>
      <c r="D262" s="45" t="s">
        <v>387</v>
      </c>
      <c r="E262" s="84" t="s">
        <v>272</v>
      </c>
      <c r="F262" s="112">
        <v>1</v>
      </c>
      <c r="G262" s="84">
        <v>51151737</v>
      </c>
      <c r="H262" s="113">
        <v>118800</v>
      </c>
      <c r="I262" s="49">
        <f t="shared" si="15"/>
        <v>120713</v>
      </c>
      <c r="J262" s="103">
        <v>171600</v>
      </c>
      <c r="K262" s="104">
        <v>0</v>
      </c>
      <c r="L262" s="8">
        <f>J262+K262</f>
        <v>171600</v>
      </c>
      <c r="M262" s="8">
        <v>132000</v>
      </c>
      <c r="N262" s="9">
        <v>0</v>
      </c>
      <c r="O262" s="8">
        <f>M262+N262</f>
        <v>132000</v>
      </c>
      <c r="P262" s="8">
        <v>158400</v>
      </c>
      <c r="Q262" s="9">
        <v>0</v>
      </c>
      <c r="R262" s="10">
        <f>P262+Q262</f>
        <v>158400</v>
      </c>
      <c r="S262" s="52">
        <f>ROUND(MIN(I262,L262,R262,O262),0)</f>
        <v>120713</v>
      </c>
      <c r="T262" s="52">
        <f>ROUND(AVERAGE(I262,L262,R262,O262),0)</f>
        <v>145678</v>
      </c>
      <c r="U262" s="52">
        <f>ROUND(GEOMEAN(I262,L262,R262,O262),0)</f>
        <v>144261</v>
      </c>
      <c r="V262" s="52">
        <f>ROUND(STDEVA(I262,L262,R262,O262),0)</f>
        <v>23410</v>
      </c>
      <c r="W262" s="53">
        <f t="shared" si="16"/>
        <v>0.1632319199229175</v>
      </c>
      <c r="X262" s="54" t="s">
        <v>31</v>
      </c>
      <c r="Y262" s="55">
        <v>1</v>
      </c>
      <c r="Z262" s="52">
        <f t="shared" si="17"/>
        <v>144261</v>
      </c>
    </row>
    <row r="263" spans="1:26" ht="112.5" x14ac:dyDescent="0.2">
      <c r="A263" s="86">
        <v>86</v>
      </c>
      <c r="B263" s="111">
        <v>3525099</v>
      </c>
      <c r="C263" s="44" t="s">
        <v>300</v>
      </c>
      <c r="D263" s="45" t="s">
        <v>388</v>
      </c>
      <c r="E263" s="84" t="s">
        <v>272</v>
      </c>
      <c r="F263" s="112">
        <v>1</v>
      </c>
      <c r="G263" s="84">
        <v>51151737</v>
      </c>
      <c r="H263" s="113">
        <v>163350</v>
      </c>
      <c r="I263" s="49">
        <f t="shared" si="15"/>
        <v>165980</v>
      </c>
      <c r="J263" s="103">
        <v>235300</v>
      </c>
      <c r="K263" s="104">
        <v>0</v>
      </c>
      <c r="L263" s="8">
        <f>J263+K263</f>
        <v>235300</v>
      </c>
      <c r="M263" s="8">
        <v>181000</v>
      </c>
      <c r="N263" s="9">
        <v>0</v>
      </c>
      <c r="O263" s="8">
        <f>M263+N263</f>
        <v>181000</v>
      </c>
      <c r="P263" s="8">
        <v>217200</v>
      </c>
      <c r="Q263" s="9">
        <v>0</v>
      </c>
      <c r="R263" s="10">
        <f>P263+Q263</f>
        <v>217200</v>
      </c>
      <c r="S263" s="52">
        <f>ROUND(MIN(I263,L263,R263,O263),0)</f>
        <v>165980</v>
      </c>
      <c r="T263" s="52">
        <f>ROUND(AVERAGE(I263,L263,R263,O263),0)</f>
        <v>199870</v>
      </c>
      <c r="U263" s="52">
        <f>ROUND(GEOMEAN(I263,L263,R263,O263),0)</f>
        <v>197949</v>
      </c>
      <c r="V263" s="52">
        <f>ROUND(STDEVA(I263,L263,R263,O263),0)</f>
        <v>31939</v>
      </c>
      <c r="W263" s="53">
        <f t="shared" si="16"/>
        <v>0.16150119475218364</v>
      </c>
      <c r="X263" s="54" t="s">
        <v>31</v>
      </c>
      <c r="Y263" s="55">
        <v>1</v>
      </c>
      <c r="Z263" s="52">
        <f t="shared" si="17"/>
        <v>197949</v>
      </c>
    </row>
    <row r="264" spans="1:26" x14ac:dyDescent="0.2">
      <c r="A264" s="98" t="s">
        <v>389</v>
      </c>
      <c r="B264" s="98"/>
      <c r="C264" s="98"/>
      <c r="D264" s="98"/>
      <c r="E264" s="98"/>
      <c r="F264" s="98"/>
      <c r="G264" s="119"/>
      <c r="H264" s="120"/>
      <c r="I264" s="49"/>
      <c r="J264" s="120"/>
      <c r="K264" s="121"/>
      <c r="L264" s="8"/>
      <c r="M264" s="8"/>
      <c r="N264" s="9"/>
      <c r="O264" s="8"/>
      <c r="P264" s="8"/>
      <c r="Q264" s="9"/>
      <c r="R264" s="10"/>
      <c r="S264" s="52"/>
      <c r="T264" s="52"/>
      <c r="U264" s="52"/>
      <c r="V264" s="52"/>
      <c r="W264" s="53"/>
      <c r="X264" s="54"/>
      <c r="Y264" s="55"/>
      <c r="Z264" s="52"/>
    </row>
    <row r="265" spans="1:26" x14ac:dyDescent="0.2">
      <c r="A265" s="13" t="s">
        <v>2</v>
      </c>
      <c r="B265" s="13"/>
      <c r="C265" s="13"/>
      <c r="D265" s="13"/>
      <c r="E265" s="14" t="s">
        <v>3</v>
      </c>
      <c r="F265" s="15"/>
      <c r="G265" s="15"/>
      <c r="H265" s="16"/>
      <c r="I265" s="49"/>
      <c r="J265" s="16"/>
      <c r="K265" s="17"/>
      <c r="L265" s="8"/>
      <c r="M265" s="8"/>
      <c r="N265" s="9"/>
      <c r="O265" s="8"/>
      <c r="P265" s="8"/>
      <c r="Q265" s="9"/>
      <c r="R265" s="10"/>
      <c r="S265" s="52"/>
      <c r="T265" s="52"/>
      <c r="U265" s="52"/>
      <c r="V265" s="52"/>
      <c r="W265" s="53"/>
      <c r="X265" s="54"/>
      <c r="Y265" s="55"/>
      <c r="Z265" s="52"/>
    </row>
    <row r="266" spans="1:26" ht="45" x14ac:dyDescent="0.2">
      <c r="A266" s="99" t="s">
        <v>185</v>
      </c>
      <c r="B266" s="99"/>
      <c r="C266" s="99"/>
      <c r="D266" s="99"/>
      <c r="E266" s="122" t="s">
        <v>186</v>
      </c>
      <c r="F266" s="109"/>
      <c r="G266" s="109"/>
      <c r="H266" s="21"/>
      <c r="I266" s="49"/>
      <c r="J266" s="21"/>
      <c r="K266" s="101"/>
      <c r="L266" s="8"/>
      <c r="M266" s="8"/>
      <c r="N266" s="9"/>
      <c r="O266" s="8"/>
      <c r="P266" s="8"/>
      <c r="Q266" s="9"/>
      <c r="R266" s="10"/>
      <c r="S266" s="52"/>
      <c r="T266" s="52"/>
      <c r="U266" s="52"/>
      <c r="V266" s="52"/>
      <c r="W266" s="53"/>
      <c r="X266" s="54"/>
      <c r="Y266" s="55"/>
      <c r="Z266" s="52"/>
    </row>
    <row r="267" spans="1:26" ht="22.5" x14ac:dyDescent="0.2">
      <c r="A267" s="33" t="s">
        <v>11</v>
      </c>
      <c r="B267" s="14" t="s">
        <v>12</v>
      </c>
      <c r="C267" s="59" t="s">
        <v>42</v>
      </c>
      <c r="D267" s="59"/>
      <c r="E267" s="34" t="s">
        <v>14</v>
      </c>
      <c r="F267" s="14" t="s">
        <v>15</v>
      </c>
      <c r="G267" s="14" t="s">
        <v>16</v>
      </c>
      <c r="H267" s="36"/>
      <c r="I267" s="49"/>
      <c r="J267" s="36"/>
      <c r="K267" s="60"/>
      <c r="L267" s="8"/>
      <c r="M267" s="8"/>
      <c r="N267" s="9"/>
      <c r="O267" s="8"/>
      <c r="P267" s="8"/>
      <c r="Q267" s="9"/>
      <c r="R267" s="10"/>
      <c r="S267" s="52"/>
      <c r="T267" s="52"/>
      <c r="U267" s="52"/>
      <c r="V267" s="52"/>
      <c r="W267" s="53"/>
      <c r="X267" s="54"/>
      <c r="Y267" s="55"/>
      <c r="Z267" s="52"/>
    </row>
    <row r="268" spans="1:26" ht="67.5" x14ac:dyDescent="0.2">
      <c r="A268" s="47">
        <v>1</v>
      </c>
      <c r="B268" s="86">
        <v>4815004</v>
      </c>
      <c r="C268" s="44" t="s">
        <v>187</v>
      </c>
      <c r="D268" s="123" t="s">
        <v>188</v>
      </c>
      <c r="E268" s="84" t="s">
        <v>390</v>
      </c>
      <c r="F268" s="124">
        <v>1</v>
      </c>
      <c r="G268" s="86">
        <v>42142500</v>
      </c>
      <c r="H268" s="87">
        <v>12580.36</v>
      </c>
      <c r="I268" s="49">
        <f t="shared" ref="I268:I331" si="18">ROUND(((H268*1.61%)+H268),0)</f>
        <v>12783</v>
      </c>
      <c r="J268" s="103">
        <v>16900</v>
      </c>
      <c r="K268" s="104">
        <v>0</v>
      </c>
      <c r="L268" s="8">
        <f>J268+K268</f>
        <v>16900</v>
      </c>
      <c r="M268" s="8">
        <v>13000</v>
      </c>
      <c r="N268" s="9">
        <v>0</v>
      </c>
      <c r="O268" s="8">
        <f>M268+N268</f>
        <v>13000</v>
      </c>
      <c r="P268" s="8">
        <v>15600</v>
      </c>
      <c r="Q268" s="9">
        <v>0</v>
      </c>
      <c r="R268" s="10">
        <f>P268+Q268</f>
        <v>15600</v>
      </c>
      <c r="S268" s="52">
        <f>ROUND(MIN(I268,L268,R268,O268),0)</f>
        <v>12783</v>
      </c>
      <c r="T268" s="52">
        <f>ROUND(AVERAGE(I268,L268,R268,O268),0)</f>
        <v>14571</v>
      </c>
      <c r="U268" s="52">
        <f>ROUND(GEOMEAN(I268,L268,R268,O268),0)</f>
        <v>14468</v>
      </c>
      <c r="V268" s="52">
        <f>ROUND(STDEVA(I268,L268,R268,O268),0)</f>
        <v>2012</v>
      </c>
      <c r="W268" s="53">
        <f t="shared" ref="W268:W331" si="19">(U268-S268)/U268</f>
        <v>0.11646392037600221</v>
      </c>
      <c r="X268" s="54" t="s">
        <v>31</v>
      </c>
      <c r="Y268" s="55">
        <v>1</v>
      </c>
      <c r="Z268" s="52">
        <f t="shared" ref="Z268:Z331" si="20">+U268</f>
        <v>14468</v>
      </c>
    </row>
    <row r="269" spans="1:26" ht="33.75" x14ac:dyDescent="0.2">
      <c r="A269" s="47">
        <v>2</v>
      </c>
      <c r="B269" s="86">
        <v>4815004</v>
      </c>
      <c r="C269" s="44" t="s">
        <v>187</v>
      </c>
      <c r="D269" s="125" t="s">
        <v>391</v>
      </c>
      <c r="E269" s="84" t="s">
        <v>392</v>
      </c>
      <c r="F269" s="124">
        <v>1</v>
      </c>
      <c r="G269" s="86">
        <v>42142500</v>
      </c>
      <c r="H269" s="87">
        <v>12580.36</v>
      </c>
      <c r="I269" s="49">
        <f t="shared" si="18"/>
        <v>12783</v>
      </c>
      <c r="J269" s="103">
        <v>16900</v>
      </c>
      <c r="K269" s="104">
        <v>0</v>
      </c>
      <c r="L269" s="8">
        <f>J269+K269</f>
        <v>16900</v>
      </c>
      <c r="M269" s="8">
        <v>13000</v>
      </c>
      <c r="N269" s="9">
        <v>0</v>
      </c>
      <c r="O269" s="8">
        <f>M269+N269</f>
        <v>13000</v>
      </c>
      <c r="P269" s="8">
        <v>15600</v>
      </c>
      <c r="Q269" s="9">
        <v>0</v>
      </c>
      <c r="R269" s="10">
        <f>P269+Q269</f>
        <v>15600</v>
      </c>
      <c r="S269" s="52">
        <f>ROUND(MIN(I269,L269,R269,O269),0)</f>
        <v>12783</v>
      </c>
      <c r="T269" s="52">
        <f>ROUND(AVERAGE(I269,L269,R269,O269),0)</f>
        <v>14571</v>
      </c>
      <c r="U269" s="52">
        <f>ROUND(GEOMEAN(I269,L269,R269,O269),0)</f>
        <v>14468</v>
      </c>
      <c r="V269" s="52">
        <f>ROUND(STDEVA(I269,L269,R269,O269),0)</f>
        <v>2012</v>
      </c>
      <c r="W269" s="53">
        <f t="shared" si="19"/>
        <v>0.11646392037600221</v>
      </c>
      <c r="X269" s="54" t="s">
        <v>31</v>
      </c>
      <c r="Y269" s="55">
        <v>1</v>
      </c>
      <c r="Z269" s="52">
        <f t="shared" si="20"/>
        <v>14468</v>
      </c>
    </row>
    <row r="270" spans="1:26" ht="33.75" x14ac:dyDescent="0.2">
      <c r="A270" s="47">
        <v>3</v>
      </c>
      <c r="B270" s="86">
        <v>4815004</v>
      </c>
      <c r="C270" s="44" t="s">
        <v>187</v>
      </c>
      <c r="D270" s="125" t="s">
        <v>393</v>
      </c>
      <c r="E270" s="84" t="s">
        <v>392</v>
      </c>
      <c r="F270" s="124">
        <v>1</v>
      </c>
      <c r="G270" s="86">
        <v>42142500</v>
      </c>
      <c r="H270" s="87">
        <v>12580.36</v>
      </c>
      <c r="I270" s="49">
        <f t="shared" si="18"/>
        <v>12783</v>
      </c>
      <c r="J270" s="103">
        <v>16900</v>
      </c>
      <c r="K270" s="104">
        <v>0</v>
      </c>
      <c r="L270" s="8">
        <f>J270+K270</f>
        <v>16900</v>
      </c>
      <c r="M270" s="8">
        <v>13000</v>
      </c>
      <c r="N270" s="9">
        <v>0</v>
      </c>
      <c r="O270" s="8">
        <f>M270+N270</f>
        <v>13000</v>
      </c>
      <c r="P270" s="8">
        <v>15600</v>
      </c>
      <c r="Q270" s="9">
        <v>0</v>
      </c>
      <c r="R270" s="10">
        <f>P270+Q270</f>
        <v>15600</v>
      </c>
      <c r="S270" s="52">
        <f>ROUND(MIN(I270,L270,R270,O270),0)</f>
        <v>12783</v>
      </c>
      <c r="T270" s="52">
        <f>ROUND(AVERAGE(I270,L270,R270,O270),0)</f>
        <v>14571</v>
      </c>
      <c r="U270" s="52">
        <f>ROUND(GEOMEAN(I270,L270,R270,O270),0)</f>
        <v>14468</v>
      </c>
      <c r="V270" s="52">
        <f>ROUND(STDEVA(I270,L270,R270,O270),0)</f>
        <v>2012</v>
      </c>
      <c r="W270" s="53">
        <f t="shared" si="19"/>
        <v>0.11646392037600221</v>
      </c>
      <c r="X270" s="54" t="s">
        <v>31</v>
      </c>
      <c r="Y270" s="55">
        <v>1</v>
      </c>
      <c r="Z270" s="52">
        <f t="shared" si="20"/>
        <v>14468</v>
      </c>
    </row>
    <row r="271" spans="1:26" ht="45" x14ac:dyDescent="0.2">
      <c r="A271" s="47">
        <v>4</v>
      </c>
      <c r="B271" s="111">
        <v>4815007</v>
      </c>
      <c r="C271" s="44" t="s">
        <v>394</v>
      </c>
      <c r="D271" s="125" t="s">
        <v>395</v>
      </c>
      <c r="E271" s="84" t="s">
        <v>189</v>
      </c>
      <c r="F271" s="124">
        <v>1</v>
      </c>
      <c r="G271" s="86">
        <v>42142600</v>
      </c>
      <c r="H271" s="87">
        <v>3960</v>
      </c>
      <c r="I271" s="49">
        <f t="shared" si="18"/>
        <v>4024</v>
      </c>
      <c r="J271" s="103">
        <v>5720</v>
      </c>
      <c r="K271" s="104">
        <v>0</v>
      </c>
      <c r="L271" s="8">
        <f>J271+K271</f>
        <v>5720</v>
      </c>
      <c r="M271" s="8">
        <v>4400</v>
      </c>
      <c r="N271" s="9">
        <v>0</v>
      </c>
      <c r="O271" s="8">
        <f>M271+N271</f>
        <v>4400</v>
      </c>
      <c r="P271" s="8">
        <v>5280</v>
      </c>
      <c r="Q271" s="9">
        <v>0</v>
      </c>
      <c r="R271" s="10">
        <f>P271+Q271</f>
        <v>5280</v>
      </c>
      <c r="S271" s="52">
        <f>ROUND(MIN(I271,L271,R271,O271),0)</f>
        <v>4024</v>
      </c>
      <c r="T271" s="52">
        <f>ROUND(AVERAGE(I271,L271,R271,O271),0)</f>
        <v>4856</v>
      </c>
      <c r="U271" s="52">
        <f>ROUND(GEOMEAN(I271,L271,R271,O271),0)</f>
        <v>4809</v>
      </c>
      <c r="V271" s="52">
        <f>ROUND(STDEVA(I271,L271,R271,O271),0)</f>
        <v>780</v>
      </c>
      <c r="W271" s="53">
        <f t="shared" si="19"/>
        <v>0.16323559991682263</v>
      </c>
      <c r="X271" s="54" t="s">
        <v>31</v>
      </c>
      <c r="Y271" s="55">
        <v>1</v>
      </c>
      <c r="Z271" s="52">
        <f t="shared" si="20"/>
        <v>4809</v>
      </c>
    </row>
    <row r="272" spans="1:26" ht="45" x14ac:dyDescent="0.2">
      <c r="A272" s="47">
        <v>5</v>
      </c>
      <c r="B272" s="111">
        <v>4815007</v>
      </c>
      <c r="C272" s="44" t="s">
        <v>394</v>
      </c>
      <c r="D272" s="125" t="s">
        <v>396</v>
      </c>
      <c r="E272" s="84" t="s">
        <v>189</v>
      </c>
      <c r="F272" s="124">
        <v>1</v>
      </c>
      <c r="G272" s="86">
        <v>42142600</v>
      </c>
      <c r="H272" s="87">
        <v>3960</v>
      </c>
      <c r="I272" s="49">
        <f t="shared" si="18"/>
        <v>4024</v>
      </c>
      <c r="J272" s="103">
        <v>5720</v>
      </c>
      <c r="K272" s="104">
        <v>0</v>
      </c>
      <c r="L272" s="8">
        <f>J272+K272</f>
        <v>5720</v>
      </c>
      <c r="M272" s="8">
        <v>4400</v>
      </c>
      <c r="N272" s="9">
        <v>0</v>
      </c>
      <c r="O272" s="8">
        <f>M272+N272</f>
        <v>4400</v>
      </c>
      <c r="P272" s="8">
        <v>5280</v>
      </c>
      <c r="Q272" s="9">
        <v>0</v>
      </c>
      <c r="R272" s="10">
        <f>P272+Q272</f>
        <v>5280</v>
      </c>
      <c r="S272" s="52">
        <f>ROUND(MIN(I272,L272,R272,O272),0)</f>
        <v>4024</v>
      </c>
      <c r="T272" s="52">
        <f>ROUND(AVERAGE(I272,L272,R272,O272),0)</f>
        <v>4856</v>
      </c>
      <c r="U272" s="52">
        <f>ROUND(GEOMEAN(I272,L272,R272,O272),0)</f>
        <v>4809</v>
      </c>
      <c r="V272" s="52">
        <f>ROUND(STDEVA(I272,L272,R272,O272),0)</f>
        <v>780</v>
      </c>
      <c r="W272" s="53">
        <f t="shared" si="19"/>
        <v>0.16323559991682263</v>
      </c>
      <c r="X272" s="54" t="s">
        <v>31</v>
      </c>
      <c r="Y272" s="55">
        <v>1</v>
      </c>
      <c r="Z272" s="52">
        <f t="shared" si="20"/>
        <v>4809</v>
      </c>
    </row>
    <row r="273" spans="1:26" ht="22.5" x14ac:dyDescent="0.2">
      <c r="A273" s="47">
        <v>6</v>
      </c>
      <c r="B273" s="111">
        <v>4815007</v>
      </c>
      <c r="C273" s="44" t="s">
        <v>201</v>
      </c>
      <c r="D273" s="125" t="s">
        <v>202</v>
      </c>
      <c r="E273" s="84" t="s">
        <v>189</v>
      </c>
      <c r="F273" s="124">
        <v>1</v>
      </c>
      <c r="G273" s="86">
        <v>51111700</v>
      </c>
      <c r="H273" s="87">
        <v>4787.8599999999997</v>
      </c>
      <c r="I273" s="49">
        <f t="shared" si="18"/>
        <v>4865</v>
      </c>
      <c r="J273" s="103">
        <v>11050</v>
      </c>
      <c r="K273" s="104">
        <v>0</v>
      </c>
      <c r="L273" s="8">
        <f>J273+K273</f>
        <v>11050</v>
      </c>
      <c r="M273" s="8">
        <v>8500</v>
      </c>
      <c r="N273" s="9">
        <v>0</v>
      </c>
      <c r="O273" s="8">
        <f>M273+N273</f>
        <v>8500</v>
      </c>
      <c r="P273" s="8">
        <v>10200</v>
      </c>
      <c r="Q273" s="9">
        <v>0</v>
      </c>
      <c r="R273" s="10">
        <f>P273+Q273</f>
        <v>10200</v>
      </c>
      <c r="S273" s="52">
        <f>ROUND(MIN(I273,L273,R273,O273),0)</f>
        <v>4865</v>
      </c>
      <c r="T273" s="52">
        <f>ROUND(AVERAGE(I273,L273,R273,O273),0)</f>
        <v>8654</v>
      </c>
      <c r="U273" s="52">
        <f>ROUND(GEOMEAN(I273,L273,R273,O273),0)</f>
        <v>8263</v>
      </c>
      <c r="V273" s="52">
        <f>ROUND(STDEVA(I273,L273,R273,O273),0)</f>
        <v>2739</v>
      </c>
      <c r="W273" s="53">
        <f t="shared" si="19"/>
        <v>0.41123078784944933</v>
      </c>
      <c r="X273" s="54" t="s">
        <v>31</v>
      </c>
      <c r="Y273" s="55">
        <v>1</v>
      </c>
      <c r="Z273" s="52">
        <f t="shared" si="20"/>
        <v>8263</v>
      </c>
    </row>
    <row r="274" spans="1:26" ht="33.75" x14ac:dyDescent="0.2">
      <c r="A274" s="47">
        <v>7</v>
      </c>
      <c r="B274" s="111">
        <v>4815004</v>
      </c>
      <c r="C274" s="44" t="s">
        <v>397</v>
      </c>
      <c r="D274" s="125" t="s">
        <v>398</v>
      </c>
      <c r="E274" s="84" t="s">
        <v>308</v>
      </c>
      <c r="F274" s="124">
        <v>1</v>
      </c>
      <c r="G274" s="86">
        <v>42142600</v>
      </c>
      <c r="H274" s="87">
        <v>12882.38</v>
      </c>
      <c r="I274" s="49">
        <f t="shared" si="18"/>
        <v>13090</v>
      </c>
      <c r="J274" s="103">
        <v>61880</v>
      </c>
      <c r="K274" s="104">
        <v>0</v>
      </c>
      <c r="L274" s="8">
        <f>J274+K274</f>
        <v>61880</v>
      </c>
      <c r="M274" s="8">
        <v>40000</v>
      </c>
      <c r="N274" s="8">
        <f>M274*19%</f>
        <v>7600</v>
      </c>
      <c r="O274" s="8">
        <f>M274+N274</f>
        <v>47600</v>
      </c>
      <c r="P274" s="8">
        <v>57120</v>
      </c>
      <c r="Q274" s="9">
        <v>0</v>
      </c>
      <c r="R274" s="10">
        <f>P274+Q274</f>
        <v>57120</v>
      </c>
      <c r="S274" s="52">
        <f>ROUND(MIN(I274,L274,R274,O274),0)</f>
        <v>13090</v>
      </c>
      <c r="T274" s="52">
        <f>ROUND(AVERAGE(I274,L274,R274,O274),0)</f>
        <v>44923</v>
      </c>
      <c r="U274" s="52">
        <f>ROUND(GEOMEAN(I274,L274,R274,O274),0)</f>
        <v>38523</v>
      </c>
      <c r="V274" s="52">
        <f>ROUND(STDEVA(I274,L274,R274,O274),0)</f>
        <v>22036</v>
      </c>
      <c r="W274" s="53">
        <f t="shared" si="19"/>
        <v>0.66020299561301043</v>
      </c>
      <c r="X274" s="54" t="s">
        <v>31</v>
      </c>
      <c r="Y274" s="55">
        <v>1</v>
      </c>
      <c r="Z274" s="52">
        <f t="shared" si="20"/>
        <v>38523</v>
      </c>
    </row>
    <row r="275" spans="1:26" ht="33.75" x14ac:dyDescent="0.2">
      <c r="A275" s="47">
        <v>8</v>
      </c>
      <c r="B275" s="111">
        <v>4815004</v>
      </c>
      <c r="C275" s="44" t="s">
        <v>397</v>
      </c>
      <c r="D275" s="125" t="s">
        <v>193</v>
      </c>
      <c r="E275" s="84" t="s">
        <v>308</v>
      </c>
      <c r="F275" s="124">
        <v>1</v>
      </c>
      <c r="G275" s="86">
        <v>42142600</v>
      </c>
      <c r="H275" s="87">
        <v>44576.84</v>
      </c>
      <c r="I275" s="49">
        <f t="shared" si="18"/>
        <v>45295</v>
      </c>
      <c r="J275" s="103">
        <v>61880</v>
      </c>
      <c r="K275" s="104">
        <v>0</v>
      </c>
      <c r="L275" s="8">
        <f>J275+K275</f>
        <v>61880</v>
      </c>
      <c r="M275" s="8">
        <v>40000</v>
      </c>
      <c r="N275" s="8">
        <f t="shared" ref="N275:N276" si="21">M275*19%</f>
        <v>7600</v>
      </c>
      <c r="O275" s="8">
        <f>M275+N275</f>
        <v>47600</v>
      </c>
      <c r="P275" s="8">
        <v>57120</v>
      </c>
      <c r="Q275" s="9">
        <v>0</v>
      </c>
      <c r="R275" s="10">
        <f>P275+Q275</f>
        <v>57120</v>
      </c>
      <c r="S275" s="52">
        <f>ROUND(MIN(I275,L275,R275,O275),0)</f>
        <v>45295</v>
      </c>
      <c r="T275" s="52">
        <f>ROUND(AVERAGE(I275,L275,R275,O275),0)</f>
        <v>52974</v>
      </c>
      <c r="U275" s="52">
        <f>ROUND(GEOMEAN(I275,L275,R275,O275),0)</f>
        <v>52541</v>
      </c>
      <c r="V275" s="52">
        <f>ROUND(STDEVA(I275,L275,R275,O275),0)</f>
        <v>7839</v>
      </c>
      <c r="W275" s="53">
        <f t="shared" si="19"/>
        <v>0.13791134542547726</v>
      </c>
      <c r="X275" s="54" t="s">
        <v>31</v>
      </c>
      <c r="Y275" s="55">
        <v>1</v>
      </c>
      <c r="Z275" s="52">
        <f t="shared" si="20"/>
        <v>52541</v>
      </c>
    </row>
    <row r="276" spans="1:26" ht="90" x14ac:dyDescent="0.2">
      <c r="A276" s="47">
        <v>9</v>
      </c>
      <c r="B276" s="111">
        <v>4815007</v>
      </c>
      <c r="C276" s="44" t="s">
        <v>277</v>
      </c>
      <c r="D276" s="125" t="s">
        <v>399</v>
      </c>
      <c r="E276" s="84" t="s">
        <v>400</v>
      </c>
      <c r="F276" s="124">
        <v>1</v>
      </c>
      <c r="G276" s="86">
        <v>42142600</v>
      </c>
      <c r="H276" s="87">
        <v>47029.94</v>
      </c>
      <c r="I276" s="49">
        <f t="shared" si="18"/>
        <v>47787</v>
      </c>
      <c r="J276" s="103">
        <v>62344.1</v>
      </c>
      <c r="K276" s="104">
        <v>0</v>
      </c>
      <c r="L276" s="8">
        <f>J276+K276</f>
        <v>62344.1</v>
      </c>
      <c r="M276" s="8">
        <v>40300</v>
      </c>
      <c r="N276" s="8">
        <f t="shared" si="21"/>
        <v>7657</v>
      </c>
      <c r="O276" s="8">
        <f>M276+N276</f>
        <v>47957</v>
      </c>
      <c r="P276" s="8">
        <v>57548.4</v>
      </c>
      <c r="Q276" s="9">
        <v>0</v>
      </c>
      <c r="R276" s="10">
        <f>P276+Q276</f>
        <v>57548.4</v>
      </c>
      <c r="S276" s="52">
        <f>ROUND(MIN(I276,L276,R276,O276),0)</f>
        <v>47787</v>
      </c>
      <c r="T276" s="52">
        <f>ROUND(AVERAGE(I276,L276,R276,O276),0)</f>
        <v>53909</v>
      </c>
      <c r="U276" s="52">
        <f>ROUND(GEOMEAN(I276,L276,R276,O276),0)</f>
        <v>53549</v>
      </c>
      <c r="V276" s="52">
        <f>ROUND(STDEVA(I276,L276,R276,O276),0)</f>
        <v>7241</v>
      </c>
      <c r="W276" s="53">
        <f t="shared" si="19"/>
        <v>0.10760238286429252</v>
      </c>
      <c r="X276" s="54" t="s">
        <v>31</v>
      </c>
      <c r="Y276" s="55">
        <v>1</v>
      </c>
      <c r="Z276" s="52">
        <f t="shared" si="20"/>
        <v>53549</v>
      </c>
    </row>
    <row r="277" spans="1:26" ht="67.5" x14ac:dyDescent="0.2">
      <c r="A277" s="47">
        <v>10</v>
      </c>
      <c r="B277" s="111">
        <v>4815007</v>
      </c>
      <c r="C277" s="44" t="s">
        <v>401</v>
      </c>
      <c r="D277" s="125" t="s">
        <v>402</v>
      </c>
      <c r="E277" s="84" t="s">
        <v>189</v>
      </c>
      <c r="F277" s="124">
        <v>1</v>
      </c>
      <c r="G277" s="86">
        <v>42142600</v>
      </c>
      <c r="H277" s="87">
        <v>25484.26</v>
      </c>
      <c r="I277" s="49">
        <f t="shared" si="18"/>
        <v>25895</v>
      </c>
      <c r="J277" s="103">
        <v>39000</v>
      </c>
      <c r="K277" s="104">
        <v>0</v>
      </c>
      <c r="L277" s="8">
        <f>J277+K277</f>
        <v>39000</v>
      </c>
      <c r="M277" s="8">
        <v>30000</v>
      </c>
      <c r="N277" s="9">
        <v>0</v>
      </c>
      <c r="O277" s="8">
        <f>M277+N277</f>
        <v>30000</v>
      </c>
      <c r="P277" s="8">
        <v>36000</v>
      </c>
      <c r="Q277" s="9">
        <v>0</v>
      </c>
      <c r="R277" s="10">
        <f>P277+Q277</f>
        <v>36000</v>
      </c>
      <c r="S277" s="52">
        <f>ROUND(MIN(I277,L277,R277,O277),0)</f>
        <v>25895</v>
      </c>
      <c r="T277" s="52">
        <f>ROUND(AVERAGE(I277,L277,R277,O277),0)</f>
        <v>32724</v>
      </c>
      <c r="U277" s="52">
        <f>ROUND(GEOMEAN(I277,L277,R277,O277),0)</f>
        <v>32317</v>
      </c>
      <c r="V277" s="52">
        <f>ROUND(STDEVA(I277,L277,R277,O277),0)</f>
        <v>5893</v>
      </c>
      <c r="W277" s="53">
        <f t="shared" si="19"/>
        <v>0.19871894049571434</v>
      </c>
      <c r="X277" s="54" t="s">
        <v>31</v>
      </c>
      <c r="Y277" s="55">
        <v>1</v>
      </c>
      <c r="Z277" s="52">
        <f t="shared" si="20"/>
        <v>32317</v>
      </c>
    </row>
    <row r="278" spans="1:26" ht="22.5" x14ac:dyDescent="0.2">
      <c r="A278" s="47">
        <v>11</v>
      </c>
      <c r="B278" s="111">
        <v>4815015</v>
      </c>
      <c r="C278" s="44" t="s">
        <v>68</v>
      </c>
      <c r="D278" s="125" t="s">
        <v>403</v>
      </c>
      <c r="E278" s="84" t="s">
        <v>189</v>
      </c>
      <c r="F278" s="124">
        <v>1</v>
      </c>
      <c r="G278" s="86">
        <v>42142600</v>
      </c>
      <c r="H278" s="87">
        <v>430.92</v>
      </c>
      <c r="I278" s="49">
        <f t="shared" si="18"/>
        <v>438</v>
      </c>
      <c r="J278" s="103">
        <v>52000</v>
      </c>
      <c r="K278" s="104">
        <v>0</v>
      </c>
      <c r="L278" s="8">
        <f>J278+K278</f>
        <v>52000</v>
      </c>
      <c r="M278" s="8">
        <v>40000</v>
      </c>
      <c r="N278" s="9">
        <v>0</v>
      </c>
      <c r="O278" s="8">
        <f>M278+N278</f>
        <v>40000</v>
      </c>
      <c r="P278" s="8">
        <v>48000</v>
      </c>
      <c r="Q278" s="9">
        <v>0</v>
      </c>
      <c r="R278" s="10">
        <f>P278+Q278</f>
        <v>48000</v>
      </c>
      <c r="S278" s="52">
        <f>ROUND(MIN(I278,L278,R278,O278),0)</f>
        <v>438</v>
      </c>
      <c r="T278" s="52">
        <f>ROUND(AVERAGE(I278,L278,R278,O278),0)</f>
        <v>35110</v>
      </c>
      <c r="U278" s="52">
        <f>ROUND(GEOMEAN(I278,L278,R278,O278),0)</f>
        <v>14461</v>
      </c>
      <c r="V278" s="52">
        <f>ROUND(STDEVA(I278,L278,R278,O278),0)</f>
        <v>23647</v>
      </c>
      <c r="W278" s="53">
        <f t="shared" si="19"/>
        <v>0.96971163819929462</v>
      </c>
      <c r="X278" s="54" t="s">
        <v>31</v>
      </c>
      <c r="Y278" s="55">
        <v>1</v>
      </c>
      <c r="Z278" s="52">
        <f t="shared" si="20"/>
        <v>14461</v>
      </c>
    </row>
    <row r="279" spans="1:26" ht="22.5" x14ac:dyDescent="0.2">
      <c r="A279" s="47">
        <v>12</v>
      </c>
      <c r="B279" s="111">
        <v>4815015</v>
      </c>
      <c r="C279" s="44" t="s">
        <v>68</v>
      </c>
      <c r="D279" s="125" t="s">
        <v>404</v>
      </c>
      <c r="E279" s="84" t="s">
        <v>189</v>
      </c>
      <c r="F279" s="124">
        <v>1</v>
      </c>
      <c r="G279" s="86">
        <v>42142600</v>
      </c>
      <c r="H279" s="87">
        <v>511.44</v>
      </c>
      <c r="I279" s="49">
        <f t="shared" si="18"/>
        <v>520</v>
      </c>
      <c r="J279" s="103">
        <v>54600</v>
      </c>
      <c r="K279" s="104">
        <v>0</v>
      </c>
      <c r="L279" s="8">
        <f>J279+K279</f>
        <v>54600</v>
      </c>
      <c r="M279" s="8">
        <v>42000</v>
      </c>
      <c r="N279" s="9">
        <v>0</v>
      </c>
      <c r="O279" s="8">
        <f>M279+N279</f>
        <v>42000</v>
      </c>
      <c r="P279" s="8">
        <v>50400</v>
      </c>
      <c r="Q279" s="9">
        <v>0</v>
      </c>
      <c r="R279" s="10">
        <f>P279+Q279</f>
        <v>50400</v>
      </c>
      <c r="S279" s="52">
        <f>ROUND(MIN(I279,L279,R279,O279),0)</f>
        <v>520</v>
      </c>
      <c r="T279" s="52">
        <f>ROUND(AVERAGE(I279,L279,R279,O279),0)</f>
        <v>36880</v>
      </c>
      <c r="U279" s="52">
        <f>ROUND(GEOMEAN(I279,L279,R279,O279),0)</f>
        <v>15657</v>
      </c>
      <c r="V279" s="52">
        <f>ROUND(STDEVA(I279,L279,R279,O279),0)</f>
        <v>24800</v>
      </c>
      <c r="W279" s="53">
        <f t="shared" si="19"/>
        <v>0.96678801813885162</v>
      </c>
      <c r="X279" s="54" t="s">
        <v>31</v>
      </c>
      <c r="Y279" s="55">
        <v>1</v>
      </c>
      <c r="Z279" s="52">
        <f t="shared" si="20"/>
        <v>15657</v>
      </c>
    </row>
    <row r="280" spans="1:26" ht="22.5" x14ac:dyDescent="0.2">
      <c r="A280" s="47">
        <v>13</v>
      </c>
      <c r="B280" s="111">
        <v>4815015</v>
      </c>
      <c r="C280" s="44" t="s">
        <v>68</v>
      </c>
      <c r="D280" s="125" t="s">
        <v>405</v>
      </c>
      <c r="E280" s="84" t="s">
        <v>406</v>
      </c>
      <c r="F280" s="124">
        <v>1</v>
      </c>
      <c r="G280" s="86">
        <v>42142600</v>
      </c>
      <c r="H280" s="87">
        <v>37862.620000000003</v>
      </c>
      <c r="I280" s="49">
        <f t="shared" si="18"/>
        <v>38472</v>
      </c>
      <c r="J280" s="103">
        <v>53300</v>
      </c>
      <c r="K280" s="104">
        <v>0</v>
      </c>
      <c r="L280" s="8">
        <f>J280+K280</f>
        <v>53300</v>
      </c>
      <c r="M280" s="8">
        <v>41000</v>
      </c>
      <c r="N280" s="9">
        <v>0</v>
      </c>
      <c r="O280" s="8">
        <f>M280+N280</f>
        <v>41000</v>
      </c>
      <c r="P280" s="8">
        <v>49200</v>
      </c>
      <c r="Q280" s="9">
        <v>0</v>
      </c>
      <c r="R280" s="10">
        <f>P280+Q280</f>
        <v>49200</v>
      </c>
      <c r="S280" s="52">
        <f>ROUND(MIN(I280,L280,R280,O280),0)</f>
        <v>38472</v>
      </c>
      <c r="T280" s="52">
        <f>ROUND(AVERAGE(I280,L280,R280,O280),0)</f>
        <v>45493</v>
      </c>
      <c r="U280" s="52">
        <f>ROUND(GEOMEAN(I280,L280,R280,O280),0)</f>
        <v>45098</v>
      </c>
      <c r="V280" s="52">
        <f>ROUND(STDEVA(I280,L280,R280,O280),0)</f>
        <v>6932</v>
      </c>
      <c r="W280" s="53">
        <f t="shared" si="19"/>
        <v>0.14692447558650051</v>
      </c>
      <c r="X280" s="54" t="s">
        <v>31</v>
      </c>
      <c r="Y280" s="55">
        <v>1</v>
      </c>
      <c r="Z280" s="52">
        <f t="shared" si="20"/>
        <v>45098</v>
      </c>
    </row>
    <row r="281" spans="1:26" ht="22.5" x14ac:dyDescent="0.2">
      <c r="A281" s="47">
        <v>14</v>
      </c>
      <c r="B281" s="111">
        <v>4815015</v>
      </c>
      <c r="C281" s="44" t="s">
        <v>68</v>
      </c>
      <c r="D281" s="125" t="s">
        <v>407</v>
      </c>
      <c r="E281" s="84" t="s">
        <v>408</v>
      </c>
      <c r="F281" s="124">
        <v>1</v>
      </c>
      <c r="G281" s="86">
        <v>42142600</v>
      </c>
      <c r="H281" s="87">
        <v>30235.68</v>
      </c>
      <c r="I281" s="49">
        <f t="shared" si="18"/>
        <v>30722</v>
      </c>
      <c r="J281" s="103">
        <v>58500</v>
      </c>
      <c r="K281" s="104">
        <v>0</v>
      </c>
      <c r="L281" s="8">
        <f>J281+K281</f>
        <v>58500</v>
      </c>
      <c r="M281" s="8">
        <v>45000</v>
      </c>
      <c r="N281" s="9">
        <v>0</v>
      </c>
      <c r="O281" s="8">
        <f>M281+N281</f>
        <v>45000</v>
      </c>
      <c r="P281" s="8">
        <v>54000</v>
      </c>
      <c r="Q281" s="9">
        <v>0</v>
      </c>
      <c r="R281" s="10">
        <f>P281+Q281</f>
        <v>54000</v>
      </c>
      <c r="S281" s="52">
        <f>ROUND(MIN(I281,L281,R281,O281),0)</f>
        <v>30722</v>
      </c>
      <c r="T281" s="52">
        <f>ROUND(AVERAGE(I281,L281,R281,O281),0)</f>
        <v>47056</v>
      </c>
      <c r="U281" s="52">
        <f>ROUND(GEOMEAN(I281,L281,R281,O281),0)</f>
        <v>45714</v>
      </c>
      <c r="V281" s="52">
        <f>ROUND(STDEVA(I281,L281,R281,O281),0)</f>
        <v>12250</v>
      </c>
      <c r="W281" s="53">
        <f t="shared" si="19"/>
        <v>0.32795204970031061</v>
      </c>
      <c r="X281" s="54" t="s">
        <v>31</v>
      </c>
      <c r="Y281" s="55">
        <v>1</v>
      </c>
      <c r="Z281" s="52">
        <f t="shared" si="20"/>
        <v>45714</v>
      </c>
    </row>
    <row r="282" spans="1:26" ht="22.5" x14ac:dyDescent="0.2">
      <c r="A282" s="47">
        <v>15</v>
      </c>
      <c r="B282" s="111">
        <v>4815015</v>
      </c>
      <c r="C282" s="44" t="s">
        <v>68</v>
      </c>
      <c r="D282" s="125" t="s">
        <v>409</v>
      </c>
      <c r="E282" s="84" t="s">
        <v>308</v>
      </c>
      <c r="F282" s="124">
        <v>1</v>
      </c>
      <c r="G282" s="86">
        <v>42142600</v>
      </c>
      <c r="H282" s="87">
        <v>25426.79</v>
      </c>
      <c r="I282" s="49">
        <f t="shared" si="18"/>
        <v>25836</v>
      </c>
      <c r="J282" s="103">
        <v>52000</v>
      </c>
      <c r="K282" s="104">
        <v>0</v>
      </c>
      <c r="L282" s="8">
        <f>J282+K282</f>
        <v>52000</v>
      </c>
      <c r="M282" s="8">
        <v>40000</v>
      </c>
      <c r="N282" s="9">
        <v>0</v>
      </c>
      <c r="O282" s="8">
        <f>M282+N282</f>
        <v>40000</v>
      </c>
      <c r="P282" s="8">
        <v>48000</v>
      </c>
      <c r="Q282" s="9">
        <v>0</v>
      </c>
      <c r="R282" s="10">
        <f>P282+Q282</f>
        <v>48000</v>
      </c>
      <c r="S282" s="52">
        <f>ROUND(MIN(I282,L282,R282,O282),0)</f>
        <v>25836</v>
      </c>
      <c r="T282" s="52">
        <f>ROUND(AVERAGE(I282,L282,R282,O282),0)</f>
        <v>41459</v>
      </c>
      <c r="U282" s="52">
        <f>ROUND(GEOMEAN(I282,L282,R282,O282),0)</f>
        <v>40076</v>
      </c>
      <c r="V282" s="52">
        <f>ROUND(STDEVA(I282,L282,R282,O282),0)</f>
        <v>11549</v>
      </c>
      <c r="W282" s="53">
        <f t="shared" si="19"/>
        <v>0.35532488272282664</v>
      </c>
      <c r="X282" s="54" t="s">
        <v>31</v>
      </c>
      <c r="Y282" s="55">
        <v>1</v>
      </c>
      <c r="Z282" s="52">
        <f t="shared" si="20"/>
        <v>40076</v>
      </c>
    </row>
    <row r="283" spans="1:26" ht="22.5" x14ac:dyDescent="0.2">
      <c r="A283" s="47">
        <v>16</v>
      </c>
      <c r="B283" s="111">
        <v>4815005</v>
      </c>
      <c r="C283" s="44" t="s">
        <v>68</v>
      </c>
      <c r="D283" s="125" t="s">
        <v>410</v>
      </c>
      <c r="E283" s="84" t="s">
        <v>308</v>
      </c>
      <c r="F283" s="124">
        <v>1</v>
      </c>
      <c r="G283" s="86">
        <v>42142600</v>
      </c>
      <c r="H283" s="87">
        <v>28996.45</v>
      </c>
      <c r="I283" s="49">
        <f t="shared" si="18"/>
        <v>29463</v>
      </c>
      <c r="J283" s="103">
        <v>49400</v>
      </c>
      <c r="K283" s="104">
        <v>0</v>
      </c>
      <c r="L283" s="8">
        <f>J283+K283</f>
        <v>49400</v>
      </c>
      <c r="M283" s="8">
        <v>38000</v>
      </c>
      <c r="N283" s="9">
        <v>0</v>
      </c>
      <c r="O283" s="8">
        <f>M283+N283</f>
        <v>38000</v>
      </c>
      <c r="P283" s="8">
        <v>45600</v>
      </c>
      <c r="Q283" s="9">
        <v>0</v>
      </c>
      <c r="R283" s="10">
        <f>P283+Q283</f>
        <v>45600</v>
      </c>
      <c r="S283" s="52">
        <f>ROUND(MIN(I283,L283,R283,O283),0)</f>
        <v>29463</v>
      </c>
      <c r="T283" s="52">
        <f>ROUND(AVERAGE(I283,L283,R283,O283),0)</f>
        <v>40616</v>
      </c>
      <c r="U283" s="52">
        <f>ROUND(GEOMEAN(I283,L283,R283,O283),0)</f>
        <v>39851</v>
      </c>
      <c r="V283" s="52">
        <f>ROUND(STDEVA(I283,L283,R283,O283),0)</f>
        <v>8817</v>
      </c>
      <c r="W283" s="53">
        <f t="shared" si="19"/>
        <v>0.26067099947303707</v>
      </c>
      <c r="X283" s="54" t="s">
        <v>31</v>
      </c>
      <c r="Y283" s="55">
        <v>1</v>
      </c>
      <c r="Z283" s="52">
        <f t="shared" si="20"/>
        <v>39851</v>
      </c>
    </row>
    <row r="284" spans="1:26" ht="22.5" x14ac:dyDescent="0.2">
      <c r="A284" s="47">
        <v>17</v>
      </c>
      <c r="B284" s="111">
        <v>4815005</v>
      </c>
      <c r="C284" s="44" t="s">
        <v>68</v>
      </c>
      <c r="D284" s="125" t="s">
        <v>411</v>
      </c>
      <c r="E284" s="84" t="s">
        <v>408</v>
      </c>
      <c r="F284" s="124">
        <v>1</v>
      </c>
      <c r="G284" s="86">
        <v>42142600</v>
      </c>
      <c r="H284" s="87">
        <v>36376.449999999997</v>
      </c>
      <c r="I284" s="49">
        <f t="shared" si="18"/>
        <v>36962</v>
      </c>
      <c r="J284" s="103">
        <v>61100</v>
      </c>
      <c r="K284" s="104">
        <v>0</v>
      </c>
      <c r="L284" s="8">
        <f>J284+K284</f>
        <v>61100</v>
      </c>
      <c r="M284" s="8">
        <v>47000</v>
      </c>
      <c r="N284" s="9">
        <v>0</v>
      </c>
      <c r="O284" s="8">
        <f>M284+N284</f>
        <v>47000</v>
      </c>
      <c r="P284" s="8">
        <v>56400</v>
      </c>
      <c r="Q284" s="9">
        <v>0</v>
      </c>
      <c r="R284" s="10">
        <f>P284+Q284</f>
        <v>56400</v>
      </c>
      <c r="S284" s="52">
        <f>ROUND(MIN(I284,L284,R284,O284),0)</f>
        <v>36962</v>
      </c>
      <c r="T284" s="52">
        <f>ROUND(AVERAGE(I284,L284,R284,O284),0)</f>
        <v>50366</v>
      </c>
      <c r="U284" s="52">
        <f>ROUND(GEOMEAN(I284,L284,R284,O284),0)</f>
        <v>49464</v>
      </c>
      <c r="V284" s="52">
        <f>ROUND(STDEVA(I284,L284,R284,O284),0)</f>
        <v>10687</v>
      </c>
      <c r="W284" s="53">
        <f t="shared" si="19"/>
        <v>0.2527494743651949</v>
      </c>
      <c r="X284" s="54" t="s">
        <v>31</v>
      </c>
      <c r="Y284" s="55">
        <v>1</v>
      </c>
      <c r="Z284" s="52">
        <f t="shared" si="20"/>
        <v>49464</v>
      </c>
    </row>
    <row r="285" spans="1:26" ht="22.5" x14ac:dyDescent="0.2">
      <c r="A285" s="47">
        <v>18</v>
      </c>
      <c r="B285" s="111">
        <v>4815005</v>
      </c>
      <c r="C285" s="44" t="s">
        <v>68</v>
      </c>
      <c r="D285" s="125" t="s">
        <v>412</v>
      </c>
      <c r="E285" s="84" t="s">
        <v>408</v>
      </c>
      <c r="F285" s="124">
        <v>1</v>
      </c>
      <c r="G285" s="86">
        <v>42142600</v>
      </c>
      <c r="H285" s="87">
        <v>38883.71</v>
      </c>
      <c r="I285" s="49">
        <f t="shared" si="18"/>
        <v>39510</v>
      </c>
      <c r="J285" s="103">
        <v>54600</v>
      </c>
      <c r="K285" s="104">
        <v>0</v>
      </c>
      <c r="L285" s="8">
        <f>J285+K285</f>
        <v>54600</v>
      </c>
      <c r="M285" s="8">
        <v>42000</v>
      </c>
      <c r="N285" s="9">
        <v>0</v>
      </c>
      <c r="O285" s="8">
        <f>M285+N285</f>
        <v>42000</v>
      </c>
      <c r="P285" s="8">
        <v>50400</v>
      </c>
      <c r="Q285" s="9">
        <v>0</v>
      </c>
      <c r="R285" s="10">
        <f>P285+Q285</f>
        <v>50400</v>
      </c>
      <c r="S285" s="52">
        <f>ROUND(MIN(I285,L285,R285,O285),0)</f>
        <v>39510</v>
      </c>
      <c r="T285" s="52">
        <f>ROUND(AVERAGE(I285,L285,R285,O285),0)</f>
        <v>46628</v>
      </c>
      <c r="U285" s="52">
        <f>ROUND(GEOMEAN(I285,L285,R285,O285),0)</f>
        <v>46227</v>
      </c>
      <c r="V285" s="52">
        <f>ROUND(STDEVA(I285,L285,R285,O285),0)</f>
        <v>7068</v>
      </c>
      <c r="W285" s="53">
        <f t="shared" si="19"/>
        <v>0.14530469206308003</v>
      </c>
      <c r="X285" s="54" t="s">
        <v>31</v>
      </c>
      <c r="Y285" s="55">
        <v>1</v>
      </c>
      <c r="Z285" s="52">
        <f t="shared" si="20"/>
        <v>46227</v>
      </c>
    </row>
    <row r="286" spans="1:26" ht="22.5" x14ac:dyDescent="0.2">
      <c r="A286" s="47">
        <v>19</v>
      </c>
      <c r="B286" s="111">
        <v>4815005</v>
      </c>
      <c r="C286" s="44" t="s">
        <v>68</v>
      </c>
      <c r="D286" s="125" t="s">
        <v>413</v>
      </c>
      <c r="E286" s="84" t="s">
        <v>414</v>
      </c>
      <c r="F286" s="124">
        <v>1</v>
      </c>
      <c r="G286" s="86">
        <v>42142600</v>
      </c>
      <c r="H286" s="87">
        <v>61261.2</v>
      </c>
      <c r="I286" s="49">
        <f t="shared" si="18"/>
        <v>62248</v>
      </c>
      <c r="J286" s="103">
        <v>3640</v>
      </c>
      <c r="K286" s="104">
        <v>0</v>
      </c>
      <c r="L286" s="8">
        <f>J286+K286</f>
        <v>3640</v>
      </c>
      <c r="M286" s="8">
        <v>2800</v>
      </c>
      <c r="N286" s="9">
        <v>0</v>
      </c>
      <c r="O286" s="8">
        <f>M286+N286</f>
        <v>2800</v>
      </c>
      <c r="P286" s="8">
        <v>3360</v>
      </c>
      <c r="Q286" s="9">
        <v>0</v>
      </c>
      <c r="R286" s="10">
        <f>P286+Q286</f>
        <v>3360</v>
      </c>
      <c r="S286" s="52">
        <f>ROUND(MIN(I286,L286,R286,O286),0)</f>
        <v>2800</v>
      </c>
      <c r="T286" s="52">
        <f>ROUND(AVERAGE(I286,L286,R286,O286),0)</f>
        <v>18012</v>
      </c>
      <c r="U286" s="52">
        <f>ROUND(GEOMEAN(I286,L286,R286,O286),0)</f>
        <v>6795</v>
      </c>
      <c r="V286" s="52">
        <f>ROUND(STDEVA(I286,L286,R286,O286),0)</f>
        <v>29493</v>
      </c>
      <c r="W286" s="53">
        <f t="shared" si="19"/>
        <v>0.58793230316409129</v>
      </c>
      <c r="X286" s="54" t="s">
        <v>31</v>
      </c>
      <c r="Y286" s="55">
        <v>1</v>
      </c>
      <c r="Z286" s="52">
        <f t="shared" si="20"/>
        <v>6795</v>
      </c>
    </row>
    <row r="287" spans="1:26" ht="112.5" x14ac:dyDescent="0.2">
      <c r="A287" s="47">
        <v>20</v>
      </c>
      <c r="B287" s="111">
        <v>4815004</v>
      </c>
      <c r="C287" s="44" t="s">
        <v>401</v>
      </c>
      <c r="D287" s="125" t="s">
        <v>415</v>
      </c>
      <c r="E287" s="84" t="s">
        <v>416</v>
      </c>
      <c r="F287" s="124">
        <v>1</v>
      </c>
      <c r="G287" s="84">
        <v>41105324</v>
      </c>
      <c r="H287" s="113">
        <v>205932.18</v>
      </c>
      <c r="I287" s="49">
        <f t="shared" si="18"/>
        <v>209248</v>
      </c>
      <c r="J287" s="103">
        <v>306800</v>
      </c>
      <c r="K287" s="104">
        <v>0</v>
      </c>
      <c r="L287" s="8">
        <f>J287+K287</f>
        <v>306800</v>
      </c>
      <c r="M287" s="8">
        <v>236000</v>
      </c>
      <c r="N287" s="9">
        <v>0</v>
      </c>
      <c r="O287" s="8">
        <f>M287+N287</f>
        <v>236000</v>
      </c>
      <c r="P287" s="8">
        <v>283200</v>
      </c>
      <c r="Q287" s="9">
        <v>0</v>
      </c>
      <c r="R287" s="10">
        <f>P287+Q287</f>
        <v>283200</v>
      </c>
      <c r="S287" s="52">
        <f>ROUND(MIN(I287,L287,R287,O287),0)</f>
        <v>209248</v>
      </c>
      <c r="T287" s="52">
        <f>ROUND(AVERAGE(I287,L287,R287,O287),0)</f>
        <v>258812</v>
      </c>
      <c r="U287" s="52">
        <f>ROUND(GEOMEAN(I287,L287,R287,O287),0)</f>
        <v>255935</v>
      </c>
      <c r="V287" s="52">
        <f>ROUND(STDEVA(I287,L287,R287,O287),0)</f>
        <v>44252</v>
      </c>
      <c r="W287" s="53">
        <f t="shared" si="19"/>
        <v>0.1824174106706781</v>
      </c>
      <c r="X287" s="54" t="s">
        <v>31</v>
      </c>
      <c r="Y287" s="55">
        <v>1</v>
      </c>
      <c r="Z287" s="52">
        <f t="shared" si="20"/>
        <v>255935</v>
      </c>
    </row>
    <row r="288" spans="1:26" ht="112.5" x14ac:dyDescent="0.2">
      <c r="A288" s="47">
        <v>21</v>
      </c>
      <c r="B288" s="111">
        <v>4815004</v>
      </c>
      <c r="C288" s="44" t="s">
        <v>401</v>
      </c>
      <c r="D288" s="125" t="s">
        <v>417</v>
      </c>
      <c r="E288" s="84" t="s">
        <v>416</v>
      </c>
      <c r="F288" s="124">
        <v>1</v>
      </c>
      <c r="G288" s="84">
        <v>41105324</v>
      </c>
      <c r="H288" s="113">
        <v>204365.58</v>
      </c>
      <c r="I288" s="49">
        <f t="shared" si="18"/>
        <v>207656</v>
      </c>
      <c r="J288" s="103">
        <v>306800</v>
      </c>
      <c r="K288" s="104">
        <v>0</v>
      </c>
      <c r="L288" s="8">
        <f>J288+K288</f>
        <v>306800</v>
      </c>
      <c r="M288" s="8">
        <v>236000</v>
      </c>
      <c r="N288" s="9">
        <v>0</v>
      </c>
      <c r="O288" s="8">
        <f>M288+N288</f>
        <v>236000</v>
      </c>
      <c r="P288" s="8">
        <v>283200</v>
      </c>
      <c r="Q288" s="9">
        <v>0</v>
      </c>
      <c r="R288" s="10">
        <f>P288+Q288</f>
        <v>283200</v>
      </c>
      <c r="S288" s="52">
        <f>ROUND(MIN(I288,L288,R288,O288),0)</f>
        <v>207656</v>
      </c>
      <c r="T288" s="52">
        <f>ROUND(AVERAGE(I288,L288,R288,O288),0)</f>
        <v>258414</v>
      </c>
      <c r="U288" s="52">
        <f>ROUND(GEOMEAN(I288,L288,R288,O288),0)</f>
        <v>255447</v>
      </c>
      <c r="V288" s="52">
        <f>ROUND(STDEVA(I288,L288,R288,O288),0)</f>
        <v>44849</v>
      </c>
      <c r="W288" s="53">
        <f t="shared" si="19"/>
        <v>0.18708773248462499</v>
      </c>
      <c r="X288" s="54" t="s">
        <v>31</v>
      </c>
      <c r="Y288" s="55">
        <v>1</v>
      </c>
      <c r="Z288" s="52">
        <f t="shared" si="20"/>
        <v>255447</v>
      </c>
    </row>
    <row r="289" spans="1:26" ht="112.5" x14ac:dyDescent="0.2">
      <c r="A289" s="47">
        <v>22</v>
      </c>
      <c r="B289" s="111">
        <v>4815004</v>
      </c>
      <c r="C289" s="44" t="s">
        <v>401</v>
      </c>
      <c r="D289" s="125" t="s">
        <v>418</v>
      </c>
      <c r="E289" s="84" t="s">
        <v>416</v>
      </c>
      <c r="F289" s="124">
        <v>1</v>
      </c>
      <c r="G289" s="84">
        <v>41105324</v>
      </c>
      <c r="H289" s="113">
        <v>205140.18</v>
      </c>
      <c r="I289" s="49">
        <f t="shared" si="18"/>
        <v>208443</v>
      </c>
      <c r="J289" s="103">
        <v>306800</v>
      </c>
      <c r="K289" s="104">
        <v>0</v>
      </c>
      <c r="L289" s="8">
        <f>J289+K289</f>
        <v>306800</v>
      </c>
      <c r="M289" s="8">
        <v>236000</v>
      </c>
      <c r="N289" s="9">
        <v>0</v>
      </c>
      <c r="O289" s="8">
        <f>M289+N289</f>
        <v>236000</v>
      </c>
      <c r="P289" s="8">
        <v>283200</v>
      </c>
      <c r="Q289" s="9">
        <v>0</v>
      </c>
      <c r="R289" s="10">
        <f>P289+Q289</f>
        <v>283200</v>
      </c>
      <c r="S289" s="52">
        <f>ROUND(MIN(I289,L289,R289,O289),0)</f>
        <v>208443</v>
      </c>
      <c r="T289" s="52">
        <f>ROUND(AVERAGE(I289,L289,R289,O289),0)</f>
        <v>258611</v>
      </c>
      <c r="U289" s="52">
        <f>ROUND(GEOMEAN(I289,L289,R289,O289),0)</f>
        <v>255689</v>
      </c>
      <c r="V289" s="52">
        <f>ROUND(STDEVA(I289,L289,R289,O289),0)</f>
        <v>44553</v>
      </c>
      <c r="W289" s="53">
        <f t="shared" si="19"/>
        <v>0.18477916531411206</v>
      </c>
      <c r="X289" s="54" t="s">
        <v>31</v>
      </c>
      <c r="Y289" s="55">
        <v>1</v>
      </c>
      <c r="Z289" s="52">
        <f t="shared" si="20"/>
        <v>255689</v>
      </c>
    </row>
    <row r="290" spans="1:26" ht="112.5" x14ac:dyDescent="0.2">
      <c r="A290" s="47">
        <v>23</v>
      </c>
      <c r="B290" s="111">
        <v>4815004</v>
      </c>
      <c r="C290" s="44" t="s">
        <v>401</v>
      </c>
      <c r="D290" s="125" t="s">
        <v>419</v>
      </c>
      <c r="E290" s="84" t="s">
        <v>416</v>
      </c>
      <c r="F290" s="124">
        <v>1</v>
      </c>
      <c r="G290" s="84">
        <v>41105324</v>
      </c>
      <c r="H290" s="113">
        <v>202399.42</v>
      </c>
      <c r="I290" s="49">
        <f t="shared" si="18"/>
        <v>205658</v>
      </c>
      <c r="J290" s="103">
        <v>306800</v>
      </c>
      <c r="K290" s="104">
        <v>0</v>
      </c>
      <c r="L290" s="8">
        <f>J290+K290</f>
        <v>306800</v>
      </c>
      <c r="M290" s="8">
        <v>236000</v>
      </c>
      <c r="N290" s="9">
        <v>0</v>
      </c>
      <c r="O290" s="8">
        <f>M290+N290</f>
        <v>236000</v>
      </c>
      <c r="P290" s="8">
        <v>283200</v>
      </c>
      <c r="Q290" s="9">
        <v>0</v>
      </c>
      <c r="R290" s="10">
        <f>P290+Q290</f>
        <v>283200</v>
      </c>
      <c r="S290" s="52">
        <f>ROUND(MIN(I290,L290,R290,O290),0)</f>
        <v>205658</v>
      </c>
      <c r="T290" s="52">
        <f>ROUND(AVERAGE(I290,L290,R290,O290),0)</f>
        <v>257915</v>
      </c>
      <c r="U290" s="52">
        <f>ROUND(GEOMEAN(I290,L290,R290,O290),0)</f>
        <v>254831</v>
      </c>
      <c r="V290" s="52">
        <f>ROUND(STDEVA(I290,L290,R290,O290),0)</f>
        <v>45608</v>
      </c>
      <c r="W290" s="53">
        <f t="shared" si="19"/>
        <v>0.19296317951897532</v>
      </c>
      <c r="X290" s="54" t="s">
        <v>31</v>
      </c>
      <c r="Y290" s="55">
        <v>1</v>
      </c>
      <c r="Z290" s="52">
        <f t="shared" si="20"/>
        <v>254831</v>
      </c>
    </row>
    <row r="291" spans="1:26" ht="112.5" x14ac:dyDescent="0.2">
      <c r="A291" s="47">
        <v>24</v>
      </c>
      <c r="B291" s="111">
        <v>4815004</v>
      </c>
      <c r="C291" s="44" t="s">
        <v>401</v>
      </c>
      <c r="D291" s="125" t="s">
        <v>420</v>
      </c>
      <c r="E291" s="84" t="s">
        <v>416</v>
      </c>
      <c r="F291" s="124">
        <v>1</v>
      </c>
      <c r="G291" s="84">
        <v>41105324</v>
      </c>
      <c r="H291" s="113">
        <v>201602.57</v>
      </c>
      <c r="I291" s="49">
        <f t="shared" si="18"/>
        <v>204848</v>
      </c>
      <c r="J291" s="103">
        <v>312000</v>
      </c>
      <c r="K291" s="104">
        <v>0</v>
      </c>
      <c r="L291" s="8">
        <f>J291+K291</f>
        <v>312000</v>
      </c>
      <c r="M291" s="8">
        <v>240000</v>
      </c>
      <c r="N291" s="9">
        <v>0</v>
      </c>
      <c r="O291" s="8">
        <f>M291+N291</f>
        <v>240000</v>
      </c>
      <c r="P291" s="8">
        <v>288000</v>
      </c>
      <c r="Q291" s="9">
        <v>0</v>
      </c>
      <c r="R291" s="10">
        <f>P291+Q291</f>
        <v>288000</v>
      </c>
      <c r="S291" s="52">
        <f>ROUND(MIN(I291,L291,R291,O291),0)</f>
        <v>204848</v>
      </c>
      <c r="T291" s="52">
        <f>ROUND(AVERAGE(I291,L291,R291,O291),0)</f>
        <v>261212</v>
      </c>
      <c r="U291" s="52">
        <f>ROUND(GEOMEAN(I291,L291,R291,O291),0)</f>
        <v>257809</v>
      </c>
      <c r="V291" s="52">
        <f>ROUND(STDEVA(I291,L291,R291,O291),0)</f>
        <v>48041</v>
      </c>
      <c r="W291" s="53">
        <f t="shared" si="19"/>
        <v>0.20542727367935176</v>
      </c>
      <c r="X291" s="54" t="s">
        <v>31</v>
      </c>
      <c r="Y291" s="55">
        <v>1</v>
      </c>
      <c r="Z291" s="52">
        <f t="shared" si="20"/>
        <v>257809</v>
      </c>
    </row>
    <row r="292" spans="1:26" ht="112.5" x14ac:dyDescent="0.2">
      <c r="A292" s="47">
        <v>25</v>
      </c>
      <c r="B292" s="111">
        <v>4815004</v>
      </c>
      <c r="C292" s="44" t="s">
        <v>277</v>
      </c>
      <c r="D292" s="125" t="s">
        <v>421</v>
      </c>
      <c r="E292" s="84" t="s">
        <v>416</v>
      </c>
      <c r="F292" s="124">
        <v>1</v>
      </c>
      <c r="G292" s="84">
        <v>41105324</v>
      </c>
      <c r="H292" s="113">
        <v>203190.05</v>
      </c>
      <c r="I292" s="49">
        <f t="shared" si="18"/>
        <v>206461</v>
      </c>
      <c r="J292" s="103">
        <v>306800</v>
      </c>
      <c r="K292" s="104">
        <v>0</v>
      </c>
      <c r="L292" s="8">
        <f>J292+K292</f>
        <v>306800</v>
      </c>
      <c r="M292" s="8">
        <v>236000</v>
      </c>
      <c r="N292" s="9">
        <v>0</v>
      </c>
      <c r="O292" s="8">
        <f>M292+N292</f>
        <v>236000</v>
      </c>
      <c r="P292" s="8">
        <v>283200</v>
      </c>
      <c r="Q292" s="9">
        <v>0</v>
      </c>
      <c r="R292" s="10">
        <f>P292+Q292</f>
        <v>283200</v>
      </c>
      <c r="S292" s="52">
        <f>ROUND(MIN(I292,L292,R292,O292),0)</f>
        <v>206461</v>
      </c>
      <c r="T292" s="52">
        <f>ROUND(AVERAGE(I292,L292,R292,O292),0)</f>
        <v>258115</v>
      </c>
      <c r="U292" s="52">
        <f>ROUND(GEOMEAN(I292,L292,R292,O292),0)</f>
        <v>255079</v>
      </c>
      <c r="V292" s="52">
        <f>ROUND(STDEVA(I292,L292,R292,O292),0)</f>
        <v>45302</v>
      </c>
      <c r="W292" s="53">
        <f t="shared" si="19"/>
        <v>0.19059977497167543</v>
      </c>
      <c r="X292" s="54" t="s">
        <v>31</v>
      </c>
      <c r="Y292" s="55">
        <v>1</v>
      </c>
      <c r="Z292" s="52">
        <f t="shared" si="20"/>
        <v>255079</v>
      </c>
    </row>
    <row r="293" spans="1:26" ht="146.25" x14ac:dyDescent="0.2">
      <c r="A293" s="47">
        <v>26</v>
      </c>
      <c r="B293" s="111">
        <v>4817108</v>
      </c>
      <c r="C293" s="44" t="s">
        <v>277</v>
      </c>
      <c r="D293" s="125" t="s">
        <v>422</v>
      </c>
      <c r="E293" s="84" t="s">
        <v>423</v>
      </c>
      <c r="F293" s="124">
        <v>1</v>
      </c>
      <c r="G293" s="86">
        <v>42142600</v>
      </c>
      <c r="H293" s="87">
        <v>120639.43</v>
      </c>
      <c r="I293" s="49">
        <f t="shared" si="18"/>
        <v>122582</v>
      </c>
      <c r="J293" s="103">
        <v>216580</v>
      </c>
      <c r="K293" s="104">
        <v>0</v>
      </c>
      <c r="L293" s="8">
        <f>J293+K293</f>
        <v>216580</v>
      </c>
      <c r="M293" s="8">
        <v>140000</v>
      </c>
      <c r="N293" s="8">
        <f>M293*19%</f>
        <v>26600</v>
      </c>
      <c r="O293" s="8">
        <f>M293+N293</f>
        <v>166600</v>
      </c>
      <c r="P293" s="8">
        <v>199920</v>
      </c>
      <c r="Q293" s="9">
        <v>0</v>
      </c>
      <c r="R293" s="10">
        <f>P293+Q293</f>
        <v>199920</v>
      </c>
      <c r="S293" s="52">
        <f>ROUND(MIN(I293,L293,R293,O293),0)</f>
        <v>122582</v>
      </c>
      <c r="T293" s="52">
        <f>ROUND(AVERAGE(I293,L293,R293,O293),0)</f>
        <v>176421</v>
      </c>
      <c r="U293" s="52">
        <f>ROUND(GEOMEAN(I293,L293,R293,O293),0)</f>
        <v>172442</v>
      </c>
      <c r="V293" s="52">
        <f>ROUND(STDEVA(I293,L293,R293,O293),0)</f>
        <v>41473</v>
      </c>
      <c r="W293" s="53">
        <f t="shared" si="19"/>
        <v>0.28914069658203917</v>
      </c>
      <c r="X293" s="54" t="s">
        <v>31</v>
      </c>
      <c r="Y293" s="55">
        <v>1</v>
      </c>
      <c r="Z293" s="52">
        <f t="shared" si="20"/>
        <v>172442</v>
      </c>
    </row>
    <row r="294" spans="1:26" ht="78.75" x14ac:dyDescent="0.2">
      <c r="A294" s="47">
        <v>27</v>
      </c>
      <c r="B294" s="111">
        <v>4817108</v>
      </c>
      <c r="C294" s="44" t="s">
        <v>277</v>
      </c>
      <c r="D294" s="125" t="s">
        <v>424</v>
      </c>
      <c r="E294" s="84" t="s">
        <v>423</v>
      </c>
      <c r="F294" s="124">
        <v>1</v>
      </c>
      <c r="G294" s="86">
        <v>42142600</v>
      </c>
      <c r="H294" s="87">
        <v>60315.06</v>
      </c>
      <c r="I294" s="49">
        <f t="shared" si="18"/>
        <v>61286</v>
      </c>
      <c r="J294" s="103">
        <v>108290</v>
      </c>
      <c r="K294" s="104">
        <v>0</v>
      </c>
      <c r="L294" s="8">
        <f>J294+K294</f>
        <v>108290</v>
      </c>
      <c r="M294" s="8">
        <v>70000</v>
      </c>
      <c r="N294" s="8">
        <f>M294*19%</f>
        <v>13300</v>
      </c>
      <c r="O294" s="8">
        <f>M294+N294</f>
        <v>83300</v>
      </c>
      <c r="P294" s="8">
        <v>99960</v>
      </c>
      <c r="Q294" s="9">
        <v>0</v>
      </c>
      <c r="R294" s="10">
        <f>P294+Q294</f>
        <v>99960</v>
      </c>
      <c r="S294" s="52">
        <f>ROUND(MIN(I294,L294,R294,O294),0)</f>
        <v>61286</v>
      </c>
      <c r="T294" s="52">
        <f>ROUND(AVERAGE(I294,L294,R294,O294),0)</f>
        <v>88209</v>
      </c>
      <c r="U294" s="52">
        <f>ROUND(GEOMEAN(I294,L294,R294,O294),0)</f>
        <v>86219</v>
      </c>
      <c r="V294" s="52">
        <f>ROUND(STDEVA(I294,L294,R294,O294),0)</f>
        <v>20739</v>
      </c>
      <c r="W294" s="53">
        <f t="shared" si="19"/>
        <v>0.28918219881928575</v>
      </c>
      <c r="X294" s="54" t="s">
        <v>31</v>
      </c>
      <c r="Y294" s="55">
        <v>1</v>
      </c>
      <c r="Z294" s="52">
        <f t="shared" si="20"/>
        <v>86219</v>
      </c>
    </row>
    <row r="295" spans="1:26" ht="78.75" x14ac:dyDescent="0.2">
      <c r="A295" s="47">
        <v>28</v>
      </c>
      <c r="B295" s="111">
        <v>3526201</v>
      </c>
      <c r="C295" s="44" t="s">
        <v>277</v>
      </c>
      <c r="D295" s="125" t="s">
        <v>425</v>
      </c>
      <c r="E295" s="84" t="s">
        <v>308</v>
      </c>
      <c r="F295" s="124">
        <v>1</v>
      </c>
      <c r="G295" s="86">
        <v>42132200</v>
      </c>
      <c r="H295" s="87">
        <v>41233.5</v>
      </c>
      <c r="I295" s="49">
        <f t="shared" si="18"/>
        <v>41897</v>
      </c>
      <c r="J295" s="103">
        <v>85800</v>
      </c>
      <c r="K295" s="104">
        <v>0</v>
      </c>
      <c r="L295" s="8">
        <f>J295+K295</f>
        <v>85800</v>
      </c>
      <c r="M295" s="8">
        <v>66000</v>
      </c>
      <c r="N295" s="9">
        <v>0</v>
      </c>
      <c r="O295" s="8">
        <f>M295+N295</f>
        <v>66000</v>
      </c>
      <c r="P295" s="8">
        <v>79200</v>
      </c>
      <c r="Q295" s="9">
        <v>0</v>
      </c>
      <c r="R295" s="10">
        <f>P295+Q295</f>
        <v>79200</v>
      </c>
      <c r="S295" s="52">
        <f>ROUND(MIN(I295,L295,R295,O295),0)</f>
        <v>41897</v>
      </c>
      <c r="T295" s="52">
        <f>ROUND(AVERAGE(I295,L295,R295,O295),0)</f>
        <v>68224</v>
      </c>
      <c r="U295" s="52">
        <f>ROUND(GEOMEAN(I295,L295,R295,O295),0)</f>
        <v>65839</v>
      </c>
      <c r="V295" s="52">
        <f>ROUND(STDEVA(I295,L295,R295,O295),0)</f>
        <v>19386</v>
      </c>
      <c r="W295" s="53">
        <f t="shared" si="19"/>
        <v>0.36364464830875315</v>
      </c>
      <c r="X295" s="54" t="s">
        <v>31</v>
      </c>
      <c r="Y295" s="55">
        <v>1</v>
      </c>
      <c r="Z295" s="52">
        <f t="shared" si="20"/>
        <v>65839</v>
      </c>
    </row>
    <row r="296" spans="1:26" ht="56.25" x14ac:dyDescent="0.2">
      <c r="A296" s="47">
        <v>29</v>
      </c>
      <c r="B296" s="111">
        <v>3526201</v>
      </c>
      <c r="C296" s="44" t="s">
        <v>277</v>
      </c>
      <c r="D296" s="125" t="s">
        <v>426</v>
      </c>
      <c r="E296" s="84" t="s">
        <v>189</v>
      </c>
      <c r="F296" s="124">
        <v>1</v>
      </c>
      <c r="G296" s="86">
        <v>42122400</v>
      </c>
      <c r="H296" s="87">
        <v>17529.73</v>
      </c>
      <c r="I296" s="49">
        <f t="shared" si="18"/>
        <v>17812</v>
      </c>
      <c r="J296" s="103">
        <v>26000</v>
      </c>
      <c r="K296" s="104">
        <v>0</v>
      </c>
      <c r="L296" s="8">
        <f>J296+K296</f>
        <v>26000</v>
      </c>
      <c r="M296" s="8">
        <v>20000</v>
      </c>
      <c r="N296" s="9">
        <v>0</v>
      </c>
      <c r="O296" s="8">
        <f>M296+N296</f>
        <v>20000</v>
      </c>
      <c r="P296" s="8">
        <v>24000</v>
      </c>
      <c r="Q296" s="9">
        <v>0</v>
      </c>
      <c r="R296" s="10">
        <f>P296+Q296</f>
        <v>24000</v>
      </c>
      <c r="S296" s="52">
        <f>ROUND(MIN(I296,L296,R296,O296),0)</f>
        <v>17812</v>
      </c>
      <c r="T296" s="52">
        <f>ROUND(AVERAGE(I296,L296,R296,O296),0)</f>
        <v>21953</v>
      </c>
      <c r="U296" s="52">
        <f>ROUND(GEOMEAN(I296,L296,R296,O296),0)</f>
        <v>21714</v>
      </c>
      <c r="V296" s="52">
        <f>ROUND(STDEVA(I296,L296,R296,O296),0)</f>
        <v>3721</v>
      </c>
      <c r="W296" s="53">
        <f t="shared" si="19"/>
        <v>0.17969973289122226</v>
      </c>
      <c r="X296" s="54" t="s">
        <v>31</v>
      </c>
      <c r="Y296" s="55">
        <v>1</v>
      </c>
      <c r="Z296" s="52">
        <f t="shared" si="20"/>
        <v>21714</v>
      </c>
    </row>
    <row r="297" spans="1:26" ht="67.5" x14ac:dyDescent="0.2">
      <c r="A297" s="47">
        <v>30</v>
      </c>
      <c r="B297" s="111">
        <v>3526201</v>
      </c>
      <c r="C297" s="44" t="s">
        <v>277</v>
      </c>
      <c r="D297" s="125" t="s">
        <v>427</v>
      </c>
      <c r="E297" s="84" t="s">
        <v>189</v>
      </c>
      <c r="F297" s="124">
        <v>1</v>
      </c>
      <c r="G297" s="86">
        <v>42122400</v>
      </c>
      <c r="H297" s="87">
        <v>17529.73</v>
      </c>
      <c r="I297" s="49">
        <f t="shared" si="18"/>
        <v>17812</v>
      </c>
      <c r="J297" s="103">
        <v>26000</v>
      </c>
      <c r="K297" s="104">
        <v>0</v>
      </c>
      <c r="L297" s="8">
        <f>J297+K297</f>
        <v>26000</v>
      </c>
      <c r="M297" s="8">
        <v>20000</v>
      </c>
      <c r="N297" s="9">
        <v>0</v>
      </c>
      <c r="O297" s="8">
        <f>M297+N297</f>
        <v>20000</v>
      </c>
      <c r="P297" s="8">
        <v>24000</v>
      </c>
      <c r="Q297" s="9">
        <v>0</v>
      </c>
      <c r="R297" s="10">
        <f>P297+Q297</f>
        <v>24000</v>
      </c>
      <c r="S297" s="52">
        <f>ROUND(MIN(I297,L297,R297,O297),0)</f>
        <v>17812</v>
      </c>
      <c r="T297" s="52">
        <f>ROUND(AVERAGE(I297,L297,R297,O297),0)</f>
        <v>21953</v>
      </c>
      <c r="U297" s="52">
        <f>ROUND(GEOMEAN(I297,L297,R297,O297),0)</f>
        <v>21714</v>
      </c>
      <c r="V297" s="52">
        <f>ROUND(STDEVA(I297,L297,R297,O297),0)</f>
        <v>3721</v>
      </c>
      <c r="W297" s="53">
        <f t="shared" si="19"/>
        <v>0.17969973289122226</v>
      </c>
      <c r="X297" s="54" t="s">
        <v>31</v>
      </c>
      <c r="Y297" s="55">
        <v>1</v>
      </c>
      <c r="Z297" s="52">
        <f t="shared" si="20"/>
        <v>21714</v>
      </c>
    </row>
    <row r="298" spans="1:26" ht="22.5" x14ac:dyDescent="0.2">
      <c r="A298" s="47">
        <v>31</v>
      </c>
      <c r="B298" s="111">
        <v>3526201</v>
      </c>
      <c r="C298" s="44" t="s">
        <v>277</v>
      </c>
      <c r="D298" s="125" t="s">
        <v>428</v>
      </c>
      <c r="E298" s="84" t="s">
        <v>308</v>
      </c>
      <c r="F298" s="124">
        <v>1</v>
      </c>
      <c r="G298" s="86">
        <v>42132200</v>
      </c>
      <c r="H298" s="87">
        <v>41156.080000000002</v>
      </c>
      <c r="I298" s="49">
        <f t="shared" si="18"/>
        <v>41819</v>
      </c>
      <c r="J298" s="103">
        <v>143000</v>
      </c>
      <c r="K298" s="104">
        <v>0</v>
      </c>
      <c r="L298" s="8">
        <f>J298+K298</f>
        <v>143000</v>
      </c>
      <c r="M298" s="8">
        <v>110000</v>
      </c>
      <c r="N298" s="9">
        <v>0</v>
      </c>
      <c r="O298" s="8">
        <f>M298+N298</f>
        <v>110000</v>
      </c>
      <c r="P298" s="8">
        <v>132000</v>
      </c>
      <c r="Q298" s="9">
        <v>0</v>
      </c>
      <c r="R298" s="10">
        <f>P298+Q298</f>
        <v>132000</v>
      </c>
      <c r="S298" s="52">
        <f>ROUND(MIN(I298,L298,R298,O298),0)</f>
        <v>41819</v>
      </c>
      <c r="T298" s="52">
        <f>ROUND(AVERAGE(I298,L298,R298,O298),0)</f>
        <v>106705</v>
      </c>
      <c r="U298" s="52">
        <f>ROUND(GEOMEAN(I298,L298,R298,O298),0)</f>
        <v>96532</v>
      </c>
      <c r="V298" s="52">
        <f>ROUND(STDEVA(I298,L298,R298,O298),0)</f>
        <v>45381</v>
      </c>
      <c r="W298" s="53">
        <f t="shared" si="19"/>
        <v>0.5667861434550201</v>
      </c>
      <c r="X298" s="54" t="s">
        <v>31</v>
      </c>
      <c r="Y298" s="55">
        <v>1</v>
      </c>
      <c r="Z298" s="52">
        <f t="shared" si="20"/>
        <v>96532</v>
      </c>
    </row>
    <row r="299" spans="1:26" ht="33.75" x14ac:dyDescent="0.2">
      <c r="A299" s="47">
        <v>32</v>
      </c>
      <c r="B299" s="111">
        <v>3526201</v>
      </c>
      <c r="C299" s="44" t="s">
        <v>277</v>
      </c>
      <c r="D299" s="125" t="s">
        <v>429</v>
      </c>
      <c r="E299" s="84" t="s">
        <v>430</v>
      </c>
      <c r="F299" s="124">
        <v>1</v>
      </c>
      <c r="G299" s="86">
        <v>42121800</v>
      </c>
      <c r="H299" s="87">
        <v>106029</v>
      </c>
      <c r="I299" s="49">
        <f t="shared" si="18"/>
        <v>107736</v>
      </c>
      <c r="J299" s="103">
        <v>17945.2</v>
      </c>
      <c r="K299" s="104">
        <v>0</v>
      </c>
      <c r="L299" s="8">
        <f>J299+K299</f>
        <v>17945.2</v>
      </c>
      <c r="M299" s="8">
        <v>11600</v>
      </c>
      <c r="N299" s="8">
        <f>M299*19%</f>
        <v>2204</v>
      </c>
      <c r="O299" s="8">
        <f>M299+N299</f>
        <v>13804</v>
      </c>
      <c r="P299" s="8">
        <v>16564.8</v>
      </c>
      <c r="Q299" s="9">
        <v>0</v>
      </c>
      <c r="R299" s="10">
        <f>P299+Q299</f>
        <v>16564.8</v>
      </c>
      <c r="S299" s="52">
        <f>ROUND(MIN(I299,L299,R299,O299),0)</f>
        <v>13804</v>
      </c>
      <c r="T299" s="52">
        <f>ROUND(AVERAGE(I299,L299,R299,O299),0)</f>
        <v>39013</v>
      </c>
      <c r="U299" s="52">
        <f>ROUND(GEOMEAN(I299,L299,R299,O299),0)</f>
        <v>25785</v>
      </c>
      <c r="V299" s="52">
        <f>ROUND(STDEVA(I299,L299,R299,O299),0)</f>
        <v>45848</v>
      </c>
      <c r="W299" s="53">
        <f t="shared" si="19"/>
        <v>0.46464999030444054</v>
      </c>
      <c r="X299" s="54" t="s">
        <v>31</v>
      </c>
      <c r="Y299" s="55">
        <v>1</v>
      </c>
      <c r="Z299" s="52">
        <f t="shared" si="20"/>
        <v>25785</v>
      </c>
    </row>
    <row r="300" spans="1:26" ht="22.5" x14ac:dyDescent="0.2">
      <c r="A300" s="47">
        <v>33</v>
      </c>
      <c r="B300" s="111">
        <v>3526201</v>
      </c>
      <c r="C300" s="44" t="s">
        <v>277</v>
      </c>
      <c r="D300" s="125" t="s">
        <v>431</v>
      </c>
      <c r="E300" s="84" t="s">
        <v>432</v>
      </c>
      <c r="F300" s="124">
        <v>1</v>
      </c>
      <c r="G300" s="86">
        <v>42111400</v>
      </c>
      <c r="H300" s="87">
        <v>268438.59000000003</v>
      </c>
      <c r="I300" s="49">
        <f t="shared" si="18"/>
        <v>272760</v>
      </c>
      <c r="J300" s="103">
        <v>301665</v>
      </c>
      <c r="K300" s="104">
        <v>0</v>
      </c>
      <c r="L300" s="8">
        <f>J300+K300</f>
        <v>301665</v>
      </c>
      <c r="M300" s="8">
        <v>195000</v>
      </c>
      <c r="N300" s="8">
        <f t="shared" ref="N300:N306" si="22">M300*19%</f>
        <v>37050</v>
      </c>
      <c r="O300" s="8">
        <f>M300+N300</f>
        <v>232050</v>
      </c>
      <c r="P300" s="8">
        <v>278460</v>
      </c>
      <c r="Q300" s="9">
        <v>0</v>
      </c>
      <c r="R300" s="10">
        <f>P300+Q300</f>
        <v>278460</v>
      </c>
      <c r="S300" s="52">
        <f>ROUND(MIN(I300,L300,R300,O300),0)</f>
        <v>232050</v>
      </c>
      <c r="T300" s="52">
        <f>ROUND(AVERAGE(I300,L300,R300,O300),0)</f>
        <v>271234</v>
      </c>
      <c r="U300" s="52">
        <f>ROUND(GEOMEAN(I300,L300,R300,O300),0)</f>
        <v>270030</v>
      </c>
      <c r="V300" s="52">
        <f>ROUND(STDEVA(I300,L300,R300,O300),0)</f>
        <v>28960</v>
      </c>
      <c r="W300" s="53">
        <f t="shared" si="19"/>
        <v>0.14065103877346963</v>
      </c>
      <c r="X300" s="54" t="s">
        <v>31</v>
      </c>
      <c r="Y300" s="55">
        <v>1</v>
      </c>
      <c r="Z300" s="52">
        <f t="shared" si="20"/>
        <v>270030</v>
      </c>
    </row>
    <row r="301" spans="1:26" ht="22.5" x14ac:dyDescent="0.2">
      <c r="A301" s="47">
        <v>34</v>
      </c>
      <c r="B301" s="111">
        <v>3526201</v>
      </c>
      <c r="C301" s="44" t="s">
        <v>277</v>
      </c>
      <c r="D301" s="125" t="s">
        <v>433</v>
      </c>
      <c r="E301" s="84" t="s">
        <v>432</v>
      </c>
      <c r="F301" s="124">
        <v>1</v>
      </c>
      <c r="G301" s="86">
        <v>42101000</v>
      </c>
      <c r="H301" s="87">
        <v>939535.06</v>
      </c>
      <c r="I301" s="49">
        <f t="shared" si="18"/>
        <v>954662</v>
      </c>
      <c r="J301" s="103">
        <v>1598051</v>
      </c>
      <c r="K301" s="104">
        <v>0</v>
      </c>
      <c r="L301" s="8">
        <f>J301+K301</f>
        <v>1598051</v>
      </c>
      <c r="M301" s="8">
        <v>1033000</v>
      </c>
      <c r="N301" s="8">
        <f t="shared" si="22"/>
        <v>196270</v>
      </c>
      <c r="O301" s="8">
        <f>M301+N301</f>
        <v>1229270</v>
      </c>
      <c r="P301" s="8">
        <v>1475124</v>
      </c>
      <c r="Q301" s="9">
        <v>0</v>
      </c>
      <c r="R301" s="10">
        <f>P301+Q301</f>
        <v>1475124</v>
      </c>
      <c r="S301" s="52">
        <f>ROUND(MIN(I301,L301,R301,O301),0)</f>
        <v>954662</v>
      </c>
      <c r="T301" s="52">
        <f>ROUND(AVERAGE(I301,L301,R301,O301),0)</f>
        <v>1314277</v>
      </c>
      <c r="U301" s="52">
        <f>ROUND(GEOMEAN(I301,L301,R301,O301),0)</f>
        <v>1289671</v>
      </c>
      <c r="V301" s="52">
        <f>ROUND(STDEVA(I301,L301,R301,O301),0)</f>
        <v>284575</v>
      </c>
      <c r="W301" s="53">
        <f t="shared" si="19"/>
        <v>0.25976314889611379</v>
      </c>
      <c r="X301" s="54" t="s">
        <v>31</v>
      </c>
      <c r="Y301" s="55">
        <v>1</v>
      </c>
      <c r="Z301" s="52">
        <f t="shared" si="20"/>
        <v>1289671</v>
      </c>
    </row>
    <row r="302" spans="1:26" ht="22.5" x14ac:dyDescent="0.2">
      <c r="A302" s="47">
        <v>35</v>
      </c>
      <c r="B302" s="111">
        <v>3526201</v>
      </c>
      <c r="C302" s="44" t="s">
        <v>277</v>
      </c>
      <c r="D302" s="125" t="s">
        <v>434</v>
      </c>
      <c r="E302" s="84" t="s">
        <v>432</v>
      </c>
      <c r="F302" s="124">
        <v>1</v>
      </c>
      <c r="G302" s="86">
        <v>42090600</v>
      </c>
      <c r="H302" s="87">
        <v>25526.27</v>
      </c>
      <c r="I302" s="49">
        <f t="shared" si="18"/>
        <v>25937</v>
      </c>
      <c r="J302" s="103">
        <v>46410</v>
      </c>
      <c r="K302" s="104">
        <v>0</v>
      </c>
      <c r="L302" s="8">
        <f>J302+K302</f>
        <v>46410</v>
      </c>
      <c r="M302" s="8">
        <v>30000</v>
      </c>
      <c r="N302" s="8">
        <f t="shared" si="22"/>
        <v>5700</v>
      </c>
      <c r="O302" s="8">
        <f>M302+N302</f>
        <v>35700</v>
      </c>
      <c r="P302" s="8">
        <v>42840</v>
      </c>
      <c r="Q302" s="9">
        <v>0</v>
      </c>
      <c r="R302" s="10">
        <f>P302+Q302</f>
        <v>42840</v>
      </c>
      <c r="S302" s="52">
        <f>ROUND(MIN(I302,L302,R302,O302),0)</f>
        <v>25937</v>
      </c>
      <c r="T302" s="52">
        <f>ROUND(AVERAGE(I302,L302,R302,O302),0)</f>
        <v>37722</v>
      </c>
      <c r="U302" s="52">
        <f>ROUND(GEOMEAN(I302,L302,R302,O302),0)</f>
        <v>36835</v>
      </c>
      <c r="V302" s="52">
        <f>ROUND(STDEVA(I302,L302,R302,O302),0)</f>
        <v>9031</v>
      </c>
      <c r="W302" s="53">
        <f t="shared" si="19"/>
        <v>0.2958599158409122</v>
      </c>
      <c r="X302" s="54" t="s">
        <v>31</v>
      </c>
      <c r="Y302" s="55">
        <v>1</v>
      </c>
      <c r="Z302" s="52">
        <f t="shared" si="20"/>
        <v>36835</v>
      </c>
    </row>
    <row r="303" spans="1:26" ht="22.5" x14ac:dyDescent="0.2">
      <c r="A303" s="47">
        <v>36</v>
      </c>
      <c r="B303" s="111">
        <v>3526201</v>
      </c>
      <c r="C303" s="44" t="s">
        <v>277</v>
      </c>
      <c r="D303" s="125" t="s">
        <v>435</v>
      </c>
      <c r="E303" s="84" t="s">
        <v>432</v>
      </c>
      <c r="F303" s="124">
        <v>1</v>
      </c>
      <c r="G303" s="86">
        <v>42080200</v>
      </c>
      <c r="H303" s="87">
        <v>62411.58</v>
      </c>
      <c r="I303" s="49">
        <f t="shared" si="18"/>
        <v>63416</v>
      </c>
      <c r="J303" s="103">
        <v>108290</v>
      </c>
      <c r="K303" s="104">
        <v>0</v>
      </c>
      <c r="L303" s="8">
        <f>J303+K303</f>
        <v>108290</v>
      </c>
      <c r="M303" s="8">
        <v>70000</v>
      </c>
      <c r="N303" s="8">
        <f t="shared" si="22"/>
        <v>13300</v>
      </c>
      <c r="O303" s="8">
        <f>M303+N303</f>
        <v>83300</v>
      </c>
      <c r="P303" s="8">
        <v>99960</v>
      </c>
      <c r="Q303" s="9">
        <v>0</v>
      </c>
      <c r="R303" s="10">
        <f>P303+Q303</f>
        <v>99960</v>
      </c>
      <c r="S303" s="52">
        <f>ROUND(MIN(I303,L303,R303,O303),0)</f>
        <v>63416</v>
      </c>
      <c r="T303" s="52">
        <f>ROUND(AVERAGE(I303,L303,R303,O303),0)</f>
        <v>88742</v>
      </c>
      <c r="U303" s="52">
        <f>ROUND(GEOMEAN(I303,L303,R303,O303),0)</f>
        <v>86959</v>
      </c>
      <c r="V303" s="52">
        <f>ROUND(STDEVA(I303,L303,R303,O303),0)</f>
        <v>19824</v>
      </c>
      <c r="W303" s="53">
        <f t="shared" si="19"/>
        <v>0.27073678400165596</v>
      </c>
      <c r="X303" s="54" t="s">
        <v>31</v>
      </c>
      <c r="Y303" s="55">
        <v>1</v>
      </c>
      <c r="Z303" s="52">
        <f t="shared" si="20"/>
        <v>86959</v>
      </c>
    </row>
    <row r="304" spans="1:26" ht="22.5" x14ac:dyDescent="0.2">
      <c r="A304" s="47">
        <v>37</v>
      </c>
      <c r="B304" s="111">
        <v>3526201</v>
      </c>
      <c r="C304" s="44" t="s">
        <v>277</v>
      </c>
      <c r="D304" s="125" t="s">
        <v>436</v>
      </c>
      <c r="E304" s="84" t="s">
        <v>437</v>
      </c>
      <c r="F304" s="124">
        <v>1</v>
      </c>
      <c r="G304" s="86">
        <v>42069800</v>
      </c>
      <c r="H304" s="87">
        <v>66410.02</v>
      </c>
      <c r="I304" s="49">
        <f t="shared" si="18"/>
        <v>67479</v>
      </c>
      <c r="J304" s="103">
        <v>117572</v>
      </c>
      <c r="K304" s="104">
        <v>0</v>
      </c>
      <c r="L304" s="8">
        <f>J304+K304</f>
        <v>117572</v>
      </c>
      <c r="M304" s="8">
        <v>76000</v>
      </c>
      <c r="N304" s="8">
        <f t="shared" si="22"/>
        <v>14440</v>
      </c>
      <c r="O304" s="8">
        <f>M304+N304</f>
        <v>90440</v>
      </c>
      <c r="P304" s="8">
        <v>108528</v>
      </c>
      <c r="Q304" s="9">
        <v>0</v>
      </c>
      <c r="R304" s="10">
        <f>P304+Q304</f>
        <v>108528</v>
      </c>
      <c r="S304" s="52">
        <f>ROUND(MIN(I304,L304,R304,O304),0)</f>
        <v>67479</v>
      </c>
      <c r="T304" s="52">
        <f>ROUND(AVERAGE(I304,L304,R304,O304),0)</f>
        <v>96005</v>
      </c>
      <c r="U304" s="52">
        <f>ROUND(GEOMEAN(I304,L304,R304,O304),0)</f>
        <v>93939</v>
      </c>
      <c r="V304" s="52">
        <f>ROUND(STDEVA(I304,L304,R304,O304),0)</f>
        <v>22111</v>
      </c>
      <c r="W304" s="53">
        <f t="shared" si="19"/>
        <v>0.28167214894772141</v>
      </c>
      <c r="X304" s="54" t="s">
        <v>31</v>
      </c>
      <c r="Y304" s="55">
        <v>1</v>
      </c>
      <c r="Z304" s="52">
        <f t="shared" si="20"/>
        <v>93939</v>
      </c>
    </row>
    <row r="305" spans="1:26" ht="22.5" x14ac:dyDescent="0.2">
      <c r="A305" s="47">
        <v>38</v>
      </c>
      <c r="B305" s="111">
        <v>3526201</v>
      </c>
      <c r="C305" s="44" t="s">
        <v>277</v>
      </c>
      <c r="D305" s="125" t="s">
        <v>438</v>
      </c>
      <c r="E305" s="84" t="s">
        <v>189</v>
      </c>
      <c r="F305" s="124">
        <v>1</v>
      </c>
      <c r="G305" s="86">
        <v>42059400</v>
      </c>
      <c r="H305" s="87">
        <v>294859.21000000002</v>
      </c>
      <c r="I305" s="49">
        <f t="shared" si="18"/>
        <v>299606</v>
      </c>
      <c r="J305" s="103">
        <v>510510</v>
      </c>
      <c r="K305" s="104">
        <v>0</v>
      </c>
      <c r="L305" s="8">
        <f>J305+K305</f>
        <v>510510</v>
      </c>
      <c r="M305" s="8">
        <v>330000</v>
      </c>
      <c r="N305" s="8">
        <f t="shared" si="22"/>
        <v>62700</v>
      </c>
      <c r="O305" s="8">
        <f>M305+N305</f>
        <v>392700</v>
      </c>
      <c r="P305" s="8">
        <v>471240</v>
      </c>
      <c r="Q305" s="9">
        <v>0</v>
      </c>
      <c r="R305" s="10">
        <f>P305+Q305</f>
        <v>471240</v>
      </c>
      <c r="S305" s="52">
        <f>ROUND(MIN(I305,L305,R305,O305),0)</f>
        <v>299606</v>
      </c>
      <c r="T305" s="52">
        <f>ROUND(AVERAGE(I305,L305,R305,O305),0)</f>
        <v>418514</v>
      </c>
      <c r="U305" s="52">
        <f>ROUND(GEOMEAN(I305,L305,R305,O305),0)</f>
        <v>410171</v>
      </c>
      <c r="V305" s="52">
        <f>ROUND(STDEVA(I305,L305,R305,O305),0)</f>
        <v>93182</v>
      </c>
      <c r="W305" s="53">
        <f t="shared" si="19"/>
        <v>0.26955830616986576</v>
      </c>
      <c r="X305" s="54" t="s">
        <v>31</v>
      </c>
      <c r="Y305" s="55">
        <v>1</v>
      </c>
      <c r="Z305" s="52">
        <f t="shared" si="20"/>
        <v>410171</v>
      </c>
    </row>
    <row r="306" spans="1:26" ht="22.5" x14ac:dyDescent="0.2">
      <c r="A306" s="47">
        <v>39</v>
      </c>
      <c r="B306" s="111">
        <v>3526201</v>
      </c>
      <c r="C306" s="44" t="s">
        <v>277</v>
      </c>
      <c r="D306" s="125" t="s">
        <v>439</v>
      </c>
      <c r="E306" s="84" t="s">
        <v>440</v>
      </c>
      <c r="F306" s="124">
        <v>1</v>
      </c>
      <c r="G306" s="86">
        <v>42049000</v>
      </c>
      <c r="H306" s="87">
        <v>448990.19</v>
      </c>
      <c r="I306" s="49">
        <f t="shared" si="18"/>
        <v>456219</v>
      </c>
      <c r="J306" s="103">
        <v>850850</v>
      </c>
      <c r="K306" s="104">
        <v>0</v>
      </c>
      <c r="L306" s="8">
        <f>J306+K306</f>
        <v>850850</v>
      </c>
      <c r="M306" s="8">
        <v>550000</v>
      </c>
      <c r="N306" s="8">
        <f t="shared" si="22"/>
        <v>104500</v>
      </c>
      <c r="O306" s="8">
        <f>M306+N306</f>
        <v>654500</v>
      </c>
      <c r="P306" s="8">
        <v>785400</v>
      </c>
      <c r="Q306" s="9">
        <v>0</v>
      </c>
      <c r="R306" s="10">
        <f>P306+Q306</f>
        <v>785400</v>
      </c>
      <c r="S306" s="52">
        <f>ROUND(MIN(I306,L306,R306,O306),0)</f>
        <v>456219</v>
      </c>
      <c r="T306" s="52">
        <f>ROUND(AVERAGE(I306,L306,R306,O306),0)</f>
        <v>686742</v>
      </c>
      <c r="U306" s="52">
        <f>ROUND(GEOMEAN(I306,L306,R306,O306),0)</f>
        <v>668354</v>
      </c>
      <c r="V306" s="52">
        <f>ROUND(STDEVA(I306,L306,R306,O306),0)</f>
        <v>174017</v>
      </c>
      <c r="W306" s="53">
        <f t="shared" si="19"/>
        <v>0.3173991627191578</v>
      </c>
      <c r="X306" s="54" t="s">
        <v>31</v>
      </c>
      <c r="Y306" s="55">
        <v>1</v>
      </c>
      <c r="Z306" s="52">
        <f t="shared" si="20"/>
        <v>668354</v>
      </c>
    </row>
    <row r="307" spans="1:26" ht="22.5" x14ac:dyDescent="0.2">
      <c r="A307" s="47">
        <v>40</v>
      </c>
      <c r="B307" s="111">
        <v>3526201</v>
      </c>
      <c r="C307" s="44" t="s">
        <v>277</v>
      </c>
      <c r="D307" s="125" t="s">
        <v>441</v>
      </c>
      <c r="E307" s="84" t="s">
        <v>442</v>
      </c>
      <c r="F307" s="124">
        <v>1</v>
      </c>
      <c r="G307" s="86">
        <v>42132200</v>
      </c>
      <c r="H307" s="87">
        <v>69416.160000000003</v>
      </c>
      <c r="I307" s="49">
        <f t="shared" si="18"/>
        <v>70534</v>
      </c>
      <c r="J307" s="103">
        <v>100100</v>
      </c>
      <c r="K307" s="104">
        <v>0</v>
      </c>
      <c r="L307" s="8">
        <f>J307+K307</f>
        <v>100100</v>
      </c>
      <c r="M307" s="8">
        <v>77000</v>
      </c>
      <c r="N307" s="9">
        <v>0</v>
      </c>
      <c r="O307" s="8">
        <f>M307+N307</f>
        <v>77000</v>
      </c>
      <c r="P307" s="8">
        <v>92400</v>
      </c>
      <c r="Q307" s="9">
        <v>0</v>
      </c>
      <c r="R307" s="10">
        <f>P307+Q307</f>
        <v>92400</v>
      </c>
      <c r="S307" s="52">
        <f>ROUND(MIN(I307,L307,R307,O307),0)</f>
        <v>70534</v>
      </c>
      <c r="T307" s="52">
        <f>ROUND(AVERAGE(I307,L307,R307,O307),0)</f>
        <v>85009</v>
      </c>
      <c r="U307" s="52">
        <f>ROUND(GEOMEAN(I307,L307,R307,O307),0)</f>
        <v>84188</v>
      </c>
      <c r="V307" s="52">
        <f>ROUND(STDEVA(I307,L307,R307,O307),0)</f>
        <v>13614</v>
      </c>
      <c r="W307" s="53">
        <f t="shared" si="19"/>
        <v>0.16218463438969924</v>
      </c>
      <c r="X307" s="54" t="s">
        <v>31</v>
      </c>
      <c r="Y307" s="55">
        <v>1</v>
      </c>
      <c r="Z307" s="52">
        <f t="shared" si="20"/>
        <v>84188</v>
      </c>
    </row>
    <row r="308" spans="1:26" x14ac:dyDescent="0.2">
      <c r="A308" s="126" t="s">
        <v>443</v>
      </c>
      <c r="B308" s="126"/>
      <c r="C308" s="126"/>
      <c r="D308" s="126"/>
      <c r="E308" s="126"/>
      <c r="F308" s="126"/>
      <c r="G308" s="127"/>
      <c r="H308" s="128"/>
      <c r="I308" s="49"/>
      <c r="J308" s="127"/>
      <c r="K308" s="127"/>
      <c r="L308" s="8"/>
      <c r="M308" s="8"/>
      <c r="N308" s="9"/>
      <c r="O308" s="8"/>
      <c r="P308" s="8"/>
      <c r="Q308" s="9"/>
      <c r="R308" s="10"/>
      <c r="S308" s="52"/>
      <c r="T308" s="52"/>
      <c r="U308" s="52"/>
      <c r="V308" s="52"/>
      <c r="W308" s="53"/>
      <c r="X308" s="54"/>
      <c r="Y308" s="55"/>
      <c r="Z308" s="52"/>
    </row>
    <row r="309" spans="1:26" x14ac:dyDescent="0.2">
      <c r="A309" s="129" t="s">
        <v>444</v>
      </c>
      <c r="B309" s="129"/>
      <c r="C309" s="129"/>
      <c r="D309" s="129"/>
      <c r="E309" s="129"/>
      <c r="F309" s="129"/>
      <c r="G309" s="130"/>
      <c r="H309" s="131"/>
      <c r="I309" s="49"/>
      <c r="J309" s="131"/>
      <c r="K309" s="132"/>
      <c r="L309" s="8"/>
      <c r="M309" s="8"/>
      <c r="N309" s="9"/>
      <c r="O309" s="8"/>
      <c r="P309" s="8"/>
      <c r="Q309" s="9"/>
      <c r="R309" s="10"/>
      <c r="S309" s="52"/>
      <c r="T309" s="52"/>
      <c r="U309" s="52"/>
      <c r="V309" s="52"/>
      <c r="W309" s="53"/>
      <c r="X309" s="54"/>
      <c r="Y309" s="55"/>
      <c r="Z309" s="52"/>
    </row>
    <row r="310" spans="1:26" x14ac:dyDescent="0.2">
      <c r="A310" s="59" t="s">
        <v>445</v>
      </c>
      <c r="B310" s="59"/>
      <c r="C310" s="59"/>
      <c r="D310" s="59"/>
      <c r="E310" s="59" t="s">
        <v>446</v>
      </c>
      <c r="F310" s="59"/>
      <c r="G310" s="133"/>
      <c r="H310" s="134"/>
      <c r="I310" s="49"/>
      <c r="J310" s="134"/>
      <c r="K310" s="135"/>
      <c r="L310" s="8"/>
      <c r="M310" s="8"/>
      <c r="N310" s="9"/>
      <c r="O310" s="8"/>
      <c r="P310" s="8"/>
      <c r="Q310" s="9"/>
      <c r="R310" s="10"/>
      <c r="S310" s="52"/>
      <c r="T310" s="52"/>
      <c r="U310" s="52"/>
      <c r="V310" s="52"/>
      <c r="W310" s="53"/>
      <c r="X310" s="54"/>
      <c r="Y310" s="55"/>
      <c r="Z310" s="52"/>
    </row>
    <row r="311" spans="1:26" x14ac:dyDescent="0.2">
      <c r="A311" s="136" t="s">
        <v>447</v>
      </c>
      <c r="B311" s="136"/>
      <c r="C311" s="136"/>
      <c r="D311" s="136"/>
      <c r="E311" s="18" t="s">
        <v>448</v>
      </c>
      <c r="F311" s="18"/>
      <c r="G311" s="109"/>
      <c r="H311" s="21"/>
      <c r="I311" s="49"/>
      <c r="J311" s="21"/>
      <c r="K311" s="101"/>
      <c r="L311" s="8"/>
      <c r="M311" s="8"/>
      <c r="N311" s="9"/>
      <c r="O311" s="8"/>
      <c r="P311" s="8"/>
      <c r="Q311" s="9"/>
      <c r="R311" s="10"/>
      <c r="S311" s="52"/>
      <c r="T311" s="52"/>
      <c r="U311" s="52"/>
      <c r="V311" s="52"/>
      <c r="W311" s="53"/>
      <c r="X311" s="54"/>
      <c r="Y311" s="31" t="s">
        <v>10</v>
      </c>
      <c r="Z311" s="32"/>
    </row>
    <row r="312" spans="1:26" ht="56.25" x14ac:dyDescent="0.2">
      <c r="A312" s="33" t="s">
        <v>11</v>
      </c>
      <c r="B312" s="33" t="s">
        <v>12</v>
      </c>
      <c r="C312" s="59" t="s">
        <v>42</v>
      </c>
      <c r="D312" s="59"/>
      <c r="E312" s="34" t="s">
        <v>14</v>
      </c>
      <c r="F312" s="14" t="s">
        <v>15</v>
      </c>
      <c r="G312" s="14" t="s">
        <v>16</v>
      </c>
      <c r="H312" s="36"/>
      <c r="I312" s="49"/>
      <c r="J312" s="36"/>
      <c r="K312" s="60"/>
      <c r="L312" s="8"/>
      <c r="M312" s="8"/>
      <c r="N312" s="9"/>
      <c r="O312" s="8"/>
      <c r="P312" s="8"/>
      <c r="Q312" s="9"/>
      <c r="R312" s="10"/>
      <c r="S312" s="52"/>
      <c r="T312" s="52"/>
      <c r="U312" s="52"/>
      <c r="V312" s="52"/>
      <c r="W312" s="53"/>
      <c r="X312" s="54"/>
      <c r="Y312" s="42" t="s">
        <v>26</v>
      </c>
      <c r="Z312" s="43" t="s">
        <v>27</v>
      </c>
    </row>
    <row r="313" spans="1:26" ht="90" x14ac:dyDescent="0.2">
      <c r="A313" s="92">
        <v>1</v>
      </c>
      <c r="B313" s="92">
        <v>2331101</v>
      </c>
      <c r="C313" s="137" t="s">
        <v>449</v>
      </c>
      <c r="D313" s="138" t="s">
        <v>450</v>
      </c>
      <c r="E313" s="92" t="s">
        <v>30</v>
      </c>
      <c r="F313" s="139">
        <v>1</v>
      </c>
      <c r="G313" s="140">
        <v>42121600</v>
      </c>
      <c r="H313" s="141">
        <v>197505</v>
      </c>
      <c r="I313" s="49">
        <f t="shared" si="18"/>
        <v>200685</v>
      </c>
      <c r="J313" s="50">
        <v>282418.5</v>
      </c>
      <c r="K313" s="51">
        <v>0</v>
      </c>
      <c r="L313" s="8">
        <f>J313+K313</f>
        <v>282418.5</v>
      </c>
      <c r="M313" s="8">
        <v>206900</v>
      </c>
      <c r="N313" s="8">
        <f>M313*5%</f>
        <v>10345</v>
      </c>
      <c r="O313" s="8">
        <f>M313+N313</f>
        <v>217245</v>
      </c>
      <c r="P313" s="8">
        <v>260694</v>
      </c>
      <c r="Q313" s="9">
        <v>0</v>
      </c>
      <c r="R313" s="10">
        <f>P313+Q313</f>
        <v>260694</v>
      </c>
      <c r="S313" s="52">
        <f>ROUND(MIN(I313,L313,R313,O313),0)</f>
        <v>200685</v>
      </c>
      <c r="T313" s="52">
        <f>ROUND(AVERAGE(I313,L313,R313,O313),0)</f>
        <v>240261</v>
      </c>
      <c r="U313" s="52">
        <f>ROUND(GEOMEAN(I313,L313,R313,O313),0)</f>
        <v>238025</v>
      </c>
      <c r="V313" s="52">
        <f>ROUND(STDEVA(I313,L313,R313,O313),0)</f>
        <v>37819</v>
      </c>
      <c r="W313" s="53">
        <f t="shared" si="19"/>
        <v>0.15687427791198402</v>
      </c>
      <c r="X313" s="54" t="s">
        <v>31</v>
      </c>
      <c r="Y313" s="55">
        <v>1</v>
      </c>
      <c r="Z313" s="52">
        <f t="shared" si="20"/>
        <v>238025</v>
      </c>
    </row>
    <row r="314" spans="1:26" ht="90" x14ac:dyDescent="0.2">
      <c r="A314" s="92">
        <v>2</v>
      </c>
      <c r="B314" s="92">
        <v>2331101</v>
      </c>
      <c r="C314" s="137" t="s">
        <v>451</v>
      </c>
      <c r="D314" s="138" t="s">
        <v>450</v>
      </c>
      <c r="E314" s="92" t="s">
        <v>452</v>
      </c>
      <c r="F314" s="139">
        <v>1</v>
      </c>
      <c r="G314" s="140">
        <v>42121600</v>
      </c>
      <c r="H314" s="141">
        <v>7692.3</v>
      </c>
      <c r="I314" s="49">
        <f t="shared" si="18"/>
        <v>7816</v>
      </c>
      <c r="J314" s="50">
        <v>10988.25</v>
      </c>
      <c r="K314" s="51">
        <v>0</v>
      </c>
      <c r="L314" s="8">
        <f>J314+K314</f>
        <v>10988.25</v>
      </c>
      <c r="M314" s="8">
        <v>8050</v>
      </c>
      <c r="N314" s="8">
        <f>M314*5%</f>
        <v>402.5</v>
      </c>
      <c r="O314" s="8">
        <f>M314+N314</f>
        <v>8452.5</v>
      </c>
      <c r="P314" s="8">
        <v>10143</v>
      </c>
      <c r="Q314" s="9">
        <v>0</v>
      </c>
      <c r="R314" s="10">
        <f>P314+Q314</f>
        <v>10143</v>
      </c>
      <c r="S314" s="52">
        <f>ROUND(MIN(I314,L314,R314,O314),0)</f>
        <v>7816</v>
      </c>
      <c r="T314" s="52">
        <f>ROUND(AVERAGE(I314,L314,R314,O314),0)</f>
        <v>9350</v>
      </c>
      <c r="U314" s="52">
        <f>ROUND(GEOMEAN(I314,L314,R314,O314),0)</f>
        <v>9263</v>
      </c>
      <c r="V314" s="52">
        <f>ROUND(STDEVA(I314,L314,R314,O314),0)</f>
        <v>1469</v>
      </c>
      <c r="W314" s="53">
        <f t="shared" si="19"/>
        <v>0.15621288999244307</v>
      </c>
      <c r="X314" s="54" t="s">
        <v>31</v>
      </c>
      <c r="Y314" s="55">
        <v>1</v>
      </c>
      <c r="Z314" s="52">
        <f t="shared" si="20"/>
        <v>9263</v>
      </c>
    </row>
    <row r="315" spans="1:26" x14ac:dyDescent="0.2">
      <c r="A315" s="3" t="s">
        <v>453</v>
      </c>
      <c r="B315" s="3"/>
      <c r="C315" s="3"/>
      <c r="D315" s="3"/>
      <c r="E315" s="3"/>
      <c r="F315" s="3"/>
      <c r="G315" s="79"/>
      <c r="H315" s="6"/>
      <c r="I315" s="49"/>
      <c r="J315" s="79"/>
      <c r="K315" s="79"/>
      <c r="L315" s="8"/>
      <c r="M315" s="8"/>
      <c r="N315" s="9"/>
      <c r="O315" s="8"/>
      <c r="P315" s="8"/>
      <c r="Q315" s="9"/>
      <c r="R315" s="10"/>
      <c r="S315" s="52"/>
      <c r="T315" s="52"/>
      <c r="U315" s="52"/>
      <c r="V315" s="52"/>
      <c r="W315" s="53"/>
      <c r="X315" s="54"/>
      <c r="Y315" s="55"/>
      <c r="Z315" s="52"/>
    </row>
    <row r="316" spans="1:26" x14ac:dyDescent="0.2">
      <c r="A316" s="59" t="s">
        <v>445</v>
      </c>
      <c r="B316" s="59"/>
      <c r="C316" s="59"/>
      <c r="D316" s="59"/>
      <c r="E316" s="59" t="s">
        <v>446</v>
      </c>
      <c r="F316" s="59"/>
      <c r="G316" s="133"/>
      <c r="H316" s="134"/>
      <c r="I316" s="49"/>
      <c r="J316" s="133"/>
      <c r="K316" s="133"/>
      <c r="L316" s="8"/>
      <c r="M316" s="8"/>
      <c r="N316" s="9"/>
      <c r="O316" s="8"/>
      <c r="P316" s="8"/>
      <c r="Q316" s="9"/>
      <c r="R316" s="10"/>
      <c r="S316" s="52"/>
      <c r="T316" s="52"/>
      <c r="U316" s="52"/>
      <c r="V316" s="52"/>
      <c r="W316" s="53"/>
      <c r="X316" s="54"/>
      <c r="Y316" s="55"/>
      <c r="Z316" s="52"/>
    </row>
    <row r="317" spans="1:26" x14ac:dyDescent="0.2">
      <c r="A317" s="142" t="s">
        <v>454</v>
      </c>
      <c r="B317" s="142"/>
      <c r="C317" s="142"/>
      <c r="D317" s="142"/>
      <c r="E317" s="143" t="s">
        <v>455</v>
      </c>
      <c r="F317" s="143"/>
      <c r="G317" s="109"/>
      <c r="H317" s="21"/>
      <c r="I317" s="49"/>
      <c r="J317" s="109"/>
      <c r="K317" s="109"/>
      <c r="L317" s="8"/>
      <c r="M317" s="8"/>
      <c r="N317" s="9"/>
      <c r="O317" s="8"/>
      <c r="P317" s="8"/>
      <c r="Q317" s="9"/>
      <c r="R317" s="10"/>
      <c r="S317" s="52"/>
      <c r="T317" s="52"/>
      <c r="U317" s="52"/>
      <c r="V317" s="52"/>
      <c r="W317" s="53"/>
      <c r="X317" s="54"/>
      <c r="Y317" s="31" t="s">
        <v>10</v>
      </c>
      <c r="Z317" s="32"/>
    </row>
    <row r="318" spans="1:26" ht="56.25" x14ac:dyDescent="0.2">
      <c r="A318" s="33" t="s">
        <v>11</v>
      </c>
      <c r="B318" s="14" t="s">
        <v>12</v>
      </c>
      <c r="C318" s="59" t="s">
        <v>42</v>
      </c>
      <c r="D318" s="59"/>
      <c r="E318" s="34" t="s">
        <v>14</v>
      </c>
      <c r="F318" s="14" t="s">
        <v>15</v>
      </c>
      <c r="G318" s="14" t="s">
        <v>16</v>
      </c>
      <c r="H318" s="36"/>
      <c r="I318" s="49"/>
      <c r="J318" s="36"/>
      <c r="K318" s="60"/>
      <c r="L318" s="8"/>
      <c r="M318" s="8"/>
      <c r="N318" s="9"/>
      <c r="O318" s="8"/>
      <c r="P318" s="8"/>
      <c r="Q318" s="9"/>
      <c r="R318" s="10"/>
      <c r="S318" s="52"/>
      <c r="T318" s="52"/>
      <c r="U318" s="52"/>
      <c r="V318" s="52"/>
      <c r="W318" s="53"/>
      <c r="X318" s="54"/>
      <c r="Y318" s="42" t="s">
        <v>26</v>
      </c>
      <c r="Z318" s="43" t="s">
        <v>27</v>
      </c>
    </row>
    <row r="319" spans="1:26" ht="33.75" x14ac:dyDescent="0.2">
      <c r="A319" s="140">
        <v>1</v>
      </c>
      <c r="B319" s="114">
        <v>3526201</v>
      </c>
      <c r="C319" s="144" t="s">
        <v>456</v>
      </c>
      <c r="D319" s="145" t="s">
        <v>457</v>
      </c>
      <c r="E319" s="92" t="s">
        <v>264</v>
      </c>
      <c r="F319" s="112">
        <v>1</v>
      </c>
      <c r="G319" s="140">
        <v>42121600</v>
      </c>
      <c r="H319" s="141">
        <v>39600</v>
      </c>
      <c r="I319" s="49">
        <f t="shared" si="18"/>
        <v>40238</v>
      </c>
      <c r="J319" s="146">
        <v>68900</v>
      </c>
      <c r="K319" s="147">
        <v>0</v>
      </c>
      <c r="L319" s="8">
        <f>J319+K319</f>
        <v>68900</v>
      </c>
      <c r="M319" s="8">
        <v>53000</v>
      </c>
      <c r="N319" s="9"/>
      <c r="O319" s="8">
        <f>M319+N319</f>
        <v>53000</v>
      </c>
      <c r="P319" s="8">
        <v>63600</v>
      </c>
      <c r="Q319" s="9">
        <v>0</v>
      </c>
      <c r="R319" s="10">
        <f>P319+Q319</f>
        <v>63600</v>
      </c>
      <c r="S319" s="52">
        <f>ROUND(MIN(I319,L319,R319,O319),0)</f>
        <v>40238</v>
      </c>
      <c r="T319" s="52">
        <f>ROUND(AVERAGE(I319,L319,R319,O319),0)</f>
        <v>56435</v>
      </c>
      <c r="U319" s="52">
        <f>ROUND(GEOMEAN(I319,L319,R319,O319),0)</f>
        <v>55290</v>
      </c>
      <c r="V319" s="52">
        <f>ROUND(STDEVA(I319,L319,R319,O319),0)</f>
        <v>12660</v>
      </c>
      <c r="W319" s="53">
        <f t="shared" si="19"/>
        <v>0.27223729426659432</v>
      </c>
      <c r="X319" s="54" t="s">
        <v>31</v>
      </c>
      <c r="Y319" s="55">
        <v>1</v>
      </c>
      <c r="Z319" s="52">
        <f t="shared" si="20"/>
        <v>55290</v>
      </c>
    </row>
    <row r="320" spans="1:26" ht="67.5" x14ac:dyDescent="0.2">
      <c r="A320" s="140">
        <v>2</v>
      </c>
      <c r="B320" s="140">
        <v>3526005</v>
      </c>
      <c r="C320" s="148" t="s">
        <v>458</v>
      </c>
      <c r="D320" s="145" t="s">
        <v>459</v>
      </c>
      <c r="E320" s="92" t="s">
        <v>52</v>
      </c>
      <c r="F320" s="112">
        <v>1</v>
      </c>
      <c r="G320" s="140">
        <v>42121600</v>
      </c>
      <c r="H320" s="141">
        <v>83183.7</v>
      </c>
      <c r="I320" s="49">
        <f t="shared" si="18"/>
        <v>84523</v>
      </c>
      <c r="J320" s="146">
        <v>150800</v>
      </c>
      <c r="K320" s="147">
        <v>0</v>
      </c>
      <c r="L320" s="8">
        <f>J320+K320</f>
        <v>150800</v>
      </c>
      <c r="M320" s="8">
        <v>116000</v>
      </c>
      <c r="N320" s="9"/>
      <c r="O320" s="8">
        <f>M320+N320</f>
        <v>116000</v>
      </c>
      <c r="P320" s="8">
        <v>139200</v>
      </c>
      <c r="Q320" s="9">
        <v>0</v>
      </c>
      <c r="R320" s="10">
        <f>P320+Q320</f>
        <v>139200</v>
      </c>
      <c r="S320" s="52">
        <f>ROUND(MIN(I320,L320,R320,O320),0)</f>
        <v>84523</v>
      </c>
      <c r="T320" s="52">
        <f>ROUND(AVERAGE(I320,L320,R320,O320),0)</f>
        <v>122631</v>
      </c>
      <c r="U320" s="52">
        <f>ROUND(GEOMEAN(I320,L320,R320,O320),0)</f>
        <v>119776</v>
      </c>
      <c r="V320" s="52">
        <f>ROUND(STDEVA(I320,L320,R320,O320),0)</f>
        <v>29236</v>
      </c>
      <c r="W320" s="53">
        <f t="shared" si="19"/>
        <v>0.29432440555703981</v>
      </c>
      <c r="X320" s="54" t="s">
        <v>31</v>
      </c>
      <c r="Y320" s="55">
        <v>1</v>
      </c>
      <c r="Z320" s="52">
        <f t="shared" si="20"/>
        <v>119776</v>
      </c>
    </row>
    <row r="321" spans="1:26" ht="67.5" x14ac:dyDescent="0.2">
      <c r="A321" s="140">
        <v>3</v>
      </c>
      <c r="B321" s="140">
        <v>3526005</v>
      </c>
      <c r="C321" s="148" t="s">
        <v>460</v>
      </c>
      <c r="D321" s="145" t="s">
        <v>461</v>
      </c>
      <c r="E321" s="92" t="s">
        <v>462</v>
      </c>
      <c r="F321" s="112">
        <v>1</v>
      </c>
      <c r="G321" s="140">
        <v>42121600</v>
      </c>
      <c r="H321" s="141">
        <v>59508.85</v>
      </c>
      <c r="I321" s="49">
        <f t="shared" si="18"/>
        <v>60467</v>
      </c>
      <c r="J321" s="146">
        <v>78000</v>
      </c>
      <c r="K321" s="147">
        <v>0</v>
      </c>
      <c r="L321" s="8">
        <f>J321+K321</f>
        <v>78000</v>
      </c>
      <c r="M321" s="8">
        <v>60000</v>
      </c>
      <c r="N321" s="9"/>
      <c r="O321" s="8">
        <f>M321+N321</f>
        <v>60000</v>
      </c>
      <c r="P321" s="8">
        <v>72000</v>
      </c>
      <c r="Q321" s="9">
        <v>0</v>
      </c>
      <c r="R321" s="10">
        <f>P321+Q321</f>
        <v>72000</v>
      </c>
      <c r="S321" s="52">
        <f>ROUND(MIN(I321,L321,R321,O321),0)</f>
        <v>60000</v>
      </c>
      <c r="T321" s="52">
        <f>ROUND(AVERAGE(I321,L321,R321,O321),0)</f>
        <v>67617</v>
      </c>
      <c r="U321" s="52">
        <f>ROUND(GEOMEAN(I321,L321,R321,O321),0)</f>
        <v>67185</v>
      </c>
      <c r="V321" s="52">
        <f>ROUND(STDEVA(I321,L321,R321,O321),0)</f>
        <v>8872</v>
      </c>
      <c r="W321" s="53">
        <f t="shared" si="19"/>
        <v>0.10694351417727171</v>
      </c>
      <c r="X321" s="54" t="s">
        <v>31</v>
      </c>
      <c r="Y321" s="55">
        <v>1</v>
      </c>
      <c r="Z321" s="52">
        <f t="shared" si="20"/>
        <v>67185</v>
      </c>
    </row>
    <row r="322" spans="1:26" ht="56.25" x14ac:dyDescent="0.2">
      <c r="A322" s="140">
        <v>4</v>
      </c>
      <c r="B322" s="140">
        <v>3526005</v>
      </c>
      <c r="C322" s="144" t="s">
        <v>463</v>
      </c>
      <c r="D322" s="145" t="s">
        <v>464</v>
      </c>
      <c r="E322" s="140" t="s">
        <v>68</v>
      </c>
      <c r="F322" s="112">
        <v>1</v>
      </c>
      <c r="G322" s="140">
        <v>42121600</v>
      </c>
      <c r="H322" s="141">
        <v>16007.21</v>
      </c>
      <c r="I322" s="49">
        <f t="shared" si="18"/>
        <v>16265</v>
      </c>
      <c r="J322" s="146">
        <v>27300</v>
      </c>
      <c r="K322" s="147">
        <v>0</v>
      </c>
      <c r="L322" s="8">
        <f>J322+K322</f>
        <v>27300</v>
      </c>
      <c r="M322" s="8">
        <v>21000</v>
      </c>
      <c r="N322" s="9"/>
      <c r="O322" s="8">
        <f>M322+N322</f>
        <v>21000</v>
      </c>
      <c r="P322" s="8">
        <v>25200</v>
      </c>
      <c r="Q322" s="9">
        <v>0</v>
      </c>
      <c r="R322" s="10">
        <f>P322+Q322</f>
        <v>25200</v>
      </c>
      <c r="S322" s="52">
        <f>ROUND(MIN(I322,L322,R322,O322),0)</f>
        <v>16265</v>
      </c>
      <c r="T322" s="52">
        <f>ROUND(AVERAGE(I322,L322,R322,O322),0)</f>
        <v>22441</v>
      </c>
      <c r="U322" s="52">
        <f>ROUND(GEOMEAN(I322,L322,R322,O322),0)</f>
        <v>22017</v>
      </c>
      <c r="V322" s="52">
        <f>ROUND(STDEVA(I322,L322,R322,O322),0)</f>
        <v>4880</v>
      </c>
      <c r="W322" s="53">
        <f t="shared" si="19"/>
        <v>0.26125266839260569</v>
      </c>
      <c r="X322" s="54" t="s">
        <v>31</v>
      </c>
      <c r="Y322" s="55">
        <v>1</v>
      </c>
      <c r="Z322" s="52">
        <f t="shared" si="20"/>
        <v>22017</v>
      </c>
    </row>
    <row r="323" spans="1:26" ht="78.75" x14ac:dyDescent="0.2">
      <c r="A323" s="140">
        <v>5</v>
      </c>
      <c r="B323" s="140">
        <v>3526005</v>
      </c>
      <c r="C323" s="144" t="s">
        <v>465</v>
      </c>
      <c r="D323" s="145" t="s">
        <v>466</v>
      </c>
      <c r="E323" s="92" t="s">
        <v>45</v>
      </c>
      <c r="F323" s="112">
        <v>1</v>
      </c>
      <c r="G323" s="140">
        <v>42121600</v>
      </c>
      <c r="H323" s="141">
        <v>60670.2</v>
      </c>
      <c r="I323" s="49">
        <f t="shared" si="18"/>
        <v>61647</v>
      </c>
      <c r="J323" s="146">
        <v>87100</v>
      </c>
      <c r="K323" s="147">
        <v>0</v>
      </c>
      <c r="L323" s="8">
        <f>J323+K323</f>
        <v>87100</v>
      </c>
      <c r="M323" s="8">
        <v>67000</v>
      </c>
      <c r="N323" s="9"/>
      <c r="O323" s="8">
        <f>M323+N323</f>
        <v>67000</v>
      </c>
      <c r="P323" s="8">
        <v>80400</v>
      </c>
      <c r="Q323" s="9">
        <v>0</v>
      </c>
      <c r="R323" s="10">
        <f>P323+Q323</f>
        <v>80400</v>
      </c>
      <c r="S323" s="52">
        <f>ROUND(MIN(I323,L323,R323,O323),0)</f>
        <v>61647</v>
      </c>
      <c r="T323" s="52">
        <f>ROUND(AVERAGE(I323,L323,R323,O323),0)</f>
        <v>74037</v>
      </c>
      <c r="U323" s="52">
        <f>ROUND(GEOMEAN(I323,L323,R323,O323),0)</f>
        <v>73336</v>
      </c>
      <c r="V323" s="52">
        <f>ROUND(STDEVA(I323,L323,R323,O323),0)</f>
        <v>11750</v>
      </c>
      <c r="W323" s="53">
        <f t="shared" si="19"/>
        <v>0.15938965855787063</v>
      </c>
      <c r="X323" s="54" t="s">
        <v>31</v>
      </c>
      <c r="Y323" s="55">
        <v>1</v>
      </c>
      <c r="Z323" s="52">
        <f t="shared" si="20"/>
        <v>73336</v>
      </c>
    </row>
    <row r="324" spans="1:26" ht="67.5" x14ac:dyDescent="0.2">
      <c r="A324" s="140">
        <v>6</v>
      </c>
      <c r="B324" s="140">
        <v>3526005</v>
      </c>
      <c r="C324" s="148" t="s">
        <v>467</v>
      </c>
      <c r="D324" s="145" t="s">
        <v>468</v>
      </c>
      <c r="E324" s="92" t="s">
        <v>45</v>
      </c>
      <c r="F324" s="112">
        <v>1</v>
      </c>
      <c r="G324" s="140">
        <v>42121600</v>
      </c>
      <c r="H324" s="141">
        <v>44806.11</v>
      </c>
      <c r="I324" s="49">
        <f t="shared" si="18"/>
        <v>45527</v>
      </c>
      <c r="J324" s="146">
        <v>63700</v>
      </c>
      <c r="K324" s="147">
        <v>0</v>
      </c>
      <c r="L324" s="8">
        <f>J324+K324</f>
        <v>63700</v>
      </c>
      <c r="M324" s="8">
        <v>49000</v>
      </c>
      <c r="N324" s="9"/>
      <c r="O324" s="8">
        <f>M324+N324</f>
        <v>49000</v>
      </c>
      <c r="P324" s="8">
        <v>58800</v>
      </c>
      <c r="Q324" s="9">
        <v>0</v>
      </c>
      <c r="R324" s="10">
        <f>P324+Q324</f>
        <v>58800</v>
      </c>
      <c r="S324" s="52">
        <f>ROUND(MIN(I324,L324,R324,O324),0)</f>
        <v>45527</v>
      </c>
      <c r="T324" s="52">
        <f>ROUND(AVERAGE(I324,L324,R324,O324),0)</f>
        <v>54257</v>
      </c>
      <c r="U324" s="52">
        <f>ROUND(GEOMEAN(I324,L324,R324,O324),0)</f>
        <v>53764</v>
      </c>
      <c r="V324" s="52">
        <f>ROUND(STDEVA(I324,L324,R324,O324),0)</f>
        <v>8439</v>
      </c>
      <c r="W324" s="53">
        <f t="shared" si="19"/>
        <v>0.15320660665129082</v>
      </c>
      <c r="X324" s="54" t="s">
        <v>31</v>
      </c>
      <c r="Y324" s="55">
        <v>1</v>
      </c>
      <c r="Z324" s="52">
        <f t="shared" si="20"/>
        <v>53764</v>
      </c>
    </row>
    <row r="325" spans="1:26" ht="157.5" x14ac:dyDescent="0.2">
      <c r="A325" s="140">
        <v>7</v>
      </c>
      <c r="B325" s="114">
        <v>3526201</v>
      </c>
      <c r="C325" s="92" t="s">
        <v>469</v>
      </c>
      <c r="D325" s="138" t="s">
        <v>470</v>
      </c>
      <c r="E325" s="140" t="s">
        <v>471</v>
      </c>
      <c r="F325" s="112">
        <v>1</v>
      </c>
      <c r="G325" s="140">
        <v>42121600</v>
      </c>
      <c r="H325" s="141">
        <v>59400</v>
      </c>
      <c r="I325" s="49">
        <f t="shared" si="18"/>
        <v>60356</v>
      </c>
      <c r="J325" s="146">
        <v>84500</v>
      </c>
      <c r="K325" s="147">
        <v>0</v>
      </c>
      <c r="L325" s="8">
        <f>J325+K325</f>
        <v>84500</v>
      </c>
      <c r="M325" s="8">
        <v>65000</v>
      </c>
      <c r="N325" s="9"/>
      <c r="O325" s="8">
        <f>M325+N325</f>
        <v>65000</v>
      </c>
      <c r="P325" s="8">
        <v>78000</v>
      </c>
      <c r="Q325" s="9">
        <v>0</v>
      </c>
      <c r="R325" s="10">
        <f>P325+Q325</f>
        <v>78000</v>
      </c>
      <c r="S325" s="52">
        <f>ROUND(MIN(I325,L325,R325,O325),0)</f>
        <v>60356</v>
      </c>
      <c r="T325" s="52">
        <f>ROUND(AVERAGE(I325,L325,R325,O325),0)</f>
        <v>71964</v>
      </c>
      <c r="U325" s="52">
        <f>ROUND(GEOMEAN(I325,L325,R325,O325),0)</f>
        <v>71309</v>
      </c>
      <c r="V325" s="52">
        <f>ROUND(STDEVA(I325,L325,R325,O325),0)</f>
        <v>11208</v>
      </c>
      <c r="W325" s="53">
        <f t="shared" si="19"/>
        <v>0.15359912493514144</v>
      </c>
      <c r="X325" s="54" t="s">
        <v>31</v>
      </c>
      <c r="Y325" s="55">
        <v>1</v>
      </c>
      <c r="Z325" s="52">
        <f t="shared" si="20"/>
        <v>71309</v>
      </c>
    </row>
    <row r="326" spans="1:26" ht="33.75" x14ac:dyDescent="0.2">
      <c r="A326" s="140">
        <v>8</v>
      </c>
      <c r="B326" s="114">
        <v>3526201</v>
      </c>
      <c r="C326" s="148" t="s">
        <v>472</v>
      </c>
      <c r="D326" s="145" t="s">
        <v>473</v>
      </c>
      <c r="E326" s="140" t="s">
        <v>474</v>
      </c>
      <c r="F326" s="112">
        <v>1</v>
      </c>
      <c r="G326" s="140">
        <v>42121600</v>
      </c>
      <c r="H326" s="141">
        <v>13210.45</v>
      </c>
      <c r="I326" s="49">
        <f t="shared" si="18"/>
        <v>13423</v>
      </c>
      <c r="J326" s="146">
        <v>19500</v>
      </c>
      <c r="K326" s="147">
        <v>0</v>
      </c>
      <c r="L326" s="8">
        <f>J326+K326</f>
        <v>19500</v>
      </c>
      <c r="M326" s="8">
        <v>15000</v>
      </c>
      <c r="N326" s="9"/>
      <c r="O326" s="8">
        <f>M326+N326</f>
        <v>15000</v>
      </c>
      <c r="P326" s="8">
        <v>18000</v>
      </c>
      <c r="Q326" s="9">
        <v>0</v>
      </c>
      <c r="R326" s="10">
        <f>P326+Q326</f>
        <v>18000</v>
      </c>
      <c r="S326" s="52">
        <f>ROUND(MIN(I326,L326,R326,O326),0)</f>
        <v>13423</v>
      </c>
      <c r="T326" s="52">
        <f>ROUND(AVERAGE(I326,L326,R326,O326),0)</f>
        <v>16481</v>
      </c>
      <c r="U326" s="52">
        <f>ROUND(GEOMEAN(I326,L326,R326,O326),0)</f>
        <v>16305</v>
      </c>
      <c r="V326" s="52">
        <f>ROUND(STDEVA(I326,L326,R326,O326),0)</f>
        <v>2767</v>
      </c>
      <c r="W326" s="53">
        <f t="shared" si="19"/>
        <v>0.17675559644280894</v>
      </c>
      <c r="X326" s="54" t="s">
        <v>31</v>
      </c>
      <c r="Y326" s="55">
        <v>1</v>
      </c>
      <c r="Z326" s="52">
        <f t="shared" si="20"/>
        <v>16305</v>
      </c>
    </row>
    <row r="327" spans="1:26" ht="45" x14ac:dyDescent="0.2">
      <c r="A327" s="140">
        <v>9</v>
      </c>
      <c r="B327" s="114">
        <v>3526201</v>
      </c>
      <c r="C327" s="144" t="s">
        <v>475</v>
      </c>
      <c r="D327" s="145" t="s">
        <v>476</v>
      </c>
      <c r="E327" s="92" t="s">
        <v>474</v>
      </c>
      <c r="F327" s="112">
        <v>1</v>
      </c>
      <c r="G327" s="140">
        <v>42121600</v>
      </c>
      <c r="H327" s="141">
        <v>17820</v>
      </c>
      <c r="I327" s="49">
        <f t="shared" si="18"/>
        <v>18107</v>
      </c>
      <c r="J327" s="146">
        <v>247000</v>
      </c>
      <c r="K327" s="147">
        <v>0</v>
      </c>
      <c r="L327" s="8">
        <f>J327+K327</f>
        <v>247000</v>
      </c>
      <c r="M327" s="8">
        <v>190000</v>
      </c>
      <c r="N327" s="9"/>
      <c r="O327" s="8">
        <f>M327+N327</f>
        <v>190000</v>
      </c>
      <c r="P327" s="8">
        <v>228000</v>
      </c>
      <c r="Q327" s="9">
        <v>0</v>
      </c>
      <c r="R327" s="10">
        <f>P327+Q327</f>
        <v>228000</v>
      </c>
      <c r="S327" s="52">
        <f>ROUND(MIN(I327,L327,R327,O327),0)</f>
        <v>18107</v>
      </c>
      <c r="T327" s="52">
        <f>ROUND(AVERAGE(I327,L327,R327,O327),0)</f>
        <v>170777</v>
      </c>
      <c r="U327" s="52">
        <f>ROUND(GEOMEAN(I327,L327,R327,O327),0)</f>
        <v>117980</v>
      </c>
      <c r="V327" s="52">
        <f>ROUND(STDEVA(I327,L327,R327,O327),0)</f>
        <v>104502</v>
      </c>
      <c r="W327" s="53">
        <f t="shared" si="19"/>
        <v>0.84652483471774875</v>
      </c>
      <c r="X327" s="54" t="s">
        <v>31</v>
      </c>
      <c r="Y327" s="55">
        <v>1</v>
      </c>
      <c r="Z327" s="52">
        <f t="shared" si="20"/>
        <v>117980</v>
      </c>
    </row>
    <row r="328" spans="1:26" ht="78.75" x14ac:dyDescent="0.2">
      <c r="A328" s="140">
        <v>10</v>
      </c>
      <c r="B328" s="114">
        <v>3526201</v>
      </c>
      <c r="C328" s="144" t="s">
        <v>477</v>
      </c>
      <c r="D328" s="145" t="s">
        <v>478</v>
      </c>
      <c r="E328" s="92" t="s">
        <v>189</v>
      </c>
      <c r="F328" s="112">
        <v>1</v>
      </c>
      <c r="G328" s="140">
        <v>42121600</v>
      </c>
      <c r="H328" s="141">
        <v>29597.07</v>
      </c>
      <c r="I328" s="49">
        <f t="shared" si="18"/>
        <v>30074</v>
      </c>
      <c r="J328" s="146">
        <v>44200</v>
      </c>
      <c r="K328" s="147">
        <v>0</v>
      </c>
      <c r="L328" s="8">
        <f>J328+K328</f>
        <v>44200</v>
      </c>
      <c r="M328" s="8">
        <v>34000</v>
      </c>
      <c r="N328" s="9"/>
      <c r="O328" s="8">
        <f>M328+N328</f>
        <v>34000</v>
      </c>
      <c r="P328" s="8">
        <v>40800</v>
      </c>
      <c r="Q328" s="9">
        <v>0</v>
      </c>
      <c r="R328" s="10">
        <f>P328+Q328</f>
        <v>40800</v>
      </c>
      <c r="S328" s="52">
        <f>ROUND(MIN(I328,L328,R328,O328),0)</f>
        <v>30074</v>
      </c>
      <c r="T328" s="52">
        <f>ROUND(AVERAGE(I328,L328,R328,O328),0)</f>
        <v>37269</v>
      </c>
      <c r="U328" s="52">
        <f>ROUND(GEOMEAN(I328,L328,R328,O328),0)</f>
        <v>36850</v>
      </c>
      <c r="V328" s="52">
        <f>ROUND(STDEVA(I328,L328,R328,O328),0)</f>
        <v>6402</v>
      </c>
      <c r="W328" s="53">
        <f t="shared" si="19"/>
        <v>0.18388059701492537</v>
      </c>
      <c r="X328" s="54" t="s">
        <v>31</v>
      </c>
      <c r="Y328" s="55">
        <v>1</v>
      </c>
      <c r="Z328" s="52">
        <f t="shared" si="20"/>
        <v>36850</v>
      </c>
    </row>
    <row r="329" spans="1:26" ht="78.75" x14ac:dyDescent="0.2">
      <c r="A329" s="140">
        <v>11</v>
      </c>
      <c r="B329" s="114">
        <v>3526201</v>
      </c>
      <c r="C329" s="144" t="s">
        <v>477</v>
      </c>
      <c r="D329" s="145" t="s">
        <v>479</v>
      </c>
      <c r="E329" s="92" t="s">
        <v>189</v>
      </c>
      <c r="F329" s="112">
        <v>1</v>
      </c>
      <c r="G329" s="140">
        <v>42121600</v>
      </c>
      <c r="H329" s="141">
        <v>15840</v>
      </c>
      <c r="I329" s="49">
        <f t="shared" si="18"/>
        <v>16095</v>
      </c>
      <c r="J329" s="146">
        <v>19500</v>
      </c>
      <c r="K329" s="147">
        <v>0</v>
      </c>
      <c r="L329" s="8">
        <f>J329+K329</f>
        <v>19500</v>
      </c>
      <c r="M329" s="8">
        <v>15000</v>
      </c>
      <c r="N329" s="9"/>
      <c r="O329" s="8">
        <f>M329+N329</f>
        <v>15000</v>
      </c>
      <c r="P329" s="8">
        <v>18000</v>
      </c>
      <c r="Q329" s="9">
        <v>0</v>
      </c>
      <c r="R329" s="10">
        <f>P329+Q329</f>
        <v>18000</v>
      </c>
      <c r="S329" s="52">
        <f>ROUND(MIN(I329,L329,R329,O329),0)</f>
        <v>15000</v>
      </c>
      <c r="T329" s="52">
        <f>ROUND(AVERAGE(I329,L329,R329,O329),0)</f>
        <v>17149</v>
      </c>
      <c r="U329" s="52">
        <f>ROUND(GEOMEAN(I329,L329,R329,O329),0)</f>
        <v>17062</v>
      </c>
      <c r="V329" s="52">
        <f>ROUND(STDEVA(I329,L329,R329,O329),0)</f>
        <v>1998</v>
      </c>
      <c r="W329" s="53">
        <f t="shared" si="19"/>
        <v>0.12085335834017114</v>
      </c>
      <c r="X329" s="54" t="s">
        <v>31</v>
      </c>
      <c r="Y329" s="55">
        <v>1</v>
      </c>
      <c r="Z329" s="52">
        <f t="shared" si="20"/>
        <v>17062</v>
      </c>
    </row>
    <row r="330" spans="1:26" ht="78.75" x14ac:dyDescent="0.2">
      <c r="A330" s="140">
        <v>12</v>
      </c>
      <c r="B330" s="140">
        <v>3526005</v>
      </c>
      <c r="C330" s="144" t="s">
        <v>480</v>
      </c>
      <c r="D330" s="145" t="s">
        <v>481</v>
      </c>
      <c r="E330" s="92" t="s">
        <v>60</v>
      </c>
      <c r="F330" s="112">
        <v>1</v>
      </c>
      <c r="G330" s="140">
        <v>42121600</v>
      </c>
      <c r="H330" s="141">
        <v>55440</v>
      </c>
      <c r="I330" s="49">
        <f t="shared" si="18"/>
        <v>56333</v>
      </c>
      <c r="J330" s="146">
        <v>42640</v>
      </c>
      <c r="K330" s="147">
        <v>0</v>
      </c>
      <c r="L330" s="8">
        <f>J330+K330</f>
        <v>42640</v>
      </c>
      <c r="M330" s="8">
        <v>32800</v>
      </c>
      <c r="N330" s="9"/>
      <c r="O330" s="8">
        <f>M330+N330</f>
        <v>32800</v>
      </c>
      <c r="P330" s="8">
        <v>39360</v>
      </c>
      <c r="Q330" s="9">
        <v>0</v>
      </c>
      <c r="R330" s="10">
        <f>P330+Q330</f>
        <v>39360</v>
      </c>
      <c r="S330" s="52">
        <f>ROUND(MIN(I330,L330,R330,O330),0)</f>
        <v>32800</v>
      </c>
      <c r="T330" s="52">
        <f>ROUND(AVERAGE(I330,L330,R330,O330),0)</f>
        <v>42783</v>
      </c>
      <c r="U330" s="52">
        <f>ROUND(GEOMEAN(I330,L330,R330,O330),0)</f>
        <v>41964</v>
      </c>
      <c r="V330" s="52">
        <f>ROUND(STDEVA(I330,L330,R330,O330),0)</f>
        <v>9916</v>
      </c>
      <c r="W330" s="53">
        <f t="shared" si="19"/>
        <v>0.21837765703936707</v>
      </c>
      <c r="X330" s="54" t="s">
        <v>31</v>
      </c>
      <c r="Y330" s="55">
        <v>1</v>
      </c>
      <c r="Z330" s="52">
        <f t="shared" si="20"/>
        <v>41964</v>
      </c>
    </row>
    <row r="331" spans="1:26" ht="45" x14ac:dyDescent="0.2">
      <c r="A331" s="140">
        <v>13</v>
      </c>
      <c r="B331" s="140">
        <v>3532108</v>
      </c>
      <c r="C331" s="144" t="s">
        <v>482</v>
      </c>
      <c r="D331" s="145" t="s">
        <v>483</v>
      </c>
      <c r="E331" s="92" t="s">
        <v>45</v>
      </c>
      <c r="F331" s="112">
        <v>1</v>
      </c>
      <c r="G331" s="140">
        <v>42121600</v>
      </c>
      <c r="H331" s="141">
        <v>29740.880000000001</v>
      </c>
      <c r="I331" s="49">
        <f t="shared" si="18"/>
        <v>30220</v>
      </c>
      <c r="J331" s="146">
        <v>42640</v>
      </c>
      <c r="K331" s="147">
        <v>0</v>
      </c>
      <c r="L331" s="8">
        <f>J331+K331</f>
        <v>42640</v>
      </c>
      <c r="M331" s="8">
        <v>32800</v>
      </c>
      <c r="N331" s="9"/>
      <c r="O331" s="8">
        <f>M331+N331</f>
        <v>32800</v>
      </c>
      <c r="P331" s="8">
        <v>39360</v>
      </c>
      <c r="Q331" s="9">
        <v>0</v>
      </c>
      <c r="R331" s="10">
        <f>P331+Q331</f>
        <v>39360</v>
      </c>
      <c r="S331" s="52">
        <f>ROUND(MIN(I331,L331,R331,O331),0)</f>
        <v>30220</v>
      </c>
      <c r="T331" s="52">
        <f>ROUND(AVERAGE(I331,L331,R331,O331),0)</f>
        <v>36255</v>
      </c>
      <c r="U331" s="52">
        <f>ROUND(GEOMEAN(I331,L331,R331,O331),0)</f>
        <v>35914</v>
      </c>
      <c r="V331" s="52">
        <f>ROUND(STDEVA(I331,L331,R331,O331),0)</f>
        <v>5738</v>
      </c>
      <c r="W331" s="53">
        <f t="shared" si="19"/>
        <v>0.15854541404466224</v>
      </c>
      <c r="X331" s="54" t="s">
        <v>31</v>
      </c>
      <c r="Y331" s="55">
        <v>1</v>
      </c>
      <c r="Z331" s="52">
        <f t="shared" si="20"/>
        <v>35914</v>
      </c>
    </row>
    <row r="332" spans="1:26" ht="56.25" x14ac:dyDescent="0.2">
      <c r="A332" s="140">
        <v>14</v>
      </c>
      <c r="B332" s="140">
        <v>3532108</v>
      </c>
      <c r="C332" s="148" t="s">
        <v>482</v>
      </c>
      <c r="D332" s="145" t="s">
        <v>484</v>
      </c>
      <c r="E332" s="92" t="s">
        <v>45</v>
      </c>
      <c r="F332" s="112">
        <v>1</v>
      </c>
      <c r="G332" s="140">
        <v>42121600</v>
      </c>
      <c r="H332" s="141">
        <v>35640</v>
      </c>
      <c r="I332" s="49">
        <f t="shared" ref="I332:I395" si="23">ROUND(((H332*1.61%)+H332),0)</f>
        <v>36214</v>
      </c>
      <c r="J332" s="146">
        <v>50700</v>
      </c>
      <c r="K332" s="147">
        <v>0</v>
      </c>
      <c r="L332" s="8">
        <f>J332+K332</f>
        <v>50700</v>
      </c>
      <c r="M332" s="8">
        <v>39000</v>
      </c>
      <c r="N332" s="9"/>
      <c r="O332" s="8">
        <f>M332+N332</f>
        <v>39000</v>
      </c>
      <c r="P332" s="8">
        <v>46800</v>
      </c>
      <c r="Q332" s="9">
        <v>0</v>
      </c>
      <c r="R332" s="10">
        <f>P332+Q332</f>
        <v>46800</v>
      </c>
      <c r="S332" s="52">
        <f>ROUND(MIN(I332,L332,R332,O332),0)</f>
        <v>36214</v>
      </c>
      <c r="T332" s="52">
        <f>ROUND(AVERAGE(I332,L332,R332,O332),0)</f>
        <v>43179</v>
      </c>
      <c r="U332" s="52">
        <f>ROUND(GEOMEAN(I332,L332,R332,O332),0)</f>
        <v>42786</v>
      </c>
      <c r="V332" s="52">
        <f>ROUND(STDEVA(I332,L332,R332,O332),0)</f>
        <v>6724</v>
      </c>
      <c r="W332" s="53">
        <f t="shared" ref="W332:W395" si="24">(U332-S332)/U332</f>
        <v>0.1536016453980274</v>
      </c>
      <c r="X332" s="54" t="s">
        <v>31</v>
      </c>
      <c r="Y332" s="55">
        <v>1</v>
      </c>
      <c r="Z332" s="52">
        <f t="shared" ref="Z332:Z395" si="25">+U332</f>
        <v>42786</v>
      </c>
    </row>
    <row r="333" spans="1:26" ht="33.75" x14ac:dyDescent="0.2">
      <c r="A333" s="140">
        <v>15</v>
      </c>
      <c r="B333" s="140">
        <v>3526005</v>
      </c>
      <c r="C333" s="148" t="s">
        <v>485</v>
      </c>
      <c r="D333" s="145" t="s">
        <v>486</v>
      </c>
      <c r="E333" s="92" t="s">
        <v>189</v>
      </c>
      <c r="F333" s="112">
        <v>1</v>
      </c>
      <c r="G333" s="140">
        <v>42121600</v>
      </c>
      <c r="H333" s="141">
        <v>49500</v>
      </c>
      <c r="I333" s="49">
        <f t="shared" si="23"/>
        <v>50297</v>
      </c>
      <c r="J333" s="146">
        <v>70850</v>
      </c>
      <c r="K333" s="147">
        <v>0</v>
      </c>
      <c r="L333" s="8">
        <f>J333+K333</f>
        <v>70850</v>
      </c>
      <c r="M333" s="8">
        <v>54500</v>
      </c>
      <c r="N333" s="9"/>
      <c r="O333" s="8">
        <f>M333+N333</f>
        <v>54500</v>
      </c>
      <c r="P333" s="8">
        <v>65400</v>
      </c>
      <c r="Q333" s="9">
        <v>0</v>
      </c>
      <c r="R333" s="10">
        <f>P333+Q333</f>
        <v>65400</v>
      </c>
      <c r="S333" s="52">
        <f>ROUND(MIN(I333,L333,R333,O333),0)</f>
        <v>50297</v>
      </c>
      <c r="T333" s="52">
        <f>ROUND(AVERAGE(I333,L333,R333,O333),0)</f>
        <v>60262</v>
      </c>
      <c r="U333" s="52">
        <f>ROUND(GEOMEAN(I333,L333,R333,O333),0)</f>
        <v>59699</v>
      </c>
      <c r="V333" s="52">
        <f>ROUND(STDEVA(I333,L333,R333,O333),0)</f>
        <v>9505</v>
      </c>
      <c r="W333" s="53">
        <f t="shared" si="24"/>
        <v>0.15749007521064004</v>
      </c>
      <c r="X333" s="54" t="s">
        <v>31</v>
      </c>
      <c r="Y333" s="55">
        <v>1</v>
      </c>
      <c r="Z333" s="52">
        <f t="shared" si="25"/>
        <v>59699</v>
      </c>
    </row>
    <row r="334" spans="1:26" x14ac:dyDescent="0.2">
      <c r="A334" s="3" t="s">
        <v>487</v>
      </c>
      <c r="B334" s="3"/>
      <c r="C334" s="3"/>
      <c r="D334" s="3"/>
      <c r="E334" s="3"/>
      <c r="F334" s="3"/>
      <c r="G334" s="79"/>
      <c r="H334" s="6"/>
      <c r="I334" s="49"/>
      <c r="J334" s="6"/>
      <c r="K334" s="7"/>
      <c r="L334" s="8"/>
      <c r="M334" s="8"/>
      <c r="N334" s="9"/>
      <c r="O334" s="8"/>
      <c r="P334" s="8"/>
      <c r="Q334" s="9"/>
      <c r="R334" s="10"/>
      <c r="S334" s="52"/>
      <c r="T334" s="52"/>
      <c r="U334" s="52"/>
      <c r="V334" s="52"/>
      <c r="W334" s="53"/>
      <c r="X334" s="54"/>
      <c r="Y334" s="55"/>
      <c r="Z334" s="52"/>
    </row>
    <row r="335" spans="1:26" x14ac:dyDescent="0.2">
      <c r="A335" s="59" t="s">
        <v>445</v>
      </c>
      <c r="B335" s="59"/>
      <c r="C335" s="59"/>
      <c r="D335" s="59"/>
      <c r="E335" s="59" t="s">
        <v>446</v>
      </c>
      <c r="F335" s="59"/>
      <c r="G335" s="133"/>
      <c r="H335" s="134"/>
      <c r="I335" s="49"/>
      <c r="J335" s="134"/>
      <c r="K335" s="135"/>
      <c r="L335" s="8"/>
      <c r="M335" s="8"/>
      <c r="N335" s="9"/>
      <c r="O335" s="8"/>
      <c r="P335" s="8"/>
      <c r="Q335" s="9"/>
      <c r="R335" s="10"/>
      <c r="S335" s="52"/>
      <c r="T335" s="52"/>
      <c r="U335" s="52"/>
      <c r="V335" s="52"/>
      <c r="W335" s="53"/>
      <c r="X335" s="54"/>
      <c r="Y335" s="55"/>
      <c r="Z335" s="52"/>
    </row>
    <row r="336" spans="1:26" x14ac:dyDescent="0.2">
      <c r="A336" s="142" t="s">
        <v>488</v>
      </c>
      <c r="B336" s="142"/>
      <c r="C336" s="142"/>
      <c r="D336" s="142"/>
      <c r="E336" s="143" t="s">
        <v>489</v>
      </c>
      <c r="F336" s="143"/>
      <c r="G336" s="109"/>
      <c r="H336" s="21"/>
      <c r="I336" s="49"/>
      <c r="J336" s="21"/>
      <c r="K336" s="101"/>
      <c r="L336" s="8"/>
      <c r="M336" s="8"/>
      <c r="N336" s="9"/>
      <c r="O336" s="8"/>
      <c r="P336" s="8"/>
      <c r="Q336" s="9"/>
      <c r="R336" s="10"/>
      <c r="S336" s="52"/>
      <c r="T336" s="52"/>
      <c r="U336" s="52"/>
      <c r="V336" s="52"/>
      <c r="W336" s="53"/>
      <c r="X336" s="54"/>
      <c r="Y336" s="31" t="s">
        <v>10</v>
      </c>
      <c r="Z336" s="32"/>
    </row>
    <row r="337" spans="1:26" ht="56.25" x14ac:dyDescent="0.2">
      <c r="A337" s="33" t="s">
        <v>11</v>
      </c>
      <c r="B337" s="14" t="s">
        <v>12</v>
      </c>
      <c r="C337" s="59" t="s">
        <v>42</v>
      </c>
      <c r="D337" s="59"/>
      <c r="E337" s="34" t="s">
        <v>14</v>
      </c>
      <c r="F337" s="14" t="s">
        <v>15</v>
      </c>
      <c r="G337" s="14" t="s">
        <v>16</v>
      </c>
      <c r="H337" s="36"/>
      <c r="I337" s="49"/>
      <c r="J337" s="36"/>
      <c r="K337" s="60"/>
      <c r="L337" s="8"/>
      <c r="M337" s="8"/>
      <c r="N337" s="9"/>
      <c r="O337" s="8"/>
      <c r="P337" s="8"/>
      <c r="Q337" s="9"/>
      <c r="R337" s="10"/>
      <c r="S337" s="52"/>
      <c r="T337" s="52"/>
      <c r="U337" s="52"/>
      <c r="V337" s="52"/>
      <c r="W337" s="53"/>
      <c r="X337" s="54"/>
      <c r="Y337" s="42" t="s">
        <v>26</v>
      </c>
      <c r="Z337" s="43" t="s">
        <v>27</v>
      </c>
    </row>
    <row r="338" spans="1:26" ht="33.75" x14ac:dyDescent="0.2">
      <c r="A338" s="140">
        <v>1</v>
      </c>
      <c r="B338" s="140">
        <v>4815006</v>
      </c>
      <c r="C338" s="144" t="s">
        <v>490</v>
      </c>
      <c r="D338" s="145" t="s">
        <v>491</v>
      </c>
      <c r="E338" s="92" t="s">
        <v>52</v>
      </c>
      <c r="F338" s="92">
        <v>1</v>
      </c>
      <c r="G338" s="140">
        <v>42121600</v>
      </c>
      <c r="H338" s="141">
        <v>12580.36</v>
      </c>
      <c r="I338" s="49">
        <f t="shared" si="23"/>
        <v>12783</v>
      </c>
      <c r="J338" s="50">
        <v>16900</v>
      </c>
      <c r="K338" s="51">
        <v>0</v>
      </c>
      <c r="L338" s="8">
        <f>J338+K338</f>
        <v>16900</v>
      </c>
      <c r="M338" s="8">
        <v>13000</v>
      </c>
      <c r="N338" s="9">
        <v>0</v>
      </c>
      <c r="O338" s="8">
        <f>M338+N338</f>
        <v>13000</v>
      </c>
      <c r="P338" s="8">
        <v>15600</v>
      </c>
      <c r="Q338" s="9">
        <v>0</v>
      </c>
      <c r="R338" s="10">
        <f>P338+Q338</f>
        <v>15600</v>
      </c>
      <c r="S338" s="52">
        <f>ROUND(MIN(I338,L338,R338,O338),0)</f>
        <v>12783</v>
      </c>
      <c r="T338" s="52">
        <f>ROUND(AVERAGE(I338,L338,R338,O338),0)</f>
        <v>14571</v>
      </c>
      <c r="U338" s="52">
        <f>ROUND(GEOMEAN(I338,L338,R338,O338),0)</f>
        <v>14468</v>
      </c>
      <c r="V338" s="52">
        <f>ROUND(STDEVA(I338,L338,R338,O338),0)</f>
        <v>2012</v>
      </c>
      <c r="W338" s="53">
        <f t="shared" si="24"/>
        <v>0.11646392037600221</v>
      </c>
      <c r="X338" s="54" t="s">
        <v>31</v>
      </c>
      <c r="Y338" s="55">
        <v>1</v>
      </c>
      <c r="Z338" s="52">
        <f t="shared" si="25"/>
        <v>14468</v>
      </c>
    </row>
    <row r="339" spans="1:26" ht="45" x14ac:dyDescent="0.2">
      <c r="A339" s="140">
        <v>2</v>
      </c>
      <c r="B339" s="140">
        <v>4815003</v>
      </c>
      <c r="C339" s="144" t="s">
        <v>492</v>
      </c>
      <c r="D339" s="145" t="s">
        <v>493</v>
      </c>
      <c r="E339" s="92" t="s">
        <v>52</v>
      </c>
      <c r="F339" s="92">
        <v>1</v>
      </c>
      <c r="G339" s="140">
        <v>42121600</v>
      </c>
      <c r="H339" s="141">
        <v>3960</v>
      </c>
      <c r="I339" s="49">
        <f t="shared" si="23"/>
        <v>4024</v>
      </c>
      <c r="J339" s="50">
        <v>5720</v>
      </c>
      <c r="K339" s="51">
        <v>0</v>
      </c>
      <c r="L339" s="8">
        <f>J339+K339</f>
        <v>5720</v>
      </c>
      <c r="M339" s="8">
        <v>4400</v>
      </c>
      <c r="N339" s="9">
        <v>0</v>
      </c>
      <c r="O339" s="8">
        <f>M339+N339</f>
        <v>4400</v>
      </c>
      <c r="P339" s="8">
        <v>5280</v>
      </c>
      <c r="Q339" s="9">
        <v>0</v>
      </c>
      <c r="R339" s="10">
        <f>P339+Q339</f>
        <v>5280</v>
      </c>
      <c r="S339" s="52">
        <f>ROUND(MIN(I339,L339,R339,O339),0)</f>
        <v>4024</v>
      </c>
      <c r="T339" s="52">
        <f>ROUND(AVERAGE(I339,L339,R339,O339),0)</f>
        <v>4856</v>
      </c>
      <c r="U339" s="52">
        <f>ROUND(GEOMEAN(I339,L339,R339,O339),0)</f>
        <v>4809</v>
      </c>
      <c r="V339" s="52">
        <f>ROUND(STDEVA(I339,L339,R339,O339),0)</f>
        <v>780</v>
      </c>
      <c r="W339" s="53">
        <f t="shared" si="24"/>
        <v>0.16323559991682263</v>
      </c>
      <c r="X339" s="54" t="s">
        <v>31</v>
      </c>
      <c r="Y339" s="55">
        <v>1</v>
      </c>
      <c r="Z339" s="52">
        <f t="shared" si="25"/>
        <v>4809</v>
      </c>
    </row>
    <row r="340" spans="1:26" ht="67.5" x14ac:dyDescent="0.2">
      <c r="A340" s="140">
        <v>3</v>
      </c>
      <c r="B340" s="140">
        <v>4815005</v>
      </c>
      <c r="C340" s="144" t="s">
        <v>494</v>
      </c>
      <c r="D340" s="145" t="s">
        <v>495</v>
      </c>
      <c r="E340" s="92" t="s">
        <v>189</v>
      </c>
      <c r="F340" s="92">
        <v>1</v>
      </c>
      <c r="G340" s="140">
        <v>42121600</v>
      </c>
      <c r="H340" s="141">
        <v>847.41</v>
      </c>
      <c r="I340" s="49">
        <f t="shared" si="23"/>
        <v>861</v>
      </c>
      <c r="J340" s="50">
        <v>61100</v>
      </c>
      <c r="K340" s="51">
        <v>0</v>
      </c>
      <c r="L340" s="8">
        <f>J340+K340</f>
        <v>61100</v>
      </c>
      <c r="M340" s="8">
        <v>47000</v>
      </c>
      <c r="N340" s="9">
        <v>0</v>
      </c>
      <c r="O340" s="8">
        <f>M340+N340</f>
        <v>47000</v>
      </c>
      <c r="P340" s="8">
        <v>56400</v>
      </c>
      <c r="Q340" s="9">
        <v>0</v>
      </c>
      <c r="R340" s="10">
        <f>P340+Q340</f>
        <v>56400</v>
      </c>
      <c r="S340" s="52">
        <f>ROUND(MIN(I340,L340,R340,O340),0)</f>
        <v>861</v>
      </c>
      <c r="T340" s="52">
        <f>ROUND(AVERAGE(I340,L340,R340,O340),0)</f>
        <v>41340</v>
      </c>
      <c r="U340" s="52">
        <f>ROUND(GEOMEAN(I340,L340,R340,O340),0)</f>
        <v>19324</v>
      </c>
      <c r="V340" s="52">
        <f>ROUND(STDEVA(I340,L340,R340,O340),0)</f>
        <v>27615</v>
      </c>
      <c r="W340" s="53">
        <f t="shared" si="24"/>
        <v>0.9554440074518733</v>
      </c>
      <c r="X340" s="54" t="s">
        <v>31</v>
      </c>
      <c r="Y340" s="55">
        <v>1</v>
      </c>
      <c r="Z340" s="52">
        <f t="shared" si="25"/>
        <v>19324</v>
      </c>
    </row>
    <row r="341" spans="1:26" ht="67.5" x14ac:dyDescent="0.2">
      <c r="A341" s="140">
        <v>4</v>
      </c>
      <c r="B341" s="140">
        <v>4815005</v>
      </c>
      <c r="C341" s="144" t="s">
        <v>496</v>
      </c>
      <c r="D341" s="145" t="s">
        <v>497</v>
      </c>
      <c r="E341" s="92" t="s">
        <v>189</v>
      </c>
      <c r="F341" s="92">
        <v>1</v>
      </c>
      <c r="G341" s="140">
        <v>42121600</v>
      </c>
      <c r="H341" s="141">
        <v>675.84</v>
      </c>
      <c r="I341" s="49">
        <f t="shared" si="23"/>
        <v>687</v>
      </c>
      <c r="J341" s="50">
        <v>58500</v>
      </c>
      <c r="K341" s="51">
        <v>0</v>
      </c>
      <c r="L341" s="8">
        <f>J341+K341</f>
        <v>58500</v>
      </c>
      <c r="M341" s="8">
        <v>45000</v>
      </c>
      <c r="N341" s="9">
        <v>0</v>
      </c>
      <c r="O341" s="8">
        <f>M341+N341</f>
        <v>45000</v>
      </c>
      <c r="P341" s="8">
        <v>54000</v>
      </c>
      <c r="Q341" s="9">
        <v>0</v>
      </c>
      <c r="R341" s="10">
        <f>P341+Q341</f>
        <v>54000</v>
      </c>
      <c r="S341" s="52">
        <f>ROUND(MIN(I341,L341,R341,O341),0)</f>
        <v>687</v>
      </c>
      <c r="T341" s="52">
        <f>ROUND(AVERAGE(I341,L341,R341,O341),0)</f>
        <v>39547</v>
      </c>
      <c r="U341" s="52">
        <f>ROUND(GEOMEAN(I341,L341,R341,O341),0)</f>
        <v>17678</v>
      </c>
      <c r="V341" s="52">
        <f>ROUND(STDEVA(I341,L341,R341,O341),0)</f>
        <v>26507</v>
      </c>
      <c r="W341" s="53">
        <f t="shared" si="24"/>
        <v>0.96113813779839352</v>
      </c>
      <c r="X341" s="54" t="s">
        <v>31</v>
      </c>
      <c r="Y341" s="55">
        <v>1</v>
      </c>
      <c r="Z341" s="52">
        <f t="shared" si="25"/>
        <v>17678</v>
      </c>
    </row>
    <row r="342" spans="1:26" ht="56.25" x14ac:dyDescent="0.2">
      <c r="A342" s="140">
        <v>5</v>
      </c>
      <c r="B342" s="140">
        <v>4815007</v>
      </c>
      <c r="C342" s="144" t="s">
        <v>498</v>
      </c>
      <c r="D342" s="145" t="s">
        <v>499</v>
      </c>
      <c r="E342" s="92" t="s">
        <v>189</v>
      </c>
      <c r="F342" s="92">
        <v>1</v>
      </c>
      <c r="G342" s="140">
        <v>42121600</v>
      </c>
      <c r="H342" s="141">
        <v>7362.03</v>
      </c>
      <c r="I342" s="49">
        <f t="shared" si="23"/>
        <v>7481</v>
      </c>
      <c r="J342" s="50">
        <v>7800</v>
      </c>
      <c r="K342" s="51">
        <v>0</v>
      </c>
      <c r="L342" s="8">
        <f>J342+K342</f>
        <v>7800</v>
      </c>
      <c r="M342" s="8">
        <v>6000</v>
      </c>
      <c r="N342" s="9">
        <v>0</v>
      </c>
      <c r="O342" s="8">
        <f>M342+N342</f>
        <v>6000</v>
      </c>
      <c r="P342" s="8">
        <v>7200</v>
      </c>
      <c r="Q342" s="9">
        <v>0</v>
      </c>
      <c r="R342" s="10">
        <f>P342+Q342</f>
        <v>7200</v>
      </c>
      <c r="S342" s="52">
        <f>ROUND(MIN(I342,L342,R342,O342),0)</f>
        <v>6000</v>
      </c>
      <c r="T342" s="52">
        <f>ROUND(AVERAGE(I342,L342,R342,O342),0)</f>
        <v>7120</v>
      </c>
      <c r="U342" s="52">
        <f>ROUND(GEOMEAN(I342,L342,R342,O342),0)</f>
        <v>7086</v>
      </c>
      <c r="V342" s="52">
        <f>ROUND(STDEVA(I342,L342,R342,O342),0)</f>
        <v>786</v>
      </c>
      <c r="W342" s="53">
        <f t="shared" si="24"/>
        <v>0.15325994919559696</v>
      </c>
      <c r="X342" s="54" t="s">
        <v>31</v>
      </c>
      <c r="Y342" s="55">
        <v>1</v>
      </c>
      <c r="Z342" s="52">
        <f t="shared" si="25"/>
        <v>7086</v>
      </c>
    </row>
    <row r="343" spans="1:26" x14ac:dyDescent="0.2">
      <c r="A343" s="3" t="s">
        <v>500</v>
      </c>
      <c r="B343" s="3"/>
      <c r="C343" s="3"/>
      <c r="D343" s="3"/>
      <c r="E343" s="3"/>
      <c r="F343" s="3"/>
      <c r="G343" s="79"/>
      <c r="H343" s="6"/>
      <c r="I343" s="49"/>
      <c r="J343" s="6"/>
      <c r="K343" s="7"/>
      <c r="L343" s="8"/>
      <c r="M343" s="8"/>
      <c r="N343" s="9"/>
      <c r="O343" s="8"/>
      <c r="P343" s="8"/>
      <c r="Q343" s="9"/>
      <c r="R343" s="10"/>
      <c r="S343" s="52"/>
      <c r="T343" s="52"/>
      <c r="U343" s="52"/>
      <c r="V343" s="52"/>
      <c r="W343" s="53"/>
      <c r="X343" s="54"/>
      <c r="Y343" s="55"/>
      <c r="Z343" s="52"/>
    </row>
    <row r="344" spans="1:26" x14ac:dyDescent="0.2">
      <c r="A344" s="13" t="s">
        <v>2</v>
      </c>
      <c r="B344" s="13"/>
      <c r="C344" s="13"/>
      <c r="D344" s="13"/>
      <c r="E344" s="14" t="s">
        <v>3</v>
      </c>
      <c r="F344" s="15"/>
      <c r="G344" s="15"/>
      <c r="H344" s="16"/>
      <c r="I344" s="49"/>
      <c r="J344" s="16"/>
      <c r="K344" s="17"/>
      <c r="L344" s="8"/>
      <c r="M344" s="8"/>
      <c r="N344" s="9"/>
      <c r="O344" s="8"/>
      <c r="P344" s="8"/>
      <c r="Q344" s="9"/>
      <c r="R344" s="10"/>
      <c r="S344" s="52"/>
      <c r="T344" s="52"/>
      <c r="U344" s="52"/>
      <c r="V344" s="52"/>
      <c r="W344" s="53"/>
      <c r="X344" s="54"/>
      <c r="Y344" s="55"/>
      <c r="Z344" s="52"/>
    </row>
    <row r="345" spans="1:26" ht="22.5" x14ac:dyDescent="0.2">
      <c r="A345" s="143" t="s">
        <v>4</v>
      </c>
      <c r="B345" s="143"/>
      <c r="C345" s="143"/>
      <c r="D345" s="143"/>
      <c r="E345" s="149" t="s">
        <v>5</v>
      </c>
      <c r="F345" s="150"/>
      <c r="G345" s="150"/>
      <c r="H345" s="151"/>
      <c r="I345" s="49"/>
      <c r="J345" s="151"/>
      <c r="K345" s="152"/>
      <c r="L345" s="8"/>
      <c r="M345" s="8"/>
      <c r="N345" s="9"/>
      <c r="O345" s="8"/>
      <c r="P345" s="8"/>
      <c r="Q345" s="9"/>
      <c r="R345" s="10"/>
      <c r="S345" s="52"/>
      <c r="T345" s="52"/>
      <c r="U345" s="52"/>
      <c r="V345" s="52"/>
      <c r="W345" s="53"/>
      <c r="X345" s="54"/>
      <c r="Y345" s="31" t="s">
        <v>10</v>
      </c>
      <c r="Z345" s="32"/>
    </row>
    <row r="346" spans="1:26" ht="56.25" x14ac:dyDescent="0.2">
      <c r="A346" s="33" t="s">
        <v>11</v>
      </c>
      <c r="B346" s="34" t="s">
        <v>12</v>
      </c>
      <c r="C346" s="59" t="s">
        <v>42</v>
      </c>
      <c r="D346" s="59"/>
      <c r="E346" s="34" t="s">
        <v>14</v>
      </c>
      <c r="F346" s="14" t="s">
        <v>15</v>
      </c>
      <c r="G346" s="14" t="s">
        <v>16</v>
      </c>
      <c r="H346" s="36"/>
      <c r="I346" s="49"/>
      <c r="J346" s="36"/>
      <c r="K346" s="60"/>
      <c r="L346" s="8"/>
      <c r="M346" s="8"/>
      <c r="N346" s="9"/>
      <c r="O346" s="8"/>
      <c r="P346" s="8"/>
      <c r="Q346" s="9"/>
      <c r="R346" s="10"/>
      <c r="S346" s="52"/>
      <c r="T346" s="52"/>
      <c r="U346" s="52"/>
      <c r="V346" s="52"/>
      <c r="W346" s="53"/>
      <c r="X346" s="54"/>
      <c r="Y346" s="42" t="s">
        <v>26</v>
      </c>
      <c r="Z346" s="43" t="s">
        <v>27</v>
      </c>
    </row>
    <row r="347" spans="1:26" ht="67.5" x14ac:dyDescent="0.2">
      <c r="A347" s="44">
        <v>1</v>
      </c>
      <c r="B347" s="44">
        <v>2331101</v>
      </c>
      <c r="C347" s="44" t="s">
        <v>28</v>
      </c>
      <c r="D347" s="62" t="s">
        <v>29</v>
      </c>
      <c r="E347" s="44" t="s">
        <v>30</v>
      </c>
      <c r="F347" s="46">
        <v>1</v>
      </c>
      <c r="G347" s="47">
        <v>10121801</v>
      </c>
      <c r="H347" s="48">
        <v>198509.34</v>
      </c>
      <c r="I347" s="49">
        <f t="shared" si="23"/>
        <v>201705</v>
      </c>
      <c r="J347" s="50">
        <v>286650</v>
      </c>
      <c r="K347" s="51">
        <v>0</v>
      </c>
      <c r="L347" s="8">
        <f>J347+K347</f>
        <v>286650</v>
      </c>
      <c r="M347" s="8">
        <v>210000</v>
      </c>
      <c r="N347" s="8">
        <f>M347*5%</f>
        <v>10500</v>
      </c>
      <c r="O347" s="8">
        <f>M347+N347</f>
        <v>220500</v>
      </c>
      <c r="P347" s="8">
        <v>264600</v>
      </c>
      <c r="Q347" s="9">
        <v>0</v>
      </c>
      <c r="R347" s="10">
        <f>P347+Q347</f>
        <v>264600</v>
      </c>
      <c r="S347" s="52">
        <f>ROUND(MIN(I347,L347,R347,O347),0)</f>
        <v>201705</v>
      </c>
      <c r="T347" s="52">
        <f>ROUND(AVERAGE(I347,L347,R347,O347),0)</f>
        <v>243364</v>
      </c>
      <c r="U347" s="52">
        <f>ROUND(GEOMEAN(I347,L347,R347,O347),0)</f>
        <v>241000</v>
      </c>
      <c r="V347" s="52">
        <f>ROUND(STDEVA(I347,L347,R347,O347),0)</f>
        <v>39085</v>
      </c>
      <c r="W347" s="53">
        <f t="shared" si="24"/>
        <v>0.16304979253112034</v>
      </c>
      <c r="X347" s="54" t="s">
        <v>31</v>
      </c>
      <c r="Y347" s="55">
        <v>1</v>
      </c>
      <c r="Z347" s="52">
        <f t="shared" si="25"/>
        <v>241000</v>
      </c>
    </row>
    <row r="348" spans="1:26" ht="67.5" x14ac:dyDescent="0.2">
      <c r="A348" s="44">
        <v>2</v>
      </c>
      <c r="B348" s="44">
        <v>2331101</v>
      </c>
      <c r="C348" s="44" t="s">
        <v>28</v>
      </c>
      <c r="D348" s="62" t="s">
        <v>32</v>
      </c>
      <c r="E348" s="44" t="s">
        <v>33</v>
      </c>
      <c r="F348" s="46">
        <v>1</v>
      </c>
      <c r="G348" s="47">
        <v>10121801</v>
      </c>
      <c r="H348" s="48">
        <v>49627.33</v>
      </c>
      <c r="I348" s="49">
        <f t="shared" si="23"/>
        <v>50426</v>
      </c>
      <c r="J348" s="50">
        <v>70980</v>
      </c>
      <c r="K348" s="51">
        <v>0</v>
      </c>
      <c r="L348" s="8">
        <f>J348+K348</f>
        <v>70980</v>
      </c>
      <c r="M348" s="8">
        <v>52000</v>
      </c>
      <c r="N348" s="8">
        <f t="shared" ref="N348:N353" si="26">M348*5%</f>
        <v>2600</v>
      </c>
      <c r="O348" s="8">
        <f>M348+N348</f>
        <v>54600</v>
      </c>
      <c r="P348" s="8">
        <v>65520</v>
      </c>
      <c r="Q348" s="9">
        <v>0</v>
      </c>
      <c r="R348" s="10">
        <f>P348+Q348</f>
        <v>65520</v>
      </c>
      <c r="S348" s="52">
        <f>ROUND(MIN(I348,L348,R348,O348),0)</f>
        <v>50426</v>
      </c>
      <c r="T348" s="52">
        <f>ROUND(AVERAGE(I348,L348,R348,O348),0)</f>
        <v>60382</v>
      </c>
      <c r="U348" s="52">
        <f>ROUND(GEOMEAN(I348,L348,R348,O348),0)</f>
        <v>59819</v>
      </c>
      <c r="V348" s="52">
        <f>ROUND(STDEVA(I348,L348,R348,O348),0)</f>
        <v>9509</v>
      </c>
      <c r="W348" s="53">
        <f t="shared" si="24"/>
        <v>0.1570236881258463</v>
      </c>
      <c r="X348" s="54" t="s">
        <v>31</v>
      </c>
      <c r="Y348" s="55">
        <v>1</v>
      </c>
      <c r="Z348" s="52">
        <f t="shared" si="25"/>
        <v>59819</v>
      </c>
    </row>
    <row r="349" spans="1:26" ht="67.5" x14ac:dyDescent="0.2">
      <c r="A349" s="44">
        <v>3</v>
      </c>
      <c r="B349" s="44">
        <v>2331101</v>
      </c>
      <c r="C349" s="44" t="s">
        <v>28</v>
      </c>
      <c r="D349" s="62" t="s">
        <v>34</v>
      </c>
      <c r="E349" s="44" t="s">
        <v>30</v>
      </c>
      <c r="F349" s="46">
        <v>1</v>
      </c>
      <c r="G349" s="47">
        <v>10121801</v>
      </c>
      <c r="H349" s="48">
        <v>198509.34</v>
      </c>
      <c r="I349" s="49">
        <f t="shared" si="23"/>
        <v>201705</v>
      </c>
      <c r="J349" s="50">
        <v>286650</v>
      </c>
      <c r="K349" s="51">
        <v>0</v>
      </c>
      <c r="L349" s="8">
        <f>J349+K349</f>
        <v>286650</v>
      </c>
      <c r="M349" s="8">
        <v>210000</v>
      </c>
      <c r="N349" s="8">
        <f t="shared" si="26"/>
        <v>10500</v>
      </c>
      <c r="O349" s="8">
        <f>M349+N349</f>
        <v>220500</v>
      </c>
      <c r="P349" s="8">
        <v>264600</v>
      </c>
      <c r="Q349" s="9">
        <v>0</v>
      </c>
      <c r="R349" s="10">
        <f>P349+Q349</f>
        <v>264600</v>
      </c>
      <c r="S349" s="52">
        <f>ROUND(MIN(I349,L349,R349,O349),0)</f>
        <v>201705</v>
      </c>
      <c r="T349" s="52">
        <f>ROUND(AVERAGE(I349,L349,R349,O349),0)</f>
        <v>243364</v>
      </c>
      <c r="U349" s="52">
        <f>ROUND(GEOMEAN(I349,L349,R349,O349),0)</f>
        <v>241000</v>
      </c>
      <c r="V349" s="52">
        <f>ROUND(STDEVA(I349,L349,R349,O349),0)</f>
        <v>39085</v>
      </c>
      <c r="W349" s="53">
        <f t="shared" si="24"/>
        <v>0.16304979253112034</v>
      </c>
      <c r="X349" s="54" t="s">
        <v>31</v>
      </c>
      <c r="Y349" s="55">
        <v>1</v>
      </c>
      <c r="Z349" s="52">
        <f t="shared" si="25"/>
        <v>241000</v>
      </c>
    </row>
    <row r="350" spans="1:26" ht="67.5" x14ac:dyDescent="0.2">
      <c r="A350" s="44">
        <v>4</v>
      </c>
      <c r="B350" s="44">
        <v>2331101</v>
      </c>
      <c r="C350" s="44" t="s">
        <v>28</v>
      </c>
      <c r="D350" s="62" t="s">
        <v>35</v>
      </c>
      <c r="E350" s="44" t="s">
        <v>30</v>
      </c>
      <c r="F350" s="46">
        <v>1</v>
      </c>
      <c r="G350" s="47">
        <v>10121801</v>
      </c>
      <c r="H350" s="48">
        <v>89329.2</v>
      </c>
      <c r="I350" s="49">
        <f t="shared" si="23"/>
        <v>90767</v>
      </c>
      <c r="J350" s="50">
        <v>126945</v>
      </c>
      <c r="K350" s="51">
        <v>0</v>
      </c>
      <c r="L350" s="8">
        <f>J350+K350</f>
        <v>126945</v>
      </c>
      <c r="M350" s="8">
        <v>93000</v>
      </c>
      <c r="N350" s="8">
        <f t="shared" si="26"/>
        <v>4650</v>
      </c>
      <c r="O350" s="8">
        <f>M350+N350</f>
        <v>97650</v>
      </c>
      <c r="P350" s="8">
        <v>117180</v>
      </c>
      <c r="Q350" s="9">
        <v>0</v>
      </c>
      <c r="R350" s="10">
        <f>P350+Q350</f>
        <v>117180</v>
      </c>
      <c r="S350" s="52">
        <f>ROUND(MIN(I350,L350,R350,O350),0)</f>
        <v>90767</v>
      </c>
      <c r="T350" s="52">
        <f>ROUND(AVERAGE(I350,L350,R350,O350),0)</f>
        <v>108136</v>
      </c>
      <c r="U350" s="52">
        <f>ROUND(GEOMEAN(I350,L350,R350,O350),0)</f>
        <v>107156</v>
      </c>
      <c r="V350" s="52">
        <f>ROUND(STDEVA(I350,L350,R350,O350),0)</f>
        <v>16805</v>
      </c>
      <c r="W350" s="53">
        <f t="shared" si="24"/>
        <v>0.152945238717384</v>
      </c>
      <c r="X350" s="54" t="s">
        <v>31</v>
      </c>
      <c r="Y350" s="55">
        <v>1</v>
      </c>
      <c r="Z350" s="52">
        <f t="shared" si="25"/>
        <v>107156</v>
      </c>
    </row>
    <row r="351" spans="1:26" ht="67.5" x14ac:dyDescent="0.2">
      <c r="A351" s="44">
        <v>5</v>
      </c>
      <c r="B351" s="44">
        <v>2331101</v>
      </c>
      <c r="C351" s="44" t="s">
        <v>28</v>
      </c>
      <c r="D351" s="62" t="s">
        <v>36</v>
      </c>
      <c r="E351" s="44" t="s">
        <v>33</v>
      </c>
      <c r="F351" s="46">
        <v>1</v>
      </c>
      <c r="G351" s="47">
        <v>10121801</v>
      </c>
      <c r="H351" s="48">
        <v>10918.02</v>
      </c>
      <c r="I351" s="49">
        <f t="shared" si="23"/>
        <v>11094</v>
      </c>
      <c r="J351" s="50">
        <v>17745</v>
      </c>
      <c r="K351" s="51">
        <v>0</v>
      </c>
      <c r="L351" s="8">
        <f>J351+K351</f>
        <v>17745</v>
      </c>
      <c r="M351" s="8">
        <v>13000</v>
      </c>
      <c r="N351" s="8">
        <f t="shared" si="26"/>
        <v>650</v>
      </c>
      <c r="O351" s="8">
        <f>M351+N351</f>
        <v>13650</v>
      </c>
      <c r="P351" s="8">
        <v>16380</v>
      </c>
      <c r="Q351" s="9">
        <v>0</v>
      </c>
      <c r="R351" s="10">
        <f>P351+Q351</f>
        <v>16380</v>
      </c>
      <c r="S351" s="52">
        <f>ROUND(MIN(I351,L351,R351,O351),0)</f>
        <v>11094</v>
      </c>
      <c r="T351" s="52">
        <f>ROUND(AVERAGE(I351,L351,R351,O351),0)</f>
        <v>14717</v>
      </c>
      <c r="U351" s="52">
        <f>ROUND(GEOMEAN(I351,L351,R351,O351),0)</f>
        <v>14484</v>
      </c>
      <c r="V351" s="52">
        <f>ROUND(STDEVA(I351,L351,R351,O351),0)</f>
        <v>2955</v>
      </c>
      <c r="W351" s="53">
        <f t="shared" si="24"/>
        <v>0.23405136702568352</v>
      </c>
      <c r="X351" s="54" t="s">
        <v>31</v>
      </c>
      <c r="Y351" s="55">
        <v>1</v>
      </c>
      <c r="Z351" s="52">
        <f t="shared" si="25"/>
        <v>14484</v>
      </c>
    </row>
    <row r="352" spans="1:26" ht="67.5" x14ac:dyDescent="0.2">
      <c r="A352" s="44">
        <v>6</v>
      </c>
      <c r="B352" s="44">
        <v>2331101</v>
      </c>
      <c r="C352" s="44" t="s">
        <v>28</v>
      </c>
      <c r="D352" s="62" t="s">
        <v>37</v>
      </c>
      <c r="E352" s="44" t="s">
        <v>33</v>
      </c>
      <c r="F352" s="46">
        <v>1</v>
      </c>
      <c r="G352" s="47">
        <v>10121801</v>
      </c>
      <c r="H352" s="48">
        <v>10918.02</v>
      </c>
      <c r="I352" s="49">
        <f t="shared" si="23"/>
        <v>11094</v>
      </c>
      <c r="J352" s="50">
        <v>16380</v>
      </c>
      <c r="K352" s="51">
        <v>0</v>
      </c>
      <c r="L352" s="8">
        <f>J352+K352</f>
        <v>16380</v>
      </c>
      <c r="M352" s="8">
        <v>12000</v>
      </c>
      <c r="N352" s="8">
        <f t="shared" si="26"/>
        <v>600</v>
      </c>
      <c r="O352" s="8">
        <f>M352+N352</f>
        <v>12600</v>
      </c>
      <c r="P352" s="8">
        <v>15120</v>
      </c>
      <c r="Q352" s="9">
        <v>0</v>
      </c>
      <c r="R352" s="10">
        <f>P352+Q352</f>
        <v>15120</v>
      </c>
      <c r="S352" s="52">
        <f>ROUND(MIN(I352,L352,R352,O352),0)</f>
        <v>11094</v>
      </c>
      <c r="T352" s="52">
        <f>ROUND(AVERAGE(I352,L352,R352,O352),0)</f>
        <v>13799</v>
      </c>
      <c r="U352" s="52">
        <f>ROUND(GEOMEAN(I352,L352,R352,O352),0)</f>
        <v>13641</v>
      </c>
      <c r="V352" s="52">
        <f>ROUND(STDEVA(I352,L352,R352,O352),0)</f>
        <v>2392</v>
      </c>
      <c r="W352" s="53">
        <f t="shared" si="24"/>
        <v>0.18671651638442929</v>
      </c>
      <c r="X352" s="54" t="s">
        <v>31</v>
      </c>
      <c r="Y352" s="55">
        <v>1</v>
      </c>
      <c r="Z352" s="52">
        <f t="shared" si="25"/>
        <v>13641</v>
      </c>
    </row>
    <row r="353" spans="1:26" ht="56.25" x14ac:dyDescent="0.2">
      <c r="A353" s="44">
        <v>7</v>
      </c>
      <c r="B353" s="44">
        <v>2331101</v>
      </c>
      <c r="C353" s="44" t="s">
        <v>28</v>
      </c>
      <c r="D353" s="62" t="s">
        <v>38</v>
      </c>
      <c r="E353" s="44" t="s">
        <v>33</v>
      </c>
      <c r="F353" s="46">
        <v>1</v>
      </c>
      <c r="G353" s="47">
        <v>10121801</v>
      </c>
      <c r="H353" s="48">
        <v>10395</v>
      </c>
      <c r="I353" s="49">
        <f t="shared" si="23"/>
        <v>10562</v>
      </c>
      <c r="J353" s="50">
        <v>17745</v>
      </c>
      <c r="K353" s="51">
        <v>0</v>
      </c>
      <c r="L353" s="8">
        <f>J353+K353</f>
        <v>17745</v>
      </c>
      <c r="M353" s="8">
        <v>13000</v>
      </c>
      <c r="N353" s="8">
        <f t="shared" si="26"/>
        <v>650</v>
      </c>
      <c r="O353" s="8">
        <f>M353+N353</f>
        <v>13650</v>
      </c>
      <c r="P353" s="8">
        <v>16380</v>
      </c>
      <c r="Q353" s="9">
        <v>0</v>
      </c>
      <c r="R353" s="10">
        <f>P353+Q353</f>
        <v>16380</v>
      </c>
      <c r="S353" s="52">
        <f>ROUND(MIN(I353,L353,R353,O353),0)</f>
        <v>10562</v>
      </c>
      <c r="T353" s="52">
        <f>ROUND(AVERAGE(I353,L353,R353,O353),0)</f>
        <v>14584</v>
      </c>
      <c r="U353" s="52">
        <f>ROUND(GEOMEAN(I353,L353,R353,O353),0)</f>
        <v>14308</v>
      </c>
      <c r="V353" s="52">
        <f>ROUND(STDEVA(I353,L353,R353,O353),0)</f>
        <v>3176</v>
      </c>
      <c r="W353" s="53">
        <f t="shared" si="24"/>
        <v>0.26181157394464633</v>
      </c>
      <c r="X353" s="54" t="s">
        <v>31</v>
      </c>
      <c r="Y353" s="55">
        <v>1</v>
      </c>
      <c r="Z353" s="52">
        <f t="shared" si="25"/>
        <v>14308</v>
      </c>
    </row>
    <row r="354" spans="1:26" x14ac:dyDescent="0.2">
      <c r="A354" s="3" t="s">
        <v>501</v>
      </c>
      <c r="B354" s="3"/>
      <c r="C354" s="3"/>
      <c r="D354" s="3"/>
      <c r="E354" s="3"/>
      <c r="F354" s="3"/>
      <c r="G354" s="79"/>
      <c r="H354" s="6"/>
      <c r="I354" s="49"/>
      <c r="J354" s="6"/>
      <c r="K354" s="7"/>
      <c r="L354" s="8"/>
      <c r="M354" s="8"/>
      <c r="N354" s="9"/>
      <c r="O354" s="8"/>
      <c r="P354" s="8"/>
      <c r="Q354" s="9"/>
      <c r="R354" s="10"/>
      <c r="S354" s="52"/>
      <c r="T354" s="52"/>
      <c r="U354" s="52"/>
      <c r="V354" s="52"/>
      <c r="W354" s="53"/>
      <c r="X354" s="54"/>
      <c r="Y354" s="55"/>
      <c r="Z354" s="52"/>
    </row>
    <row r="355" spans="1:26" x14ac:dyDescent="0.2">
      <c r="A355" s="13" t="s">
        <v>2</v>
      </c>
      <c r="B355" s="13"/>
      <c r="C355" s="13"/>
      <c r="D355" s="13"/>
      <c r="E355" s="14" t="s">
        <v>3</v>
      </c>
      <c r="F355" s="15"/>
      <c r="G355" s="15"/>
      <c r="H355" s="16"/>
      <c r="I355" s="49"/>
      <c r="J355" s="16"/>
      <c r="K355" s="17"/>
      <c r="L355" s="8"/>
      <c r="M355" s="8"/>
      <c r="N355" s="9"/>
      <c r="O355" s="8"/>
      <c r="P355" s="8"/>
      <c r="Q355" s="9"/>
      <c r="R355" s="10"/>
      <c r="S355" s="52"/>
      <c r="T355" s="52"/>
      <c r="U355" s="52"/>
      <c r="V355" s="52"/>
      <c r="W355" s="53"/>
      <c r="X355" s="54"/>
      <c r="Y355" s="55"/>
      <c r="Z355" s="52"/>
    </row>
    <row r="356" spans="1:26" ht="22.5" x14ac:dyDescent="0.2">
      <c r="A356" s="99" t="s">
        <v>40</v>
      </c>
      <c r="B356" s="99"/>
      <c r="C356" s="99"/>
      <c r="D356" s="99"/>
      <c r="E356" s="153" t="s">
        <v>41</v>
      </c>
      <c r="F356" s="154"/>
      <c r="G356" s="154"/>
      <c r="H356" s="151"/>
      <c r="I356" s="49"/>
      <c r="J356" s="151"/>
      <c r="K356" s="152"/>
      <c r="L356" s="8"/>
      <c r="M356" s="8"/>
      <c r="N356" s="9"/>
      <c r="O356" s="8"/>
      <c r="P356" s="8"/>
      <c r="Q356" s="9"/>
      <c r="R356" s="10"/>
      <c r="S356" s="52"/>
      <c r="T356" s="52"/>
      <c r="U356" s="52"/>
      <c r="V356" s="52"/>
      <c r="W356" s="53"/>
      <c r="X356" s="54"/>
      <c r="Y356" s="31" t="s">
        <v>10</v>
      </c>
      <c r="Z356" s="32"/>
    </row>
    <row r="357" spans="1:26" ht="56.25" x14ac:dyDescent="0.2">
      <c r="A357" s="33" t="s">
        <v>11</v>
      </c>
      <c r="B357" s="34" t="s">
        <v>12</v>
      </c>
      <c r="C357" s="59" t="s">
        <v>42</v>
      </c>
      <c r="D357" s="59"/>
      <c r="E357" s="34" t="s">
        <v>14</v>
      </c>
      <c r="F357" s="14" t="s">
        <v>15</v>
      </c>
      <c r="G357" s="14" t="s">
        <v>16</v>
      </c>
      <c r="H357" s="36"/>
      <c r="I357" s="49"/>
      <c r="J357" s="36"/>
      <c r="K357" s="60"/>
      <c r="L357" s="8"/>
      <c r="M357" s="8"/>
      <c r="N357" s="9"/>
      <c r="O357" s="8"/>
      <c r="P357" s="8"/>
      <c r="Q357" s="9"/>
      <c r="R357" s="10"/>
      <c r="S357" s="52"/>
      <c r="T357" s="52"/>
      <c r="U357" s="52"/>
      <c r="V357" s="52"/>
      <c r="W357" s="53"/>
      <c r="X357" s="54"/>
      <c r="Y357" s="42" t="s">
        <v>26</v>
      </c>
      <c r="Z357" s="43" t="s">
        <v>27</v>
      </c>
    </row>
    <row r="358" spans="1:26" ht="303.75" x14ac:dyDescent="0.2">
      <c r="A358" s="61">
        <v>1</v>
      </c>
      <c r="B358" s="61">
        <v>3527005</v>
      </c>
      <c r="C358" s="61" t="s">
        <v>43</v>
      </c>
      <c r="D358" s="155" t="s">
        <v>502</v>
      </c>
      <c r="E358" s="63" t="s">
        <v>45</v>
      </c>
      <c r="F358" s="63">
        <v>1</v>
      </c>
      <c r="G358" s="61">
        <v>51201600</v>
      </c>
      <c r="H358" s="64">
        <v>59400</v>
      </c>
      <c r="I358" s="49">
        <f t="shared" si="23"/>
        <v>60356</v>
      </c>
      <c r="J358" s="50">
        <v>84500</v>
      </c>
      <c r="K358" s="51">
        <v>0</v>
      </c>
      <c r="L358" s="8">
        <f>J358+K358</f>
        <v>84500</v>
      </c>
      <c r="M358" s="8">
        <v>65000</v>
      </c>
      <c r="N358" s="9">
        <v>0</v>
      </c>
      <c r="O358" s="8">
        <f>M358+N358</f>
        <v>65000</v>
      </c>
      <c r="P358" s="8">
        <v>78000</v>
      </c>
      <c r="Q358" s="9">
        <v>0</v>
      </c>
      <c r="R358" s="10">
        <f>P358+Q358</f>
        <v>78000</v>
      </c>
      <c r="S358" s="52">
        <f>ROUND(MIN(I358,L358,R358,O358),0)</f>
        <v>60356</v>
      </c>
      <c r="T358" s="52">
        <f>ROUND(AVERAGE(I358,L358,R358,O358),0)</f>
        <v>71964</v>
      </c>
      <c r="U358" s="52">
        <f>ROUND(GEOMEAN(I358,L358,R358,O358),0)</f>
        <v>71309</v>
      </c>
      <c r="V358" s="52">
        <f>ROUND(STDEVA(I358,L358,R358,O358),0)</f>
        <v>11208</v>
      </c>
      <c r="W358" s="53">
        <f t="shared" si="24"/>
        <v>0.15359912493514144</v>
      </c>
      <c r="X358" s="54" t="s">
        <v>31</v>
      </c>
      <c r="Y358" s="55">
        <v>1</v>
      </c>
      <c r="Z358" s="52">
        <f t="shared" si="25"/>
        <v>71309</v>
      </c>
    </row>
    <row r="359" spans="1:26" ht="135" x14ac:dyDescent="0.2">
      <c r="A359" s="61">
        <v>2</v>
      </c>
      <c r="B359" s="61">
        <v>3526201</v>
      </c>
      <c r="C359" s="63" t="s">
        <v>46</v>
      </c>
      <c r="D359" s="155" t="s">
        <v>47</v>
      </c>
      <c r="E359" s="63" t="s">
        <v>45</v>
      </c>
      <c r="F359" s="63">
        <v>1</v>
      </c>
      <c r="G359" s="61">
        <v>51102700</v>
      </c>
      <c r="H359" s="64">
        <v>103950</v>
      </c>
      <c r="I359" s="49">
        <f t="shared" si="23"/>
        <v>105624</v>
      </c>
      <c r="J359" s="50">
        <v>149500</v>
      </c>
      <c r="K359" s="51">
        <v>0</v>
      </c>
      <c r="L359" s="8">
        <f>J359+K359</f>
        <v>149500</v>
      </c>
      <c r="M359" s="8">
        <v>115000</v>
      </c>
      <c r="N359" s="9">
        <v>0</v>
      </c>
      <c r="O359" s="8">
        <f>M359+N359</f>
        <v>115000</v>
      </c>
      <c r="P359" s="8">
        <v>138000</v>
      </c>
      <c r="Q359" s="9">
        <v>0</v>
      </c>
      <c r="R359" s="10">
        <f>P359+Q359</f>
        <v>138000</v>
      </c>
      <c r="S359" s="52">
        <f>ROUND(MIN(I359,L359,R359,O359),0)</f>
        <v>105624</v>
      </c>
      <c r="T359" s="52">
        <f>ROUND(AVERAGE(I359,L359,R359,O359),0)</f>
        <v>127031</v>
      </c>
      <c r="U359" s="52">
        <f>ROUND(GEOMEAN(I359,L359,R359,O359),0)</f>
        <v>125819</v>
      </c>
      <c r="V359" s="52">
        <f>ROUND(STDEVA(I359,L359,R359,O359),0)</f>
        <v>20233</v>
      </c>
      <c r="W359" s="53">
        <f t="shared" si="24"/>
        <v>0.16050834929541644</v>
      </c>
      <c r="X359" s="54" t="s">
        <v>31</v>
      </c>
      <c r="Y359" s="55">
        <v>1</v>
      </c>
      <c r="Z359" s="52">
        <f t="shared" si="25"/>
        <v>125819</v>
      </c>
    </row>
    <row r="360" spans="1:26" ht="191.25" x14ac:dyDescent="0.2">
      <c r="A360" s="61">
        <v>3</v>
      </c>
      <c r="B360" s="61">
        <v>3526201</v>
      </c>
      <c r="C360" s="63" t="s">
        <v>46</v>
      </c>
      <c r="D360" s="155" t="s">
        <v>48</v>
      </c>
      <c r="E360" s="63" t="s">
        <v>45</v>
      </c>
      <c r="F360" s="63">
        <v>1</v>
      </c>
      <c r="G360" s="61">
        <v>42121606</v>
      </c>
      <c r="H360" s="64">
        <v>31680</v>
      </c>
      <c r="I360" s="49">
        <f t="shared" si="23"/>
        <v>32190</v>
      </c>
      <c r="J360" s="50">
        <v>45500</v>
      </c>
      <c r="K360" s="51">
        <v>0</v>
      </c>
      <c r="L360" s="8">
        <f>J360+K360</f>
        <v>45500</v>
      </c>
      <c r="M360" s="8">
        <v>35000</v>
      </c>
      <c r="N360" s="9">
        <v>0</v>
      </c>
      <c r="O360" s="8">
        <f>M360+N360</f>
        <v>35000</v>
      </c>
      <c r="P360" s="8">
        <v>42000</v>
      </c>
      <c r="Q360" s="9">
        <v>0</v>
      </c>
      <c r="R360" s="10">
        <f>P360+Q360</f>
        <v>42000</v>
      </c>
      <c r="S360" s="52">
        <f>ROUND(MIN(I360,L360,R360,O360),0)</f>
        <v>32190</v>
      </c>
      <c r="T360" s="52">
        <f>ROUND(AVERAGE(I360,L360,R360,O360),0)</f>
        <v>38673</v>
      </c>
      <c r="U360" s="52">
        <f>ROUND(GEOMEAN(I360,L360,R360,O360),0)</f>
        <v>38306</v>
      </c>
      <c r="V360" s="52">
        <f>ROUND(STDEVA(I360,L360,R360,O360),0)</f>
        <v>6143</v>
      </c>
      <c r="W360" s="53">
        <f t="shared" si="24"/>
        <v>0.15966167180076229</v>
      </c>
      <c r="X360" s="54" t="s">
        <v>31</v>
      </c>
      <c r="Y360" s="55">
        <v>1</v>
      </c>
      <c r="Z360" s="52">
        <f t="shared" si="25"/>
        <v>38306</v>
      </c>
    </row>
    <row r="361" spans="1:26" ht="123.75" x14ac:dyDescent="0.2">
      <c r="A361" s="61">
        <v>4</v>
      </c>
      <c r="B361" s="61">
        <v>3526201</v>
      </c>
      <c r="C361" s="63" t="s">
        <v>46</v>
      </c>
      <c r="D361" s="155" t="s">
        <v>49</v>
      </c>
      <c r="E361" s="63" t="s">
        <v>45</v>
      </c>
      <c r="F361" s="63">
        <v>1</v>
      </c>
      <c r="G361" s="61">
        <v>42121606</v>
      </c>
      <c r="H361" s="64">
        <v>74250</v>
      </c>
      <c r="I361" s="49">
        <f t="shared" si="23"/>
        <v>75445</v>
      </c>
      <c r="J361" s="50">
        <v>131495</v>
      </c>
      <c r="K361" s="51">
        <v>0</v>
      </c>
      <c r="L361" s="8">
        <f>J361+K361</f>
        <v>131495</v>
      </c>
      <c r="M361" s="8">
        <v>85000</v>
      </c>
      <c r="N361" s="8">
        <f>M361*19%</f>
        <v>16150</v>
      </c>
      <c r="O361" s="8">
        <f>M361+N361</f>
        <v>101150</v>
      </c>
      <c r="P361" s="8">
        <v>121380</v>
      </c>
      <c r="Q361" s="9">
        <v>0</v>
      </c>
      <c r="R361" s="10">
        <f>P361+Q361</f>
        <v>121380</v>
      </c>
      <c r="S361" s="52">
        <f>ROUND(MIN(I361,L361,R361,O361),0)</f>
        <v>75445</v>
      </c>
      <c r="T361" s="52">
        <f>ROUND(AVERAGE(I361,L361,R361,O361),0)</f>
        <v>107368</v>
      </c>
      <c r="U361" s="52">
        <f>ROUND(GEOMEAN(I361,L361,R361,O361),0)</f>
        <v>105054</v>
      </c>
      <c r="V361" s="52">
        <f>ROUND(STDEVA(I361,L361,R361,O361),0)</f>
        <v>24740</v>
      </c>
      <c r="W361" s="53">
        <f t="shared" si="24"/>
        <v>0.28184552706227273</v>
      </c>
      <c r="X361" s="54" t="s">
        <v>31</v>
      </c>
      <c r="Y361" s="55">
        <v>1</v>
      </c>
      <c r="Z361" s="52">
        <f t="shared" si="25"/>
        <v>105054</v>
      </c>
    </row>
    <row r="362" spans="1:26" ht="191.25" x14ac:dyDescent="0.2">
      <c r="A362" s="61">
        <v>5</v>
      </c>
      <c r="B362" s="61">
        <v>3526201</v>
      </c>
      <c r="C362" s="63" t="s">
        <v>50</v>
      </c>
      <c r="D362" s="155" t="s">
        <v>51</v>
      </c>
      <c r="E362" s="63" t="s">
        <v>52</v>
      </c>
      <c r="F362" s="63">
        <v>1</v>
      </c>
      <c r="G362" s="61">
        <v>42121606</v>
      </c>
      <c r="H362" s="64">
        <v>31680</v>
      </c>
      <c r="I362" s="49">
        <f t="shared" si="23"/>
        <v>32190</v>
      </c>
      <c r="J362" s="50">
        <v>45500</v>
      </c>
      <c r="K362" s="51">
        <v>0</v>
      </c>
      <c r="L362" s="8">
        <f>J362+K362</f>
        <v>45500</v>
      </c>
      <c r="M362" s="8">
        <v>35000</v>
      </c>
      <c r="N362" s="9">
        <v>0</v>
      </c>
      <c r="O362" s="8">
        <f>M362+N362</f>
        <v>35000</v>
      </c>
      <c r="P362" s="8">
        <v>42000</v>
      </c>
      <c r="Q362" s="9">
        <v>0</v>
      </c>
      <c r="R362" s="10">
        <f>P362+Q362</f>
        <v>42000</v>
      </c>
      <c r="S362" s="52">
        <f>ROUND(MIN(I362,L362,R362,O362),0)</f>
        <v>32190</v>
      </c>
      <c r="T362" s="52">
        <f>ROUND(AVERAGE(I362,L362,R362,O362),0)</f>
        <v>38673</v>
      </c>
      <c r="U362" s="52">
        <f>ROUND(GEOMEAN(I362,L362,R362,O362),0)</f>
        <v>38306</v>
      </c>
      <c r="V362" s="52">
        <f>ROUND(STDEVA(I362,L362,R362,O362),0)</f>
        <v>6143</v>
      </c>
      <c r="W362" s="53">
        <f t="shared" si="24"/>
        <v>0.15966167180076229</v>
      </c>
      <c r="X362" s="54" t="s">
        <v>31</v>
      </c>
      <c r="Y362" s="55">
        <v>1</v>
      </c>
      <c r="Z362" s="52">
        <f t="shared" si="25"/>
        <v>38306</v>
      </c>
    </row>
    <row r="363" spans="1:26" ht="112.5" x14ac:dyDescent="0.2">
      <c r="A363" s="61">
        <v>6</v>
      </c>
      <c r="B363" s="61">
        <v>3526201</v>
      </c>
      <c r="C363" s="63" t="s">
        <v>53</v>
      </c>
      <c r="D363" s="155" t="s">
        <v>54</v>
      </c>
      <c r="E363" s="63" t="s">
        <v>45</v>
      </c>
      <c r="F363" s="63">
        <v>1</v>
      </c>
      <c r="G363" s="61">
        <v>42121606</v>
      </c>
      <c r="H363" s="64">
        <v>57420</v>
      </c>
      <c r="I363" s="49">
        <f t="shared" si="23"/>
        <v>58344</v>
      </c>
      <c r="J363" s="50">
        <v>63700</v>
      </c>
      <c r="K363" s="51">
        <v>0</v>
      </c>
      <c r="L363" s="8">
        <f>J363+K363</f>
        <v>63700</v>
      </c>
      <c r="M363" s="8">
        <v>49000</v>
      </c>
      <c r="N363" s="9">
        <v>0</v>
      </c>
      <c r="O363" s="8">
        <f>M363+N363</f>
        <v>49000</v>
      </c>
      <c r="P363" s="8">
        <v>58800</v>
      </c>
      <c r="Q363" s="9">
        <v>0</v>
      </c>
      <c r="R363" s="10">
        <f>P363+Q363</f>
        <v>58800</v>
      </c>
      <c r="S363" s="52">
        <f>ROUND(MIN(I363,L363,R363,O363),0)</f>
        <v>49000</v>
      </c>
      <c r="T363" s="52">
        <f>ROUND(AVERAGE(I363,L363,R363,O363),0)</f>
        <v>57461</v>
      </c>
      <c r="U363" s="52">
        <f>ROUND(GEOMEAN(I363,L363,R363,O363),0)</f>
        <v>57204</v>
      </c>
      <c r="V363" s="52">
        <f>ROUND(STDEVA(I363,L363,R363,O363),0)</f>
        <v>6140</v>
      </c>
      <c r="W363" s="53">
        <f t="shared" si="24"/>
        <v>0.14341654429760156</v>
      </c>
      <c r="X363" s="54" t="s">
        <v>31</v>
      </c>
      <c r="Y363" s="55">
        <v>1</v>
      </c>
      <c r="Z363" s="52">
        <f t="shared" si="25"/>
        <v>57204</v>
      </c>
    </row>
    <row r="364" spans="1:26" ht="168.75" x14ac:dyDescent="0.2">
      <c r="A364" s="61">
        <v>7</v>
      </c>
      <c r="B364" s="61">
        <v>3526201</v>
      </c>
      <c r="C364" s="63" t="s">
        <v>53</v>
      </c>
      <c r="D364" s="155" t="s">
        <v>55</v>
      </c>
      <c r="E364" s="63" t="s">
        <v>45</v>
      </c>
      <c r="F364" s="63">
        <v>1</v>
      </c>
      <c r="G364" s="61">
        <v>42121606</v>
      </c>
      <c r="H364" s="64">
        <v>49500</v>
      </c>
      <c r="I364" s="49">
        <f t="shared" si="23"/>
        <v>50297</v>
      </c>
      <c r="J364" s="50">
        <v>71500</v>
      </c>
      <c r="K364" s="51">
        <v>0</v>
      </c>
      <c r="L364" s="8">
        <f>J364+K364</f>
        <v>71500</v>
      </c>
      <c r="M364" s="8">
        <v>55000</v>
      </c>
      <c r="N364" s="9">
        <v>0</v>
      </c>
      <c r="O364" s="8">
        <f>M364+N364</f>
        <v>55000</v>
      </c>
      <c r="P364" s="8">
        <v>66000</v>
      </c>
      <c r="Q364" s="9">
        <v>0</v>
      </c>
      <c r="R364" s="10">
        <f>P364+Q364</f>
        <v>66000</v>
      </c>
      <c r="S364" s="52">
        <f>ROUND(MIN(I364,L364,R364,O364),0)</f>
        <v>50297</v>
      </c>
      <c r="T364" s="52">
        <f>ROUND(AVERAGE(I364,L364,R364,O364),0)</f>
        <v>60699</v>
      </c>
      <c r="U364" s="52">
        <f>ROUND(GEOMEAN(I364,L364,R364,O364),0)</f>
        <v>60109</v>
      </c>
      <c r="V364" s="52">
        <f>ROUND(STDEVA(I364,L364,R364,O364),0)</f>
        <v>9754</v>
      </c>
      <c r="W364" s="53">
        <f t="shared" si="24"/>
        <v>0.16323678650451678</v>
      </c>
      <c r="X364" s="54" t="s">
        <v>31</v>
      </c>
      <c r="Y364" s="55">
        <v>1</v>
      </c>
      <c r="Z364" s="52">
        <f t="shared" si="25"/>
        <v>60109</v>
      </c>
    </row>
    <row r="365" spans="1:26" ht="112.5" x14ac:dyDescent="0.2">
      <c r="A365" s="61">
        <v>8</v>
      </c>
      <c r="B365" s="61">
        <v>3526201</v>
      </c>
      <c r="C365" s="63" t="s">
        <v>56</v>
      </c>
      <c r="D365" s="155" t="s">
        <v>57</v>
      </c>
      <c r="E365" s="63" t="s">
        <v>58</v>
      </c>
      <c r="F365" s="63">
        <v>1</v>
      </c>
      <c r="G365" s="61">
        <v>42121606</v>
      </c>
      <c r="H365" s="64">
        <v>24750</v>
      </c>
      <c r="I365" s="49">
        <f t="shared" si="23"/>
        <v>25148</v>
      </c>
      <c r="J365" s="50">
        <v>52000</v>
      </c>
      <c r="K365" s="51">
        <v>0</v>
      </c>
      <c r="L365" s="8">
        <f>J365+K365</f>
        <v>52000</v>
      </c>
      <c r="M365" s="8">
        <v>40000</v>
      </c>
      <c r="N365" s="9">
        <v>0</v>
      </c>
      <c r="O365" s="8">
        <f>M365+N365</f>
        <v>40000</v>
      </c>
      <c r="P365" s="8">
        <v>48000</v>
      </c>
      <c r="Q365" s="9">
        <v>0</v>
      </c>
      <c r="R365" s="10">
        <f>P365+Q365</f>
        <v>48000</v>
      </c>
      <c r="S365" s="52">
        <f>ROUND(MIN(I365,L365,R365,O365),0)</f>
        <v>25148</v>
      </c>
      <c r="T365" s="52">
        <f>ROUND(AVERAGE(I365,L365,R365,O365),0)</f>
        <v>41287</v>
      </c>
      <c r="U365" s="52">
        <f>ROUND(GEOMEAN(I365,L365,R365,O365),0)</f>
        <v>39806</v>
      </c>
      <c r="V365" s="52">
        <f>ROUND(STDEVA(I365,L365,R365,O365),0)</f>
        <v>11860</v>
      </c>
      <c r="W365" s="53">
        <f t="shared" si="24"/>
        <v>0.36823594433000051</v>
      </c>
      <c r="X365" s="54" t="s">
        <v>31</v>
      </c>
      <c r="Y365" s="55">
        <v>1</v>
      </c>
      <c r="Z365" s="52">
        <f t="shared" si="25"/>
        <v>39806</v>
      </c>
    </row>
    <row r="366" spans="1:26" ht="180" x14ac:dyDescent="0.2">
      <c r="A366" s="61">
        <v>9</v>
      </c>
      <c r="B366" s="61">
        <v>3526201</v>
      </c>
      <c r="C366" s="63" t="s">
        <v>56</v>
      </c>
      <c r="D366" s="155" t="s">
        <v>59</v>
      </c>
      <c r="E366" s="63" t="s">
        <v>60</v>
      </c>
      <c r="F366" s="63">
        <v>1</v>
      </c>
      <c r="G366" s="61">
        <v>42121606</v>
      </c>
      <c r="H366" s="64">
        <v>25653.63</v>
      </c>
      <c r="I366" s="49">
        <f t="shared" si="23"/>
        <v>26067</v>
      </c>
      <c r="J366" s="50">
        <v>38675</v>
      </c>
      <c r="K366" s="51">
        <v>0</v>
      </c>
      <c r="L366" s="8">
        <f>J366+K366</f>
        <v>38675</v>
      </c>
      <c r="M366" s="8">
        <v>25000</v>
      </c>
      <c r="N366" s="8">
        <f>M366*19%</f>
        <v>4750</v>
      </c>
      <c r="O366" s="8">
        <f>M366+N366</f>
        <v>29750</v>
      </c>
      <c r="P366" s="8">
        <v>35700</v>
      </c>
      <c r="Q366" s="9">
        <v>0</v>
      </c>
      <c r="R366" s="10">
        <f>P366+Q366</f>
        <v>35700</v>
      </c>
      <c r="S366" s="52">
        <f>ROUND(MIN(I366,L366,R366,O366),0)</f>
        <v>26067</v>
      </c>
      <c r="T366" s="52">
        <f>ROUND(AVERAGE(I366,L366,R366,O366),0)</f>
        <v>32548</v>
      </c>
      <c r="U366" s="52">
        <f>ROUND(GEOMEAN(I366,L366,R366,O366),0)</f>
        <v>32168</v>
      </c>
      <c r="V366" s="52">
        <f>ROUND(STDEVA(I366,L366,R366,O366),0)</f>
        <v>5695</v>
      </c>
      <c r="W366" s="53">
        <f t="shared" si="24"/>
        <v>0.18966053220591891</v>
      </c>
      <c r="X366" s="54" t="s">
        <v>31</v>
      </c>
      <c r="Y366" s="55">
        <v>1</v>
      </c>
      <c r="Z366" s="52">
        <f t="shared" si="25"/>
        <v>32168</v>
      </c>
    </row>
    <row r="367" spans="1:26" ht="371.25" x14ac:dyDescent="0.2">
      <c r="A367" s="61">
        <v>10</v>
      </c>
      <c r="B367" s="61">
        <v>3526201</v>
      </c>
      <c r="C367" s="63" t="s">
        <v>61</v>
      </c>
      <c r="D367" s="155" t="s">
        <v>62</v>
      </c>
      <c r="E367" s="63" t="s">
        <v>58</v>
      </c>
      <c r="F367" s="63">
        <v>1</v>
      </c>
      <c r="G367" s="61">
        <v>42121606</v>
      </c>
      <c r="H367" s="64">
        <v>41580</v>
      </c>
      <c r="I367" s="49">
        <f t="shared" si="23"/>
        <v>42249</v>
      </c>
      <c r="J367" s="50">
        <v>52000</v>
      </c>
      <c r="K367" s="51">
        <v>0</v>
      </c>
      <c r="L367" s="8">
        <f>J367+K367</f>
        <v>52000</v>
      </c>
      <c r="M367" s="8">
        <v>40000</v>
      </c>
      <c r="N367" s="9">
        <v>0</v>
      </c>
      <c r="O367" s="8">
        <f>M367+N367</f>
        <v>40000</v>
      </c>
      <c r="P367" s="8">
        <v>48000</v>
      </c>
      <c r="Q367" s="9">
        <v>0</v>
      </c>
      <c r="R367" s="10">
        <f>P367+Q367</f>
        <v>48000</v>
      </c>
      <c r="S367" s="52">
        <f>ROUND(MIN(I367,L367,R367,O367),0)</f>
        <v>40000</v>
      </c>
      <c r="T367" s="52">
        <f>ROUND(AVERAGE(I367,L367,R367,O367),0)</f>
        <v>45562</v>
      </c>
      <c r="U367" s="52">
        <f>ROUND(GEOMEAN(I367,L367,R367,O367),0)</f>
        <v>45319</v>
      </c>
      <c r="V367" s="52">
        <f>ROUND(STDEVA(I367,L367,R367,O367),0)</f>
        <v>5456</v>
      </c>
      <c r="W367" s="53">
        <f t="shared" si="24"/>
        <v>0.11736799135020631</v>
      </c>
      <c r="X367" s="54" t="s">
        <v>31</v>
      </c>
      <c r="Y367" s="55">
        <v>1</v>
      </c>
      <c r="Z367" s="52">
        <f t="shared" si="25"/>
        <v>45319</v>
      </c>
    </row>
    <row r="368" spans="1:26" ht="202.5" x14ac:dyDescent="0.2">
      <c r="A368" s="61">
        <v>11</v>
      </c>
      <c r="B368" s="61">
        <v>3526201</v>
      </c>
      <c r="C368" s="63" t="s">
        <v>61</v>
      </c>
      <c r="D368" s="155" t="s">
        <v>63</v>
      </c>
      <c r="E368" s="63" t="s">
        <v>45</v>
      </c>
      <c r="F368" s="63">
        <v>1</v>
      </c>
      <c r="G368" s="61">
        <v>42121606</v>
      </c>
      <c r="H368" s="64">
        <v>51480</v>
      </c>
      <c r="I368" s="49">
        <f t="shared" si="23"/>
        <v>52309</v>
      </c>
      <c r="J368" s="50">
        <v>39000</v>
      </c>
      <c r="K368" s="51">
        <v>0</v>
      </c>
      <c r="L368" s="8">
        <f>J368+K368</f>
        <v>39000</v>
      </c>
      <c r="M368" s="8">
        <v>30000</v>
      </c>
      <c r="N368" s="9">
        <v>0</v>
      </c>
      <c r="O368" s="8">
        <f>M368+N368</f>
        <v>30000</v>
      </c>
      <c r="P368" s="8">
        <v>36000</v>
      </c>
      <c r="Q368" s="9">
        <v>0</v>
      </c>
      <c r="R368" s="10">
        <f>P368+Q368</f>
        <v>36000</v>
      </c>
      <c r="S368" s="52">
        <f>ROUND(MIN(I368,L368,R368,O368),0)</f>
        <v>30000</v>
      </c>
      <c r="T368" s="52">
        <f>ROUND(AVERAGE(I368,L368,R368,O368),0)</f>
        <v>39327</v>
      </c>
      <c r="U368" s="52">
        <f>ROUND(GEOMEAN(I368,L368,R368,O368),0)</f>
        <v>38527</v>
      </c>
      <c r="V368" s="52">
        <f>ROUND(STDEVA(I368,L368,R368,O368),0)</f>
        <v>9429</v>
      </c>
      <c r="W368" s="53">
        <f t="shared" si="24"/>
        <v>0.22132530433202688</v>
      </c>
      <c r="X368" s="54" t="s">
        <v>31</v>
      </c>
      <c r="Y368" s="55">
        <v>1</v>
      </c>
      <c r="Z368" s="52">
        <f t="shared" si="25"/>
        <v>38527</v>
      </c>
    </row>
    <row r="369" spans="1:26" ht="225" x14ac:dyDescent="0.2">
      <c r="A369" s="61">
        <v>12</v>
      </c>
      <c r="B369" s="61">
        <v>3526201</v>
      </c>
      <c r="C369" s="63" t="s">
        <v>64</v>
      </c>
      <c r="D369" s="155" t="s">
        <v>65</v>
      </c>
      <c r="E369" s="63" t="s">
        <v>58</v>
      </c>
      <c r="F369" s="63">
        <v>1</v>
      </c>
      <c r="G369" s="61">
        <v>42121606</v>
      </c>
      <c r="H369" s="64">
        <v>64350</v>
      </c>
      <c r="I369" s="49">
        <f t="shared" si="23"/>
        <v>65386</v>
      </c>
      <c r="J369" s="50">
        <v>92300</v>
      </c>
      <c r="K369" s="51">
        <v>0</v>
      </c>
      <c r="L369" s="8">
        <f>J369+K369</f>
        <v>92300</v>
      </c>
      <c r="M369" s="8">
        <v>71000</v>
      </c>
      <c r="N369" s="9">
        <v>0</v>
      </c>
      <c r="O369" s="8">
        <f>M369+N369</f>
        <v>71000</v>
      </c>
      <c r="P369" s="8">
        <v>85200</v>
      </c>
      <c r="Q369" s="9">
        <v>0</v>
      </c>
      <c r="R369" s="10">
        <f>P369+Q369</f>
        <v>85200</v>
      </c>
      <c r="S369" s="52">
        <f>ROUND(MIN(I369,L369,R369,O369),0)</f>
        <v>65386</v>
      </c>
      <c r="T369" s="52">
        <f>ROUND(AVERAGE(I369,L369,R369,O369),0)</f>
        <v>78472</v>
      </c>
      <c r="U369" s="52">
        <f>ROUND(GEOMEAN(I369,L369,R369,O369),0)</f>
        <v>77731</v>
      </c>
      <c r="V369" s="52">
        <f>ROUND(STDEVA(I369,L369,R369,O369),0)</f>
        <v>12431</v>
      </c>
      <c r="W369" s="53">
        <f t="shared" si="24"/>
        <v>0.15881694562015156</v>
      </c>
      <c r="X369" s="54" t="s">
        <v>31</v>
      </c>
      <c r="Y369" s="55">
        <v>1</v>
      </c>
      <c r="Z369" s="52">
        <f t="shared" si="25"/>
        <v>77731</v>
      </c>
    </row>
    <row r="370" spans="1:26" ht="135" x14ac:dyDescent="0.2">
      <c r="A370" s="61">
        <v>13</v>
      </c>
      <c r="B370" s="61">
        <v>3526201</v>
      </c>
      <c r="C370" s="63" t="s">
        <v>66</v>
      </c>
      <c r="D370" s="155" t="s">
        <v>67</v>
      </c>
      <c r="E370" s="63" t="s">
        <v>68</v>
      </c>
      <c r="F370" s="63">
        <v>1</v>
      </c>
      <c r="G370" s="61">
        <v>42121606</v>
      </c>
      <c r="H370" s="64">
        <v>31680</v>
      </c>
      <c r="I370" s="49">
        <f t="shared" si="23"/>
        <v>32190</v>
      </c>
      <c r="J370" s="50">
        <v>19500</v>
      </c>
      <c r="K370" s="51">
        <v>0</v>
      </c>
      <c r="L370" s="8">
        <f>J370+K370</f>
        <v>19500</v>
      </c>
      <c r="M370" s="8">
        <v>15000</v>
      </c>
      <c r="N370" s="9">
        <v>0</v>
      </c>
      <c r="O370" s="8">
        <f>M370+N370</f>
        <v>15000</v>
      </c>
      <c r="P370" s="8">
        <v>18000</v>
      </c>
      <c r="Q370" s="9">
        <v>0</v>
      </c>
      <c r="R370" s="10">
        <f>P370+Q370</f>
        <v>18000</v>
      </c>
      <c r="S370" s="52">
        <f>ROUND(MIN(I370,L370,R370,O370),0)</f>
        <v>15000</v>
      </c>
      <c r="T370" s="52">
        <f>ROUND(AVERAGE(I370,L370,R370,O370),0)</f>
        <v>21173</v>
      </c>
      <c r="U370" s="52">
        <f>ROUND(GEOMEAN(I370,L370,R370,O370),0)</f>
        <v>20290</v>
      </c>
      <c r="V370" s="52">
        <f>ROUND(STDEVA(I370,L370,R370,O370),0)</f>
        <v>7580</v>
      </c>
      <c r="W370" s="53">
        <f t="shared" si="24"/>
        <v>0.26071956628881221</v>
      </c>
      <c r="X370" s="54" t="s">
        <v>31</v>
      </c>
      <c r="Y370" s="55">
        <v>1</v>
      </c>
      <c r="Z370" s="52">
        <f t="shared" si="25"/>
        <v>20290</v>
      </c>
    </row>
    <row r="371" spans="1:26" ht="236.25" x14ac:dyDescent="0.2">
      <c r="A371" s="61">
        <v>14</v>
      </c>
      <c r="B371" s="61">
        <v>3526201</v>
      </c>
      <c r="C371" s="63" t="s">
        <v>69</v>
      </c>
      <c r="D371" s="155" t="s">
        <v>70</v>
      </c>
      <c r="E371" s="63" t="s">
        <v>45</v>
      </c>
      <c r="F371" s="63">
        <v>1</v>
      </c>
      <c r="G371" s="61">
        <v>42121606</v>
      </c>
      <c r="H371" s="64">
        <v>19800</v>
      </c>
      <c r="I371" s="49">
        <f t="shared" si="23"/>
        <v>20119</v>
      </c>
      <c r="J371" s="50">
        <v>33800</v>
      </c>
      <c r="K371" s="51">
        <v>0</v>
      </c>
      <c r="L371" s="8">
        <f>J371+K371</f>
        <v>33800</v>
      </c>
      <c r="M371" s="8">
        <v>26000</v>
      </c>
      <c r="N371" s="9">
        <v>0</v>
      </c>
      <c r="O371" s="8">
        <f>M371+N371</f>
        <v>26000</v>
      </c>
      <c r="P371" s="8">
        <v>31200</v>
      </c>
      <c r="Q371" s="9">
        <v>0</v>
      </c>
      <c r="R371" s="10">
        <f>P371+Q371</f>
        <v>31200</v>
      </c>
      <c r="S371" s="52">
        <f>ROUND(MIN(I371,L371,R371,O371),0)</f>
        <v>20119</v>
      </c>
      <c r="T371" s="52">
        <f>ROUND(AVERAGE(I371,L371,R371,O371),0)</f>
        <v>27780</v>
      </c>
      <c r="U371" s="52">
        <f>ROUND(GEOMEAN(I371,L371,R371,O371),0)</f>
        <v>27253</v>
      </c>
      <c r="V371" s="52">
        <f>ROUND(STDEVA(I371,L371,R371,O371),0)</f>
        <v>6050</v>
      </c>
      <c r="W371" s="53">
        <f t="shared" si="24"/>
        <v>0.26176934649396399</v>
      </c>
      <c r="X371" s="54" t="s">
        <v>31</v>
      </c>
      <c r="Y371" s="55">
        <v>1</v>
      </c>
      <c r="Z371" s="52">
        <f t="shared" si="25"/>
        <v>27253</v>
      </c>
    </row>
    <row r="372" spans="1:26" ht="213.75" x14ac:dyDescent="0.2">
      <c r="A372" s="61">
        <v>15</v>
      </c>
      <c r="B372" s="61">
        <v>3526201</v>
      </c>
      <c r="C372" s="63" t="s">
        <v>71</v>
      </c>
      <c r="D372" s="155" t="s">
        <v>503</v>
      </c>
      <c r="E372" s="63" t="s">
        <v>45</v>
      </c>
      <c r="F372" s="63">
        <v>1</v>
      </c>
      <c r="G372" s="61">
        <v>42121606</v>
      </c>
      <c r="H372" s="64">
        <v>34650</v>
      </c>
      <c r="I372" s="49">
        <f t="shared" si="23"/>
        <v>35208</v>
      </c>
      <c r="J372" s="50">
        <v>50700</v>
      </c>
      <c r="K372" s="51">
        <v>0</v>
      </c>
      <c r="L372" s="8">
        <f>J372+K372</f>
        <v>50700</v>
      </c>
      <c r="M372" s="8">
        <v>39000</v>
      </c>
      <c r="N372" s="9">
        <v>0</v>
      </c>
      <c r="O372" s="8">
        <f>M372+N372</f>
        <v>39000</v>
      </c>
      <c r="P372" s="8">
        <v>46800</v>
      </c>
      <c r="Q372" s="9">
        <v>0</v>
      </c>
      <c r="R372" s="10">
        <f>P372+Q372</f>
        <v>46800</v>
      </c>
      <c r="S372" s="52">
        <f>ROUND(MIN(I372,L372,R372,O372),0)</f>
        <v>35208</v>
      </c>
      <c r="T372" s="52">
        <f>ROUND(AVERAGE(I372,L372,R372,O372),0)</f>
        <v>42927</v>
      </c>
      <c r="U372" s="52">
        <f>ROUND(GEOMEAN(I372,L372,R372,O372),0)</f>
        <v>42485</v>
      </c>
      <c r="V372" s="52">
        <f>ROUND(STDEVA(I372,L372,R372,O372),0)</f>
        <v>7081</v>
      </c>
      <c r="W372" s="53">
        <f t="shared" si="24"/>
        <v>0.1712839825820878</v>
      </c>
      <c r="X372" s="54" t="s">
        <v>31</v>
      </c>
      <c r="Y372" s="55">
        <v>1</v>
      </c>
      <c r="Z372" s="52">
        <f t="shared" si="25"/>
        <v>42485</v>
      </c>
    </row>
    <row r="373" spans="1:26" ht="191.25" x14ac:dyDescent="0.2">
      <c r="A373" s="61">
        <v>16</v>
      </c>
      <c r="B373" s="61">
        <v>3526201</v>
      </c>
      <c r="C373" s="63" t="s">
        <v>73</v>
      </c>
      <c r="D373" s="155" t="s">
        <v>504</v>
      </c>
      <c r="E373" s="63" t="s">
        <v>45</v>
      </c>
      <c r="F373" s="63">
        <v>1</v>
      </c>
      <c r="G373" s="61">
        <v>42121606</v>
      </c>
      <c r="H373" s="64">
        <v>31680</v>
      </c>
      <c r="I373" s="49">
        <f t="shared" si="23"/>
        <v>32190</v>
      </c>
      <c r="J373" s="50">
        <v>55900</v>
      </c>
      <c r="K373" s="51">
        <v>0</v>
      </c>
      <c r="L373" s="8">
        <f>J373+K373</f>
        <v>55900</v>
      </c>
      <c r="M373" s="8">
        <v>43000</v>
      </c>
      <c r="N373" s="9">
        <v>0</v>
      </c>
      <c r="O373" s="8">
        <f>M373+N373</f>
        <v>43000</v>
      </c>
      <c r="P373" s="8">
        <v>51600</v>
      </c>
      <c r="Q373" s="9">
        <v>0</v>
      </c>
      <c r="R373" s="10">
        <f>P373+Q373</f>
        <v>51600</v>
      </c>
      <c r="S373" s="52">
        <f>ROUND(MIN(I373,L373,R373,O373),0)</f>
        <v>32190</v>
      </c>
      <c r="T373" s="52">
        <f>ROUND(AVERAGE(I373,L373,R373,O373),0)</f>
        <v>45673</v>
      </c>
      <c r="U373" s="52">
        <f>ROUND(GEOMEAN(I373,L373,R373,O373),0)</f>
        <v>44701</v>
      </c>
      <c r="V373" s="52">
        <f>ROUND(STDEVA(I373,L373,R373,O373),0)</f>
        <v>10467</v>
      </c>
      <c r="W373" s="53">
        <f t="shared" si="24"/>
        <v>0.27988188183709539</v>
      </c>
      <c r="X373" s="54" t="s">
        <v>31</v>
      </c>
      <c r="Y373" s="55">
        <v>1</v>
      </c>
      <c r="Z373" s="52">
        <f t="shared" si="25"/>
        <v>44701</v>
      </c>
    </row>
    <row r="374" spans="1:26" ht="157.5" x14ac:dyDescent="0.2">
      <c r="A374" s="61">
        <v>17</v>
      </c>
      <c r="B374" s="61">
        <v>3526201</v>
      </c>
      <c r="C374" s="63" t="s">
        <v>75</v>
      </c>
      <c r="D374" s="155" t="s">
        <v>76</v>
      </c>
      <c r="E374" s="63" t="s">
        <v>77</v>
      </c>
      <c r="F374" s="63">
        <v>1</v>
      </c>
      <c r="G374" s="61">
        <v>42121606</v>
      </c>
      <c r="H374" s="64">
        <v>94050</v>
      </c>
      <c r="I374" s="49">
        <f t="shared" si="23"/>
        <v>95564</v>
      </c>
      <c r="J374" s="50">
        <v>133900</v>
      </c>
      <c r="K374" s="51">
        <v>0</v>
      </c>
      <c r="L374" s="8">
        <f>J374+K374</f>
        <v>133900</v>
      </c>
      <c r="M374" s="8">
        <v>103000</v>
      </c>
      <c r="N374" s="9">
        <v>0</v>
      </c>
      <c r="O374" s="8">
        <f>M374+N374</f>
        <v>103000</v>
      </c>
      <c r="P374" s="8">
        <v>123600</v>
      </c>
      <c r="Q374" s="9">
        <v>0</v>
      </c>
      <c r="R374" s="10">
        <f>P374+Q374</f>
        <v>123600</v>
      </c>
      <c r="S374" s="52">
        <f>ROUND(MIN(I374,L374,R374,O374),0)</f>
        <v>95564</v>
      </c>
      <c r="T374" s="52">
        <f>ROUND(AVERAGE(I374,L374,R374,O374),0)</f>
        <v>114016</v>
      </c>
      <c r="U374" s="52">
        <f>ROUND(GEOMEAN(I374,L374,R374,O374),0)</f>
        <v>112975</v>
      </c>
      <c r="V374" s="52">
        <f>ROUND(STDEVA(I374,L374,R374,O374),0)</f>
        <v>17786</v>
      </c>
      <c r="W374" s="53">
        <f t="shared" si="24"/>
        <v>0.15411374197831379</v>
      </c>
      <c r="X374" s="54" t="s">
        <v>31</v>
      </c>
      <c r="Y374" s="55">
        <v>1</v>
      </c>
      <c r="Z374" s="52">
        <f t="shared" si="25"/>
        <v>112975</v>
      </c>
    </row>
    <row r="375" spans="1:26" ht="236.25" x14ac:dyDescent="0.2">
      <c r="A375" s="61">
        <v>18</v>
      </c>
      <c r="B375" s="61">
        <v>3526201</v>
      </c>
      <c r="C375" s="63" t="s">
        <v>75</v>
      </c>
      <c r="D375" s="155" t="s">
        <v>78</v>
      </c>
      <c r="E375" s="63" t="s">
        <v>45</v>
      </c>
      <c r="F375" s="63">
        <v>1</v>
      </c>
      <c r="G375" s="61">
        <v>42121606</v>
      </c>
      <c r="H375" s="64">
        <v>77220</v>
      </c>
      <c r="I375" s="49">
        <f t="shared" si="23"/>
        <v>78463</v>
      </c>
      <c r="J375" s="50">
        <v>110500</v>
      </c>
      <c r="K375" s="51">
        <v>0</v>
      </c>
      <c r="L375" s="8">
        <f>J375+K375</f>
        <v>110500</v>
      </c>
      <c r="M375" s="8">
        <v>85000</v>
      </c>
      <c r="N375" s="9">
        <v>0</v>
      </c>
      <c r="O375" s="8">
        <f>M375+N375</f>
        <v>85000</v>
      </c>
      <c r="P375" s="8">
        <v>102000</v>
      </c>
      <c r="Q375" s="9">
        <v>0</v>
      </c>
      <c r="R375" s="10">
        <f>P375+Q375</f>
        <v>102000</v>
      </c>
      <c r="S375" s="52">
        <f>ROUND(MIN(I375,L375,R375,O375),0)</f>
        <v>78463</v>
      </c>
      <c r="T375" s="52">
        <f>ROUND(AVERAGE(I375,L375,R375,O375),0)</f>
        <v>93991</v>
      </c>
      <c r="U375" s="52">
        <f>ROUND(GEOMEAN(I375,L375,R375,O375),0)</f>
        <v>93113</v>
      </c>
      <c r="V375" s="52">
        <f>ROUND(STDEVA(I375,L375,R375,O375),0)</f>
        <v>14817</v>
      </c>
      <c r="W375" s="53">
        <f t="shared" si="24"/>
        <v>0.15733571037341726</v>
      </c>
      <c r="X375" s="54" t="s">
        <v>31</v>
      </c>
      <c r="Y375" s="55">
        <v>1</v>
      </c>
      <c r="Z375" s="52">
        <f t="shared" si="25"/>
        <v>93113</v>
      </c>
    </row>
    <row r="376" spans="1:26" ht="157.5" x14ac:dyDescent="0.2">
      <c r="A376" s="61">
        <v>19</v>
      </c>
      <c r="B376" s="61">
        <v>3526201</v>
      </c>
      <c r="C376" s="63" t="s">
        <v>75</v>
      </c>
      <c r="D376" s="155" t="s">
        <v>79</v>
      </c>
      <c r="E376" s="63" t="s">
        <v>45</v>
      </c>
      <c r="F376" s="63">
        <v>1</v>
      </c>
      <c r="G376" s="61">
        <v>42121606</v>
      </c>
      <c r="H376" s="64">
        <v>54648</v>
      </c>
      <c r="I376" s="49">
        <f t="shared" si="23"/>
        <v>55528</v>
      </c>
      <c r="J376" s="50">
        <v>78000</v>
      </c>
      <c r="K376" s="51">
        <v>0</v>
      </c>
      <c r="L376" s="8">
        <f>J376+K376</f>
        <v>78000</v>
      </c>
      <c r="M376" s="8">
        <v>60000</v>
      </c>
      <c r="N376" s="9">
        <v>0</v>
      </c>
      <c r="O376" s="8">
        <f>M376+N376</f>
        <v>60000</v>
      </c>
      <c r="P376" s="8">
        <v>72000</v>
      </c>
      <c r="Q376" s="9">
        <v>0</v>
      </c>
      <c r="R376" s="10">
        <f>P376+Q376</f>
        <v>72000</v>
      </c>
      <c r="S376" s="52">
        <f>ROUND(MIN(I376,L376,R376,O376),0)</f>
        <v>55528</v>
      </c>
      <c r="T376" s="52">
        <f>ROUND(AVERAGE(I376,L376,R376,O376),0)</f>
        <v>66382</v>
      </c>
      <c r="U376" s="52">
        <f>ROUND(GEOMEAN(I376,L376,R376,O376),0)</f>
        <v>65769</v>
      </c>
      <c r="V376" s="52">
        <f>ROUND(STDEVA(I376,L376,R376,O376),0)</f>
        <v>10410</v>
      </c>
      <c r="W376" s="53">
        <f t="shared" si="24"/>
        <v>0.15571165746780399</v>
      </c>
      <c r="X376" s="54" t="s">
        <v>31</v>
      </c>
      <c r="Y376" s="55">
        <v>1</v>
      </c>
      <c r="Z376" s="52">
        <f t="shared" si="25"/>
        <v>65769</v>
      </c>
    </row>
    <row r="377" spans="1:26" ht="236.25" x14ac:dyDescent="0.2">
      <c r="A377" s="61">
        <v>20</v>
      </c>
      <c r="B377" s="61">
        <v>3526201</v>
      </c>
      <c r="C377" s="63" t="s">
        <v>80</v>
      </c>
      <c r="D377" s="155" t="s">
        <v>81</v>
      </c>
      <c r="E377" s="63" t="s">
        <v>68</v>
      </c>
      <c r="F377" s="63">
        <v>1</v>
      </c>
      <c r="G377" s="61">
        <v>42121606</v>
      </c>
      <c r="H377" s="64">
        <v>19800</v>
      </c>
      <c r="I377" s="49">
        <f t="shared" si="23"/>
        <v>20119</v>
      </c>
      <c r="J377" s="50">
        <v>27300</v>
      </c>
      <c r="K377" s="51">
        <v>0</v>
      </c>
      <c r="L377" s="8">
        <f>J377+K377</f>
        <v>27300</v>
      </c>
      <c r="M377" s="8">
        <v>21000</v>
      </c>
      <c r="N377" s="9">
        <v>0</v>
      </c>
      <c r="O377" s="8">
        <f>M377+N377</f>
        <v>21000</v>
      </c>
      <c r="P377" s="8">
        <v>25200</v>
      </c>
      <c r="Q377" s="9">
        <v>0</v>
      </c>
      <c r="R377" s="10">
        <f>P377+Q377</f>
        <v>25200</v>
      </c>
      <c r="S377" s="52">
        <f>ROUND(MIN(I377,L377,R377,O377),0)</f>
        <v>20119</v>
      </c>
      <c r="T377" s="52">
        <f>ROUND(AVERAGE(I377,L377,R377,O377),0)</f>
        <v>23405</v>
      </c>
      <c r="U377" s="52">
        <f>ROUND(GEOMEAN(I377,L377,R377,O377),0)</f>
        <v>23219</v>
      </c>
      <c r="V377" s="52">
        <f>ROUND(STDEVA(I377,L377,R377,O377),0)</f>
        <v>3414</v>
      </c>
      <c r="W377" s="53">
        <f t="shared" si="24"/>
        <v>0.13351134846461948</v>
      </c>
      <c r="X377" s="54" t="s">
        <v>31</v>
      </c>
      <c r="Y377" s="55">
        <v>1</v>
      </c>
      <c r="Z377" s="52">
        <f t="shared" si="25"/>
        <v>23219</v>
      </c>
    </row>
    <row r="378" spans="1:26" ht="168.75" x14ac:dyDescent="0.2">
      <c r="A378" s="61">
        <v>21</v>
      </c>
      <c r="B378" s="61">
        <v>3526201</v>
      </c>
      <c r="C378" s="63" t="s">
        <v>80</v>
      </c>
      <c r="D378" s="155" t="s">
        <v>82</v>
      </c>
      <c r="E378" s="63" t="s">
        <v>52</v>
      </c>
      <c r="F378" s="63">
        <v>1</v>
      </c>
      <c r="G378" s="61">
        <v>42121606</v>
      </c>
      <c r="H378" s="64">
        <v>17820</v>
      </c>
      <c r="I378" s="49">
        <f t="shared" si="23"/>
        <v>18107</v>
      </c>
      <c r="J378" s="50">
        <v>41600</v>
      </c>
      <c r="K378" s="51">
        <v>0</v>
      </c>
      <c r="L378" s="8">
        <f>J378+K378</f>
        <v>41600</v>
      </c>
      <c r="M378" s="8">
        <v>32000</v>
      </c>
      <c r="N378" s="9">
        <v>0</v>
      </c>
      <c r="O378" s="8">
        <f>M378+N378</f>
        <v>32000</v>
      </c>
      <c r="P378" s="8">
        <v>38400</v>
      </c>
      <c r="Q378" s="9">
        <v>0</v>
      </c>
      <c r="R378" s="10">
        <f>P378+Q378</f>
        <v>38400</v>
      </c>
      <c r="S378" s="52">
        <f>ROUND(MIN(I378,L378,R378,O378),0)</f>
        <v>18107</v>
      </c>
      <c r="T378" s="52">
        <f>ROUND(AVERAGE(I378,L378,R378,O378),0)</f>
        <v>32527</v>
      </c>
      <c r="U378" s="52">
        <f>ROUND(GEOMEAN(I378,L378,R378,O378),0)</f>
        <v>31017</v>
      </c>
      <c r="V378" s="52">
        <f>ROUND(STDEVA(I378,L378,R378,O378),0)</f>
        <v>10409</v>
      </c>
      <c r="W378" s="53">
        <f t="shared" si="24"/>
        <v>0.41622336138246768</v>
      </c>
      <c r="X378" s="54" t="s">
        <v>31</v>
      </c>
      <c r="Y378" s="55">
        <v>1</v>
      </c>
      <c r="Z378" s="52">
        <f t="shared" si="25"/>
        <v>31017</v>
      </c>
    </row>
    <row r="379" spans="1:26" ht="168.75" x14ac:dyDescent="0.2">
      <c r="A379" s="61">
        <v>22</v>
      </c>
      <c r="B379" s="61">
        <v>3526201</v>
      </c>
      <c r="C379" s="63" t="s">
        <v>80</v>
      </c>
      <c r="D379" s="155" t="s">
        <v>83</v>
      </c>
      <c r="E379" s="63" t="s">
        <v>52</v>
      </c>
      <c r="F379" s="63">
        <v>1</v>
      </c>
      <c r="G379" s="61">
        <v>42121606</v>
      </c>
      <c r="H379" s="64">
        <v>54450</v>
      </c>
      <c r="I379" s="49">
        <f t="shared" si="23"/>
        <v>55327</v>
      </c>
      <c r="J379" s="50">
        <v>78000</v>
      </c>
      <c r="K379" s="51">
        <v>0</v>
      </c>
      <c r="L379" s="8">
        <f>J379+K379</f>
        <v>78000</v>
      </c>
      <c r="M379" s="8">
        <v>60000</v>
      </c>
      <c r="N379" s="9">
        <v>0</v>
      </c>
      <c r="O379" s="8">
        <f>M379+N379</f>
        <v>60000</v>
      </c>
      <c r="P379" s="8">
        <v>72000</v>
      </c>
      <c r="Q379" s="9">
        <v>0</v>
      </c>
      <c r="R379" s="10">
        <f>P379+Q379</f>
        <v>72000</v>
      </c>
      <c r="S379" s="52">
        <f>ROUND(MIN(I379,L379,R379,O379),0)</f>
        <v>55327</v>
      </c>
      <c r="T379" s="52">
        <f>ROUND(AVERAGE(I379,L379,R379,O379),0)</f>
        <v>66332</v>
      </c>
      <c r="U379" s="52">
        <f>ROUND(GEOMEAN(I379,L379,R379,O379),0)</f>
        <v>65710</v>
      </c>
      <c r="V379" s="52">
        <f>ROUND(STDEVA(I379,L379,R379,O379),0)</f>
        <v>10480</v>
      </c>
      <c r="W379" s="53">
        <f t="shared" si="24"/>
        <v>0.15801247907472227</v>
      </c>
      <c r="X379" s="54" t="s">
        <v>31</v>
      </c>
      <c r="Y379" s="55">
        <v>1</v>
      </c>
      <c r="Z379" s="52">
        <f t="shared" si="25"/>
        <v>65710</v>
      </c>
    </row>
    <row r="380" spans="1:26" ht="78.75" x14ac:dyDescent="0.2">
      <c r="A380" s="61">
        <v>23</v>
      </c>
      <c r="B380" s="61">
        <v>3526201</v>
      </c>
      <c r="C380" s="63" t="s">
        <v>84</v>
      </c>
      <c r="D380" s="155" t="s">
        <v>85</v>
      </c>
      <c r="E380" s="63" t="s">
        <v>52</v>
      </c>
      <c r="F380" s="63">
        <v>1</v>
      </c>
      <c r="G380" s="61">
        <v>42121606</v>
      </c>
      <c r="H380" s="64">
        <v>34650</v>
      </c>
      <c r="I380" s="49">
        <f t="shared" si="23"/>
        <v>35208</v>
      </c>
      <c r="J380" s="50">
        <v>52000</v>
      </c>
      <c r="K380" s="51">
        <v>0</v>
      </c>
      <c r="L380" s="8">
        <f>J380+K380</f>
        <v>52000</v>
      </c>
      <c r="M380" s="8">
        <v>40000</v>
      </c>
      <c r="N380" s="9">
        <v>0</v>
      </c>
      <c r="O380" s="8">
        <f>M380+N380</f>
        <v>40000</v>
      </c>
      <c r="P380" s="8">
        <v>48000</v>
      </c>
      <c r="Q380" s="9">
        <v>0</v>
      </c>
      <c r="R380" s="10">
        <f>P380+Q380</f>
        <v>48000</v>
      </c>
      <c r="S380" s="52">
        <f>ROUND(MIN(I380,L380,R380,O380),0)</f>
        <v>35208</v>
      </c>
      <c r="T380" s="52">
        <f>ROUND(AVERAGE(I380,L380,R380,O380),0)</f>
        <v>43802</v>
      </c>
      <c r="U380" s="52">
        <f>ROUND(GEOMEAN(I380,L380,R380,O380),0)</f>
        <v>43300</v>
      </c>
      <c r="V380" s="52">
        <f>ROUND(STDEVA(I380,L380,R380,O380),0)</f>
        <v>7597</v>
      </c>
      <c r="W380" s="53">
        <f t="shared" si="24"/>
        <v>0.18688221709006927</v>
      </c>
      <c r="X380" s="54" t="s">
        <v>31</v>
      </c>
      <c r="Y380" s="55">
        <v>1</v>
      </c>
      <c r="Z380" s="52">
        <f t="shared" si="25"/>
        <v>43300</v>
      </c>
    </row>
    <row r="381" spans="1:26" ht="180" x14ac:dyDescent="0.2">
      <c r="A381" s="61">
        <v>24</v>
      </c>
      <c r="B381" s="61">
        <v>3526201</v>
      </c>
      <c r="C381" s="63" t="s">
        <v>84</v>
      </c>
      <c r="D381" s="155" t="s">
        <v>86</v>
      </c>
      <c r="E381" s="63" t="s">
        <v>52</v>
      </c>
      <c r="F381" s="63">
        <v>1</v>
      </c>
      <c r="G381" s="61">
        <v>42121606</v>
      </c>
      <c r="H381" s="64">
        <v>59400</v>
      </c>
      <c r="I381" s="49">
        <f t="shared" si="23"/>
        <v>60356</v>
      </c>
      <c r="J381" s="50">
        <v>84500</v>
      </c>
      <c r="K381" s="51">
        <v>0</v>
      </c>
      <c r="L381" s="8">
        <f>J381+K381</f>
        <v>84500</v>
      </c>
      <c r="M381" s="8">
        <v>65000</v>
      </c>
      <c r="N381" s="9">
        <v>0</v>
      </c>
      <c r="O381" s="8">
        <f>M381+N381</f>
        <v>65000</v>
      </c>
      <c r="P381" s="8">
        <v>78000</v>
      </c>
      <c r="Q381" s="9">
        <v>0</v>
      </c>
      <c r="R381" s="10">
        <f>P381+Q381</f>
        <v>78000</v>
      </c>
      <c r="S381" s="52">
        <f>ROUND(MIN(I381,L381,R381,O381),0)</f>
        <v>60356</v>
      </c>
      <c r="T381" s="52">
        <f>ROUND(AVERAGE(I381,L381,R381,O381),0)</f>
        <v>71964</v>
      </c>
      <c r="U381" s="52">
        <f>ROUND(GEOMEAN(I381,L381,R381,O381),0)</f>
        <v>71309</v>
      </c>
      <c r="V381" s="52">
        <f>ROUND(STDEVA(I381,L381,R381,O381),0)</f>
        <v>11208</v>
      </c>
      <c r="W381" s="53">
        <f t="shared" si="24"/>
        <v>0.15359912493514144</v>
      </c>
      <c r="X381" s="54" t="s">
        <v>31</v>
      </c>
      <c r="Y381" s="55">
        <v>1</v>
      </c>
      <c r="Z381" s="52">
        <f t="shared" si="25"/>
        <v>71309</v>
      </c>
    </row>
    <row r="382" spans="1:26" ht="180" x14ac:dyDescent="0.2">
      <c r="A382" s="61">
        <v>25</v>
      </c>
      <c r="B382" s="61">
        <v>3526201</v>
      </c>
      <c r="C382" s="63" t="s">
        <v>87</v>
      </c>
      <c r="D382" s="155" t="s">
        <v>88</v>
      </c>
      <c r="E382" s="63" t="s">
        <v>45</v>
      </c>
      <c r="F382" s="63">
        <v>1</v>
      </c>
      <c r="G382" s="61">
        <v>42121606</v>
      </c>
      <c r="H382" s="64">
        <v>34650</v>
      </c>
      <c r="I382" s="49">
        <f t="shared" si="23"/>
        <v>35208</v>
      </c>
      <c r="J382" s="50">
        <v>49400</v>
      </c>
      <c r="K382" s="51">
        <v>0</v>
      </c>
      <c r="L382" s="8">
        <f>J382+K382</f>
        <v>49400</v>
      </c>
      <c r="M382" s="8">
        <v>38000</v>
      </c>
      <c r="N382" s="9">
        <v>0</v>
      </c>
      <c r="O382" s="8">
        <f>M382+N382</f>
        <v>38000</v>
      </c>
      <c r="P382" s="8">
        <v>45600</v>
      </c>
      <c r="Q382" s="9">
        <v>0</v>
      </c>
      <c r="R382" s="10">
        <f>P382+Q382</f>
        <v>45600</v>
      </c>
      <c r="S382" s="52">
        <f>ROUND(MIN(I382,L382,R382,O382),0)</f>
        <v>35208</v>
      </c>
      <c r="T382" s="52">
        <f>ROUND(AVERAGE(I382,L382,R382,O382),0)</f>
        <v>42052</v>
      </c>
      <c r="U382" s="52">
        <f>ROUND(GEOMEAN(I382,L382,R382,O382),0)</f>
        <v>41666</v>
      </c>
      <c r="V382" s="52">
        <f>ROUND(STDEVA(I382,L382,R382,O382),0)</f>
        <v>6579</v>
      </c>
      <c r="W382" s="53">
        <f t="shared" si="24"/>
        <v>0.15499447991167858</v>
      </c>
      <c r="X382" s="54" t="s">
        <v>31</v>
      </c>
      <c r="Y382" s="55">
        <v>1</v>
      </c>
      <c r="Z382" s="52">
        <f t="shared" si="25"/>
        <v>41666</v>
      </c>
    </row>
    <row r="383" spans="1:26" ht="135" x14ac:dyDescent="0.2">
      <c r="A383" s="61">
        <v>26</v>
      </c>
      <c r="B383" s="61">
        <v>3526201</v>
      </c>
      <c r="C383" s="63" t="s">
        <v>87</v>
      </c>
      <c r="D383" s="155" t="s">
        <v>89</v>
      </c>
      <c r="E383" s="63" t="s">
        <v>52</v>
      </c>
      <c r="F383" s="63">
        <v>1</v>
      </c>
      <c r="G383" s="61">
        <v>42121606</v>
      </c>
      <c r="H383" s="64">
        <v>148104</v>
      </c>
      <c r="I383" s="49">
        <f t="shared" si="23"/>
        <v>150488</v>
      </c>
      <c r="J383" s="50">
        <v>211900</v>
      </c>
      <c r="K383" s="51">
        <v>0</v>
      </c>
      <c r="L383" s="8">
        <f>J383+K383</f>
        <v>211900</v>
      </c>
      <c r="M383" s="8">
        <v>163000</v>
      </c>
      <c r="N383" s="9">
        <v>0</v>
      </c>
      <c r="O383" s="8">
        <f>M383+N383</f>
        <v>163000</v>
      </c>
      <c r="P383" s="8">
        <v>195600</v>
      </c>
      <c r="Q383" s="9">
        <v>0</v>
      </c>
      <c r="R383" s="10">
        <f>P383+Q383</f>
        <v>195600</v>
      </c>
      <c r="S383" s="52">
        <f>ROUND(MIN(I383,L383,R383,O383),0)</f>
        <v>150488</v>
      </c>
      <c r="T383" s="52">
        <f>ROUND(AVERAGE(I383,L383,R383,O383),0)</f>
        <v>180247</v>
      </c>
      <c r="U383" s="52">
        <f>ROUND(GEOMEAN(I383,L383,R383,O383),0)</f>
        <v>178565</v>
      </c>
      <c r="V383" s="52">
        <f>ROUND(STDEVA(I383,L383,R383,O383),0)</f>
        <v>28406</v>
      </c>
      <c r="W383" s="53">
        <f t="shared" si="24"/>
        <v>0.15723686052697897</v>
      </c>
      <c r="X383" s="54" t="s">
        <v>31</v>
      </c>
      <c r="Y383" s="55">
        <v>1</v>
      </c>
      <c r="Z383" s="52">
        <f t="shared" si="25"/>
        <v>178565</v>
      </c>
    </row>
    <row r="384" spans="1:26" ht="258.75" x14ac:dyDescent="0.2">
      <c r="A384" s="61">
        <v>27</v>
      </c>
      <c r="B384" s="61">
        <v>3526201</v>
      </c>
      <c r="C384" s="63" t="s">
        <v>87</v>
      </c>
      <c r="D384" s="155" t="s">
        <v>90</v>
      </c>
      <c r="E384" s="63" t="s">
        <v>45</v>
      </c>
      <c r="F384" s="63">
        <v>1</v>
      </c>
      <c r="G384" s="61">
        <v>42121606</v>
      </c>
      <c r="H384" s="64">
        <v>23958</v>
      </c>
      <c r="I384" s="49">
        <f t="shared" si="23"/>
        <v>24344</v>
      </c>
      <c r="J384" s="50">
        <v>32500</v>
      </c>
      <c r="K384" s="51">
        <v>0</v>
      </c>
      <c r="L384" s="8">
        <f>J384+K384</f>
        <v>32500</v>
      </c>
      <c r="M384" s="8">
        <v>25000</v>
      </c>
      <c r="N384" s="9">
        <v>0</v>
      </c>
      <c r="O384" s="8">
        <f>M384+N384</f>
        <v>25000</v>
      </c>
      <c r="P384" s="8">
        <v>30000</v>
      </c>
      <c r="Q384" s="9">
        <v>0</v>
      </c>
      <c r="R384" s="10">
        <f>P384+Q384</f>
        <v>30000</v>
      </c>
      <c r="S384" s="52">
        <f>ROUND(MIN(I384,L384,R384,O384),0)</f>
        <v>24344</v>
      </c>
      <c r="T384" s="52">
        <f>ROUND(AVERAGE(I384,L384,R384,O384),0)</f>
        <v>27961</v>
      </c>
      <c r="U384" s="52">
        <f>ROUND(GEOMEAN(I384,L384,R384,O384),0)</f>
        <v>27755</v>
      </c>
      <c r="V384" s="52">
        <f>ROUND(STDEVA(I384,L384,R384,O384),0)</f>
        <v>3942</v>
      </c>
      <c r="W384" s="53">
        <f t="shared" si="24"/>
        <v>0.12289677535579174</v>
      </c>
      <c r="X384" s="54" t="s">
        <v>31</v>
      </c>
      <c r="Y384" s="55">
        <v>1</v>
      </c>
      <c r="Z384" s="52">
        <f t="shared" si="25"/>
        <v>27755</v>
      </c>
    </row>
    <row r="385" spans="1:26" ht="236.25" x14ac:dyDescent="0.2">
      <c r="A385" s="61">
        <v>28</v>
      </c>
      <c r="B385" s="61">
        <v>3526201</v>
      </c>
      <c r="C385" s="63" t="s">
        <v>91</v>
      </c>
      <c r="D385" s="155" t="s">
        <v>92</v>
      </c>
      <c r="E385" s="63" t="s">
        <v>52</v>
      </c>
      <c r="F385" s="63">
        <v>1</v>
      </c>
      <c r="G385" s="61">
        <v>42121606</v>
      </c>
      <c r="H385" s="64">
        <v>79497</v>
      </c>
      <c r="I385" s="49">
        <f t="shared" si="23"/>
        <v>80777</v>
      </c>
      <c r="J385" s="50">
        <v>114400</v>
      </c>
      <c r="K385" s="51">
        <v>0</v>
      </c>
      <c r="L385" s="8">
        <f>J385+K385</f>
        <v>114400</v>
      </c>
      <c r="M385" s="8">
        <v>88000</v>
      </c>
      <c r="N385" s="9">
        <v>0</v>
      </c>
      <c r="O385" s="8">
        <f>M385+N385</f>
        <v>88000</v>
      </c>
      <c r="P385" s="8">
        <v>105600</v>
      </c>
      <c r="Q385" s="9">
        <v>0</v>
      </c>
      <c r="R385" s="10">
        <f>P385+Q385</f>
        <v>105600</v>
      </c>
      <c r="S385" s="52">
        <f>ROUND(MIN(I385,L385,R385,O385),0)</f>
        <v>80777</v>
      </c>
      <c r="T385" s="52">
        <f>ROUND(AVERAGE(I385,L385,R385,O385),0)</f>
        <v>97194</v>
      </c>
      <c r="U385" s="52">
        <f>ROUND(GEOMEAN(I385,L385,R385,O385),0)</f>
        <v>96264</v>
      </c>
      <c r="V385" s="52">
        <f>ROUND(STDEVA(I385,L385,R385,O385),0)</f>
        <v>15500</v>
      </c>
      <c r="W385" s="53">
        <f t="shared" si="24"/>
        <v>0.16088049530457907</v>
      </c>
      <c r="X385" s="54" t="s">
        <v>31</v>
      </c>
      <c r="Y385" s="55">
        <v>1</v>
      </c>
      <c r="Z385" s="52">
        <f t="shared" si="25"/>
        <v>96264</v>
      </c>
    </row>
    <row r="386" spans="1:26" ht="247.5" x14ac:dyDescent="0.2">
      <c r="A386" s="61">
        <v>29</v>
      </c>
      <c r="B386" s="61">
        <v>3526201</v>
      </c>
      <c r="C386" s="63" t="s">
        <v>91</v>
      </c>
      <c r="D386" s="155" t="s">
        <v>93</v>
      </c>
      <c r="E386" s="63" t="s">
        <v>52</v>
      </c>
      <c r="F386" s="63">
        <v>1</v>
      </c>
      <c r="G386" s="61">
        <v>42121606</v>
      </c>
      <c r="H386" s="64">
        <v>16335</v>
      </c>
      <c r="I386" s="49">
        <f t="shared" si="23"/>
        <v>16598</v>
      </c>
      <c r="J386" s="50">
        <v>41600</v>
      </c>
      <c r="K386" s="51">
        <v>0</v>
      </c>
      <c r="L386" s="8">
        <f>J386+K386</f>
        <v>41600</v>
      </c>
      <c r="M386" s="8">
        <v>32000</v>
      </c>
      <c r="N386" s="9">
        <v>0</v>
      </c>
      <c r="O386" s="8">
        <f>M386+N386</f>
        <v>32000</v>
      </c>
      <c r="P386" s="8">
        <v>38400</v>
      </c>
      <c r="Q386" s="9">
        <v>0</v>
      </c>
      <c r="R386" s="10">
        <f>P386+Q386</f>
        <v>38400</v>
      </c>
      <c r="S386" s="52">
        <f>ROUND(MIN(I386,L386,R386,O386),0)</f>
        <v>16598</v>
      </c>
      <c r="T386" s="52">
        <f>ROUND(AVERAGE(I386,L386,R386,O386),0)</f>
        <v>32150</v>
      </c>
      <c r="U386" s="52">
        <f>ROUND(GEOMEAN(I386,L386,R386,O386),0)</f>
        <v>30350</v>
      </c>
      <c r="V386" s="52">
        <f>ROUND(STDEVA(I386,L386,R386,O386),0)</f>
        <v>11109</v>
      </c>
      <c r="W386" s="53">
        <f t="shared" si="24"/>
        <v>0.4531136738056013</v>
      </c>
      <c r="X386" s="54" t="s">
        <v>31</v>
      </c>
      <c r="Y386" s="55">
        <v>1</v>
      </c>
      <c r="Z386" s="52">
        <f t="shared" si="25"/>
        <v>30350</v>
      </c>
    </row>
    <row r="387" spans="1:26" ht="360" x14ac:dyDescent="0.2">
      <c r="A387" s="61">
        <v>30</v>
      </c>
      <c r="B387" s="61">
        <v>3526201</v>
      </c>
      <c r="C387" s="63" t="s">
        <v>94</v>
      </c>
      <c r="D387" s="155" t="s">
        <v>505</v>
      </c>
      <c r="E387" s="63" t="s">
        <v>52</v>
      </c>
      <c r="F387" s="63">
        <v>1</v>
      </c>
      <c r="G387" s="61">
        <v>42121606</v>
      </c>
      <c r="H387" s="64">
        <v>65340</v>
      </c>
      <c r="I387" s="49">
        <f t="shared" si="23"/>
        <v>66392</v>
      </c>
      <c r="J387" s="50">
        <v>111800</v>
      </c>
      <c r="K387" s="51">
        <v>0</v>
      </c>
      <c r="L387" s="8">
        <f>J387+K387</f>
        <v>111800</v>
      </c>
      <c r="M387" s="8">
        <v>86000</v>
      </c>
      <c r="N387" s="9">
        <v>0</v>
      </c>
      <c r="O387" s="8">
        <f>M387+N387</f>
        <v>86000</v>
      </c>
      <c r="P387" s="8">
        <v>103200</v>
      </c>
      <c r="Q387" s="9">
        <v>0</v>
      </c>
      <c r="R387" s="10">
        <f>P387+Q387</f>
        <v>103200</v>
      </c>
      <c r="S387" s="52">
        <f>ROUND(MIN(I387,L387,R387,O387),0)</f>
        <v>66392</v>
      </c>
      <c r="T387" s="52">
        <f>ROUND(AVERAGE(I387,L387,R387,O387),0)</f>
        <v>91848</v>
      </c>
      <c r="U387" s="52">
        <f>ROUND(GEOMEAN(I387,L387,R387,O387),0)</f>
        <v>90092</v>
      </c>
      <c r="V387" s="52">
        <f>ROUND(STDEVA(I387,L387,R387,O387),0)</f>
        <v>20076</v>
      </c>
      <c r="W387" s="53">
        <f t="shared" si="24"/>
        <v>0.26306442303423166</v>
      </c>
      <c r="X387" s="54" t="s">
        <v>31</v>
      </c>
      <c r="Y387" s="55">
        <v>1</v>
      </c>
      <c r="Z387" s="52">
        <f t="shared" si="25"/>
        <v>90092</v>
      </c>
    </row>
    <row r="388" spans="1:26" ht="146.25" x14ac:dyDescent="0.2">
      <c r="A388" s="61">
        <v>31</v>
      </c>
      <c r="B388" s="61">
        <v>3526201</v>
      </c>
      <c r="C388" s="63" t="s">
        <v>94</v>
      </c>
      <c r="D388" s="155" t="s">
        <v>96</v>
      </c>
      <c r="E388" s="63" t="s">
        <v>52</v>
      </c>
      <c r="F388" s="63">
        <v>1</v>
      </c>
      <c r="G388" s="61">
        <v>42121606</v>
      </c>
      <c r="H388" s="64">
        <v>11880</v>
      </c>
      <c r="I388" s="49">
        <f t="shared" si="23"/>
        <v>12071</v>
      </c>
      <c r="J388" s="50">
        <v>15600</v>
      </c>
      <c r="K388" s="51">
        <v>0</v>
      </c>
      <c r="L388" s="8">
        <f>J388+K388</f>
        <v>15600</v>
      </c>
      <c r="M388" s="8">
        <v>12000</v>
      </c>
      <c r="N388" s="9">
        <v>0</v>
      </c>
      <c r="O388" s="8">
        <f>M388+N388</f>
        <v>12000</v>
      </c>
      <c r="P388" s="8">
        <v>14400</v>
      </c>
      <c r="Q388" s="9">
        <v>0</v>
      </c>
      <c r="R388" s="10">
        <f>P388+Q388</f>
        <v>14400</v>
      </c>
      <c r="S388" s="52">
        <f>ROUND(MIN(I388,L388,R388,O388),0)</f>
        <v>12000</v>
      </c>
      <c r="T388" s="52">
        <f>ROUND(AVERAGE(I388,L388,R388,O388),0)</f>
        <v>13518</v>
      </c>
      <c r="U388" s="52">
        <f>ROUND(GEOMEAN(I388,L388,R388,O388),0)</f>
        <v>13431</v>
      </c>
      <c r="V388" s="52">
        <f>ROUND(STDEVA(I388,L388,R388,O388),0)</f>
        <v>1781</v>
      </c>
      <c r="W388" s="53">
        <f t="shared" si="24"/>
        <v>0.10654456109001563</v>
      </c>
      <c r="X388" s="54" t="s">
        <v>31</v>
      </c>
      <c r="Y388" s="55">
        <v>1</v>
      </c>
      <c r="Z388" s="52">
        <f t="shared" si="25"/>
        <v>13431</v>
      </c>
    </row>
    <row r="389" spans="1:26" ht="236.25" x14ac:dyDescent="0.2">
      <c r="A389" s="61">
        <v>32</v>
      </c>
      <c r="B389" s="61">
        <v>3526201</v>
      </c>
      <c r="C389" s="63" t="s">
        <v>94</v>
      </c>
      <c r="D389" s="155" t="s">
        <v>97</v>
      </c>
      <c r="E389" s="63" t="s">
        <v>52</v>
      </c>
      <c r="F389" s="63">
        <v>1</v>
      </c>
      <c r="G389" s="61">
        <v>42121606</v>
      </c>
      <c r="H389" s="64">
        <v>33660</v>
      </c>
      <c r="I389" s="49">
        <f t="shared" si="23"/>
        <v>34202</v>
      </c>
      <c r="J389" s="50">
        <v>49400</v>
      </c>
      <c r="K389" s="51">
        <v>0</v>
      </c>
      <c r="L389" s="8">
        <f>J389+K389</f>
        <v>49400</v>
      </c>
      <c r="M389" s="8">
        <v>38000</v>
      </c>
      <c r="N389" s="9">
        <v>0</v>
      </c>
      <c r="O389" s="8">
        <f>M389+N389</f>
        <v>38000</v>
      </c>
      <c r="P389" s="8">
        <v>45600</v>
      </c>
      <c r="Q389" s="9">
        <v>0</v>
      </c>
      <c r="R389" s="10">
        <f>P389+Q389</f>
        <v>45600</v>
      </c>
      <c r="S389" s="52">
        <f>ROUND(MIN(I389,L389,R389,O389),0)</f>
        <v>34202</v>
      </c>
      <c r="T389" s="52">
        <f>ROUND(AVERAGE(I389,L389,R389,O389),0)</f>
        <v>41801</v>
      </c>
      <c r="U389" s="52">
        <f>ROUND(GEOMEAN(I389,L389,R389,O389),0)</f>
        <v>41365</v>
      </c>
      <c r="V389" s="52">
        <f>ROUND(STDEVA(I389,L389,R389,O389),0)</f>
        <v>6937</v>
      </c>
      <c r="W389" s="53">
        <f t="shared" si="24"/>
        <v>0.17316571981143478</v>
      </c>
      <c r="X389" s="54" t="s">
        <v>31</v>
      </c>
      <c r="Y389" s="55">
        <v>1</v>
      </c>
      <c r="Z389" s="52">
        <f t="shared" si="25"/>
        <v>41365</v>
      </c>
    </row>
    <row r="390" spans="1:26" ht="315" x14ac:dyDescent="0.2">
      <c r="A390" s="61">
        <v>33</v>
      </c>
      <c r="B390" s="61">
        <v>3526201</v>
      </c>
      <c r="C390" s="63" t="s">
        <v>94</v>
      </c>
      <c r="D390" s="155" t="s">
        <v>98</v>
      </c>
      <c r="E390" s="63" t="s">
        <v>58</v>
      </c>
      <c r="F390" s="63">
        <v>1</v>
      </c>
      <c r="G390" s="61">
        <v>42121606</v>
      </c>
      <c r="H390" s="64">
        <v>34873.93</v>
      </c>
      <c r="I390" s="49">
        <f t="shared" si="23"/>
        <v>35435</v>
      </c>
      <c r="J390" s="50">
        <v>52000</v>
      </c>
      <c r="K390" s="51">
        <v>0</v>
      </c>
      <c r="L390" s="8">
        <f>J390+K390</f>
        <v>52000</v>
      </c>
      <c r="M390" s="8">
        <v>40000</v>
      </c>
      <c r="N390" s="9">
        <v>0</v>
      </c>
      <c r="O390" s="8">
        <f>M390+N390</f>
        <v>40000</v>
      </c>
      <c r="P390" s="8">
        <v>48000</v>
      </c>
      <c r="Q390" s="9">
        <v>0</v>
      </c>
      <c r="R390" s="10">
        <f>P390+Q390</f>
        <v>48000</v>
      </c>
      <c r="S390" s="52">
        <f>ROUND(MIN(I390,L390,R390,O390),0)</f>
        <v>35435</v>
      </c>
      <c r="T390" s="52">
        <f>ROUND(AVERAGE(I390,L390,R390,O390),0)</f>
        <v>43859</v>
      </c>
      <c r="U390" s="52">
        <f>ROUND(GEOMEAN(I390,L390,R390,O390),0)</f>
        <v>43369</v>
      </c>
      <c r="V390" s="52">
        <f>ROUND(STDEVA(I390,L390,R390,O390),0)</f>
        <v>7512</v>
      </c>
      <c r="W390" s="53">
        <f t="shared" si="24"/>
        <v>0.18294173257395835</v>
      </c>
      <c r="X390" s="54" t="s">
        <v>31</v>
      </c>
      <c r="Y390" s="55">
        <v>1</v>
      </c>
      <c r="Z390" s="52">
        <f t="shared" si="25"/>
        <v>43369</v>
      </c>
    </row>
    <row r="391" spans="1:26" ht="135" x14ac:dyDescent="0.2">
      <c r="A391" s="61">
        <v>34</v>
      </c>
      <c r="B391" s="61">
        <v>3526201</v>
      </c>
      <c r="C391" s="63" t="s">
        <v>94</v>
      </c>
      <c r="D391" s="155" t="s">
        <v>99</v>
      </c>
      <c r="E391" s="63" t="s">
        <v>52</v>
      </c>
      <c r="F391" s="63">
        <v>1</v>
      </c>
      <c r="G391" s="61">
        <v>42121606</v>
      </c>
      <c r="H391" s="64">
        <v>113850</v>
      </c>
      <c r="I391" s="49">
        <f t="shared" si="23"/>
        <v>115683</v>
      </c>
      <c r="J391" s="50">
        <v>170300</v>
      </c>
      <c r="K391" s="51">
        <v>0</v>
      </c>
      <c r="L391" s="8">
        <f>J391+K391</f>
        <v>170300</v>
      </c>
      <c r="M391" s="8">
        <v>131000</v>
      </c>
      <c r="N391" s="9">
        <v>0</v>
      </c>
      <c r="O391" s="8">
        <f>M391+N391</f>
        <v>131000</v>
      </c>
      <c r="P391" s="8">
        <v>157200</v>
      </c>
      <c r="Q391" s="9">
        <v>0</v>
      </c>
      <c r="R391" s="10">
        <f>P391+Q391</f>
        <v>157200</v>
      </c>
      <c r="S391" s="52">
        <f>ROUND(MIN(I391,L391,R391,O391),0)</f>
        <v>115683</v>
      </c>
      <c r="T391" s="52">
        <f>ROUND(AVERAGE(I391,L391,R391,O391),0)</f>
        <v>143546</v>
      </c>
      <c r="U391" s="52">
        <f>ROUND(GEOMEAN(I391,L391,R391,O391),0)</f>
        <v>141923</v>
      </c>
      <c r="V391" s="52">
        <f>ROUND(STDEVA(I391,L391,R391,O391),0)</f>
        <v>24738</v>
      </c>
      <c r="W391" s="53">
        <f t="shared" si="24"/>
        <v>0.18488898909972309</v>
      </c>
      <c r="X391" s="54" t="s">
        <v>31</v>
      </c>
      <c r="Y391" s="55">
        <v>1</v>
      </c>
      <c r="Z391" s="52">
        <f t="shared" si="25"/>
        <v>141923</v>
      </c>
    </row>
    <row r="392" spans="1:26" ht="270" x14ac:dyDescent="0.2">
      <c r="A392" s="61">
        <v>35</v>
      </c>
      <c r="B392" s="61">
        <v>3526201</v>
      </c>
      <c r="C392" s="63" t="s">
        <v>94</v>
      </c>
      <c r="D392" s="155" t="s">
        <v>100</v>
      </c>
      <c r="E392" s="63" t="s">
        <v>45</v>
      </c>
      <c r="F392" s="63">
        <v>1</v>
      </c>
      <c r="G392" s="61">
        <v>42121606</v>
      </c>
      <c r="H392" s="64">
        <v>51480</v>
      </c>
      <c r="I392" s="49">
        <f t="shared" si="23"/>
        <v>52309</v>
      </c>
      <c r="J392" s="50">
        <v>75400</v>
      </c>
      <c r="K392" s="51">
        <v>0</v>
      </c>
      <c r="L392" s="8">
        <f>J392+K392</f>
        <v>75400</v>
      </c>
      <c r="M392" s="8">
        <v>58000</v>
      </c>
      <c r="N392" s="9">
        <v>0</v>
      </c>
      <c r="O392" s="8">
        <f>M392+N392</f>
        <v>58000</v>
      </c>
      <c r="P392" s="8">
        <v>69600</v>
      </c>
      <c r="Q392" s="9">
        <v>0</v>
      </c>
      <c r="R392" s="10">
        <f>P392+Q392</f>
        <v>69600</v>
      </c>
      <c r="S392" s="52">
        <f>ROUND(MIN(I392,L392,R392,O392),0)</f>
        <v>52309</v>
      </c>
      <c r="T392" s="52">
        <f>ROUND(AVERAGE(I392,L392,R392,O392),0)</f>
        <v>63827</v>
      </c>
      <c r="U392" s="52">
        <f>ROUND(GEOMEAN(I392,L392,R392,O392),0)</f>
        <v>63168</v>
      </c>
      <c r="V392" s="52">
        <f>ROUND(STDEVA(I392,L392,R392,O392),0)</f>
        <v>10550</v>
      </c>
      <c r="W392" s="53">
        <f t="shared" si="24"/>
        <v>0.17190666160081053</v>
      </c>
      <c r="X392" s="54" t="s">
        <v>31</v>
      </c>
      <c r="Y392" s="55">
        <v>1</v>
      </c>
      <c r="Z392" s="52">
        <f t="shared" si="25"/>
        <v>63168</v>
      </c>
    </row>
    <row r="393" spans="1:26" ht="157.5" x14ac:dyDescent="0.2">
      <c r="A393" s="61">
        <v>36</v>
      </c>
      <c r="B393" s="61">
        <v>3526201</v>
      </c>
      <c r="C393" s="63" t="s">
        <v>94</v>
      </c>
      <c r="D393" s="155" t="s">
        <v>101</v>
      </c>
      <c r="E393" s="63" t="s">
        <v>52</v>
      </c>
      <c r="F393" s="63">
        <v>1</v>
      </c>
      <c r="G393" s="61">
        <v>42121606</v>
      </c>
      <c r="H393" s="64">
        <v>86130</v>
      </c>
      <c r="I393" s="49">
        <f t="shared" si="23"/>
        <v>87517</v>
      </c>
      <c r="J393" s="50">
        <v>150800</v>
      </c>
      <c r="K393" s="51">
        <v>0</v>
      </c>
      <c r="L393" s="8">
        <f>J393+K393</f>
        <v>150800</v>
      </c>
      <c r="M393" s="8">
        <v>116000</v>
      </c>
      <c r="N393" s="9">
        <v>0</v>
      </c>
      <c r="O393" s="8">
        <f>M393+N393</f>
        <v>116000</v>
      </c>
      <c r="P393" s="8">
        <v>139200</v>
      </c>
      <c r="Q393" s="9">
        <v>0</v>
      </c>
      <c r="R393" s="10">
        <f>P393+Q393</f>
        <v>139200</v>
      </c>
      <c r="S393" s="52">
        <f>ROUND(MIN(I393,L393,R393,O393),0)</f>
        <v>87517</v>
      </c>
      <c r="T393" s="52">
        <f>ROUND(AVERAGE(I393,L393,R393,O393),0)</f>
        <v>123379</v>
      </c>
      <c r="U393" s="52">
        <f>ROUND(GEOMEAN(I393,L393,R393,O393),0)</f>
        <v>120822</v>
      </c>
      <c r="V393" s="52">
        <f>ROUND(STDEVA(I393,L393,R393,O393),0)</f>
        <v>27945</v>
      </c>
      <c r="W393" s="53">
        <f t="shared" si="24"/>
        <v>0.2756534405985665</v>
      </c>
      <c r="X393" s="54" t="s">
        <v>31</v>
      </c>
      <c r="Y393" s="55">
        <v>1</v>
      </c>
      <c r="Z393" s="52">
        <f t="shared" si="25"/>
        <v>120822</v>
      </c>
    </row>
    <row r="394" spans="1:26" ht="292.5" x14ac:dyDescent="0.2">
      <c r="A394" s="61">
        <v>37</v>
      </c>
      <c r="B394" s="61">
        <v>3526201</v>
      </c>
      <c r="C394" s="63" t="s">
        <v>94</v>
      </c>
      <c r="D394" s="155" t="s">
        <v>102</v>
      </c>
      <c r="E394" s="63" t="s">
        <v>52</v>
      </c>
      <c r="F394" s="63">
        <v>1</v>
      </c>
      <c r="G394" s="61">
        <v>42121606</v>
      </c>
      <c r="H394" s="64">
        <v>84150</v>
      </c>
      <c r="I394" s="49">
        <f t="shared" si="23"/>
        <v>85505</v>
      </c>
      <c r="J394" s="50">
        <v>143000</v>
      </c>
      <c r="K394" s="51">
        <v>0</v>
      </c>
      <c r="L394" s="8">
        <f>J394+K394</f>
        <v>143000</v>
      </c>
      <c r="M394" s="8">
        <v>110000</v>
      </c>
      <c r="N394" s="9">
        <v>0</v>
      </c>
      <c r="O394" s="8">
        <f>M394+N394</f>
        <v>110000</v>
      </c>
      <c r="P394" s="8">
        <v>132000</v>
      </c>
      <c r="Q394" s="9">
        <v>0</v>
      </c>
      <c r="R394" s="10">
        <f>P394+Q394</f>
        <v>132000</v>
      </c>
      <c r="S394" s="52">
        <f>ROUND(MIN(I394,L394,R394,O394),0)</f>
        <v>85505</v>
      </c>
      <c r="T394" s="52">
        <f>ROUND(AVERAGE(I394,L394,R394,O394),0)</f>
        <v>117626</v>
      </c>
      <c r="U394" s="52">
        <f>ROUND(GEOMEAN(I394,L394,R394,O394),0)</f>
        <v>115431</v>
      </c>
      <c r="V394" s="52">
        <f>ROUND(STDEVA(I394,L394,R394,O394),0)</f>
        <v>25432</v>
      </c>
      <c r="W394" s="53">
        <f t="shared" si="24"/>
        <v>0.25925444637922224</v>
      </c>
      <c r="X394" s="54" t="s">
        <v>31</v>
      </c>
      <c r="Y394" s="55">
        <v>1</v>
      </c>
      <c r="Z394" s="52">
        <f t="shared" si="25"/>
        <v>115431</v>
      </c>
    </row>
    <row r="395" spans="1:26" ht="168.75" x14ac:dyDescent="0.2">
      <c r="A395" s="61">
        <v>38</v>
      </c>
      <c r="B395" s="61">
        <v>3526201</v>
      </c>
      <c r="C395" s="63" t="s">
        <v>94</v>
      </c>
      <c r="D395" s="155" t="s">
        <v>103</v>
      </c>
      <c r="E395" s="63" t="s">
        <v>52</v>
      </c>
      <c r="F395" s="63">
        <v>1</v>
      </c>
      <c r="G395" s="61">
        <v>42121606</v>
      </c>
      <c r="H395" s="64">
        <v>138600</v>
      </c>
      <c r="I395" s="49">
        <f t="shared" si="23"/>
        <v>140831</v>
      </c>
      <c r="J395" s="50">
        <v>208000</v>
      </c>
      <c r="K395" s="51">
        <v>0</v>
      </c>
      <c r="L395" s="8">
        <f>J395+K395</f>
        <v>208000</v>
      </c>
      <c r="M395" s="8">
        <v>160000</v>
      </c>
      <c r="N395" s="9">
        <v>0</v>
      </c>
      <c r="O395" s="8">
        <f>M395+N395</f>
        <v>160000</v>
      </c>
      <c r="P395" s="8">
        <v>192000</v>
      </c>
      <c r="Q395" s="9">
        <v>0</v>
      </c>
      <c r="R395" s="10">
        <f>P395+Q395</f>
        <v>192000</v>
      </c>
      <c r="S395" s="52">
        <f>ROUND(MIN(I395,L395,R395,O395),0)</f>
        <v>140831</v>
      </c>
      <c r="T395" s="52">
        <f>ROUND(AVERAGE(I395,L395,R395,O395),0)</f>
        <v>175208</v>
      </c>
      <c r="U395" s="52">
        <f>ROUND(GEOMEAN(I395,L395,R395,O395),0)</f>
        <v>173199</v>
      </c>
      <c r="V395" s="52">
        <f>ROUND(STDEVA(I395,L395,R395,O395),0)</f>
        <v>30388</v>
      </c>
      <c r="W395" s="53">
        <f t="shared" si="24"/>
        <v>0.18688329609293355</v>
      </c>
      <c r="X395" s="54" t="s">
        <v>31</v>
      </c>
      <c r="Y395" s="55">
        <v>1</v>
      </c>
      <c r="Z395" s="52">
        <f t="shared" si="25"/>
        <v>173199</v>
      </c>
    </row>
    <row r="396" spans="1:26" ht="202.5" x14ac:dyDescent="0.2">
      <c r="A396" s="61">
        <v>39</v>
      </c>
      <c r="B396" s="61">
        <v>3526201</v>
      </c>
      <c r="C396" s="63" t="s">
        <v>46</v>
      </c>
      <c r="D396" s="155" t="s">
        <v>104</v>
      </c>
      <c r="E396" s="63" t="s">
        <v>45</v>
      </c>
      <c r="F396" s="63">
        <v>1</v>
      </c>
      <c r="G396" s="61">
        <v>42121606</v>
      </c>
      <c r="H396" s="64">
        <v>49500</v>
      </c>
      <c r="I396" s="49">
        <f t="shared" ref="I396:I459" si="27">ROUND(((H396*1.61%)+H396),0)</f>
        <v>50297</v>
      </c>
      <c r="J396" s="50">
        <v>68900</v>
      </c>
      <c r="K396" s="51">
        <v>0</v>
      </c>
      <c r="L396" s="8">
        <f>J396+K396</f>
        <v>68900</v>
      </c>
      <c r="M396" s="8">
        <v>53000</v>
      </c>
      <c r="N396" s="9">
        <v>0</v>
      </c>
      <c r="O396" s="8">
        <f>M396+N396</f>
        <v>53000</v>
      </c>
      <c r="P396" s="8">
        <v>63600</v>
      </c>
      <c r="Q396" s="9">
        <v>0</v>
      </c>
      <c r="R396" s="10">
        <f>P396+Q396</f>
        <v>63600</v>
      </c>
      <c r="S396" s="52">
        <f>ROUND(MIN(I396,L396,R396,O396),0)</f>
        <v>50297</v>
      </c>
      <c r="T396" s="52">
        <f>ROUND(AVERAGE(I396,L396,R396,O396),0)</f>
        <v>58949</v>
      </c>
      <c r="U396" s="52">
        <f>ROUND(GEOMEAN(I396,L396,R396,O396),0)</f>
        <v>58462</v>
      </c>
      <c r="V396" s="52">
        <f>ROUND(STDEVA(I396,L396,R396,O396),0)</f>
        <v>8773</v>
      </c>
      <c r="W396" s="53">
        <f t="shared" ref="W396:W459" si="28">(U396-S396)/U396</f>
        <v>0.13966337107864937</v>
      </c>
      <c r="X396" s="54" t="s">
        <v>31</v>
      </c>
      <c r="Y396" s="55">
        <v>1</v>
      </c>
      <c r="Z396" s="52">
        <f t="shared" ref="Z396:Z459" si="29">+U396</f>
        <v>58462</v>
      </c>
    </row>
    <row r="397" spans="1:26" ht="157.5" x14ac:dyDescent="0.2">
      <c r="A397" s="61">
        <v>40</v>
      </c>
      <c r="B397" s="61">
        <v>3526201</v>
      </c>
      <c r="C397" s="63" t="s">
        <v>46</v>
      </c>
      <c r="D397" s="155" t="s">
        <v>105</v>
      </c>
      <c r="E397" s="63" t="s">
        <v>45</v>
      </c>
      <c r="F397" s="63">
        <v>1</v>
      </c>
      <c r="G397" s="61">
        <v>42121606</v>
      </c>
      <c r="H397" s="64">
        <v>41580</v>
      </c>
      <c r="I397" s="49">
        <f t="shared" si="27"/>
        <v>42249</v>
      </c>
      <c r="J397" s="50">
        <v>62400</v>
      </c>
      <c r="K397" s="51">
        <v>0</v>
      </c>
      <c r="L397" s="8">
        <f>J397+K397</f>
        <v>62400</v>
      </c>
      <c r="M397" s="8">
        <v>48000</v>
      </c>
      <c r="N397" s="9">
        <v>0</v>
      </c>
      <c r="O397" s="8">
        <f>M397+N397</f>
        <v>48000</v>
      </c>
      <c r="P397" s="8">
        <v>57600</v>
      </c>
      <c r="Q397" s="9">
        <v>0</v>
      </c>
      <c r="R397" s="10">
        <f>P397+Q397</f>
        <v>57600</v>
      </c>
      <c r="S397" s="52">
        <f>ROUND(MIN(I397,L397,R397,O397),0)</f>
        <v>42249</v>
      </c>
      <c r="T397" s="52">
        <f>ROUND(AVERAGE(I397,L397,R397,O397),0)</f>
        <v>52562</v>
      </c>
      <c r="U397" s="52">
        <f>ROUND(GEOMEAN(I397,L397,R397,O397),0)</f>
        <v>51960</v>
      </c>
      <c r="V397" s="52">
        <f>ROUND(STDEVA(I397,L397,R397,O397),0)</f>
        <v>9117</v>
      </c>
      <c r="W397" s="53">
        <f t="shared" si="28"/>
        <v>0.18689376443418013</v>
      </c>
      <c r="X397" s="54" t="s">
        <v>31</v>
      </c>
      <c r="Y397" s="55">
        <v>1</v>
      </c>
      <c r="Z397" s="52">
        <f t="shared" si="29"/>
        <v>51960</v>
      </c>
    </row>
    <row r="398" spans="1:26" ht="135" x14ac:dyDescent="0.2">
      <c r="A398" s="61">
        <v>41</v>
      </c>
      <c r="B398" s="61">
        <v>3526201</v>
      </c>
      <c r="C398" s="63" t="s">
        <v>46</v>
      </c>
      <c r="D398" s="155" t="s">
        <v>106</v>
      </c>
      <c r="E398" s="63" t="s">
        <v>58</v>
      </c>
      <c r="F398" s="63">
        <v>1</v>
      </c>
      <c r="G398" s="61">
        <v>42121606</v>
      </c>
      <c r="H398" s="64">
        <v>54450</v>
      </c>
      <c r="I398" s="49">
        <f t="shared" si="27"/>
        <v>55327</v>
      </c>
      <c r="J398" s="50">
        <v>81900</v>
      </c>
      <c r="K398" s="51">
        <v>0</v>
      </c>
      <c r="L398" s="8">
        <f>J398+K398</f>
        <v>81900</v>
      </c>
      <c r="M398" s="8">
        <v>63000</v>
      </c>
      <c r="N398" s="9">
        <v>0</v>
      </c>
      <c r="O398" s="8">
        <f>M398+N398</f>
        <v>63000</v>
      </c>
      <c r="P398" s="8">
        <v>75600</v>
      </c>
      <c r="Q398" s="9">
        <v>0</v>
      </c>
      <c r="R398" s="10">
        <f>P398+Q398</f>
        <v>75600</v>
      </c>
      <c r="S398" s="52">
        <f>ROUND(MIN(I398,L398,R398,O398),0)</f>
        <v>55327</v>
      </c>
      <c r="T398" s="52">
        <f>ROUND(AVERAGE(I398,L398,R398,O398),0)</f>
        <v>68957</v>
      </c>
      <c r="U398" s="52">
        <f>ROUND(GEOMEAN(I398,L398,R398,O398),0)</f>
        <v>68159</v>
      </c>
      <c r="V398" s="52">
        <f>ROUND(STDEVA(I398,L398,R398,O398),0)</f>
        <v>12013</v>
      </c>
      <c r="W398" s="53">
        <f t="shared" si="28"/>
        <v>0.18826567291186783</v>
      </c>
      <c r="X398" s="54" t="s">
        <v>31</v>
      </c>
      <c r="Y398" s="55">
        <v>1</v>
      </c>
      <c r="Z398" s="52">
        <f t="shared" si="29"/>
        <v>68159</v>
      </c>
    </row>
    <row r="399" spans="1:26" ht="157.5" x14ac:dyDescent="0.2">
      <c r="A399" s="61">
        <v>42</v>
      </c>
      <c r="B399" s="61">
        <v>3526201</v>
      </c>
      <c r="C399" s="63" t="s">
        <v>107</v>
      </c>
      <c r="D399" s="155" t="s">
        <v>108</v>
      </c>
      <c r="E399" s="63" t="s">
        <v>45</v>
      </c>
      <c r="F399" s="63">
        <v>1</v>
      </c>
      <c r="G399" s="61">
        <v>42121606</v>
      </c>
      <c r="H399" s="64">
        <v>19826.25</v>
      </c>
      <c r="I399" s="49">
        <f t="shared" si="27"/>
        <v>20145</v>
      </c>
      <c r="J399" s="50">
        <v>45500</v>
      </c>
      <c r="K399" s="51">
        <v>0</v>
      </c>
      <c r="L399" s="8">
        <f>J399+K399</f>
        <v>45500</v>
      </c>
      <c r="M399" s="8">
        <v>35000</v>
      </c>
      <c r="N399" s="9">
        <v>0</v>
      </c>
      <c r="O399" s="8">
        <f>M399+N399</f>
        <v>35000</v>
      </c>
      <c r="P399" s="8">
        <v>42000</v>
      </c>
      <c r="Q399" s="9">
        <v>0</v>
      </c>
      <c r="R399" s="10">
        <f>P399+Q399</f>
        <v>42000</v>
      </c>
      <c r="S399" s="52">
        <f>ROUND(MIN(I399,L399,R399,O399),0)</f>
        <v>20145</v>
      </c>
      <c r="T399" s="52">
        <f>ROUND(AVERAGE(I399,L399,R399,O399),0)</f>
        <v>35661</v>
      </c>
      <c r="U399" s="52">
        <f>ROUND(GEOMEAN(I399,L399,R399,O399),0)</f>
        <v>34070</v>
      </c>
      <c r="V399" s="52">
        <f>ROUND(STDEVA(I399,L399,R399,O399),0)</f>
        <v>11228</v>
      </c>
      <c r="W399" s="53">
        <f t="shared" si="28"/>
        <v>0.40871734663927206</v>
      </c>
      <c r="X399" s="54" t="s">
        <v>31</v>
      </c>
      <c r="Y399" s="55">
        <v>1</v>
      </c>
      <c r="Z399" s="52">
        <f t="shared" si="29"/>
        <v>34070</v>
      </c>
    </row>
    <row r="400" spans="1:26" ht="258.75" x14ac:dyDescent="0.2">
      <c r="A400" s="61">
        <v>43</v>
      </c>
      <c r="B400" s="61">
        <v>3526201</v>
      </c>
      <c r="C400" s="63" t="s">
        <v>109</v>
      </c>
      <c r="D400" s="155" t="s">
        <v>110</v>
      </c>
      <c r="E400" s="63" t="s">
        <v>45</v>
      </c>
      <c r="F400" s="63">
        <v>1</v>
      </c>
      <c r="G400" s="61">
        <v>42121606</v>
      </c>
      <c r="H400" s="64">
        <v>21780</v>
      </c>
      <c r="I400" s="49">
        <f t="shared" si="27"/>
        <v>22131</v>
      </c>
      <c r="J400" s="50">
        <v>29900</v>
      </c>
      <c r="K400" s="51">
        <v>0</v>
      </c>
      <c r="L400" s="8">
        <f>J400+K400</f>
        <v>29900</v>
      </c>
      <c r="M400" s="8">
        <v>23000</v>
      </c>
      <c r="N400" s="9">
        <v>0</v>
      </c>
      <c r="O400" s="8">
        <f>M400+N400</f>
        <v>23000</v>
      </c>
      <c r="P400" s="8">
        <v>27600</v>
      </c>
      <c r="Q400" s="9">
        <v>0</v>
      </c>
      <c r="R400" s="10">
        <f>P400+Q400</f>
        <v>27600</v>
      </c>
      <c r="S400" s="52">
        <f>ROUND(MIN(I400,L400,R400,O400),0)</f>
        <v>22131</v>
      </c>
      <c r="T400" s="52">
        <f>ROUND(AVERAGE(I400,L400,R400,O400),0)</f>
        <v>25658</v>
      </c>
      <c r="U400" s="52">
        <f>ROUND(GEOMEAN(I400,L400,R400,O400),0)</f>
        <v>25458</v>
      </c>
      <c r="V400" s="52">
        <f>ROUND(STDEVA(I400,L400,R400,O400),0)</f>
        <v>3709</v>
      </c>
      <c r="W400" s="53">
        <f t="shared" si="28"/>
        <v>0.13068583549375443</v>
      </c>
      <c r="X400" s="54" t="s">
        <v>31</v>
      </c>
      <c r="Y400" s="55">
        <v>1</v>
      </c>
      <c r="Z400" s="52">
        <f t="shared" si="29"/>
        <v>25458</v>
      </c>
    </row>
    <row r="401" spans="1:26" ht="123.75" x14ac:dyDescent="0.2">
      <c r="A401" s="61">
        <v>44</v>
      </c>
      <c r="B401" s="61">
        <v>3526201</v>
      </c>
      <c r="C401" s="63" t="s">
        <v>109</v>
      </c>
      <c r="D401" s="155" t="s">
        <v>111</v>
      </c>
      <c r="E401" s="63" t="s">
        <v>45</v>
      </c>
      <c r="F401" s="63">
        <v>1</v>
      </c>
      <c r="G401" s="61">
        <v>42121606</v>
      </c>
      <c r="H401" s="64">
        <v>59400</v>
      </c>
      <c r="I401" s="49">
        <f t="shared" si="27"/>
        <v>60356</v>
      </c>
      <c r="J401" s="50">
        <v>84500</v>
      </c>
      <c r="K401" s="51">
        <v>0</v>
      </c>
      <c r="L401" s="8">
        <f>J401+K401</f>
        <v>84500</v>
      </c>
      <c r="M401" s="8">
        <v>65000</v>
      </c>
      <c r="N401" s="9">
        <v>0</v>
      </c>
      <c r="O401" s="8">
        <f>M401+N401</f>
        <v>65000</v>
      </c>
      <c r="P401" s="8">
        <v>78000</v>
      </c>
      <c r="Q401" s="9">
        <v>0</v>
      </c>
      <c r="R401" s="10">
        <f>P401+Q401</f>
        <v>78000</v>
      </c>
      <c r="S401" s="52">
        <f>ROUND(MIN(I401,L401,R401,O401),0)</f>
        <v>60356</v>
      </c>
      <c r="T401" s="52">
        <f>ROUND(AVERAGE(I401,L401,R401,O401),0)</f>
        <v>71964</v>
      </c>
      <c r="U401" s="52">
        <f>ROUND(GEOMEAN(I401,L401,R401,O401),0)</f>
        <v>71309</v>
      </c>
      <c r="V401" s="52">
        <f>ROUND(STDEVA(I401,L401,R401,O401),0)</f>
        <v>11208</v>
      </c>
      <c r="W401" s="53">
        <f t="shared" si="28"/>
        <v>0.15359912493514144</v>
      </c>
      <c r="X401" s="54" t="s">
        <v>31</v>
      </c>
      <c r="Y401" s="55">
        <v>1</v>
      </c>
      <c r="Z401" s="52">
        <f t="shared" si="29"/>
        <v>71309</v>
      </c>
    </row>
    <row r="402" spans="1:26" ht="123.75" x14ac:dyDescent="0.2">
      <c r="A402" s="61">
        <v>45</v>
      </c>
      <c r="B402" s="61">
        <v>3526201</v>
      </c>
      <c r="C402" s="63" t="s">
        <v>109</v>
      </c>
      <c r="D402" s="155" t="s">
        <v>112</v>
      </c>
      <c r="E402" s="63" t="s">
        <v>45</v>
      </c>
      <c r="F402" s="63">
        <v>1</v>
      </c>
      <c r="G402" s="61">
        <v>42121606</v>
      </c>
      <c r="H402" s="64">
        <v>79200</v>
      </c>
      <c r="I402" s="49">
        <f t="shared" si="27"/>
        <v>80475</v>
      </c>
      <c r="J402" s="50">
        <v>113100</v>
      </c>
      <c r="K402" s="51">
        <v>0</v>
      </c>
      <c r="L402" s="8">
        <f>J402+K402</f>
        <v>113100</v>
      </c>
      <c r="M402" s="8">
        <v>87000</v>
      </c>
      <c r="N402" s="9">
        <v>0</v>
      </c>
      <c r="O402" s="8">
        <f>M402+N402</f>
        <v>87000</v>
      </c>
      <c r="P402" s="8">
        <v>104400</v>
      </c>
      <c r="Q402" s="9">
        <v>0</v>
      </c>
      <c r="R402" s="10">
        <f>P402+Q402</f>
        <v>104400</v>
      </c>
      <c r="S402" s="52">
        <f>ROUND(MIN(I402,L402,R402,O402),0)</f>
        <v>80475</v>
      </c>
      <c r="T402" s="52">
        <f>ROUND(AVERAGE(I402,L402,R402,O402),0)</f>
        <v>96244</v>
      </c>
      <c r="U402" s="52">
        <f>ROUND(GEOMEAN(I402,L402,R402,O402),0)</f>
        <v>95353</v>
      </c>
      <c r="V402" s="52">
        <f>ROUND(STDEVA(I402,L402,R402,O402),0)</f>
        <v>15108</v>
      </c>
      <c r="W402" s="53">
        <f t="shared" si="28"/>
        <v>0.15603074890145041</v>
      </c>
      <c r="X402" s="54" t="s">
        <v>31</v>
      </c>
      <c r="Y402" s="55">
        <v>1</v>
      </c>
      <c r="Z402" s="52">
        <f t="shared" si="29"/>
        <v>95353</v>
      </c>
    </row>
    <row r="403" spans="1:26" ht="180" x14ac:dyDescent="0.2">
      <c r="A403" s="61">
        <v>46</v>
      </c>
      <c r="B403" s="61">
        <v>3526201</v>
      </c>
      <c r="C403" s="63" t="s">
        <v>109</v>
      </c>
      <c r="D403" s="155" t="s">
        <v>113</v>
      </c>
      <c r="E403" s="63" t="s">
        <v>45</v>
      </c>
      <c r="F403" s="63">
        <v>1</v>
      </c>
      <c r="G403" s="61">
        <v>42121606</v>
      </c>
      <c r="H403" s="64">
        <v>24750</v>
      </c>
      <c r="I403" s="49">
        <f t="shared" si="27"/>
        <v>25148</v>
      </c>
      <c r="J403" s="50">
        <v>36400</v>
      </c>
      <c r="K403" s="51">
        <v>0</v>
      </c>
      <c r="L403" s="8">
        <f>J403+K403</f>
        <v>36400</v>
      </c>
      <c r="M403" s="8">
        <v>28000</v>
      </c>
      <c r="N403" s="9">
        <v>0</v>
      </c>
      <c r="O403" s="8">
        <f>M403+N403</f>
        <v>28000</v>
      </c>
      <c r="P403" s="8">
        <v>33600</v>
      </c>
      <c r="Q403" s="9">
        <v>0</v>
      </c>
      <c r="R403" s="10">
        <f>P403+Q403</f>
        <v>33600</v>
      </c>
      <c r="S403" s="52">
        <f>ROUND(MIN(I403,L403,R403,O403),0)</f>
        <v>25148</v>
      </c>
      <c r="T403" s="52">
        <f>ROUND(AVERAGE(I403,L403,R403,O403),0)</f>
        <v>30787</v>
      </c>
      <c r="U403" s="52">
        <f>ROUND(GEOMEAN(I403,L403,R403,O403),0)</f>
        <v>30463</v>
      </c>
      <c r="V403" s="52">
        <f>ROUND(STDEVA(I403,L403,R403,O403),0)</f>
        <v>5131</v>
      </c>
      <c r="W403" s="53">
        <f t="shared" si="28"/>
        <v>0.17447395200735319</v>
      </c>
      <c r="X403" s="54" t="s">
        <v>31</v>
      </c>
      <c r="Y403" s="55">
        <v>1</v>
      </c>
      <c r="Z403" s="52">
        <f t="shared" si="29"/>
        <v>30463</v>
      </c>
    </row>
    <row r="404" spans="1:26" ht="191.25" x14ac:dyDescent="0.2">
      <c r="A404" s="61">
        <v>47</v>
      </c>
      <c r="B404" s="61">
        <v>3526201</v>
      </c>
      <c r="C404" s="63" t="s">
        <v>109</v>
      </c>
      <c r="D404" s="155" t="s">
        <v>114</v>
      </c>
      <c r="E404" s="63" t="s">
        <v>45</v>
      </c>
      <c r="F404" s="63">
        <v>1</v>
      </c>
      <c r="G404" s="61">
        <v>42121606</v>
      </c>
      <c r="H404" s="64">
        <v>37620</v>
      </c>
      <c r="I404" s="49">
        <f t="shared" si="27"/>
        <v>38226</v>
      </c>
      <c r="J404" s="50">
        <v>54600</v>
      </c>
      <c r="K404" s="51">
        <v>0</v>
      </c>
      <c r="L404" s="8">
        <f>J404+K404</f>
        <v>54600</v>
      </c>
      <c r="M404" s="8">
        <v>42000</v>
      </c>
      <c r="N404" s="9">
        <v>0</v>
      </c>
      <c r="O404" s="8">
        <f>M404+N404</f>
        <v>42000</v>
      </c>
      <c r="P404" s="8">
        <v>50400</v>
      </c>
      <c r="Q404" s="9">
        <v>0</v>
      </c>
      <c r="R404" s="10">
        <f>P404+Q404</f>
        <v>50400</v>
      </c>
      <c r="S404" s="52">
        <f>ROUND(MIN(I404,L404,R404,O404),0)</f>
        <v>38226</v>
      </c>
      <c r="T404" s="52">
        <f>ROUND(AVERAGE(I404,L404,R404,O404),0)</f>
        <v>46307</v>
      </c>
      <c r="U404" s="52">
        <f>ROUND(GEOMEAN(I404,L404,R404,O404),0)</f>
        <v>45847</v>
      </c>
      <c r="V404" s="52">
        <f>ROUND(STDEVA(I404,L404,R404,O404),0)</f>
        <v>7514</v>
      </c>
      <c r="W404" s="53">
        <f t="shared" si="28"/>
        <v>0.16622679782755687</v>
      </c>
      <c r="X404" s="54" t="s">
        <v>31</v>
      </c>
      <c r="Y404" s="55">
        <v>1</v>
      </c>
      <c r="Z404" s="52">
        <f t="shared" si="29"/>
        <v>45847</v>
      </c>
    </row>
    <row r="405" spans="1:26" ht="315" x14ac:dyDescent="0.2">
      <c r="A405" s="61">
        <v>48</v>
      </c>
      <c r="B405" s="61">
        <v>3526201</v>
      </c>
      <c r="C405" s="63" t="s">
        <v>109</v>
      </c>
      <c r="D405" s="155" t="s">
        <v>115</v>
      </c>
      <c r="E405" s="63" t="s">
        <v>45</v>
      </c>
      <c r="F405" s="63">
        <v>1</v>
      </c>
      <c r="G405" s="61">
        <v>42121606</v>
      </c>
      <c r="H405" s="64">
        <v>31680</v>
      </c>
      <c r="I405" s="49">
        <f t="shared" si="27"/>
        <v>32190</v>
      </c>
      <c r="J405" s="50">
        <v>54600</v>
      </c>
      <c r="K405" s="51">
        <v>0</v>
      </c>
      <c r="L405" s="8">
        <f>J405+K405</f>
        <v>54600</v>
      </c>
      <c r="M405" s="8">
        <v>42000</v>
      </c>
      <c r="N405" s="9">
        <v>0</v>
      </c>
      <c r="O405" s="8">
        <f>M405+N405</f>
        <v>42000</v>
      </c>
      <c r="P405" s="8">
        <v>50400</v>
      </c>
      <c r="Q405" s="9">
        <v>0</v>
      </c>
      <c r="R405" s="10">
        <f>P405+Q405</f>
        <v>50400</v>
      </c>
      <c r="S405" s="52">
        <f>ROUND(MIN(I405,L405,R405,O405),0)</f>
        <v>32190</v>
      </c>
      <c r="T405" s="52">
        <f>ROUND(AVERAGE(I405,L405,R405,O405),0)</f>
        <v>44798</v>
      </c>
      <c r="U405" s="52">
        <f>ROUND(GEOMEAN(I405,L405,R405,O405),0)</f>
        <v>43919</v>
      </c>
      <c r="V405" s="52">
        <f>ROUND(STDEVA(I405,L405,R405,O405),0)</f>
        <v>9904</v>
      </c>
      <c r="W405" s="53">
        <f t="shared" si="28"/>
        <v>0.26705981465880368</v>
      </c>
      <c r="X405" s="54" t="s">
        <v>31</v>
      </c>
      <c r="Y405" s="55">
        <v>1</v>
      </c>
      <c r="Z405" s="52">
        <f t="shared" si="29"/>
        <v>43919</v>
      </c>
    </row>
    <row r="406" spans="1:26" ht="168.75" x14ac:dyDescent="0.2">
      <c r="A406" s="61">
        <v>49</v>
      </c>
      <c r="B406" s="61">
        <v>3526201</v>
      </c>
      <c r="C406" s="63" t="s">
        <v>116</v>
      </c>
      <c r="D406" s="155" t="s">
        <v>117</v>
      </c>
      <c r="E406" s="63" t="s">
        <v>58</v>
      </c>
      <c r="F406" s="63">
        <v>1</v>
      </c>
      <c r="G406" s="61">
        <v>42121606</v>
      </c>
      <c r="H406" s="64">
        <v>97020</v>
      </c>
      <c r="I406" s="49">
        <f t="shared" si="27"/>
        <v>98582</v>
      </c>
      <c r="J406" s="50">
        <v>139100</v>
      </c>
      <c r="K406" s="51">
        <v>0</v>
      </c>
      <c r="L406" s="8">
        <f>J406+K406</f>
        <v>139100</v>
      </c>
      <c r="M406" s="8">
        <v>107000</v>
      </c>
      <c r="N406" s="9">
        <v>0</v>
      </c>
      <c r="O406" s="8">
        <f>M406+N406</f>
        <v>107000</v>
      </c>
      <c r="P406" s="8">
        <v>128400</v>
      </c>
      <c r="Q406" s="9">
        <v>0</v>
      </c>
      <c r="R406" s="10">
        <f>P406+Q406</f>
        <v>128400</v>
      </c>
      <c r="S406" s="52">
        <f>ROUND(MIN(I406,L406,R406,O406),0)</f>
        <v>98582</v>
      </c>
      <c r="T406" s="52">
        <f>ROUND(AVERAGE(I406,L406,R406,O406),0)</f>
        <v>118271</v>
      </c>
      <c r="U406" s="52">
        <f>ROUND(GEOMEAN(I406,L406,R406,O406),0)</f>
        <v>117157</v>
      </c>
      <c r="V406" s="52">
        <f>ROUND(STDEVA(I406,L406,R406,O406),0)</f>
        <v>18718</v>
      </c>
      <c r="W406" s="53">
        <f t="shared" si="28"/>
        <v>0.15854793140828119</v>
      </c>
      <c r="X406" s="54" t="s">
        <v>31</v>
      </c>
      <c r="Y406" s="55">
        <v>1</v>
      </c>
      <c r="Z406" s="52">
        <f t="shared" si="29"/>
        <v>117157</v>
      </c>
    </row>
    <row r="407" spans="1:26" ht="56.25" x14ac:dyDescent="0.2">
      <c r="A407" s="61">
        <v>50</v>
      </c>
      <c r="B407" s="61">
        <v>3526201</v>
      </c>
      <c r="C407" s="63" t="s">
        <v>116</v>
      </c>
      <c r="D407" s="155" t="s">
        <v>118</v>
      </c>
      <c r="E407" s="63" t="s">
        <v>45</v>
      </c>
      <c r="F407" s="63">
        <v>1</v>
      </c>
      <c r="G407" s="61">
        <v>42121606</v>
      </c>
      <c r="H407" s="64">
        <v>27720</v>
      </c>
      <c r="I407" s="49">
        <f t="shared" si="27"/>
        <v>28166</v>
      </c>
      <c r="J407" s="50">
        <v>41600</v>
      </c>
      <c r="K407" s="51">
        <v>0</v>
      </c>
      <c r="L407" s="8">
        <f>J407+K407</f>
        <v>41600</v>
      </c>
      <c r="M407" s="8">
        <v>32000</v>
      </c>
      <c r="N407" s="9">
        <v>0</v>
      </c>
      <c r="O407" s="8">
        <f>M407+N407</f>
        <v>32000</v>
      </c>
      <c r="P407" s="8">
        <v>38400</v>
      </c>
      <c r="Q407" s="9">
        <v>0</v>
      </c>
      <c r="R407" s="10">
        <f>P407+Q407</f>
        <v>38400</v>
      </c>
      <c r="S407" s="52">
        <f>ROUND(MIN(I407,L407,R407,O407),0)</f>
        <v>28166</v>
      </c>
      <c r="T407" s="52">
        <f>ROUND(AVERAGE(I407,L407,R407,O407),0)</f>
        <v>35042</v>
      </c>
      <c r="U407" s="52">
        <f>ROUND(GEOMEAN(I407,L407,R407,O407),0)</f>
        <v>34640</v>
      </c>
      <c r="V407" s="52">
        <f>ROUND(STDEVA(I407,L407,R407,O407),0)</f>
        <v>6078</v>
      </c>
      <c r="W407" s="53">
        <f t="shared" si="28"/>
        <v>0.18689376443418013</v>
      </c>
      <c r="X407" s="54" t="s">
        <v>31</v>
      </c>
      <c r="Y407" s="55">
        <v>1</v>
      </c>
      <c r="Z407" s="52">
        <f t="shared" si="29"/>
        <v>34640</v>
      </c>
    </row>
    <row r="408" spans="1:26" ht="112.5" x14ac:dyDescent="0.2">
      <c r="A408" s="61">
        <v>51</v>
      </c>
      <c r="B408" s="61">
        <v>3526201</v>
      </c>
      <c r="C408" s="63" t="s">
        <v>116</v>
      </c>
      <c r="D408" s="155" t="s">
        <v>119</v>
      </c>
      <c r="E408" s="63" t="s">
        <v>45</v>
      </c>
      <c r="F408" s="63">
        <v>1</v>
      </c>
      <c r="G408" s="61">
        <v>42121606</v>
      </c>
      <c r="H408" s="64">
        <v>41580</v>
      </c>
      <c r="I408" s="49">
        <f t="shared" si="27"/>
        <v>42249</v>
      </c>
      <c r="J408" s="50">
        <v>65000</v>
      </c>
      <c r="K408" s="51">
        <v>0</v>
      </c>
      <c r="L408" s="8">
        <f>J408+K408</f>
        <v>65000</v>
      </c>
      <c r="M408" s="8">
        <v>50000</v>
      </c>
      <c r="N408" s="9">
        <v>0</v>
      </c>
      <c r="O408" s="8">
        <f>M408+N408</f>
        <v>50000</v>
      </c>
      <c r="P408" s="8">
        <v>60000</v>
      </c>
      <c r="Q408" s="9">
        <v>0</v>
      </c>
      <c r="R408" s="10">
        <f>P408+Q408</f>
        <v>60000</v>
      </c>
      <c r="S408" s="52">
        <f>ROUND(MIN(I408,L408,R408,O408),0)</f>
        <v>42249</v>
      </c>
      <c r="T408" s="52">
        <f>ROUND(AVERAGE(I408,L408,R408,O408),0)</f>
        <v>54312</v>
      </c>
      <c r="U408" s="52">
        <f>ROUND(GEOMEAN(I408,L408,R408,O408),0)</f>
        <v>53575</v>
      </c>
      <c r="V408" s="52">
        <f>ROUND(STDEVA(I408,L408,R408,O408),0)</f>
        <v>10177</v>
      </c>
      <c r="W408" s="53">
        <f t="shared" si="28"/>
        <v>0.21140457302846477</v>
      </c>
      <c r="X408" s="54" t="s">
        <v>31</v>
      </c>
      <c r="Y408" s="55">
        <v>1</v>
      </c>
      <c r="Z408" s="52">
        <f t="shared" si="29"/>
        <v>53575</v>
      </c>
    </row>
    <row r="409" spans="1:26" ht="202.5" x14ac:dyDescent="0.2">
      <c r="A409" s="61">
        <v>52</v>
      </c>
      <c r="B409" s="61">
        <v>3526201</v>
      </c>
      <c r="C409" s="63" t="s">
        <v>120</v>
      </c>
      <c r="D409" s="155" t="s">
        <v>121</v>
      </c>
      <c r="E409" s="63" t="s">
        <v>52</v>
      </c>
      <c r="F409" s="63">
        <v>1</v>
      </c>
      <c r="G409" s="61">
        <v>42121606</v>
      </c>
      <c r="H409" s="64">
        <v>60390</v>
      </c>
      <c r="I409" s="49">
        <f t="shared" si="27"/>
        <v>61362</v>
      </c>
      <c r="J409" s="50">
        <v>78000</v>
      </c>
      <c r="K409" s="51">
        <v>0</v>
      </c>
      <c r="L409" s="8">
        <f>J409+K409</f>
        <v>78000</v>
      </c>
      <c r="M409" s="8">
        <v>60000</v>
      </c>
      <c r="N409" s="9">
        <v>0</v>
      </c>
      <c r="O409" s="8">
        <f>M409+N409</f>
        <v>60000</v>
      </c>
      <c r="P409" s="8">
        <v>72000</v>
      </c>
      <c r="Q409" s="9">
        <v>0</v>
      </c>
      <c r="R409" s="10">
        <f>P409+Q409</f>
        <v>72000</v>
      </c>
      <c r="S409" s="52">
        <f>ROUND(MIN(I409,L409,R409,O409),0)</f>
        <v>60000</v>
      </c>
      <c r="T409" s="52">
        <f>ROUND(AVERAGE(I409,L409,R409,O409),0)</f>
        <v>67841</v>
      </c>
      <c r="U409" s="52">
        <f>ROUND(GEOMEAN(I409,L409,R409,O409),0)</f>
        <v>67433</v>
      </c>
      <c r="V409" s="52">
        <f>ROUND(STDEVA(I409,L409,R409,O409),0)</f>
        <v>8640</v>
      </c>
      <c r="W409" s="53">
        <f t="shared" si="28"/>
        <v>0.11022792994527902</v>
      </c>
      <c r="X409" s="54" t="s">
        <v>31</v>
      </c>
      <c r="Y409" s="55">
        <v>1</v>
      </c>
      <c r="Z409" s="52">
        <f t="shared" si="29"/>
        <v>67433</v>
      </c>
    </row>
    <row r="410" spans="1:26" ht="135" x14ac:dyDescent="0.2">
      <c r="A410" s="61">
        <v>53</v>
      </c>
      <c r="B410" s="61">
        <v>3526201</v>
      </c>
      <c r="C410" s="63" t="s">
        <v>120</v>
      </c>
      <c r="D410" s="155" t="s">
        <v>122</v>
      </c>
      <c r="E410" s="63" t="s">
        <v>52</v>
      </c>
      <c r="F410" s="63">
        <v>1</v>
      </c>
      <c r="G410" s="61">
        <v>42121606</v>
      </c>
      <c r="H410" s="64">
        <v>11880</v>
      </c>
      <c r="I410" s="49">
        <f t="shared" si="27"/>
        <v>12071</v>
      </c>
      <c r="J410" s="50">
        <v>16900</v>
      </c>
      <c r="K410" s="51">
        <v>0</v>
      </c>
      <c r="L410" s="8">
        <f>J410+K410</f>
        <v>16900</v>
      </c>
      <c r="M410" s="8">
        <v>13000</v>
      </c>
      <c r="N410" s="9">
        <v>0</v>
      </c>
      <c r="O410" s="8">
        <f>M410+N410</f>
        <v>13000</v>
      </c>
      <c r="P410" s="8">
        <v>15600</v>
      </c>
      <c r="Q410" s="9">
        <v>0</v>
      </c>
      <c r="R410" s="10">
        <f>P410+Q410</f>
        <v>15600</v>
      </c>
      <c r="S410" s="52">
        <f>ROUND(MIN(I410,L410,R410,O410),0)</f>
        <v>12071</v>
      </c>
      <c r="T410" s="52">
        <f>ROUND(AVERAGE(I410,L410,R410,O410),0)</f>
        <v>14393</v>
      </c>
      <c r="U410" s="52">
        <f>ROUND(GEOMEAN(I410,L410,R410,O410),0)</f>
        <v>14262</v>
      </c>
      <c r="V410" s="52">
        <f>ROUND(STDEVA(I410,L410,R410,O410),0)</f>
        <v>2242</v>
      </c>
      <c r="W410" s="53">
        <f t="shared" si="28"/>
        <v>0.1536250175290983</v>
      </c>
      <c r="X410" s="54" t="s">
        <v>31</v>
      </c>
      <c r="Y410" s="55">
        <v>1</v>
      </c>
      <c r="Z410" s="52">
        <f t="shared" si="29"/>
        <v>14262</v>
      </c>
    </row>
    <row r="411" spans="1:26" ht="101.25" x14ac:dyDescent="0.2">
      <c r="A411" s="61">
        <v>54</v>
      </c>
      <c r="B411" s="61">
        <v>3526201</v>
      </c>
      <c r="C411" s="63" t="s">
        <v>120</v>
      </c>
      <c r="D411" s="155" t="s">
        <v>123</v>
      </c>
      <c r="E411" s="63" t="s">
        <v>52</v>
      </c>
      <c r="F411" s="63">
        <v>1</v>
      </c>
      <c r="G411" s="61">
        <v>42121606</v>
      </c>
      <c r="H411" s="64">
        <v>60390</v>
      </c>
      <c r="I411" s="49">
        <f t="shared" si="27"/>
        <v>61362</v>
      </c>
      <c r="J411" s="50">
        <v>84500</v>
      </c>
      <c r="K411" s="51">
        <v>0</v>
      </c>
      <c r="L411" s="8">
        <f>J411+K411</f>
        <v>84500</v>
      </c>
      <c r="M411" s="8">
        <v>65000</v>
      </c>
      <c r="N411" s="9">
        <v>0</v>
      </c>
      <c r="O411" s="8">
        <f>M411+N411</f>
        <v>65000</v>
      </c>
      <c r="P411" s="8">
        <v>78000</v>
      </c>
      <c r="Q411" s="9">
        <v>0</v>
      </c>
      <c r="R411" s="10">
        <f>P411+Q411</f>
        <v>78000</v>
      </c>
      <c r="S411" s="52">
        <f>ROUND(MIN(I411,L411,R411,O411),0)</f>
        <v>61362</v>
      </c>
      <c r="T411" s="52">
        <f>ROUND(AVERAGE(I411,L411,R411,O411),0)</f>
        <v>72216</v>
      </c>
      <c r="U411" s="52">
        <f>ROUND(GEOMEAN(I411,L411,R411,O411),0)</f>
        <v>71605</v>
      </c>
      <c r="V411" s="52">
        <f>ROUND(STDEVA(I411,L411,R411,O411),0)</f>
        <v>10866</v>
      </c>
      <c r="W411" s="53">
        <f t="shared" si="28"/>
        <v>0.1430486697856295</v>
      </c>
      <c r="X411" s="54" t="s">
        <v>31</v>
      </c>
      <c r="Y411" s="55">
        <v>1</v>
      </c>
      <c r="Z411" s="52">
        <f t="shared" si="29"/>
        <v>71605</v>
      </c>
    </row>
    <row r="412" spans="1:26" ht="213.75" x14ac:dyDescent="0.2">
      <c r="A412" s="61">
        <v>55</v>
      </c>
      <c r="B412" s="61">
        <v>3526201</v>
      </c>
      <c r="C412" s="63" t="s">
        <v>120</v>
      </c>
      <c r="D412" s="155" t="s">
        <v>124</v>
      </c>
      <c r="E412" s="63" t="s">
        <v>52</v>
      </c>
      <c r="F412" s="63">
        <v>1</v>
      </c>
      <c r="G412" s="61">
        <v>42121606</v>
      </c>
      <c r="H412" s="64">
        <v>39600</v>
      </c>
      <c r="I412" s="49">
        <f t="shared" si="27"/>
        <v>40238</v>
      </c>
      <c r="J412" s="50">
        <v>54600</v>
      </c>
      <c r="K412" s="51">
        <v>0</v>
      </c>
      <c r="L412" s="8">
        <f>J412+K412</f>
        <v>54600</v>
      </c>
      <c r="M412" s="8">
        <v>42000</v>
      </c>
      <c r="N412" s="9">
        <v>0</v>
      </c>
      <c r="O412" s="8">
        <f>M412+N412</f>
        <v>42000</v>
      </c>
      <c r="P412" s="8">
        <v>50400</v>
      </c>
      <c r="Q412" s="9">
        <v>0</v>
      </c>
      <c r="R412" s="10">
        <f>P412+Q412</f>
        <v>50400</v>
      </c>
      <c r="S412" s="52">
        <f>ROUND(MIN(I412,L412,R412,O412),0)</f>
        <v>40238</v>
      </c>
      <c r="T412" s="52">
        <f>ROUND(AVERAGE(I412,L412,R412,O412),0)</f>
        <v>46810</v>
      </c>
      <c r="U412" s="52">
        <f>ROUND(GEOMEAN(I412,L412,R412,O412),0)</f>
        <v>46438</v>
      </c>
      <c r="V412" s="52">
        <f>ROUND(STDEVA(I412,L412,R412,O412),0)</f>
        <v>6829</v>
      </c>
      <c r="W412" s="53">
        <f t="shared" si="28"/>
        <v>0.13351134846461948</v>
      </c>
      <c r="X412" s="54" t="s">
        <v>31</v>
      </c>
      <c r="Y412" s="55">
        <v>1</v>
      </c>
      <c r="Z412" s="52">
        <f t="shared" si="29"/>
        <v>46438</v>
      </c>
    </row>
    <row r="413" spans="1:26" ht="315" x14ac:dyDescent="0.2">
      <c r="A413" s="61">
        <v>56</v>
      </c>
      <c r="B413" s="61">
        <v>3526201</v>
      </c>
      <c r="C413" s="63" t="s">
        <v>125</v>
      </c>
      <c r="D413" s="155" t="s">
        <v>126</v>
      </c>
      <c r="E413" s="63" t="s">
        <v>52</v>
      </c>
      <c r="F413" s="63">
        <v>1</v>
      </c>
      <c r="G413" s="61">
        <v>42121606</v>
      </c>
      <c r="H413" s="64">
        <v>60390</v>
      </c>
      <c r="I413" s="49">
        <f t="shared" si="27"/>
        <v>61362</v>
      </c>
      <c r="J413" s="50">
        <v>78000</v>
      </c>
      <c r="K413" s="51">
        <v>0</v>
      </c>
      <c r="L413" s="8">
        <f>J413+K413</f>
        <v>78000</v>
      </c>
      <c r="M413" s="8">
        <v>60000</v>
      </c>
      <c r="N413" s="9">
        <v>0</v>
      </c>
      <c r="O413" s="8">
        <f>M413+N413</f>
        <v>60000</v>
      </c>
      <c r="P413" s="8">
        <v>72000</v>
      </c>
      <c r="Q413" s="9">
        <v>0</v>
      </c>
      <c r="R413" s="10">
        <f>P413+Q413</f>
        <v>72000</v>
      </c>
      <c r="S413" s="52">
        <f>ROUND(MIN(I413,L413,R413,O413),0)</f>
        <v>60000</v>
      </c>
      <c r="T413" s="52">
        <f>ROUND(AVERAGE(I413,L413,R413,O413),0)</f>
        <v>67841</v>
      </c>
      <c r="U413" s="52">
        <f>ROUND(GEOMEAN(I413,L413,R413,O413),0)</f>
        <v>67433</v>
      </c>
      <c r="V413" s="52">
        <f>ROUND(STDEVA(I413,L413,R413,O413),0)</f>
        <v>8640</v>
      </c>
      <c r="W413" s="53">
        <f t="shared" si="28"/>
        <v>0.11022792994527902</v>
      </c>
      <c r="X413" s="54" t="s">
        <v>31</v>
      </c>
      <c r="Y413" s="55">
        <v>1</v>
      </c>
      <c r="Z413" s="52">
        <f t="shared" si="29"/>
        <v>67433</v>
      </c>
    </row>
    <row r="414" spans="1:26" ht="123.75" x14ac:dyDescent="0.2">
      <c r="A414" s="61">
        <v>57</v>
      </c>
      <c r="B414" s="61">
        <v>3526201</v>
      </c>
      <c r="C414" s="63" t="s">
        <v>127</v>
      </c>
      <c r="D414" s="155" t="s">
        <v>128</v>
      </c>
      <c r="E414" s="63" t="s">
        <v>45</v>
      </c>
      <c r="F414" s="63">
        <v>1</v>
      </c>
      <c r="G414" s="61">
        <v>42121606</v>
      </c>
      <c r="H414" s="64">
        <v>59400</v>
      </c>
      <c r="I414" s="49">
        <f t="shared" si="27"/>
        <v>60356</v>
      </c>
      <c r="J414" s="50">
        <v>45500</v>
      </c>
      <c r="K414" s="51">
        <v>0</v>
      </c>
      <c r="L414" s="8">
        <f>J414+K414</f>
        <v>45500</v>
      </c>
      <c r="M414" s="8">
        <v>35000</v>
      </c>
      <c r="N414" s="9">
        <v>0</v>
      </c>
      <c r="O414" s="8">
        <f>M414+N414</f>
        <v>35000</v>
      </c>
      <c r="P414" s="8">
        <v>42000</v>
      </c>
      <c r="Q414" s="9">
        <v>0</v>
      </c>
      <c r="R414" s="10">
        <f>P414+Q414</f>
        <v>42000</v>
      </c>
      <c r="S414" s="52">
        <f>ROUND(MIN(I414,L414,R414,O414),0)</f>
        <v>35000</v>
      </c>
      <c r="T414" s="52">
        <f>ROUND(AVERAGE(I414,L414,R414,O414),0)</f>
        <v>45714</v>
      </c>
      <c r="U414" s="52">
        <f>ROUND(GEOMEAN(I414,L414,R414,O414),0)</f>
        <v>44824</v>
      </c>
      <c r="V414" s="52">
        <f>ROUND(STDEVA(I414,L414,R414,O414),0)</f>
        <v>10693</v>
      </c>
      <c r="W414" s="53">
        <f t="shared" si="28"/>
        <v>0.21916830269498483</v>
      </c>
      <c r="X414" s="54" t="s">
        <v>31</v>
      </c>
      <c r="Y414" s="55">
        <v>1</v>
      </c>
      <c r="Z414" s="52">
        <f t="shared" si="29"/>
        <v>44824</v>
      </c>
    </row>
    <row r="415" spans="1:26" ht="101.25" x14ac:dyDescent="0.2">
      <c r="A415" s="61">
        <v>58</v>
      </c>
      <c r="B415" s="61">
        <v>3526201</v>
      </c>
      <c r="C415" s="63" t="s">
        <v>129</v>
      </c>
      <c r="D415" s="155" t="s">
        <v>130</v>
      </c>
      <c r="E415" s="63" t="s">
        <v>52</v>
      </c>
      <c r="F415" s="63">
        <v>1</v>
      </c>
      <c r="G415" s="61">
        <v>42121606</v>
      </c>
      <c r="H415" s="64">
        <v>104940</v>
      </c>
      <c r="I415" s="49">
        <f t="shared" si="27"/>
        <v>106630</v>
      </c>
      <c r="J415" s="50">
        <v>149500</v>
      </c>
      <c r="K415" s="51">
        <v>0</v>
      </c>
      <c r="L415" s="8">
        <f>J415+K415</f>
        <v>149500</v>
      </c>
      <c r="M415" s="8">
        <v>115000</v>
      </c>
      <c r="N415" s="9">
        <v>0</v>
      </c>
      <c r="O415" s="8">
        <f>M415+N415</f>
        <v>115000</v>
      </c>
      <c r="P415" s="8">
        <v>138000</v>
      </c>
      <c r="Q415" s="9">
        <v>0</v>
      </c>
      <c r="R415" s="10">
        <f>P415+Q415</f>
        <v>138000</v>
      </c>
      <c r="S415" s="52">
        <f>ROUND(MIN(I415,L415,R415,O415),0)</f>
        <v>106630</v>
      </c>
      <c r="T415" s="52">
        <f>ROUND(AVERAGE(I415,L415,R415,O415),0)</f>
        <v>127283</v>
      </c>
      <c r="U415" s="52">
        <f>ROUND(GEOMEAN(I415,L415,R415,O415),0)</f>
        <v>126117</v>
      </c>
      <c r="V415" s="52">
        <f>ROUND(STDEVA(I415,L415,R415,O415),0)</f>
        <v>19882</v>
      </c>
      <c r="W415" s="53">
        <f t="shared" si="28"/>
        <v>0.15451525171071306</v>
      </c>
      <c r="X415" s="54" t="s">
        <v>31</v>
      </c>
      <c r="Y415" s="55">
        <v>1</v>
      </c>
      <c r="Z415" s="52">
        <f t="shared" si="29"/>
        <v>126117</v>
      </c>
    </row>
    <row r="416" spans="1:26" ht="168.75" x14ac:dyDescent="0.2">
      <c r="A416" s="61">
        <v>59</v>
      </c>
      <c r="B416" s="61">
        <v>3526201</v>
      </c>
      <c r="C416" s="63" t="s">
        <v>131</v>
      </c>
      <c r="D416" s="155" t="s">
        <v>132</v>
      </c>
      <c r="E416" s="63" t="s">
        <v>45</v>
      </c>
      <c r="F416" s="63">
        <v>1</v>
      </c>
      <c r="G416" s="61">
        <v>42121606</v>
      </c>
      <c r="H416" s="64">
        <v>44550</v>
      </c>
      <c r="I416" s="49">
        <f t="shared" si="27"/>
        <v>45267</v>
      </c>
      <c r="J416" s="50">
        <v>66300</v>
      </c>
      <c r="K416" s="51">
        <v>0</v>
      </c>
      <c r="L416" s="8">
        <f>J416+K416</f>
        <v>66300</v>
      </c>
      <c r="M416" s="8">
        <v>51000</v>
      </c>
      <c r="N416" s="9">
        <v>0</v>
      </c>
      <c r="O416" s="8">
        <f>M416+N416</f>
        <v>51000</v>
      </c>
      <c r="P416" s="8">
        <v>61200</v>
      </c>
      <c r="Q416" s="9">
        <v>0</v>
      </c>
      <c r="R416" s="10">
        <f>P416+Q416</f>
        <v>61200</v>
      </c>
      <c r="S416" s="52">
        <f>ROUND(MIN(I416,L416,R416,O416),0)</f>
        <v>45267</v>
      </c>
      <c r="T416" s="52">
        <f>ROUND(AVERAGE(I416,L416,R416,O416),0)</f>
        <v>55942</v>
      </c>
      <c r="U416" s="52">
        <f>ROUND(GEOMEAN(I416,L416,R416,O416),0)</f>
        <v>55323</v>
      </c>
      <c r="V416" s="52">
        <f>ROUND(STDEVA(I416,L416,R416,O416),0)</f>
        <v>9545</v>
      </c>
      <c r="W416" s="53">
        <f t="shared" si="28"/>
        <v>0.18176888455072934</v>
      </c>
      <c r="X416" s="54" t="s">
        <v>31</v>
      </c>
      <c r="Y416" s="55">
        <v>1</v>
      </c>
      <c r="Z416" s="52">
        <f t="shared" si="29"/>
        <v>55323</v>
      </c>
    </row>
    <row r="417" spans="1:26" ht="202.5" x14ac:dyDescent="0.2">
      <c r="A417" s="61">
        <v>60</v>
      </c>
      <c r="B417" s="61">
        <v>3526201</v>
      </c>
      <c r="C417" s="63" t="s">
        <v>133</v>
      </c>
      <c r="D417" s="155" t="s">
        <v>134</v>
      </c>
      <c r="E417" s="63" t="s">
        <v>45</v>
      </c>
      <c r="F417" s="63">
        <v>1</v>
      </c>
      <c r="G417" s="61">
        <v>42121606</v>
      </c>
      <c r="H417" s="64">
        <v>178200</v>
      </c>
      <c r="I417" s="49">
        <f t="shared" si="27"/>
        <v>181069</v>
      </c>
      <c r="J417" s="50">
        <v>266500</v>
      </c>
      <c r="K417" s="51">
        <v>0</v>
      </c>
      <c r="L417" s="8">
        <f>J417+K417</f>
        <v>266500</v>
      </c>
      <c r="M417" s="8">
        <v>205000</v>
      </c>
      <c r="N417" s="9">
        <v>0</v>
      </c>
      <c r="O417" s="8">
        <f>M417+N417</f>
        <v>205000</v>
      </c>
      <c r="P417" s="8">
        <v>246000</v>
      </c>
      <c r="Q417" s="9">
        <v>0</v>
      </c>
      <c r="R417" s="10">
        <f>P417+Q417</f>
        <v>246000</v>
      </c>
      <c r="S417" s="52">
        <f>ROUND(MIN(I417,L417,R417,O417),0)</f>
        <v>181069</v>
      </c>
      <c r="T417" s="52">
        <f>ROUND(AVERAGE(I417,L417,R417,O417),0)</f>
        <v>224642</v>
      </c>
      <c r="U417" s="52">
        <f>ROUND(GEOMEAN(I417,L417,R417,O417),0)</f>
        <v>222105</v>
      </c>
      <c r="V417" s="52">
        <f>ROUND(STDEVA(I417,L417,R417,O417),0)</f>
        <v>38698</v>
      </c>
      <c r="W417" s="53">
        <f t="shared" si="28"/>
        <v>0.18475946061547466</v>
      </c>
      <c r="X417" s="54" t="s">
        <v>31</v>
      </c>
      <c r="Y417" s="55">
        <v>1</v>
      </c>
      <c r="Z417" s="52">
        <f t="shared" si="29"/>
        <v>222105</v>
      </c>
    </row>
    <row r="418" spans="1:26" ht="337.5" x14ac:dyDescent="0.2">
      <c r="A418" s="61">
        <v>61</v>
      </c>
      <c r="B418" s="61">
        <v>3526201</v>
      </c>
      <c r="C418" s="63" t="s">
        <v>133</v>
      </c>
      <c r="D418" s="155" t="s">
        <v>135</v>
      </c>
      <c r="E418" s="63" t="s">
        <v>52</v>
      </c>
      <c r="F418" s="63">
        <v>1</v>
      </c>
      <c r="G418" s="61">
        <v>42121606</v>
      </c>
      <c r="H418" s="64">
        <v>158400</v>
      </c>
      <c r="I418" s="49">
        <f t="shared" si="27"/>
        <v>160950</v>
      </c>
      <c r="J418" s="50">
        <v>236600</v>
      </c>
      <c r="K418" s="51">
        <v>0</v>
      </c>
      <c r="L418" s="8">
        <f>J418+K418</f>
        <v>236600</v>
      </c>
      <c r="M418" s="8">
        <v>182000</v>
      </c>
      <c r="N418" s="9">
        <v>0</v>
      </c>
      <c r="O418" s="8">
        <f>M418+N418</f>
        <v>182000</v>
      </c>
      <c r="P418" s="8">
        <v>218400</v>
      </c>
      <c r="Q418" s="9">
        <v>0</v>
      </c>
      <c r="R418" s="10">
        <f>P418+Q418</f>
        <v>218400</v>
      </c>
      <c r="S418" s="52">
        <f>ROUND(MIN(I418,L418,R418,O418),0)</f>
        <v>160950</v>
      </c>
      <c r="T418" s="52">
        <f>ROUND(AVERAGE(I418,L418,R418,O418),0)</f>
        <v>199488</v>
      </c>
      <c r="U418" s="52">
        <f>ROUND(GEOMEAN(I418,L418,R418,O418),0)</f>
        <v>197246</v>
      </c>
      <c r="V418" s="52">
        <f>ROUND(STDEVA(I418,L418,R418,O418),0)</f>
        <v>34283</v>
      </c>
      <c r="W418" s="53">
        <f t="shared" si="28"/>
        <v>0.18401387100372124</v>
      </c>
      <c r="X418" s="54" t="s">
        <v>31</v>
      </c>
      <c r="Y418" s="55">
        <v>1</v>
      </c>
      <c r="Z418" s="52">
        <f t="shared" si="29"/>
        <v>197246</v>
      </c>
    </row>
    <row r="419" spans="1:26" ht="168.75" x14ac:dyDescent="0.2">
      <c r="A419" s="61">
        <v>62</v>
      </c>
      <c r="B419" s="61">
        <v>3526201</v>
      </c>
      <c r="C419" s="63" t="s">
        <v>136</v>
      </c>
      <c r="D419" s="155" t="s">
        <v>137</v>
      </c>
      <c r="E419" s="63" t="s">
        <v>45</v>
      </c>
      <c r="F419" s="63">
        <v>1</v>
      </c>
      <c r="G419" s="61">
        <v>42121606</v>
      </c>
      <c r="H419" s="64">
        <v>243855.37</v>
      </c>
      <c r="I419" s="49">
        <f t="shared" si="27"/>
        <v>247781</v>
      </c>
      <c r="J419" s="50">
        <v>341900</v>
      </c>
      <c r="K419" s="51">
        <v>0</v>
      </c>
      <c r="L419" s="8">
        <f>J419+K419</f>
        <v>341900</v>
      </c>
      <c r="M419" s="8">
        <v>263000</v>
      </c>
      <c r="N419" s="9">
        <v>0</v>
      </c>
      <c r="O419" s="8">
        <f>M419+N419</f>
        <v>263000</v>
      </c>
      <c r="P419" s="8">
        <v>315600</v>
      </c>
      <c r="Q419" s="9">
        <v>0</v>
      </c>
      <c r="R419" s="10">
        <f>P419+Q419</f>
        <v>315600</v>
      </c>
      <c r="S419" s="52">
        <f>ROUND(MIN(I419,L419,R419,O419),0)</f>
        <v>247781</v>
      </c>
      <c r="T419" s="52">
        <f>ROUND(AVERAGE(I419,L419,R419,O419),0)</f>
        <v>292070</v>
      </c>
      <c r="U419" s="52">
        <f>ROUND(GEOMEAN(I419,L419,R419,O419),0)</f>
        <v>289578</v>
      </c>
      <c r="V419" s="52">
        <f>ROUND(STDEVA(I419,L419,R419,O419),0)</f>
        <v>44133</v>
      </c>
      <c r="W419" s="53">
        <f t="shared" si="28"/>
        <v>0.14433762233318828</v>
      </c>
      <c r="X419" s="54" t="s">
        <v>31</v>
      </c>
      <c r="Y419" s="55">
        <v>1</v>
      </c>
      <c r="Z419" s="52">
        <f t="shared" si="29"/>
        <v>289578</v>
      </c>
    </row>
    <row r="420" spans="1:26" ht="180" x14ac:dyDescent="0.2">
      <c r="A420" s="61">
        <v>63</v>
      </c>
      <c r="B420" s="61">
        <v>3526201</v>
      </c>
      <c r="C420" s="63" t="s">
        <v>138</v>
      </c>
      <c r="D420" s="155" t="s">
        <v>139</v>
      </c>
      <c r="E420" s="63" t="s">
        <v>52</v>
      </c>
      <c r="F420" s="63">
        <v>1</v>
      </c>
      <c r="G420" s="61">
        <v>42121606</v>
      </c>
      <c r="H420" s="64">
        <v>148500</v>
      </c>
      <c r="I420" s="49">
        <f t="shared" si="27"/>
        <v>150891</v>
      </c>
      <c r="J420" s="50">
        <v>218400</v>
      </c>
      <c r="K420" s="51">
        <v>0</v>
      </c>
      <c r="L420" s="8">
        <f>J420+K420</f>
        <v>218400</v>
      </c>
      <c r="M420" s="8">
        <v>168000</v>
      </c>
      <c r="N420" s="9">
        <v>0</v>
      </c>
      <c r="O420" s="8">
        <f>M420+N420</f>
        <v>168000</v>
      </c>
      <c r="P420" s="8">
        <v>201600</v>
      </c>
      <c r="Q420" s="9">
        <v>0</v>
      </c>
      <c r="R420" s="10">
        <f>P420+Q420</f>
        <v>201600</v>
      </c>
      <c r="S420" s="52">
        <f>ROUND(MIN(I420,L420,R420,O420),0)</f>
        <v>150891</v>
      </c>
      <c r="T420" s="52">
        <f>ROUND(AVERAGE(I420,L420,R420,O420),0)</f>
        <v>184723</v>
      </c>
      <c r="U420" s="52">
        <f>ROUND(GEOMEAN(I420,L420,R420,O420),0)</f>
        <v>182780</v>
      </c>
      <c r="V420" s="52">
        <f>ROUND(STDEVA(I420,L420,R420,O420),0)</f>
        <v>30785</v>
      </c>
      <c r="W420" s="53">
        <f t="shared" si="28"/>
        <v>0.1744665718349929</v>
      </c>
      <c r="X420" s="54" t="s">
        <v>31</v>
      </c>
      <c r="Y420" s="55">
        <v>1</v>
      </c>
      <c r="Z420" s="52">
        <f t="shared" si="29"/>
        <v>182780</v>
      </c>
    </row>
    <row r="421" spans="1:26" ht="56.25" x14ac:dyDescent="0.2">
      <c r="A421" s="61">
        <v>64</v>
      </c>
      <c r="B421" s="61">
        <v>3526201</v>
      </c>
      <c r="C421" s="63" t="s">
        <v>140</v>
      </c>
      <c r="D421" s="155" t="s">
        <v>141</v>
      </c>
      <c r="E421" s="63" t="s">
        <v>45</v>
      </c>
      <c r="F421" s="63">
        <v>1</v>
      </c>
      <c r="G421" s="61">
        <v>42121606</v>
      </c>
      <c r="H421" s="64">
        <v>207900</v>
      </c>
      <c r="I421" s="49">
        <f t="shared" si="27"/>
        <v>211247</v>
      </c>
      <c r="J421" s="50">
        <v>310700</v>
      </c>
      <c r="K421" s="51">
        <v>0</v>
      </c>
      <c r="L421" s="8">
        <f>J421+K421</f>
        <v>310700</v>
      </c>
      <c r="M421" s="8">
        <v>239000</v>
      </c>
      <c r="N421" s="9">
        <v>0</v>
      </c>
      <c r="O421" s="8">
        <f>M421+N421</f>
        <v>239000</v>
      </c>
      <c r="P421" s="8">
        <v>286800</v>
      </c>
      <c r="Q421" s="9">
        <v>0</v>
      </c>
      <c r="R421" s="10">
        <f>P421+Q421</f>
        <v>286800</v>
      </c>
      <c r="S421" s="52">
        <f>ROUND(MIN(I421,L421,R421,O421),0)</f>
        <v>211247</v>
      </c>
      <c r="T421" s="52">
        <f>ROUND(AVERAGE(I421,L421,R421,O421),0)</f>
        <v>261937</v>
      </c>
      <c r="U421" s="52">
        <f>ROUND(GEOMEAN(I421,L421,R421,O421),0)</f>
        <v>258987</v>
      </c>
      <c r="V421" s="52">
        <f>ROUND(STDEVA(I421,L421,R421,O421),0)</f>
        <v>45061</v>
      </c>
      <c r="W421" s="53">
        <f t="shared" si="28"/>
        <v>0.1843335765887863</v>
      </c>
      <c r="X421" s="54" t="s">
        <v>31</v>
      </c>
      <c r="Y421" s="55">
        <v>1</v>
      </c>
      <c r="Z421" s="52">
        <f t="shared" si="29"/>
        <v>258987</v>
      </c>
    </row>
    <row r="422" spans="1:26" ht="101.25" x14ac:dyDescent="0.2">
      <c r="A422" s="61">
        <v>65</v>
      </c>
      <c r="B422" s="61">
        <v>3526201</v>
      </c>
      <c r="C422" s="63" t="s">
        <v>142</v>
      </c>
      <c r="D422" s="155" t="s">
        <v>143</v>
      </c>
      <c r="E422" s="63" t="s">
        <v>60</v>
      </c>
      <c r="F422" s="63">
        <v>1</v>
      </c>
      <c r="G422" s="61">
        <v>42121606</v>
      </c>
      <c r="H422" s="64">
        <v>148500</v>
      </c>
      <c r="I422" s="49">
        <f t="shared" si="27"/>
        <v>150891</v>
      </c>
      <c r="J422" s="50">
        <v>213200</v>
      </c>
      <c r="K422" s="51">
        <v>0</v>
      </c>
      <c r="L422" s="8">
        <f>J422+K422</f>
        <v>213200</v>
      </c>
      <c r="M422" s="8">
        <v>164000</v>
      </c>
      <c r="N422" s="9">
        <v>0</v>
      </c>
      <c r="O422" s="8">
        <f>M422+N422</f>
        <v>164000</v>
      </c>
      <c r="P422" s="8">
        <v>196800</v>
      </c>
      <c r="Q422" s="9">
        <v>0</v>
      </c>
      <c r="R422" s="10">
        <f>P422+Q422</f>
        <v>196800</v>
      </c>
      <c r="S422" s="52">
        <f>ROUND(MIN(I422,L422,R422,O422),0)</f>
        <v>150891</v>
      </c>
      <c r="T422" s="52">
        <f>ROUND(AVERAGE(I422,L422,R422,O422),0)</f>
        <v>181223</v>
      </c>
      <c r="U422" s="52">
        <f>ROUND(GEOMEAN(I422,L422,R422,O422),0)</f>
        <v>179506</v>
      </c>
      <c r="V422" s="52">
        <f>ROUND(STDEVA(I422,L422,R422,O422),0)</f>
        <v>28762</v>
      </c>
      <c r="W422" s="53">
        <f t="shared" si="28"/>
        <v>0.1594097133243457</v>
      </c>
      <c r="X422" s="54" t="s">
        <v>31</v>
      </c>
      <c r="Y422" s="55">
        <v>1</v>
      </c>
      <c r="Z422" s="52">
        <f t="shared" si="29"/>
        <v>179506</v>
      </c>
    </row>
    <row r="423" spans="1:26" ht="90" x14ac:dyDescent="0.2">
      <c r="A423" s="61">
        <v>66</v>
      </c>
      <c r="B423" s="61">
        <v>3526201</v>
      </c>
      <c r="C423" s="63" t="s">
        <v>144</v>
      </c>
      <c r="D423" s="155" t="s">
        <v>145</v>
      </c>
      <c r="E423" s="63" t="s">
        <v>45</v>
      </c>
      <c r="F423" s="63">
        <v>1</v>
      </c>
      <c r="G423" s="61">
        <v>42121606</v>
      </c>
      <c r="H423" s="64">
        <v>25969.45</v>
      </c>
      <c r="I423" s="49">
        <f t="shared" si="27"/>
        <v>26388</v>
      </c>
      <c r="J423" s="50">
        <v>49400</v>
      </c>
      <c r="K423" s="51">
        <v>0</v>
      </c>
      <c r="L423" s="8">
        <f>J423+K423</f>
        <v>49400</v>
      </c>
      <c r="M423" s="8">
        <v>38000</v>
      </c>
      <c r="N423" s="9">
        <v>0</v>
      </c>
      <c r="O423" s="8">
        <f>M423+N423</f>
        <v>38000</v>
      </c>
      <c r="P423" s="8">
        <v>45600</v>
      </c>
      <c r="Q423" s="9">
        <v>0</v>
      </c>
      <c r="R423" s="10">
        <f>P423+Q423</f>
        <v>45600</v>
      </c>
      <c r="S423" s="52">
        <f>ROUND(MIN(I423,L423,R423,O423),0)</f>
        <v>26388</v>
      </c>
      <c r="T423" s="52">
        <f>ROUND(AVERAGE(I423,L423,R423,O423),0)</f>
        <v>39847</v>
      </c>
      <c r="U423" s="52">
        <f>ROUND(GEOMEAN(I423,L423,R423,O423),0)</f>
        <v>38768</v>
      </c>
      <c r="V423" s="52">
        <f>ROUND(STDEVA(I423,L423,R423,O423),0)</f>
        <v>10147</v>
      </c>
      <c r="W423" s="53">
        <f t="shared" si="28"/>
        <v>0.3193355344614115</v>
      </c>
      <c r="X423" s="54" t="s">
        <v>31</v>
      </c>
      <c r="Y423" s="55">
        <v>1</v>
      </c>
      <c r="Z423" s="52">
        <f t="shared" si="29"/>
        <v>38768</v>
      </c>
    </row>
    <row r="424" spans="1:26" ht="78.75" x14ac:dyDescent="0.2">
      <c r="A424" s="61">
        <v>67</v>
      </c>
      <c r="B424" s="61">
        <v>3526201</v>
      </c>
      <c r="C424" s="63" t="s">
        <v>144</v>
      </c>
      <c r="D424" s="155" t="s">
        <v>146</v>
      </c>
      <c r="E424" s="63" t="s">
        <v>45</v>
      </c>
      <c r="F424" s="63">
        <v>1</v>
      </c>
      <c r="G424" s="61">
        <v>42121606</v>
      </c>
      <c r="H424" s="64">
        <v>47520</v>
      </c>
      <c r="I424" s="49">
        <f t="shared" si="27"/>
        <v>48285</v>
      </c>
      <c r="J424" s="50">
        <v>70200</v>
      </c>
      <c r="K424" s="51">
        <v>0</v>
      </c>
      <c r="L424" s="8">
        <f>J424+K424</f>
        <v>70200</v>
      </c>
      <c r="M424" s="8">
        <v>54000</v>
      </c>
      <c r="N424" s="9">
        <v>0</v>
      </c>
      <c r="O424" s="8">
        <f>M424+N424</f>
        <v>54000</v>
      </c>
      <c r="P424" s="8">
        <v>64800</v>
      </c>
      <c r="Q424" s="9">
        <v>0</v>
      </c>
      <c r="R424" s="10">
        <f>P424+Q424</f>
        <v>64800</v>
      </c>
      <c r="S424" s="52">
        <f>ROUND(MIN(I424,L424,R424,O424),0)</f>
        <v>48285</v>
      </c>
      <c r="T424" s="52">
        <f>ROUND(AVERAGE(I424,L424,R424,O424),0)</f>
        <v>59321</v>
      </c>
      <c r="U424" s="52">
        <f>ROUND(GEOMEAN(I424,L424,R424,O424),0)</f>
        <v>58685</v>
      </c>
      <c r="V424" s="52">
        <f>ROUND(STDEVA(I424,L424,R424,O424),0)</f>
        <v>9975</v>
      </c>
      <c r="W424" s="53">
        <f t="shared" si="28"/>
        <v>0.17721734685183607</v>
      </c>
      <c r="X424" s="54" t="s">
        <v>31</v>
      </c>
      <c r="Y424" s="55">
        <v>1</v>
      </c>
      <c r="Z424" s="52">
        <f t="shared" si="29"/>
        <v>58685</v>
      </c>
    </row>
    <row r="425" spans="1:26" ht="213.75" x14ac:dyDescent="0.2">
      <c r="A425" s="61">
        <v>68</v>
      </c>
      <c r="B425" s="61">
        <v>3526201</v>
      </c>
      <c r="C425" s="63" t="s">
        <v>147</v>
      </c>
      <c r="D425" s="155" t="s">
        <v>148</v>
      </c>
      <c r="E425" s="63" t="s">
        <v>52</v>
      </c>
      <c r="F425" s="63">
        <v>1</v>
      </c>
      <c r="G425" s="61">
        <v>42121606</v>
      </c>
      <c r="H425" s="64">
        <v>87120</v>
      </c>
      <c r="I425" s="49">
        <f t="shared" si="27"/>
        <v>88523</v>
      </c>
      <c r="J425" s="50">
        <v>123500</v>
      </c>
      <c r="K425" s="51">
        <v>0</v>
      </c>
      <c r="L425" s="8">
        <f>J425+K425</f>
        <v>123500</v>
      </c>
      <c r="M425" s="8">
        <v>95000</v>
      </c>
      <c r="N425" s="9">
        <v>0</v>
      </c>
      <c r="O425" s="8">
        <f>M425+N425</f>
        <v>95000</v>
      </c>
      <c r="P425" s="8">
        <v>114000</v>
      </c>
      <c r="Q425" s="9">
        <v>0</v>
      </c>
      <c r="R425" s="10">
        <f>P425+Q425</f>
        <v>114000</v>
      </c>
      <c r="S425" s="52">
        <f>ROUND(MIN(I425,L425,R425,O425),0)</f>
        <v>88523</v>
      </c>
      <c r="T425" s="52">
        <f>ROUND(AVERAGE(I425,L425,R425,O425),0)</f>
        <v>105256</v>
      </c>
      <c r="U425" s="52">
        <f>ROUND(GEOMEAN(I425,L425,R425,O425),0)</f>
        <v>104313</v>
      </c>
      <c r="V425" s="52">
        <f>ROUND(STDEVA(I425,L425,R425,O425),0)</f>
        <v>16273</v>
      </c>
      <c r="W425" s="53">
        <f t="shared" si="28"/>
        <v>0.1513713535225715</v>
      </c>
      <c r="X425" s="54" t="s">
        <v>31</v>
      </c>
      <c r="Y425" s="55">
        <v>1</v>
      </c>
      <c r="Z425" s="52">
        <f t="shared" si="29"/>
        <v>104313</v>
      </c>
    </row>
    <row r="426" spans="1:26" ht="101.25" x14ac:dyDescent="0.2">
      <c r="A426" s="61">
        <v>69</v>
      </c>
      <c r="B426" s="61">
        <v>3526201</v>
      </c>
      <c r="C426" s="63" t="s">
        <v>149</v>
      </c>
      <c r="D426" s="155" t="s">
        <v>150</v>
      </c>
      <c r="E426" s="63" t="s">
        <v>151</v>
      </c>
      <c r="F426" s="63">
        <v>1</v>
      </c>
      <c r="G426" s="61">
        <v>42121606</v>
      </c>
      <c r="H426" s="64"/>
      <c r="I426" s="49"/>
      <c r="J426" s="50">
        <v>1170000</v>
      </c>
      <c r="K426" s="51">
        <v>0</v>
      </c>
      <c r="L426" s="8">
        <f>J426+K426</f>
        <v>1170000</v>
      </c>
      <c r="M426" s="8">
        <v>900000</v>
      </c>
      <c r="N426" s="9">
        <v>0</v>
      </c>
      <c r="O426" s="8">
        <f>M426+N426</f>
        <v>900000</v>
      </c>
      <c r="P426" s="8">
        <v>1080000</v>
      </c>
      <c r="Q426" s="9">
        <v>0</v>
      </c>
      <c r="R426" s="10">
        <f>P426+Q426</f>
        <v>1080000</v>
      </c>
      <c r="S426" s="52">
        <f>ROUND(MIN(I426,L426,R426,O426),0)</f>
        <v>900000</v>
      </c>
      <c r="T426" s="52">
        <f>ROUND(AVERAGE(I426,L426,R426,O426),0)</f>
        <v>1050000</v>
      </c>
      <c r="U426" s="52">
        <f>ROUND(GEOMEAN(I426,L426,R426,O426),0)</f>
        <v>1043800</v>
      </c>
      <c r="V426" s="52">
        <f>ROUND(STDEVA(I426,L426,R426,O426),0)</f>
        <v>137477</v>
      </c>
      <c r="W426" s="53">
        <f t="shared" si="28"/>
        <v>0.1377658555278789</v>
      </c>
      <c r="X426" s="54" t="s">
        <v>31</v>
      </c>
      <c r="Y426" s="55">
        <v>1</v>
      </c>
      <c r="Z426" s="52">
        <f t="shared" si="29"/>
        <v>1043800</v>
      </c>
    </row>
    <row r="427" spans="1:26" ht="56.25" x14ac:dyDescent="0.2">
      <c r="A427" s="61">
        <v>70</v>
      </c>
      <c r="B427" s="61">
        <v>3526201</v>
      </c>
      <c r="C427" s="63" t="s">
        <v>152</v>
      </c>
      <c r="D427" s="155" t="s">
        <v>153</v>
      </c>
      <c r="E427" s="63" t="s">
        <v>45</v>
      </c>
      <c r="F427" s="63">
        <v>1</v>
      </c>
      <c r="G427" s="61">
        <v>42121606</v>
      </c>
      <c r="H427" s="64">
        <v>15840</v>
      </c>
      <c r="I427" s="49">
        <f t="shared" si="27"/>
        <v>16095</v>
      </c>
      <c r="J427" s="50">
        <v>23400</v>
      </c>
      <c r="K427" s="51">
        <v>0</v>
      </c>
      <c r="L427" s="8">
        <f>J427+K427</f>
        <v>23400</v>
      </c>
      <c r="M427" s="8">
        <v>18000</v>
      </c>
      <c r="N427" s="9">
        <v>0</v>
      </c>
      <c r="O427" s="8">
        <f>M427+N427</f>
        <v>18000</v>
      </c>
      <c r="P427" s="8">
        <v>21600</v>
      </c>
      <c r="Q427" s="9">
        <v>0</v>
      </c>
      <c r="R427" s="10">
        <f>P427+Q427</f>
        <v>21600</v>
      </c>
      <c r="S427" s="52">
        <f>ROUND(MIN(I427,L427,R427,O427),0)</f>
        <v>16095</v>
      </c>
      <c r="T427" s="52">
        <f>ROUND(AVERAGE(I427,L427,R427,O427),0)</f>
        <v>19774</v>
      </c>
      <c r="U427" s="52">
        <f>ROUND(GEOMEAN(I427,L427,R427,O427),0)</f>
        <v>19562</v>
      </c>
      <c r="V427" s="52">
        <f>ROUND(STDEVA(I427,L427,R427,O427),0)</f>
        <v>3325</v>
      </c>
      <c r="W427" s="53">
        <f t="shared" si="28"/>
        <v>0.17723136693589611</v>
      </c>
      <c r="X427" s="54" t="s">
        <v>31</v>
      </c>
      <c r="Y427" s="55">
        <v>1</v>
      </c>
      <c r="Z427" s="52">
        <f t="shared" si="29"/>
        <v>19562</v>
      </c>
    </row>
    <row r="428" spans="1:26" ht="45" x14ac:dyDescent="0.2">
      <c r="A428" s="61">
        <v>71</v>
      </c>
      <c r="B428" s="61">
        <v>3526201</v>
      </c>
      <c r="C428" s="63" t="s">
        <v>152</v>
      </c>
      <c r="D428" s="155" t="s">
        <v>154</v>
      </c>
      <c r="E428" s="63" t="s">
        <v>45</v>
      </c>
      <c r="F428" s="63">
        <v>1</v>
      </c>
      <c r="G428" s="61">
        <v>42121606</v>
      </c>
      <c r="H428" s="64">
        <v>15840</v>
      </c>
      <c r="I428" s="49">
        <f t="shared" si="27"/>
        <v>16095</v>
      </c>
      <c r="J428" s="50">
        <v>27300</v>
      </c>
      <c r="K428" s="51">
        <v>0</v>
      </c>
      <c r="L428" s="8">
        <f>J428+K428</f>
        <v>27300</v>
      </c>
      <c r="M428" s="8">
        <v>21000</v>
      </c>
      <c r="N428" s="9">
        <v>0</v>
      </c>
      <c r="O428" s="8">
        <f>M428+N428</f>
        <v>21000</v>
      </c>
      <c r="P428" s="8">
        <v>25200</v>
      </c>
      <c r="Q428" s="9">
        <v>0</v>
      </c>
      <c r="R428" s="10">
        <f>P428+Q428</f>
        <v>25200</v>
      </c>
      <c r="S428" s="52">
        <f>ROUND(MIN(I428,L428,R428,O428),0)</f>
        <v>16095</v>
      </c>
      <c r="T428" s="52">
        <f>ROUND(AVERAGE(I428,L428,R428,O428),0)</f>
        <v>22399</v>
      </c>
      <c r="U428" s="52">
        <f>ROUND(GEOMEAN(I428,L428,R428,O428),0)</f>
        <v>21959</v>
      </c>
      <c r="V428" s="52">
        <f>ROUND(STDEVA(I428,L428,R428,O428),0)</f>
        <v>4952</v>
      </c>
      <c r="W428" s="53">
        <f t="shared" si="28"/>
        <v>0.26704312582540191</v>
      </c>
      <c r="X428" s="54" t="s">
        <v>31</v>
      </c>
      <c r="Y428" s="55">
        <v>1</v>
      </c>
      <c r="Z428" s="52">
        <f t="shared" si="29"/>
        <v>21959</v>
      </c>
    </row>
    <row r="429" spans="1:26" ht="112.5" x14ac:dyDescent="0.2">
      <c r="A429" s="61">
        <v>72</v>
      </c>
      <c r="B429" s="61">
        <v>3526201</v>
      </c>
      <c r="C429" s="63" t="s">
        <v>155</v>
      </c>
      <c r="D429" s="155" t="s">
        <v>156</v>
      </c>
      <c r="E429" s="63" t="s">
        <v>52</v>
      </c>
      <c r="F429" s="63">
        <v>1</v>
      </c>
      <c r="G429" s="61">
        <v>42121606</v>
      </c>
      <c r="H429" s="64">
        <v>142560</v>
      </c>
      <c r="I429" s="49">
        <f t="shared" si="27"/>
        <v>144855</v>
      </c>
      <c r="J429" s="50">
        <v>214500</v>
      </c>
      <c r="K429" s="51">
        <v>0</v>
      </c>
      <c r="L429" s="8">
        <f>J429+K429</f>
        <v>214500</v>
      </c>
      <c r="M429" s="8">
        <v>165000</v>
      </c>
      <c r="N429" s="9">
        <v>0</v>
      </c>
      <c r="O429" s="8">
        <f>M429+N429</f>
        <v>165000</v>
      </c>
      <c r="P429" s="8">
        <v>198000</v>
      </c>
      <c r="Q429" s="9">
        <v>0</v>
      </c>
      <c r="R429" s="10">
        <f>P429+Q429</f>
        <v>198000</v>
      </c>
      <c r="S429" s="52">
        <f>ROUND(MIN(I429,L429,R429,O429),0)</f>
        <v>144855</v>
      </c>
      <c r="T429" s="52">
        <f>ROUND(AVERAGE(I429,L429,R429,O429),0)</f>
        <v>180589</v>
      </c>
      <c r="U429" s="52">
        <f>ROUND(GEOMEAN(I429,L429,R429,O429),0)</f>
        <v>178496</v>
      </c>
      <c r="V429" s="52">
        <f>ROUND(STDEVA(I429,L429,R429,O429),0)</f>
        <v>31480</v>
      </c>
      <c r="W429" s="53">
        <f t="shared" si="28"/>
        <v>0.18846920939404804</v>
      </c>
      <c r="X429" s="54" t="s">
        <v>31</v>
      </c>
      <c r="Y429" s="55">
        <v>1</v>
      </c>
      <c r="Z429" s="52">
        <f t="shared" si="29"/>
        <v>178496</v>
      </c>
    </row>
    <row r="430" spans="1:26" ht="157.5" x14ac:dyDescent="0.2">
      <c r="A430" s="61">
        <v>73</v>
      </c>
      <c r="B430" s="61">
        <v>3526201</v>
      </c>
      <c r="C430" s="63" t="s">
        <v>157</v>
      </c>
      <c r="D430" s="155" t="s">
        <v>158</v>
      </c>
      <c r="E430" s="63" t="s">
        <v>58</v>
      </c>
      <c r="F430" s="63">
        <v>1</v>
      </c>
      <c r="G430" s="61">
        <v>42121606</v>
      </c>
      <c r="H430" s="64">
        <v>89100</v>
      </c>
      <c r="I430" s="49">
        <f t="shared" si="27"/>
        <v>90535</v>
      </c>
      <c r="J430" s="50">
        <v>127400</v>
      </c>
      <c r="K430" s="51">
        <v>0</v>
      </c>
      <c r="L430" s="8">
        <f>J430+K430</f>
        <v>127400</v>
      </c>
      <c r="M430" s="8">
        <v>98000</v>
      </c>
      <c r="N430" s="9">
        <v>0</v>
      </c>
      <c r="O430" s="8">
        <f>M430+N430</f>
        <v>98000</v>
      </c>
      <c r="P430" s="8">
        <v>117600</v>
      </c>
      <c r="Q430" s="9">
        <v>0</v>
      </c>
      <c r="R430" s="10">
        <f>P430+Q430</f>
        <v>117600</v>
      </c>
      <c r="S430" s="52">
        <f>ROUND(MIN(I430,L430,R430,O430),0)</f>
        <v>90535</v>
      </c>
      <c r="T430" s="52">
        <f>ROUND(AVERAGE(I430,L430,R430,O430),0)</f>
        <v>108384</v>
      </c>
      <c r="U430" s="52">
        <f>ROUND(GEOMEAN(I430,L430,R430,O430),0)</f>
        <v>107375</v>
      </c>
      <c r="V430" s="52">
        <f>ROUND(STDEVA(I430,L430,R430,O430),0)</f>
        <v>17058</v>
      </c>
      <c r="W430" s="53">
        <f t="shared" si="28"/>
        <v>0.15683352735739231</v>
      </c>
      <c r="X430" s="54" t="s">
        <v>31</v>
      </c>
      <c r="Y430" s="55">
        <v>1</v>
      </c>
      <c r="Z430" s="52">
        <f t="shared" si="29"/>
        <v>107375</v>
      </c>
    </row>
    <row r="431" spans="1:26" ht="191.25" x14ac:dyDescent="0.2">
      <c r="A431" s="61">
        <v>74</v>
      </c>
      <c r="B431" s="61">
        <v>3526201</v>
      </c>
      <c r="C431" s="63" t="s">
        <v>157</v>
      </c>
      <c r="D431" s="155" t="s">
        <v>159</v>
      </c>
      <c r="E431" s="63" t="s">
        <v>45</v>
      </c>
      <c r="F431" s="63">
        <v>1</v>
      </c>
      <c r="G431" s="61">
        <v>42121606</v>
      </c>
      <c r="H431" s="64">
        <v>158400</v>
      </c>
      <c r="I431" s="49">
        <f t="shared" si="27"/>
        <v>160950</v>
      </c>
      <c r="J431" s="50">
        <v>236600</v>
      </c>
      <c r="K431" s="51">
        <v>0</v>
      </c>
      <c r="L431" s="8">
        <f>J431+K431</f>
        <v>236600</v>
      </c>
      <c r="M431" s="8">
        <v>182000</v>
      </c>
      <c r="N431" s="9">
        <v>0</v>
      </c>
      <c r="O431" s="8">
        <f>M431+N431</f>
        <v>182000</v>
      </c>
      <c r="P431" s="8">
        <v>218400</v>
      </c>
      <c r="Q431" s="9">
        <v>0</v>
      </c>
      <c r="R431" s="10">
        <f>P431+Q431</f>
        <v>218400</v>
      </c>
      <c r="S431" s="52">
        <f>ROUND(MIN(I431,L431,R431,O431),0)</f>
        <v>160950</v>
      </c>
      <c r="T431" s="52">
        <f>ROUND(AVERAGE(I431,L431,R431,O431),0)</f>
        <v>199488</v>
      </c>
      <c r="U431" s="52">
        <f>ROUND(GEOMEAN(I431,L431,R431,O431),0)</f>
        <v>197246</v>
      </c>
      <c r="V431" s="52">
        <f>ROUND(STDEVA(I431,L431,R431,O431),0)</f>
        <v>34283</v>
      </c>
      <c r="W431" s="53">
        <f t="shared" si="28"/>
        <v>0.18401387100372124</v>
      </c>
      <c r="X431" s="54" t="s">
        <v>31</v>
      </c>
      <c r="Y431" s="55">
        <v>1</v>
      </c>
      <c r="Z431" s="52">
        <f t="shared" si="29"/>
        <v>197246</v>
      </c>
    </row>
    <row r="432" spans="1:26" ht="409.5" x14ac:dyDescent="0.2">
      <c r="A432" s="61">
        <v>75</v>
      </c>
      <c r="B432" s="61">
        <v>3526201</v>
      </c>
      <c r="C432" s="63" t="s">
        <v>157</v>
      </c>
      <c r="D432" s="156" t="s">
        <v>160</v>
      </c>
      <c r="E432" s="63" t="s">
        <v>45</v>
      </c>
      <c r="F432" s="63">
        <v>1</v>
      </c>
      <c r="G432" s="61">
        <v>42121606</v>
      </c>
      <c r="H432" s="64">
        <v>138600</v>
      </c>
      <c r="I432" s="49">
        <f t="shared" si="27"/>
        <v>140831</v>
      </c>
      <c r="J432" s="50">
        <v>208000</v>
      </c>
      <c r="K432" s="51">
        <v>0</v>
      </c>
      <c r="L432" s="8">
        <f>J432+K432</f>
        <v>208000</v>
      </c>
      <c r="M432" s="8">
        <v>160000</v>
      </c>
      <c r="N432" s="9">
        <v>0</v>
      </c>
      <c r="O432" s="8">
        <f>M432+N432</f>
        <v>160000</v>
      </c>
      <c r="P432" s="8">
        <v>192000</v>
      </c>
      <c r="Q432" s="9">
        <v>0</v>
      </c>
      <c r="R432" s="10">
        <f>P432+Q432</f>
        <v>192000</v>
      </c>
      <c r="S432" s="52">
        <f>ROUND(MIN(I432,L432,R432,O432),0)</f>
        <v>140831</v>
      </c>
      <c r="T432" s="52">
        <f>ROUND(AVERAGE(I432,L432,R432,O432),0)</f>
        <v>175208</v>
      </c>
      <c r="U432" s="52">
        <f>ROUND(GEOMEAN(I432,L432,R432,O432),0)</f>
        <v>173199</v>
      </c>
      <c r="V432" s="52">
        <f>ROUND(STDEVA(I432,L432,R432,O432),0)</f>
        <v>30388</v>
      </c>
      <c r="W432" s="53">
        <f t="shared" si="28"/>
        <v>0.18688329609293355</v>
      </c>
      <c r="X432" s="54" t="s">
        <v>31</v>
      </c>
      <c r="Y432" s="55">
        <v>1</v>
      </c>
      <c r="Z432" s="52">
        <f t="shared" si="29"/>
        <v>173199</v>
      </c>
    </row>
    <row r="433" spans="1:26" ht="168.75" x14ac:dyDescent="0.2">
      <c r="A433" s="61">
        <v>76</v>
      </c>
      <c r="B433" s="61">
        <v>3526201</v>
      </c>
      <c r="C433" s="63" t="s">
        <v>157</v>
      </c>
      <c r="D433" s="155" t="s">
        <v>161</v>
      </c>
      <c r="E433" s="63" t="s">
        <v>45</v>
      </c>
      <c r="F433" s="63">
        <v>1</v>
      </c>
      <c r="G433" s="61">
        <v>42121606</v>
      </c>
      <c r="H433" s="64">
        <v>178200</v>
      </c>
      <c r="I433" s="49">
        <f t="shared" si="27"/>
        <v>181069</v>
      </c>
      <c r="J433" s="50">
        <v>254800</v>
      </c>
      <c r="K433" s="51">
        <v>0</v>
      </c>
      <c r="L433" s="8">
        <f>J433+K433</f>
        <v>254800</v>
      </c>
      <c r="M433" s="8">
        <v>196000</v>
      </c>
      <c r="N433" s="9">
        <v>0</v>
      </c>
      <c r="O433" s="8">
        <f>M433+N433</f>
        <v>196000</v>
      </c>
      <c r="P433" s="8">
        <v>235200</v>
      </c>
      <c r="Q433" s="9">
        <v>0</v>
      </c>
      <c r="R433" s="10">
        <f>P433+Q433</f>
        <v>235200</v>
      </c>
      <c r="S433" s="52">
        <f>ROUND(MIN(I433,L433,R433,O433),0)</f>
        <v>181069</v>
      </c>
      <c r="T433" s="52">
        <f>ROUND(AVERAGE(I433,L433,R433,O433),0)</f>
        <v>216767</v>
      </c>
      <c r="U433" s="52">
        <f>ROUND(GEOMEAN(I433,L433,R433,O433),0)</f>
        <v>214751</v>
      </c>
      <c r="V433" s="52">
        <f>ROUND(STDEVA(I433,L433,R433,O433),0)</f>
        <v>34117</v>
      </c>
      <c r="W433" s="53">
        <f t="shared" si="28"/>
        <v>0.15684211016479552</v>
      </c>
      <c r="X433" s="54" t="s">
        <v>31</v>
      </c>
      <c r="Y433" s="55">
        <v>1</v>
      </c>
      <c r="Z433" s="52">
        <f t="shared" si="29"/>
        <v>214751</v>
      </c>
    </row>
    <row r="434" spans="1:26" ht="168.75" x14ac:dyDescent="0.2">
      <c r="A434" s="61">
        <v>77</v>
      </c>
      <c r="B434" s="61">
        <v>3526201</v>
      </c>
      <c r="C434" s="63" t="s">
        <v>140</v>
      </c>
      <c r="D434" s="155" t="s">
        <v>162</v>
      </c>
      <c r="E434" s="63" t="s">
        <v>45</v>
      </c>
      <c r="F434" s="63">
        <v>1</v>
      </c>
      <c r="G434" s="61">
        <v>42121606</v>
      </c>
      <c r="H434" s="64">
        <v>188100</v>
      </c>
      <c r="I434" s="49">
        <f t="shared" si="27"/>
        <v>191128</v>
      </c>
      <c r="J434" s="50">
        <v>269100</v>
      </c>
      <c r="K434" s="51">
        <v>0</v>
      </c>
      <c r="L434" s="8">
        <f>J434+K434</f>
        <v>269100</v>
      </c>
      <c r="M434" s="8">
        <v>207000</v>
      </c>
      <c r="N434" s="9">
        <v>0</v>
      </c>
      <c r="O434" s="8">
        <f>M434+N434</f>
        <v>207000</v>
      </c>
      <c r="P434" s="8">
        <v>248400</v>
      </c>
      <c r="Q434" s="9">
        <v>0</v>
      </c>
      <c r="R434" s="10">
        <f>P434+Q434</f>
        <v>248400</v>
      </c>
      <c r="S434" s="52">
        <f>ROUND(MIN(I434,L434,R434,O434),0)</f>
        <v>191128</v>
      </c>
      <c r="T434" s="52">
        <f>ROUND(AVERAGE(I434,L434,R434,O434),0)</f>
        <v>228907</v>
      </c>
      <c r="U434" s="52">
        <f>ROUND(GEOMEAN(I434,L434,R434,O434),0)</f>
        <v>226772</v>
      </c>
      <c r="V434" s="52">
        <f>ROUND(STDEVA(I434,L434,R434,O434),0)</f>
        <v>36068</v>
      </c>
      <c r="W434" s="53">
        <f t="shared" si="28"/>
        <v>0.15717989875293245</v>
      </c>
      <c r="X434" s="54" t="s">
        <v>31</v>
      </c>
      <c r="Y434" s="55">
        <v>1</v>
      </c>
      <c r="Z434" s="52">
        <f t="shared" si="29"/>
        <v>226772</v>
      </c>
    </row>
    <row r="435" spans="1:26" ht="101.25" x14ac:dyDescent="0.2">
      <c r="A435" s="61">
        <v>78</v>
      </c>
      <c r="B435" s="61">
        <v>3526201</v>
      </c>
      <c r="C435" s="63" t="s">
        <v>163</v>
      </c>
      <c r="D435" s="155" t="s">
        <v>164</v>
      </c>
      <c r="E435" s="63" t="s">
        <v>52</v>
      </c>
      <c r="F435" s="63">
        <v>1</v>
      </c>
      <c r="G435" s="61">
        <v>42121606</v>
      </c>
      <c r="H435" s="64">
        <v>158400</v>
      </c>
      <c r="I435" s="49">
        <f t="shared" si="27"/>
        <v>160950</v>
      </c>
      <c r="J435" s="50">
        <v>226200</v>
      </c>
      <c r="K435" s="51">
        <v>0</v>
      </c>
      <c r="L435" s="8">
        <f>J435+K435</f>
        <v>226200</v>
      </c>
      <c r="M435" s="8">
        <v>174000</v>
      </c>
      <c r="N435" s="9">
        <v>0</v>
      </c>
      <c r="O435" s="8">
        <f>M435+N435</f>
        <v>174000</v>
      </c>
      <c r="P435" s="8">
        <v>208800</v>
      </c>
      <c r="Q435" s="9">
        <v>0</v>
      </c>
      <c r="R435" s="10">
        <f>P435+Q435</f>
        <v>208800</v>
      </c>
      <c r="S435" s="52">
        <f>ROUND(MIN(I435,L435,R435,O435),0)</f>
        <v>160950</v>
      </c>
      <c r="T435" s="52">
        <f>ROUND(AVERAGE(I435,L435,R435,O435),0)</f>
        <v>192488</v>
      </c>
      <c r="U435" s="52">
        <f>ROUND(GEOMEAN(I435,L435,R435,O435),0)</f>
        <v>190707</v>
      </c>
      <c r="V435" s="52">
        <f>ROUND(STDEVA(I435,L435,R435,O435),0)</f>
        <v>30216</v>
      </c>
      <c r="W435" s="53">
        <f t="shared" si="28"/>
        <v>0.15603517437744813</v>
      </c>
      <c r="X435" s="54" t="s">
        <v>31</v>
      </c>
      <c r="Y435" s="55">
        <v>1</v>
      </c>
      <c r="Z435" s="52">
        <f t="shared" si="29"/>
        <v>190707</v>
      </c>
    </row>
    <row r="436" spans="1:26" ht="409.5" x14ac:dyDescent="0.2">
      <c r="A436" s="61">
        <v>79</v>
      </c>
      <c r="B436" s="61">
        <v>3526201</v>
      </c>
      <c r="C436" s="63" t="s">
        <v>157</v>
      </c>
      <c r="D436" s="155" t="s">
        <v>165</v>
      </c>
      <c r="E436" s="63" t="s">
        <v>45</v>
      </c>
      <c r="F436" s="63">
        <v>1</v>
      </c>
      <c r="G436" s="61">
        <v>42121606</v>
      </c>
      <c r="H436" s="64">
        <v>133650</v>
      </c>
      <c r="I436" s="49">
        <f t="shared" si="27"/>
        <v>135802</v>
      </c>
      <c r="J436" s="50">
        <v>191100</v>
      </c>
      <c r="K436" s="51">
        <v>0</v>
      </c>
      <c r="L436" s="8">
        <f>J436+K436</f>
        <v>191100</v>
      </c>
      <c r="M436" s="8">
        <v>147000</v>
      </c>
      <c r="N436" s="9">
        <v>0</v>
      </c>
      <c r="O436" s="8">
        <f>M436+N436</f>
        <v>147000</v>
      </c>
      <c r="P436" s="8">
        <v>176400</v>
      </c>
      <c r="Q436" s="9">
        <v>0</v>
      </c>
      <c r="R436" s="10">
        <f>P436+Q436</f>
        <v>176400</v>
      </c>
      <c r="S436" s="52">
        <f>ROUND(MIN(I436,L436,R436,O436),0)</f>
        <v>135802</v>
      </c>
      <c r="T436" s="52">
        <f>ROUND(AVERAGE(I436,L436,R436,O436),0)</f>
        <v>162576</v>
      </c>
      <c r="U436" s="52">
        <f>ROUND(GEOMEAN(I436,L436,R436,O436),0)</f>
        <v>161063</v>
      </c>
      <c r="V436" s="52">
        <f>ROUND(STDEVA(I436,L436,R436,O436),0)</f>
        <v>25588</v>
      </c>
      <c r="W436" s="53">
        <f t="shared" si="28"/>
        <v>0.15683924923787587</v>
      </c>
      <c r="X436" s="54" t="s">
        <v>31</v>
      </c>
      <c r="Y436" s="55">
        <v>1</v>
      </c>
      <c r="Z436" s="52">
        <f t="shared" si="29"/>
        <v>161063</v>
      </c>
    </row>
    <row r="437" spans="1:26" ht="202.5" x14ac:dyDescent="0.2">
      <c r="A437" s="61">
        <v>80</v>
      </c>
      <c r="B437" s="61">
        <v>3526201</v>
      </c>
      <c r="C437" s="63" t="s">
        <v>166</v>
      </c>
      <c r="D437" s="155" t="s">
        <v>167</v>
      </c>
      <c r="E437" s="63" t="s">
        <v>45</v>
      </c>
      <c r="F437" s="63">
        <v>1</v>
      </c>
      <c r="G437" s="61">
        <v>42121606</v>
      </c>
      <c r="H437" s="64">
        <v>346500</v>
      </c>
      <c r="I437" s="49">
        <f t="shared" si="27"/>
        <v>352079</v>
      </c>
      <c r="J437" s="50">
        <v>494780</v>
      </c>
      <c r="K437" s="51">
        <v>0</v>
      </c>
      <c r="L437" s="8">
        <f>J437+K437</f>
        <v>494780</v>
      </c>
      <c r="M437" s="8">
        <v>380600</v>
      </c>
      <c r="N437" s="9">
        <v>0</v>
      </c>
      <c r="O437" s="8">
        <f>M437+N437</f>
        <v>380600</v>
      </c>
      <c r="P437" s="8">
        <v>456720</v>
      </c>
      <c r="Q437" s="9">
        <v>0</v>
      </c>
      <c r="R437" s="10">
        <f>P437+Q437</f>
        <v>456720</v>
      </c>
      <c r="S437" s="52">
        <f>ROUND(MIN(I437,L437,R437,O437),0)</f>
        <v>352079</v>
      </c>
      <c r="T437" s="52">
        <f>ROUND(AVERAGE(I437,L437,R437,O437),0)</f>
        <v>421045</v>
      </c>
      <c r="U437" s="52">
        <f>ROUND(GEOMEAN(I437,L437,R437,O437),0)</f>
        <v>417150</v>
      </c>
      <c r="V437" s="52">
        <f>ROUND(STDEVA(I437,L437,R437,O437),0)</f>
        <v>66085</v>
      </c>
      <c r="W437" s="53">
        <f t="shared" si="28"/>
        <v>0.15598945223540692</v>
      </c>
      <c r="X437" s="54" t="s">
        <v>31</v>
      </c>
      <c r="Y437" s="55">
        <v>1</v>
      </c>
      <c r="Z437" s="52">
        <f t="shared" si="29"/>
        <v>417150</v>
      </c>
    </row>
    <row r="438" spans="1:26" ht="225" x14ac:dyDescent="0.2">
      <c r="A438" s="61">
        <v>81</v>
      </c>
      <c r="B438" s="61">
        <v>3526201</v>
      </c>
      <c r="C438" s="63" t="s">
        <v>168</v>
      </c>
      <c r="D438" s="155" t="s">
        <v>169</v>
      </c>
      <c r="E438" s="63" t="s">
        <v>45</v>
      </c>
      <c r="F438" s="63">
        <v>1</v>
      </c>
      <c r="G438" s="61">
        <v>42121606</v>
      </c>
      <c r="H438" s="64">
        <v>147510</v>
      </c>
      <c r="I438" s="49">
        <f t="shared" si="27"/>
        <v>149885</v>
      </c>
      <c r="J438" s="50">
        <v>211900</v>
      </c>
      <c r="K438" s="51">
        <v>0</v>
      </c>
      <c r="L438" s="8">
        <f>J438+K438</f>
        <v>211900</v>
      </c>
      <c r="M438" s="8">
        <v>163000</v>
      </c>
      <c r="N438" s="9">
        <v>0</v>
      </c>
      <c r="O438" s="8">
        <f>M438+N438</f>
        <v>163000</v>
      </c>
      <c r="P438" s="8">
        <v>195600</v>
      </c>
      <c r="Q438" s="9">
        <v>0</v>
      </c>
      <c r="R438" s="10">
        <f>P438+Q438</f>
        <v>195600</v>
      </c>
      <c r="S438" s="52">
        <f>ROUND(MIN(I438,L438,R438,O438),0)</f>
        <v>149885</v>
      </c>
      <c r="T438" s="52">
        <f>ROUND(AVERAGE(I438,L438,R438,O438),0)</f>
        <v>180096</v>
      </c>
      <c r="U438" s="52">
        <f>ROUND(GEOMEAN(I438,L438,R438,O438),0)</f>
        <v>178386</v>
      </c>
      <c r="V438" s="52">
        <f>ROUND(STDEVA(I438,L438,R438,O438),0)</f>
        <v>28617</v>
      </c>
      <c r="W438" s="53">
        <f t="shared" si="28"/>
        <v>0.15977150673259113</v>
      </c>
      <c r="X438" s="54" t="s">
        <v>31</v>
      </c>
      <c r="Y438" s="55">
        <v>1</v>
      </c>
      <c r="Z438" s="52">
        <f t="shared" si="29"/>
        <v>178386</v>
      </c>
    </row>
    <row r="439" spans="1:26" ht="180" x14ac:dyDescent="0.2">
      <c r="A439" s="61">
        <v>82</v>
      </c>
      <c r="B439" s="61">
        <v>3526201</v>
      </c>
      <c r="C439" s="63" t="s">
        <v>168</v>
      </c>
      <c r="D439" s="155" t="s">
        <v>170</v>
      </c>
      <c r="E439" s="63" t="s">
        <v>45</v>
      </c>
      <c r="F439" s="63">
        <v>1</v>
      </c>
      <c r="G439" s="61">
        <v>42121606</v>
      </c>
      <c r="H439" s="64">
        <v>39600</v>
      </c>
      <c r="I439" s="49">
        <f t="shared" si="27"/>
        <v>40238</v>
      </c>
      <c r="J439" s="50">
        <v>55900</v>
      </c>
      <c r="K439" s="51">
        <v>0</v>
      </c>
      <c r="L439" s="8">
        <f>J439+K439</f>
        <v>55900</v>
      </c>
      <c r="M439" s="8">
        <v>43000</v>
      </c>
      <c r="N439" s="9">
        <v>0</v>
      </c>
      <c r="O439" s="8">
        <f>M439+N439</f>
        <v>43000</v>
      </c>
      <c r="P439" s="8">
        <v>51600</v>
      </c>
      <c r="Q439" s="9">
        <v>0</v>
      </c>
      <c r="R439" s="10">
        <f>P439+Q439</f>
        <v>51600</v>
      </c>
      <c r="S439" s="52">
        <f>ROUND(MIN(I439,L439,R439,O439),0)</f>
        <v>40238</v>
      </c>
      <c r="T439" s="52">
        <f>ROUND(AVERAGE(I439,L439,R439,O439),0)</f>
        <v>47685</v>
      </c>
      <c r="U439" s="52">
        <f>ROUND(GEOMEAN(I439,L439,R439,O439),0)</f>
        <v>47265</v>
      </c>
      <c r="V439" s="52">
        <f>ROUND(STDEVA(I439,L439,R439,O439),0)</f>
        <v>7308</v>
      </c>
      <c r="W439" s="53">
        <f t="shared" si="28"/>
        <v>0.14867237913889769</v>
      </c>
      <c r="X439" s="54" t="s">
        <v>31</v>
      </c>
      <c r="Y439" s="55">
        <v>1</v>
      </c>
      <c r="Z439" s="52">
        <f t="shared" si="29"/>
        <v>47265</v>
      </c>
    </row>
    <row r="440" spans="1:26" ht="112.5" x14ac:dyDescent="0.2">
      <c r="A440" s="61">
        <v>83</v>
      </c>
      <c r="B440" s="61">
        <v>3526201</v>
      </c>
      <c r="C440" s="63" t="s">
        <v>163</v>
      </c>
      <c r="D440" s="155" t="s">
        <v>171</v>
      </c>
      <c r="E440" s="63" t="s">
        <v>45</v>
      </c>
      <c r="F440" s="63">
        <v>1</v>
      </c>
      <c r="G440" s="61">
        <v>42121606</v>
      </c>
      <c r="H440" s="64">
        <v>49500</v>
      </c>
      <c r="I440" s="49">
        <f t="shared" si="27"/>
        <v>50297</v>
      </c>
      <c r="J440" s="50">
        <v>74100</v>
      </c>
      <c r="K440" s="51">
        <v>0</v>
      </c>
      <c r="L440" s="8">
        <f>J440+K440</f>
        <v>74100</v>
      </c>
      <c r="M440" s="8">
        <v>57000</v>
      </c>
      <c r="N440" s="9">
        <v>0</v>
      </c>
      <c r="O440" s="8">
        <f>M440+N440</f>
        <v>57000</v>
      </c>
      <c r="P440" s="8">
        <v>68400</v>
      </c>
      <c r="Q440" s="9">
        <v>0</v>
      </c>
      <c r="R440" s="10">
        <f>P440+Q440</f>
        <v>68400</v>
      </c>
      <c r="S440" s="52">
        <f>ROUND(MIN(I440,L440,R440,O440),0)</f>
        <v>50297</v>
      </c>
      <c r="T440" s="52">
        <f>ROUND(AVERAGE(I440,L440,R440,O440),0)</f>
        <v>62449</v>
      </c>
      <c r="U440" s="52">
        <f>ROUND(GEOMEAN(I440,L440,R440,O440),0)</f>
        <v>61741</v>
      </c>
      <c r="V440" s="52">
        <f>ROUND(STDEVA(I440,L440,R440,O440),0)</f>
        <v>10778</v>
      </c>
      <c r="W440" s="53">
        <f t="shared" si="28"/>
        <v>0.185354950519104</v>
      </c>
      <c r="X440" s="54" t="s">
        <v>31</v>
      </c>
      <c r="Y440" s="55">
        <v>1</v>
      </c>
      <c r="Z440" s="52">
        <f t="shared" si="29"/>
        <v>61741</v>
      </c>
    </row>
    <row r="441" spans="1:26" ht="191.25" x14ac:dyDescent="0.2">
      <c r="A441" s="61">
        <v>84</v>
      </c>
      <c r="B441" s="61">
        <v>3526201</v>
      </c>
      <c r="C441" s="63" t="s">
        <v>172</v>
      </c>
      <c r="D441" s="155" t="s">
        <v>173</v>
      </c>
      <c r="E441" s="63" t="s">
        <v>45</v>
      </c>
      <c r="F441" s="63">
        <v>1</v>
      </c>
      <c r="G441" s="61">
        <v>42121606</v>
      </c>
      <c r="H441" s="64">
        <v>47520</v>
      </c>
      <c r="I441" s="49">
        <f t="shared" si="27"/>
        <v>48285</v>
      </c>
      <c r="J441" s="50">
        <v>70200</v>
      </c>
      <c r="K441" s="51">
        <v>0</v>
      </c>
      <c r="L441" s="8">
        <f>J441+K441</f>
        <v>70200</v>
      </c>
      <c r="M441" s="8">
        <v>54000</v>
      </c>
      <c r="N441" s="9">
        <v>0</v>
      </c>
      <c r="O441" s="8">
        <f>M441+N441</f>
        <v>54000</v>
      </c>
      <c r="P441" s="8">
        <v>64800</v>
      </c>
      <c r="Q441" s="9">
        <v>0</v>
      </c>
      <c r="R441" s="10">
        <f>P441+Q441</f>
        <v>64800</v>
      </c>
      <c r="S441" s="52">
        <f>ROUND(MIN(I441,L441,R441,O441),0)</f>
        <v>48285</v>
      </c>
      <c r="T441" s="52">
        <f>ROUND(AVERAGE(I441,L441,R441,O441),0)</f>
        <v>59321</v>
      </c>
      <c r="U441" s="52">
        <f>ROUND(GEOMEAN(I441,L441,R441,O441),0)</f>
        <v>58685</v>
      </c>
      <c r="V441" s="52">
        <f>ROUND(STDEVA(I441,L441,R441,O441),0)</f>
        <v>9975</v>
      </c>
      <c r="W441" s="53">
        <f t="shared" si="28"/>
        <v>0.17721734685183607</v>
      </c>
      <c r="X441" s="54" t="s">
        <v>31</v>
      </c>
      <c r="Y441" s="55">
        <v>1</v>
      </c>
      <c r="Z441" s="52">
        <f t="shared" si="29"/>
        <v>58685</v>
      </c>
    </row>
    <row r="442" spans="1:26" ht="56.25" x14ac:dyDescent="0.2">
      <c r="A442" s="61">
        <v>85</v>
      </c>
      <c r="B442" s="61">
        <v>3527013</v>
      </c>
      <c r="C442" s="61" t="s">
        <v>174</v>
      </c>
      <c r="D442" s="155" t="s">
        <v>175</v>
      </c>
      <c r="E442" s="63" t="s">
        <v>178</v>
      </c>
      <c r="F442" s="63">
        <v>1</v>
      </c>
      <c r="G442" s="61">
        <v>42121606</v>
      </c>
      <c r="H442" s="64">
        <v>19597.62</v>
      </c>
      <c r="I442" s="49">
        <f t="shared" si="27"/>
        <v>19913</v>
      </c>
      <c r="J442" s="50">
        <v>29900</v>
      </c>
      <c r="K442" s="51">
        <v>0</v>
      </c>
      <c r="L442" s="8">
        <f>J442+K442</f>
        <v>29900</v>
      </c>
      <c r="M442" s="8">
        <v>23000</v>
      </c>
      <c r="N442" s="9">
        <v>0</v>
      </c>
      <c r="O442" s="8">
        <f>M442+N442</f>
        <v>23000</v>
      </c>
      <c r="P442" s="8">
        <v>27600</v>
      </c>
      <c r="Q442" s="9">
        <v>0</v>
      </c>
      <c r="R442" s="10">
        <f>P442+Q442</f>
        <v>27600</v>
      </c>
      <c r="S442" s="52">
        <f>ROUND(MIN(I442,L442,R442,O442),0)</f>
        <v>19913</v>
      </c>
      <c r="T442" s="52">
        <f>ROUND(AVERAGE(I442,L442,R442,O442),0)</f>
        <v>25103</v>
      </c>
      <c r="U442" s="52">
        <f>ROUND(GEOMEAN(I442,L442,R442,O442),0)</f>
        <v>24795</v>
      </c>
      <c r="V442" s="52">
        <f>ROUND(STDEVA(I442,L442,R442,O442),0)</f>
        <v>4495</v>
      </c>
      <c r="W442" s="53">
        <f t="shared" si="28"/>
        <v>0.19689453518854608</v>
      </c>
      <c r="X442" s="54" t="s">
        <v>31</v>
      </c>
      <c r="Y442" s="55">
        <v>1</v>
      </c>
      <c r="Z442" s="52">
        <f t="shared" si="29"/>
        <v>24795</v>
      </c>
    </row>
    <row r="443" spans="1:26" ht="101.25" x14ac:dyDescent="0.2">
      <c r="A443" s="61">
        <v>86</v>
      </c>
      <c r="B443" s="61">
        <v>3526201</v>
      </c>
      <c r="C443" s="61" t="s">
        <v>176</v>
      </c>
      <c r="D443" s="155" t="s">
        <v>177</v>
      </c>
      <c r="E443" s="63" t="s">
        <v>52</v>
      </c>
      <c r="F443" s="63">
        <v>1</v>
      </c>
      <c r="G443" s="61">
        <v>42121606</v>
      </c>
      <c r="H443" s="64">
        <v>49500</v>
      </c>
      <c r="I443" s="49">
        <f t="shared" si="27"/>
        <v>50297</v>
      </c>
      <c r="J443" s="50">
        <v>70200</v>
      </c>
      <c r="K443" s="51">
        <v>0</v>
      </c>
      <c r="L443" s="8">
        <f>J443+K443</f>
        <v>70200</v>
      </c>
      <c r="M443" s="8">
        <v>54000</v>
      </c>
      <c r="N443" s="9">
        <v>0</v>
      </c>
      <c r="O443" s="8">
        <f>M443+N443</f>
        <v>54000</v>
      </c>
      <c r="P443" s="8">
        <v>64800</v>
      </c>
      <c r="Q443" s="9">
        <v>0</v>
      </c>
      <c r="R443" s="10">
        <f>P443+Q443</f>
        <v>64800</v>
      </c>
      <c r="S443" s="52">
        <f>ROUND(MIN(I443,L443,R443,O443),0)</f>
        <v>50297</v>
      </c>
      <c r="T443" s="52">
        <f>ROUND(AVERAGE(I443,L443,R443,O443),0)</f>
        <v>59824</v>
      </c>
      <c r="U443" s="52">
        <f>ROUND(GEOMEAN(I443,L443,R443,O443),0)</f>
        <v>59287</v>
      </c>
      <c r="V443" s="52">
        <f>ROUND(STDEVA(I443,L443,R443,O443),0)</f>
        <v>9258</v>
      </c>
      <c r="W443" s="53">
        <f t="shared" si="28"/>
        <v>0.15163526574122488</v>
      </c>
      <c r="X443" s="54" t="s">
        <v>31</v>
      </c>
      <c r="Y443" s="55">
        <v>1</v>
      </c>
      <c r="Z443" s="52">
        <f t="shared" si="29"/>
        <v>59287</v>
      </c>
    </row>
    <row r="444" spans="1:26" ht="112.5" x14ac:dyDescent="0.2">
      <c r="A444" s="61">
        <v>87</v>
      </c>
      <c r="B444" s="61">
        <v>3526201</v>
      </c>
      <c r="C444" s="61" t="s">
        <v>176</v>
      </c>
      <c r="D444" s="155" t="s">
        <v>179</v>
      </c>
      <c r="E444" s="63" t="s">
        <v>52</v>
      </c>
      <c r="F444" s="63">
        <v>1</v>
      </c>
      <c r="G444" s="61">
        <v>42121606</v>
      </c>
      <c r="H444" s="64">
        <v>99000</v>
      </c>
      <c r="I444" s="49">
        <f t="shared" si="27"/>
        <v>100594</v>
      </c>
      <c r="J444" s="50">
        <v>157300</v>
      </c>
      <c r="K444" s="51">
        <v>0</v>
      </c>
      <c r="L444" s="8">
        <f>J444+K444</f>
        <v>157300</v>
      </c>
      <c r="M444" s="8">
        <v>121000</v>
      </c>
      <c r="N444" s="9">
        <v>0</v>
      </c>
      <c r="O444" s="8">
        <f>M444+N444</f>
        <v>121000</v>
      </c>
      <c r="P444" s="8">
        <v>145200</v>
      </c>
      <c r="Q444" s="9">
        <v>0</v>
      </c>
      <c r="R444" s="10">
        <f>P444+Q444</f>
        <v>145200</v>
      </c>
      <c r="S444" s="52">
        <f>ROUND(MIN(I444,L444,R444,O444),0)</f>
        <v>100594</v>
      </c>
      <c r="T444" s="52">
        <f>ROUND(AVERAGE(I444,L444,R444,O444),0)</f>
        <v>131024</v>
      </c>
      <c r="U444" s="52">
        <f>ROUND(GEOMEAN(I444,L444,R444,O444),0)</f>
        <v>129126</v>
      </c>
      <c r="V444" s="52">
        <f>ROUND(STDEVA(I444,L444,R444,O444),0)</f>
        <v>25284</v>
      </c>
      <c r="W444" s="53">
        <f t="shared" si="28"/>
        <v>0.22096247076498923</v>
      </c>
      <c r="X444" s="54" t="s">
        <v>31</v>
      </c>
      <c r="Y444" s="55">
        <v>1</v>
      </c>
      <c r="Z444" s="52">
        <f t="shared" si="29"/>
        <v>129126</v>
      </c>
    </row>
    <row r="445" spans="1:26" ht="101.25" x14ac:dyDescent="0.2">
      <c r="A445" s="61">
        <v>88</v>
      </c>
      <c r="B445" s="61">
        <v>3526201</v>
      </c>
      <c r="C445" s="63" t="s">
        <v>180</v>
      </c>
      <c r="D445" s="155" t="s">
        <v>181</v>
      </c>
      <c r="E445" s="63" t="s">
        <v>45</v>
      </c>
      <c r="F445" s="63">
        <v>1</v>
      </c>
      <c r="G445" s="61">
        <v>42121606</v>
      </c>
      <c r="H445" s="64">
        <v>37620</v>
      </c>
      <c r="I445" s="49">
        <f t="shared" si="27"/>
        <v>38226</v>
      </c>
      <c r="J445" s="50">
        <v>49400</v>
      </c>
      <c r="K445" s="51">
        <v>0</v>
      </c>
      <c r="L445" s="8">
        <f>J445+K445</f>
        <v>49400</v>
      </c>
      <c r="M445" s="8">
        <v>38000</v>
      </c>
      <c r="N445" s="9">
        <v>0</v>
      </c>
      <c r="O445" s="8">
        <f>M445+N445</f>
        <v>38000</v>
      </c>
      <c r="P445" s="8">
        <v>45600</v>
      </c>
      <c r="Q445" s="9">
        <v>0</v>
      </c>
      <c r="R445" s="10">
        <f>P445+Q445</f>
        <v>45600</v>
      </c>
      <c r="S445" s="52">
        <f>ROUND(MIN(I445,L445,R445,O445),0)</f>
        <v>38000</v>
      </c>
      <c r="T445" s="52">
        <f>ROUND(AVERAGE(I445,L445,R445,O445),0)</f>
        <v>42807</v>
      </c>
      <c r="U445" s="52">
        <f>ROUND(GEOMEAN(I445,L445,R445,O445),0)</f>
        <v>42531</v>
      </c>
      <c r="V445" s="52">
        <f>ROUND(STDEVA(I445,L445,R445,O445),0)</f>
        <v>5638</v>
      </c>
      <c r="W445" s="53">
        <f t="shared" si="28"/>
        <v>0.10653405751099199</v>
      </c>
      <c r="X445" s="54" t="s">
        <v>31</v>
      </c>
      <c r="Y445" s="55">
        <v>1</v>
      </c>
      <c r="Z445" s="52">
        <f t="shared" si="29"/>
        <v>42531</v>
      </c>
    </row>
    <row r="446" spans="1:26" ht="67.5" x14ac:dyDescent="0.2">
      <c r="A446" s="61">
        <v>89</v>
      </c>
      <c r="B446" s="61">
        <v>3527012</v>
      </c>
      <c r="C446" s="61" t="s">
        <v>182</v>
      </c>
      <c r="D446" s="155" t="s">
        <v>183</v>
      </c>
      <c r="E446" s="63" t="s">
        <v>52</v>
      </c>
      <c r="F446" s="63">
        <v>1</v>
      </c>
      <c r="G446" s="61">
        <v>42121606</v>
      </c>
      <c r="H446" s="64">
        <v>30182.15</v>
      </c>
      <c r="I446" s="49">
        <f t="shared" si="27"/>
        <v>30668</v>
      </c>
      <c r="J446" s="50">
        <v>46800</v>
      </c>
      <c r="K446" s="51">
        <v>0</v>
      </c>
      <c r="L446" s="8">
        <f>J446+K446</f>
        <v>46800</v>
      </c>
      <c r="M446" s="8">
        <v>36000</v>
      </c>
      <c r="N446" s="9">
        <v>0</v>
      </c>
      <c r="O446" s="8">
        <f>M446+N446</f>
        <v>36000</v>
      </c>
      <c r="P446" s="8">
        <v>43200</v>
      </c>
      <c r="Q446" s="9">
        <v>0</v>
      </c>
      <c r="R446" s="10">
        <f>P446+Q446</f>
        <v>43200</v>
      </c>
      <c r="S446" s="52">
        <f>ROUND(MIN(I446,L446,R446,O446),0)</f>
        <v>30668</v>
      </c>
      <c r="T446" s="52">
        <f>ROUND(AVERAGE(I446,L446,R446,O446),0)</f>
        <v>39167</v>
      </c>
      <c r="U446" s="52">
        <f>ROUND(GEOMEAN(I446,L446,R446,O446),0)</f>
        <v>38653</v>
      </c>
      <c r="V446" s="52">
        <f>ROUND(STDEVA(I446,L446,R446,O446),0)</f>
        <v>7229</v>
      </c>
      <c r="W446" s="53">
        <f t="shared" si="28"/>
        <v>0.20658163661294079</v>
      </c>
      <c r="X446" s="54" t="s">
        <v>31</v>
      </c>
      <c r="Y446" s="55">
        <v>1</v>
      </c>
      <c r="Z446" s="52">
        <f t="shared" si="29"/>
        <v>38653</v>
      </c>
    </row>
    <row r="447" spans="1:26" x14ac:dyDescent="0.2">
      <c r="A447" s="3" t="s">
        <v>506</v>
      </c>
      <c r="B447" s="3"/>
      <c r="C447" s="3"/>
      <c r="D447" s="3"/>
      <c r="E447" s="3"/>
      <c r="F447" s="3"/>
      <c r="G447" s="79"/>
      <c r="H447" s="6"/>
      <c r="I447" s="49"/>
      <c r="J447" s="6"/>
      <c r="K447" s="7"/>
      <c r="L447" s="8"/>
      <c r="M447" s="8"/>
      <c r="N447" s="9"/>
      <c r="O447" s="8"/>
      <c r="P447" s="8"/>
      <c r="Q447" s="9"/>
      <c r="R447" s="10"/>
      <c r="S447" s="52"/>
      <c r="T447" s="52"/>
      <c r="U447" s="52"/>
      <c r="V447" s="52"/>
      <c r="W447" s="53"/>
      <c r="X447" s="54"/>
      <c r="Y447" s="55"/>
      <c r="Z447" s="52"/>
    </row>
    <row r="448" spans="1:26" x14ac:dyDescent="0.2">
      <c r="A448" s="13" t="s">
        <v>2</v>
      </c>
      <c r="B448" s="13"/>
      <c r="C448" s="13"/>
      <c r="D448" s="13"/>
      <c r="E448" s="14" t="s">
        <v>3</v>
      </c>
      <c r="F448" s="15"/>
      <c r="G448" s="15"/>
      <c r="H448" s="16"/>
      <c r="I448" s="49"/>
      <c r="J448" s="16"/>
      <c r="K448" s="17"/>
      <c r="L448" s="8"/>
      <c r="M448" s="8"/>
      <c r="N448" s="9"/>
      <c r="O448" s="8"/>
      <c r="P448" s="8"/>
      <c r="Q448" s="9"/>
      <c r="R448" s="10"/>
      <c r="S448" s="52"/>
      <c r="T448" s="52"/>
      <c r="U448" s="52"/>
      <c r="V448" s="52"/>
      <c r="W448" s="53"/>
      <c r="X448" s="54"/>
      <c r="Y448" s="55"/>
      <c r="Z448" s="52"/>
    </row>
    <row r="449" spans="1:26" ht="45" x14ac:dyDescent="0.2">
      <c r="A449" s="99" t="s">
        <v>185</v>
      </c>
      <c r="B449" s="99"/>
      <c r="C449" s="99"/>
      <c r="D449" s="99"/>
      <c r="E449" s="157" t="s">
        <v>186</v>
      </c>
      <c r="F449" s="109"/>
      <c r="G449" s="109"/>
      <c r="H449" s="21"/>
      <c r="I449" s="49"/>
      <c r="J449" s="21"/>
      <c r="K449" s="101"/>
      <c r="L449" s="8"/>
      <c r="M449" s="8"/>
      <c r="N449" s="9"/>
      <c r="O449" s="8"/>
      <c r="P449" s="8"/>
      <c r="Q449" s="9"/>
      <c r="R449" s="10"/>
      <c r="S449" s="52"/>
      <c r="T449" s="52"/>
      <c r="U449" s="52"/>
      <c r="V449" s="52"/>
      <c r="W449" s="53"/>
      <c r="X449" s="54"/>
      <c r="Y449" s="31" t="s">
        <v>10</v>
      </c>
      <c r="Z449" s="32"/>
    </row>
    <row r="450" spans="1:26" ht="56.25" x14ac:dyDescent="0.2">
      <c r="A450" s="33" t="s">
        <v>11</v>
      </c>
      <c r="B450" s="34" t="s">
        <v>12</v>
      </c>
      <c r="C450" s="59" t="s">
        <v>42</v>
      </c>
      <c r="D450" s="59"/>
      <c r="E450" s="34" t="s">
        <v>14</v>
      </c>
      <c r="F450" s="14" t="s">
        <v>15</v>
      </c>
      <c r="G450" s="14" t="s">
        <v>16</v>
      </c>
      <c r="H450" s="36"/>
      <c r="I450" s="49"/>
      <c r="J450" s="36"/>
      <c r="K450" s="60"/>
      <c r="L450" s="8"/>
      <c r="M450" s="8"/>
      <c r="N450" s="9"/>
      <c r="O450" s="8"/>
      <c r="P450" s="8"/>
      <c r="Q450" s="9"/>
      <c r="R450" s="10"/>
      <c r="S450" s="52"/>
      <c r="T450" s="52"/>
      <c r="U450" s="52"/>
      <c r="V450" s="52"/>
      <c r="W450" s="53"/>
      <c r="X450" s="54"/>
      <c r="Y450" s="42" t="s">
        <v>26</v>
      </c>
      <c r="Z450" s="43" t="s">
        <v>27</v>
      </c>
    </row>
    <row r="451" spans="1:26" ht="67.5" x14ac:dyDescent="0.2">
      <c r="A451" s="47">
        <v>1</v>
      </c>
      <c r="B451" s="84">
        <v>4815006</v>
      </c>
      <c r="C451" s="44" t="s">
        <v>187</v>
      </c>
      <c r="D451" s="158" t="s">
        <v>188</v>
      </c>
      <c r="E451" s="44" t="s">
        <v>189</v>
      </c>
      <c r="F451" s="44">
        <v>1</v>
      </c>
      <c r="G451" s="86">
        <v>42121606</v>
      </c>
      <c r="H451" s="87">
        <v>12580.36</v>
      </c>
      <c r="I451" s="49">
        <f t="shared" si="27"/>
        <v>12783</v>
      </c>
      <c r="J451" s="50">
        <v>16900</v>
      </c>
      <c r="K451" s="51">
        <v>0</v>
      </c>
      <c r="L451" s="8">
        <f>J451+K451</f>
        <v>16900</v>
      </c>
      <c r="M451" s="8">
        <v>13000</v>
      </c>
      <c r="N451" s="9">
        <v>0</v>
      </c>
      <c r="O451" s="8">
        <f>M451+N451</f>
        <v>13000</v>
      </c>
      <c r="P451" s="8">
        <v>15600</v>
      </c>
      <c r="Q451" s="9">
        <v>0</v>
      </c>
      <c r="R451" s="10">
        <f>P451+Q451</f>
        <v>15600</v>
      </c>
      <c r="S451" s="52">
        <f>ROUND(MIN(I451,L451,R451,O451),0)</f>
        <v>12783</v>
      </c>
      <c r="T451" s="52">
        <f>ROUND(AVERAGE(I451,L451,R451,O451),0)</f>
        <v>14571</v>
      </c>
      <c r="U451" s="52">
        <f>ROUND(GEOMEAN(I451,L451,R451,O451),0)</f>
        <v>14468</v>
      </c>
      <c r="V451" s="52">
        <f>ROUND(STDEVA(I451,L451,R451,O451),0)</f>
        <v>2012</v>
      </c>
      <c r="W451" s="53">
        <f t="shared" si="28"/>
        <v>0.11646392037600221</v>
      </c>
      <c r="X451" s="54" t="s">
        <v>31</v>
      </c>
      <c r="Y451" s="55">
        <v>1</v>
      </c>
      <c r="Z451" s="52">
        <f t="shared" si="29"/>
        <v>14468</v>
      </c>
    </row>
    <row r="452" spans="1:26" ht="78.75" x14ac:dyDescent="0.2">
      <c r="A452" s="47">
        <v>2</v>
      </c>
      <c r="B452" s="84">
        <v>4815008</v>
      </c>
      <c r="C452" s="44" t="s">
        <v>190</v>
      </c>
      <c r="D452" s="158" t="s">
        <v>191</v>
      </c>
      <c r="E452" s="44" t="s">
        <v>189</v>
      </c>
      <c r="F452" s="44">
        <v>1</v>
      </c>
      <c r="G452" s="86">
        <v>42121507</v>
      </c>
      <c r="H452" s="87">
        <v>7933.63</v>
      </c>
      <c r="I452" s="49">
        <f t="shared" si="27"/>
        <v>8061</v>
      </c>
      <c r="J452" s="50">
        <v>11960</v>
      </c>
      <c r="K452" s="51">
        <v>0</v>
      </c>
      <c r="L452" s="8">
        <f>J452+K452</f>
        <v>11960</v>
      </c>
      <c r="M452" s="8">
        <v>9200</v>
      </c>
      <c r="N452" s="9">
        <v>0</v>
      </c>
      <c r="O452" s="8">
        <f>M452+N452</f>
        <v>9200</v>
      </c>
      <c r="P452" s="8">
        <v>11040</v>
      </c>
      <c r="Q452" s="9">
        <v>0</v>
      </c>
      <c r="R452" s="10">
        <f>P452+Q452</f>
        <v>11040</v>
      </c>
      <c r="S452" s="52">
        <f>ROUND(MIN(I452,L452,R452,O452),0)</f>
        <v>8061</v>
      </c>
      <c r="T452" s="52">
        <f>ROUND(AVERAGE(I452,L452,R452,O452),0)</f>
        <v>10065</v>
      </c>
      <c r="U452" s="52">
        <f>ROUND(GEOMEAN(I452,L452,R452,O452),0)</f>
        <v>9948</v>
      </c>
      <c r="V452" s="52">
        <f>ROUND(STDEVA(I452,L452,R452,O452),0)</f>
        <v>1761</v>
      </c>
      <c r="W452" s="53">
        <f t="shared" si="28"/>
        <v>0.18968636911942099</v>
      </c>
      <c r="X452" s="54" t="s">
        <v>31</v>
      </c>
      <c r="Y452" s="55">
        <v>1</v>
      </c>
      <c r="Z452" s="52">
        <f t="shared" si="29"/>
        <v>9948</v>
      </c>
    </row>
    <row r="453" spans="1:26" ht="33.75" x14ac:dyDescent="0.2">
      <c r="A453" s="47">
        <v>3</v>
      </c>
      <c r="B453" s="84">
        <v>48150</v>
      </c>
      <c r="C453" s="44" t="s">
        <v>192</v>
      </c>
      <c r="D453" s="158" t="s">
        <v>193</v>
      </c>
      <c r="E453" s="44" t="s">
        <v>189</v>
      </c>
      <c r="F453" s="44">
        <v>1</v>
      </c>
      <c r="G453" s="86">
        <v>42121507</v>
      </c>
      <c r="H453" s="87">
        <v>44576.84</v>
      </c>
      <c r="I453" s="49">
        <f t="shared" si="27"/>
        <v>45295</v>
      </c>
      <c r="J453" s="50">
        <v>61880</v>
      </c>
      <c r="K453" s="51">
        <v>0</v>
      </c>
      <c r="L453" s="8">
        <f>J453+K453</f>
        <v>61880</v>
      </c>
      <c r="M453" s="8">
        <v>40000</v>
      </c>
      <c r="N453" s="8">
        <f>M453*19%</f>
        <v>7600</v>
      </c>
      <c r="O453" s="8">
        <f>M453+N453</f>
        <v>47600</v>
      </c>
      <c r="P453" s="8">
        <v>57120</v>
      </c>
      <c r="Q453" s="9">
        <v>0</v>
      </c>
      <c r="R453" s="10">
        <f>P453+Q453</f>
        <v>57120</v>
      </c>
      <c r="S453" s="52">
        <f>ROUND(MIN(I453,L453,R453,O453),0)</f>
        <v>45295</v>
      </c>
      <c r="T453" s="52">
        <f>ROUND(AVERAGE(I453,L453,R453,O453),0)</f>
        <v>52974</v>
      </c>
      <c r="U453" s="52">
        <f>ROUND(GEOMEAN(I453,L453,R453,O453),0)</f>
        <v>52541</v>
      </c>
      <c r="V453" s="52">
        <f>ROUND(STDEVA(I453,L453,R453,O453),0)</f>
        <v>7839</v>
      </c>
      <c r="W453" s="53">
        <f t="shared" si="28"/>
        <v>0.13791134542547726</v>
      </c>
      <c r="X453" s="54" t="s">
        <v>31</v>
      </c>
      <c r="Y453" s="55">
        <v>1</v>
      </c>
      <c r="Z453" s="52">
        <f t="shared" si="29"/>
        <v>52541</v>
      </c>
    </row>
    <row r="454" spans="1:26" ht="45" x14ac:dyDescent="0.2">
      <c r="A454" s="47">
        <v>4</v>
      </c>
      <c r="B454" s="84">
        <v>4815015</v>
      </c>
      <c r="C454" s="44" t="s">
        <v>194</v>
      </c>
      <c r="D454" s="158" t="s">
        <v>195</v>
      </c>
      <c r="E454" s="44" t="s">
        <v>189</v>
      </c>
      <c r="F454" s="44">
        <v>1</v>
      </c>
      <c r="G454" s="86">
        <v>42121600</v>
      </c>
      <c r="H454" s="87">
        <v>38883.71</v>
      </c>
      <c r="I454" s="49">
        <f t="shared" si="27"/>
        <v>39510</v>
      </c>
      <c r="J454" s="50">
        <v>54600</v>
      </c>
      <c r="K454" s="51">
        <v>0</v>
      </c>
      <c r="L454" s="8">
        <f>J454+K454</f>
        <v>54600</v>
      </c>
      <c r="M454" s="8">
        <v>42000</v>
      </c>
      <c r="N454" s="9">
        <v>0</v>
      </c>
      <c r="O454" s="8">
        <f>M454+N454</f>
        <v>42000</v>
      </c>
      <c r="P454" s="8">
        <v>50400</v>
      </c>
      <c r="Q454" s="9">
        <v>0</v>
      </c>
      <c r="R454" s="10">
        <f>P454+Q454</f>
        <v>50400</v>
      </c>
      <c r="S454" s="52">
        <f>ROUND(MIN(I454,L454,R454,O454),0)</f>
        <v>39510</v>
      </c>
      <c r="T454" s="52">
        <f>ROUND(AVERAGE(I454,L454,R454,O454),0)</f>
        <v>46628</v>
      </c>
      <c r="U454" s="52">
        <f>ROUND(GEOMEAN(I454,L454,R454,O454),0)</f>
        <v>46227</v>
      </c>
      <c r="V454" s="52">
        <f>ROUND(STDEVA(I454,L454,R454,O454),0)</f>
        <v>7068</v>
      </c>
      <c r="W454" s="53">
        <f t="shared" si="28"/>
        <v>0.14530469206308003</v>
      </c>
      <c r="X454" s="54" t="s">
        <v>31</v>
      </c>
      <c r="Y454" s="55">
        <v>1</v>
      </c>
      <c r="Z454" s="52">
        <f t="shared" si="29"/>
        <v>46227</v>
      </c>
    </row>
    <row r="455" spans="1:26" ht="45" x14ac:dyDescent="0.2">
      <c r="A455" s="47">
        <v>5</v>
      </c>
      <c r="B455" s="84">
        <v>4815015</v>
      </c>
      <c r="C455" s="44" t="s">
        <v>194</v>
      </c>
      <c r="D455" s="158" t="s">
        <v>196</v>
      </c>
      <c r="E455" s="44" t="s">
        <v>189</v>
      </c>
      <c r="F455" s="44">
        <v>1</v>
      </c>
      <c r="G455" s="86">
        <v>42142600</v>
      </c>
      <c r="H455" s="87">
        <v>43589.7</v>
      </c>
      <c r="I455" s="49">
        <f t="shared" si="27"/>
        <v>44291</v>
      </c>
      <c r="J455" s="50">
        <v>58500</v>
      </c>
      <c r="K455" s="51">
        <v>0</v>
      </c>
      <c r="L455" s="8">
        <f>J455+K455</f>
        <v>58500</v>
      </c>
      <c r="M455" s="8">
        <v>45000</v>
      </c>
      <c r="N455" s="9">
        <v>0</v>
      </c>
      <c r="O455" s="8">
        <f>M455+N455</f>
        <v>45000</v>
      </c>
      <c r="P455" s="8">
        <v>54000</v>
      </c>
      <c r="Q455" s="9">
        <v>0</v>
      </c>
      <c r="R455" s="10">
        <f>P455+Q455</f>
        <v>54000</v>
      </c>
      <c r="S455" s="52">
        <f>ROUND(MIN(I455,L455,R455,O455),0)</f>
        <v>44291</v>
      </c>
      <c r="T455" s="52">
        <f>ROUND(AVERAGE(I455,L455,R455,O455),0)</f>
        <v>50448</v>
      </c>
      <c r="U455" s="52">
        <f>ROUND(GEOMEAN(I455,L455,R455,O455),0)</f>
        <v>50092</v>
      </c>
      <c r="V455" s="52">
        <f>ROUND(STDEVA(I455,L455,R455,O455),0)</f>
        <v>6953</v>
      </c>
      <c r="W455" s="53">
        <f t="shared" si="28"/>
        <v>0.11580691527589236</v>
      </c>
      <c r="X455" s="54" t="s">
        <v>31</v>
      </c>
      <c r="Y455" s="55">
        <v>1</v>
      </c>
      <c r="Z455" s="52">
        <f t="shared" si="29"/>
        <v>50092</v>
      </c>
    </row>
    <row r="456" spans="1:26" ht="45" x14ac:dyDescent="0.2">
      <c r="A456" s="47">
        <v>6</v>
      </c>
      <c r="B456" s="84">
        <v>4815015</v>
      </c>
      <c r="C456" s="44" t="s">
        <v>194</v>
      </c>
      <c r="D456" s="158" t="s">
        <v>197</v>
      </c>
      <c r="E456" s="44" t="s">
        <v>189</v>
      </c>
      <c r="F456" s="44">
        <v>1</v>
      </c>
      <c r="G456" s="86">
        <v>42142600</v>
      </c>
      <c r="H456" s="87">
        <v>36376.449999999997</v>
      </c>
      <c r="I456" s="49">
        <f t="shared" si="27"/>
        <v>36962</v>
      </c>
      <c r="J456" s="50">
        <v>61100</v>
      </c>
      <c r="K456" s="51">
        <v>0</v>
      </c>
      <c r="L456" s="8">
        <f>J456+K456</f>
        <v>61100</v>
      </c>
      <c r="M456" s="8">
        <v>47000</v>
      </c>
      <c r="N456" s="9">
        <v>0</v>
      </c>
      <c r="O456" s="8">
        <f>M456+N456</f>
        <v>47000</v>
      </c>
      <c r="P456" s="8">
        <v>56400</v>
      </c>
      <c r="Q456" s="9">
        <v>0</v>
      </c>
      <c r="R456" s="10">
        <f>P456+Q456</f>
        <v>56400</v>
      </c>
      <c r="S456" s="52">
        <f>ROUND(MIN(I456,L456,R456,O456),0)</f>
        <v>36962</v>
      </c>
      <c r="T456" s="52">
        <f>ROUND(AVERAGE(I456,L456,R456,O456),0)</f>
        <v>50366</v>
      </c>
      <c r="U456" s="52">
        <f>ROUND(GEOMEAN(I456,L456,R456,O456),0)</f>
        <v>49464</v>
      </c>
      <c r="V456" s="52">
        <f>ROUND(STDEVA(I456,L456,R456,O456),0)</f>
        <v>10687</v>
      </c>
      <c r="W456" s="53">
        <f t="shared" si="28"/>
        <v>0.2527494743651949</v>
      </c>
      <c r="X456" s="54" t="s">
        <v>31</v>
      </c>
      <c r="Y456" s="55">
        <v>1</v>
      </c>
      <c r="Z456" s="52">
        <f t="shared" si="29"/>
        <v>49464</v>
      </c>
    </row>
    <row r="457" spans="1:26" ht="45" x14ac:dyDescent="0.2">
      <c r="A457" s="47">
        <v>7</v>
      </c>
      <c r="B457" s="84">
        <v>4815015</v>
      </c>
      <c r="C457" s="44" t="s">
        <v>194</v>
      </c>
      <c r="D457" s="158" t="s">
        <v>198</v>
      </c>
      <c r="E457" s="44" t="s">
        <v>189</v>
      </c>
      <c r="F457" s="44">
        <v>1</v>
      </c>
      <c r="G457" s="86">
        <v>42142600</v>
      </c>
      <c r="H457" s="87">
        <v>38318.120000000003</v>
      </c>
      <c r="I457" s="49">
        <f t="shared" si="27"/>
        <v>38935</v>
      </c>
      <c r="J457" s="50">
        <v>49400</v>
      </c>
      <c r="K457" s="51">
        <v>0</v>
      </c>
      <c r="L457" s="8">
        <f>J457+K457</f>
        <v>49400</v>
      </c>
      <c r="M457" s="8">
        <v>38000</v>
      </c>
      <c r="N457" s="9">
        <v>0</v>
      </c>
      <c r="O457" s="8">
        <f>M457+N457</f>
        <v>38000</v>
      </c>
      <c r="P457" s="8">
        <v>45600</v>
      </c>
      <c r="Q457" s="9">
        <v>0</v>
      </c>
      <c r="R457" s="10">
        <f>P457+Q457</f>
        <v>45600</v>
      </c>
      <c r="S457" s="52">
        <f>ROUND(MIN(I457,L457,R457,O457),0)</f>
        <v>38000</v>
      </c>
      <c r="T457" s="52">
        <f>ROUND(AVERAGE(I457,L457,R457,O457),0)</f>
        <v>42984</v>
      </c>
      <c r="U457" s="52">
        <f>ROUND(GEOMEAN(I457,L457,R457,O457),0)</f>
        <v>42727</v>
      </c>
      <c r="V457" s="52">
        <f>ROUND(STDEVA(I457,L457,R457,O457),0)</f>
        <v>5454</v>
      </c>
      <c r="W457" s="53">
        <f t="shared" si="28"/>
        <v>0.11063262105928336</v>
      </c>
      <c r="X457" s="54" t="s">
        <v>31</v>
      </c>
      <c r="Y457" s="55">
        <v>1</v>
      </c>
      <c r="Z457" s="52">
        <f t="shared" si="29"/>
        <v>42727</v>
      </c>
    </row>
    <row r="458" spans="1:26" ht="45" x14ac:dyDescent="0.2">
      <c r="A458" s="47">
        <v>8</v>
      </c>
      <c r="B458" s="84">
        <v>4815015</v>
      </c>
      <c r="C458" s="44" t="s">
        <v>194</v>
      </c>
      <c r="D458" s="158" t="s">
        <v>199</v>
      </c>
      <c r="E458" s="44" t="s">
        <v>189</v>
      </c>
      <c r="F458" s="44">
        <v>1</v>
      </c>
      <c r="G458" s="86">
        <v>42142600</v>
      </c>
      <c r="H458" s="87">
        <v>31224.35</v>
      </c>
      <c r="I458" s="49">
        <f t="shared" si="27"/>
        <v>31727</v>
      </c>
      <c r="J458" s="50">
        <v>52000</v>
      </c>
      <c r="K458" s="51">
        <v>0</v>
      </c>
      <c r="L458" s="8">
        <f>J458+K458</f>
        <v>52000</v>
      </c>
      <c r="M458" s="8">
        <v>40000</v>
      </c>
      <c r="N458" s="9">
        <v>0</v>
      </c>
      <c r="O458" s="8">
        <f>M458+N458</f>
        <v>40000</v>
      </c>
      <c r="P458" s="8">
        <v>48000</v>
      </c>
      <c r="Q458" s="9">
        <v>0</v>
      </c>
      <c r="R458" s="10">
        <f>P458+Q458</f>
        <v>48000</v>
      </c>
      <c r="S458" s="52">
        <f>ROUND(MIN(I458,L458,R458,O458),0)</f>
        <v>31727</v>
      </c>
      <c r="T458" s="52">
        <f>ROUND(AVERAGE(I458,L458,R458,O458),0)</f>
        <v>42932</v>
      </c>
      <c r="U458" s="52">
        <f>ROUND(GEOMEAN(I458,L458,R458,O458),0)</f>
        <v>42187</v>
      </c>
      <c r="V458" s="52">
        <f>ROUND(STDEVA(I458,L458,R458,O458),0)</f>
        <v>8983</v>
      </c>
      <c r="W458" s="53">
        <f t="shared" si="28"/>
        <v>0.24794367933249578</v>
      </c>
      <c r="X458" s="54" t="s">
        <v>31</v>
      </c>
      <c r="Y458" s="55">
        <v>1</v>
      </c>
      <c r="Z458" s="52">
        <f t="shared" si="29"/>
        <v>42187</v>
      </c>
    </row>
    <row r="459" spans="1:26" ht="22.5" x14ac:dyDescent="0.2">
      <c r="A459" s="47">
        <v>9</v>
      </c>
      <c r="B459" s="84">
        <v>4815007</v>
      </c>
      <c r="C459" s="44" t="s">
        <v>201</v>
      </c>
      <c r="D459" s="158" t="s">
        <v>202</v>
      </c>
      <c r="E459" s="44" t="s">
        <v>189</v>
      </c>
      <c r="F459" s="44">
        <v>1</v>
      </c>
      <c r="G459" s="86">
        <v>42142600</v>
      </c>
      <c r="H459" s="87">
        <v>4787.8599999999997</v>
      </c>
      <c r="I459" s="49">
        <f t="shared" si="27"/>
        <v>4865</v>
      </c>
      <c r="J459" s="50">
        <v>7800</v>
      </c>
      <c r="K459" s="51">
        <v>0</v>
      </c>
      <c r="L459" s="8">
        <f>J459+K459</f>
        <v>7800</v>
      </c>
      <c r="M459" s="8">
        <v>6000</v>
      </c>
      <c r="N459" s="9">
        <v>0</v>
      </c>
      <c r="O459" s="8">
        <f>M459+N459</f>
        <v>6000</v>
      </c>
      <c r="P459" s="8">
        <v>7200</v>
      </c>
      <c r="Q459" s="9">
        <v>0</v>
      </c>
      <c r="R459" s="10">
        <f>P459+Q459</f>
        <v>7200</v>
      </c>
      <c r="S459" s="52">
        <f>ROUND(MIN(I459,L459,R459,O459),0)</f>
        <v>4865</v>
      </c>
      <c r="T459" s="52">
        <f>ROUND(AVERAGE(I459,L459,R459,O459),0)</f>
        <v>6466</v>
      </c>
      <c r="U459" s="52">
        <f>ROUND(GEOMEAN(I459,L459,R459,O459),0)</f>
        <v>6363</v>
      </c>
      <c r="V459" s="52">
        <f>ROUND(STDEVA(I459,L459,R459,O459),0)</f>
        <v>1304</v>
      </c>
      <c r="W459" s="53">
        <f t="shared" si="28"/>
        <v>0.23542354235423543</v>
      </c>
      <c r="X459" s="54" t="s">
        <v>31</v>
      </c>
      <c r="Y459" s="55">
        <v>1</v>
      </c>
      <c r="Z459" s="52">
        <f t="shared" si="29"/>
        <v>6363</v>
      </c>
    </row>
    <row r="460" spans="1:26" ht="22.5" x14ac:dyDescent="0.2">
      <c r="A460" s="47">
        <v>10</v>
      </c>
      <c r="B460" s="84">
        <v>4815007</v>
      </c>
      <c r="C460" s="44" t="s">
        <v>201</v>
      </c>
      <c r="D460" s="158" t="s">
        <v>203</v>
      </c>
      <c r="E460" s="44" t="s">
        <v>189</v>
      </c>
      <c r="F460" s="44">
        <v>1</v>
      </c>
      <c r="G460" s="86">
        <v>42121500</v>
      </c>
      <c r="H460" s="87">
        <v>4766.74</v>
      </c>
      <c r="I460" s="49">
        <f t="shared" ref="I460:I518" si="30">ROUND(((H460*1.61%)+H460),0)</f>
        <v>4843</v>
      </c>
      <c r="J460" s="50">
        <v>11050</v>
      </c>
      <c r="K460" s="51">
        <v>0</v>
      </c>
      <c r="L460" s="8">
        <f>J460+K460</f>
        <v>11050</v>
      </c>
      <c r="M460" s="8">
        <v>8500</v>
      </c>
      <c r="N460" s="9">
        <v>0</v>
      </c>
      <c r="O460" s="8">
        <f>M460+N460</f>
        <v>8500</v>
      </c>
      <c r="P460" s="8">
        <v>10200</v>
      </c>
      <c r="Q460" s="9">
        <v>0</v>
      </c>
      <c r="R460" s="10">
        <f>P460+Q460</f>
        <v>10200</v>
      </c>
      <c r="S460" s="52">
        <f>ROUND(MIN(I460,L460,R460,O460),0)</f>
        <v>4843</v>
      </c>
      <c r="T460" s="52">
        <f>ROUND(AVERAGE(I460,L460,R460,O460),0)</f>
        <v>8648</v>
      </c>
      <c r="U460" s="52">
        <f>ROUND(GEOMEAN(I460,L460,R460,O460),0)</f>
        <v>8253</v>
      </c>
      <c r="V460" s="52">
        <f>ROUND(STDEVA(I460,L460,R460,O460),0)</f>
        <v>2749</v>
      </c>
      <c r="W460" s="53">
        <f t="shared" ref="W460:W522" si="31">(U460-S460)/U460</f>
        <v>0.41318308493881012</v>
      </c>
      <c r="X460" s="54" t="s">
        <v>31</v>
      </c>
      <c r="Y460" s="55">
        <v>1</v>
      </c>
      <c r="Z460" s="52">
        <f t="shared" ref="Z460:Z522" si="32">+U460</f>
        <v>8253</v>
      </c>
    </row>
    <row r="461" spans="1:26" ht="78.75" x14ac:dyDescent="0.2">
      <c r="A461" s="47">
        <v>11</v>
      </c>
      <c r="B461" s="84">
        <v>48150</v>
      </c>
      <c r="C461" s="44" t="s">
        <v>204</v>
      </c>
      <c r="D461" s="158" t="s">
        <v>205</v>
      </c>
      <c r="E461" s="44" t="s">
        <v>189</v>
      </c>
      <c r="F461" s="44">
        <v>1</v>
      </c>
      <c r="G461" s="86">
        <v>51101500</v>
      </c>
      <c r="H461" s="87">
        <v>3960</v>
      </c>
      <c r="I461" s="49">
        <f t="shared" si="30"/>
        <v>4024</v>
      </c>
      <c r="J461" s="50">
        <v>5720</v>
      </c>
      <c r="K461" s="51">
        <v>0</v>
      </c>
      <c r="L461" s="8">
        <f>J461+K461</f>
        <v>5720</v>
      </c>
      <c r="M461" s="8">
        <v>4400</v>
      </c>
      <c r="N461" s="9">
        <v>0</v>
      </c>
      <c r="O461" s="8">
        <f>M461+N461</f>
        <v>4400</v>
      </c>
      <c r="P461" s="8">
        <v>5280</v>
      </c>
      <c r="Q461" s="9">
        <v>0</v>
      </c>
      <c r="R461" s="10">
        <f>P461+Q461</f>
        <v>5280</v>
      </c>
      <c r="S461" s="52">
        <f>ROUND(MIN(I461,L461,R461,O461),0)</f>
        <v>4024</v>
      </c>
      <c r="T461" s="52">
        <f>ROUND(AVERAGE(I461,L461,R461,O461),0)</f>
        <v>4856</v>
      </c>
      <c r="U461" s="52">
        <f>ROUND(GEOMEAN(I461,L461,R461,O461),0)</f>
        <v>4809</v>
      </c>
      <c r="V461" s="52">
        <f>ROUND(STDEVA(I461,L461,R461,O461),0)</f>
        <v>780</v>
      </c>
      <c r="W461" s="53">
        <f t="shared" si="31"/>
        <v>0.16323559991682263</v>
      </c>
      <c r="X461" s="54" t="s">
        <v>31</v>
      </c>
      <c r="Y461" s="55">
        <v>1</v>
      </c>
      <c r="Z461" s="52">
        <f t="shared" si="32"/>
        <v>4809</v>
      </c>
    </row>
    <row r="462" spans="1:26" ht="78.75" x14ac:dyDescent="0.2">
      <c r="A462" s="47">
        <v>12</v>
      </c>
      <c r="B462" s="84">
        <v>48150</v>
      </c>
      <c r="C462" s="44" t="s">
        <v>204</v>
      </c>
      <c r="D462" s="158" t="s">
        <v>206</v>
      </c>
      <c r="E462" s="44" t="s">
        <v>189</v>
      </c>
      <c r="F462" s="44">
        <v>1</v>
      </c>
      <c r="G462" s="86">
        <v>42121600</v>
      </c>
      <c r="H462" s="87">
        <v>3960</v>
      </c>
      <c r="I462" s="49">
        <f t="shared" si="30"/>
        <v>4024</v>
      </c>
      <c r="J462" s="50">
        <v>5720</v>
      </c>
      <c r="K462" s="51">
        <v>0</v>
      </c>
      <c r="L462" s="8">
        <f>J462+K462</f>
        <v>5720</v>
      </c>
      <c r="M462" s="8">
        <v>4400</v>
      </c>
      <c r="N462" s="9">
        <v>0</v>
      </c>
      <c r="O462" s="8">
        <f>M462+N462</f>
        <v>4400</v>
      </c>
      <c r="P462" s="8">
        <v>5280</v>
      </c>
      <c r="Q462" s="9">
        <v>0</v>
      </c>
      <c r="R462" s="10">
        <f>P462+Q462</f>
        <v>5280</v>
      </c>
      <c r="S462" s="52">
        <f>ROUND(MIN(I462,L462,R462,O462),0)</f>
        <v>4024</v>
      </c>
      <c r="T462" s="52">
        <f>ROUND(AVERAGE(I462,L462,R462,O462),0)</f>
        <v>4856</v>
      </c>
      <c r="U462" s="52">
        <f>ROUND(GEOMEAN(I462,L462,R462,O462),0)</f>
        <v>4809</v>
      </c>
      <c r="V462" s="52">
        <f>ROUND(STDEVA(I462,L462,R462,O462),0)</f>
        <v>780</v>
      </c>
      <c r="W462" s="53">
        <f t="shared" si="31"/>
        <v>0.16323559991682263</v>
      </c>
      <c r="X462" s="54" t="s">
        <v>31</v>
      </c>
      <c r="Y462" s="55">
        <v>1</v>
      </c>
      <c r="Z462" s="52">
        <f t="shared" si="32"/>
        <v>4809</v>
      </c>
    </row>
    <row r="463" spans="1:26" ht="78.75" x14ac:dyDescent="0.2">
      <c r="A463" s="47">
        <v>13</v>
      </c>
      <c r="B463" s="84">
        <v>48150</v>
      </c>
      <c r="C463" s="44" t="s">
        <v>204</v>
      </c>
      <c r="D463" s="158" t="s">
        <v>207</v>
      </c>
      <c r="E463" s="44" t="s">
        <v>189</v>
      </c>
      <c r="F463" s="44">
        <v>1</v>
      </c>
      <c r="G463" s="86">
        <v>42121600</v>
      </c>
      <c r="H463" s="87">
        <v>3960</v>
      </c>
      <c r="I463" s="49">
        <f t="shared" si="30"/>
        <v>4024</v>
      </c>
      <c r="J463" s="50">
        <v>5720</v>
      </c>
      <c r="K463" s="51">
        <v>0</v>
      </c>
      <c r="L463" s="8">
        <f>J463+K463</f>
        <v>5720</v>
      </c>
      <c r="M463" s="8">
        <v>4400</v>
      </c>
      <c r="N463" s="9">
        <v>0</v>
      </c>
      <c r="O463" s="8">
        <f>M463+N463</f>
        <v>4400</v>
      </c>
      <c r="P463" s="8">
        <v>5280</v>
      </c>
      <c r="Q463" s="9">
        <v>0</v>
      </c>
      <c r="R463" s="10">
        <f>P463+Q463</f>
        <v>5280</v>
      </c>
      <c r="S463" s="52">
        <f>ROUND(MIN(I463,L463,R463,O463),0)</f>
        <v>4024</v>
      </c>
      <c r="T463" s="52">
        <f>ROUND(AVERAGE(I463,L463,R463,O463),0)</f>
        <v>4856</v>
      </c>
      <c r="U463" s="52">
        <f>ROUND(GEOMEAN(I463,L463,R463,O463),0)</f>
        <v>4809</v>
      </c>
      <c r="V463" s="52">
        <f>ROUND(STDEVA(I463,L463,R463,O463),0)</f>
        <v>780</v>
      </c>
      <c r="W463" s="53">
        <f t="shared" si="31"/>
        <v>0.16323559991682263</v>
      </c>
      <c r="X463" s="54" t="s">
        <v>31</v>
      </c>
      <c r="Y463" s="55">
        <v>1</v>
      </c>
      <c r="Z463" s="52">
        <f t="shared" si="32"/>
        <v>4809</v>
      </c>
    </row>
    <row r="464" spans="1:26" ht="90" x14ac:dyDescent="0.2">
      <c r="A464" s="47">
        <v>14</v>
      </c>
      <c r="B464" s="84">
        <v>3626004</v>
      </c>
      <c r="C464" s="44" t="s">
        <v>208</v>
      </c>
      <c r="D464" s="158" t="s">
        <v>209</v>
      </c>
      <c r="E464" s="44" t="s">
        <v>189</v>
      </c>
      <c r="F464" s="44">
        <v>1</v>
      </c>
      <c r="G464" s="86">
        <v>42121600</v>
      </c>
      <c r="H464" s="87">
        <v>41233.5</v>
      </c>
      <c r="I464" s="49">
        <f t="shared" si="30"/>
        <v>41897</v>
      </c>
      <c r="J464" s="50">
        <v>85800</v>
      </c>
      <c r="K464" s="51">
        <v>0</v>
      </c>
      <c r="L464" s="8">
        <f>J464+K464</f>
        <v>85800</v>
      </c>
      <c r="M464" s="8">
        <v>66000</v>
      </c>
      <c r="N464" s="9">
        <v>0</v>
      </c>
      <c r="O464" s="8">
        <f>M464+N464</f>
        <v>66000</v>
      </c>
      <c r="P464" s="8">
        <v>79200</v>
      </c>
      <c r="Q464" s="9">
        <v>0</v>
      </c>
      <c r="R464" s="10">
        <f>P464+Q464</f>
        <v>79200</v>
      </c>
      <c r="S464" s="52">
        <f>ROUND(MIN(I464,L464,R464,O464),0)</f>
        <v>41897</v>
      </c>
      <c r="T464" s="52">
        <f>ROUND(AVERAGE(I464,L464,R464,O464),0)</f>
        <v>68224</v>
      </c>
      <c r="U464" s="52">
        <f>ROUND(GEOMEAN(I464,L464,R464,O464),0)</f>
        <v>65839</v>
      </c>
      <c r="V464" s="52">
        <f>ROUND(STDEVA(I464,L464,R464,O464),0)</f>
        <v>19386</v>
      </c>
      <c r="W464" s="53">
        <f t="shared" si="31"/>
        <v>0.36364464830875315</v>
      </c>
      <c r="X464" s="54" t="s">
        <v>31</v>
      </c>
      <c r="Y464" s="55">
        <v>1</v>
      </c>
      <c r="Z464" s="52">
        <f t="shared" si="32"/>
        <v>65839</v>
      </c>
    </row>
    <row r="465" spans="1:26" x14ac:dyDescent="0.2">
      <c r="A465" s="3" t="s">
        <v>507</v>
      </c>
      <c r="B465" s="3"/>
      <c r="C465" s="3"/>
      <c r="D465" s="3"/>
      <c r="E465" s="3"/>
      <c r="F465" s="3"/>
      <c r="G465" s="79"/>
      <c r="H465" s="6"/>
      <c r="I465" s="49"/>
      <c r="J465" s="6"/>
      <c r="K465" s="51"/>
      <c r="L465" s="8"/>
      <c r="M465" s="8"/>
      <c r="N465" s="9"/>
      <c r="O465" s="8"/>
      <c r="P465" s="8"/>
      <c r="Q465" s="9"/>
      <c r="R465" s="10"/>
      <c r="S465" s="52"/>
      <c r="T465" s="52"/>
      <c r="U465" s="52"/>
      <c r="V465" s="52"/>
      <c r="W465" s="53"/>
      <c r="X465" s="54"/>
      <c r="Y465" s="55"/>
      <c r="Z465" s="52"/>
    </row>
    <row r="466" spans="1:26" x14ac:dyDescent="0.2">
      <c r="A466" s="13" t="s">
        <v>2</v>
      </c>
      <c r="B466" s="13"/>
      <c r="C466" s="13"/>
      <c r="D466" s="13"/>
      <c r="E466" s="14" t="s">
        <v>3</v>
      </c>
      <c r="F466" s="15"/>
      <c r="G466" s="15"/>
      <c r="H466" s="16"/>
      <c r="I466" s="49"/>
      <c r="J466" s="16"/>
      <c r="K466" s="51"/>
      <c r="L466" s="8"/>
      <c r="M466" s="8"/>
      <c r="N466" s="9"/>
      <c r="O466" s="8"/>
      <c r="P466" s="8"/>
      <c r="Q466" s="9"/>
      <c r="R466" s="10"/>
      <c r="S466" s="52"/>
      <c r="T466" s="52"/>
      <c r="U466" s="52"/>
      <c r="V466" s="52"/>
      <c r="W466" s="53"/>
      <c r="X466" s="54"/>
      <c r="Y466" s="55"/>
      <c r="Z466" s="52"/>
    </row>
    <row r="467" spans="1:26" ht="22.5" x14ac:dyDescent="0.2">
      <c r="A467" s="99" t="s">
        <v>4</v>
      </c>
      <c r="B467" s="99"/>
      <c r="C467" s="99"/>
      <c r="D467" s="99"/>
      <c r="E467" s="153" t="s">
        <v>5</v>
      </c>
      <c r="F467" s="159"/>
      <c r="G467" s="159"/>
      <c r="H467" s="151"/>
      <c r="I467" s="49"/>
      <c r="J467" s="151"/>
      <c r="K467" s="51"/>
      <c r="L467" s="8"/>
      <c r="M467" s="8"/>
      <c r="N467" s="9"/>
      <c r="O467" s="8"/>
      <c r="P467" s="8"/>
      <c r="Q467" s="9"/>
      <c r="R467" s="10"/>
      <c r="S467" s="52"/>
      <c r="T467" s="52"/>
      <c r="U467" s="52"/>
      <c r="V467" s="52"/>
      <c r="W467" s="53"/>
      <c r="X467" s="54"/>
      <c r="Y467" s="31" t="s">
        <v>10</v>
      </c>
      <c r="Z467" s="32"/>
    </row>
    <row r="468" spans="1:26" ht="56.25" x14ac:dyDescent="0.2">
      <c r="A468" s="33" t="s">
        <v>11</v>
      </c>
      <c r="B468" s="34" t="s">
        <v>12</v>
      </c>
      <c r="C468" s="59" t="s">
        <v>42</v>
      </c>
      <c r="D468" s="59"/>
      <c r="E468" s="34" t="s">
        <v>14</v>
      </c>
      <c r="F468" s="14" t="s">
        <v>15</v>
      </c>
      <c r="G468" s="14" t="s">
        <v>16</v>
      </c>
      <c r="H468" s="36"/>
      <c r="I468" s="49"/>
      <c r="J468" s="36"/>
      <c r="K468" s="51"/>
      <c r="L468" s="8"/>
      <c r="M468" s="8"/>
      <c r="N468" s="9"/>
      <c r="O468" s="8"/>
      <c r="P468" s="8"/>
      <c r="Q468" s="9"/>
      <c r="R468" s="10"/>
      <c r="S468" s="52"/>
      <c r="T468" s="52"/>
      <c r="U468" s="52"/>
      <c r="V468" s="52"/>
      <c r="W468" s="53"/>
      <c r="X468" s="54"/>
      <c r="Y468" s="42" t="s">
        <v>26</v>
      </c>
      <c r="Z468" s="43" t="s">
        <v>27</v>
      </c>
    </row>
    <row r="469" spans="1:26" ht="90" x14ac:dyDescent="0.2">
      <c r="A469" s="92">
        <v>1</v>
      </c>
      <c r="B469" s="92">
        <v>2331101</v>
      </c>
      <c r="C469" s="137" t="s">
        <v>449</v>
      </c>
      <c r="D469" s="144" t="s">
        <v>508</v>
      </c>
      <c r="E469" s="92" t="s">
        <v>30</v>
      </c>
      <c r="F469" s="139">
        <v>1</v>
      </c>
      <c r="G469" s="140">
        <v>42121600</v>
      </c>
      <c r="H469" s="141">
        <v>197505</v>
      </c>
      <c r="I469" s="49">
        <f t="shared" si="30"/>
        <v>200685</v>
      </c>
      <c r="J469" s="50">
        <v>282418.5</v>
      </c>
      <c r="K469" s="51">
        <v>0</v>
      </c>
      <c r="L469" s="8">
        <f>J469+K469</f>
        <v>282418.5</v>
      </c>
      <c r="M469" s="8">
        <v>206900</v>
      </c>
      <c r="N469" s="8">
        <f>M469*5%</f>
        <v>10345</v>
      </c>
      <c r="O469" s="8">
        <f>M469+N469</f>
        <v>217245</v>
      </c>
      <c r="P469" s="8">
        <v>260694</v>
      </c>
      <c r="Q469" s="9">
        <v>0</v>
      </c>
      <c r="R469" s="10">
        <f>P469+Q469</f>
        <v>260694</v>
      </c>
      <c r="S469" s="52">
        <f>ROUND(MIN(I469,L469,R469,O469),0)</f>
        <v>200685</v>
      </c>
      <c r="T469" s="52">
        <f>ROUND(AVERAGE(I469,L469,R469,O469),0)</f>
        <v>240261</v>
      </c>
      <c r="U469" s="52">
        <f>ROUND(GEOMEAN(I469,L469,R469,O469),0)</f>
        <v>238025</v>
      </c>
      <c r="V469" s="52">
        <f>ROUND(STDEVA(I469,L469,R469,O469),0)</f>
        <v>37819</v>
      </c>
      <c r="W469" s="53">
        <f t="shared" si="31"/>
        <v>0.15687427791198402</v>
      </c>
      <c r="X469" s="54" t="s">
        <v>31</v>
      </c>
      <c r="Y469" s="55">
        <v>1</v>
      </c>
      <c r="Z469" s="52">
        <f t="shared" si="32"/>
        <v>238025</v>
      </c>
    </row>
    <row r="470" spans="1:26" ht="78.75" x14ac:dyDescent="0.2">
      <c r="A470" s="92">
        <v>2</v>
      </c>
      <c r="B470" s="92">
        <v>2331101</v>
      </c>
      <c r="C470" s="137" t="s">
        <v>451</v>
      </c>
      <c r="D470" s="144" t="s">
        <v>509</v>
      </c>
      <c r="E470" s="92" t="s">
        <v>452</v>
      </c>
      <c r="F470" s="139">
        <v>1</v>
      </c>
      <c r="G470" s="140">
        <v>42121600</v>
      </c>
      <c r="H470" s="141">
        <v>7692.3</v>
      </c>
      <c r="I470" s="49">
        <f t="shared" si="30"/>
        <v>7816</v>
      </c>
      <c r="J470" s="50">
        <v>10988.25</v>
      </c>
      <c r="K470" s="51">
        <v>0</v>
      </c>
      <c r="L470" s="8">
        <f>J470+K470</f>
        <v>10988.25</v>
      </c>
      <c r="M470" s="8">
        <v>8050</v>
      </c>
      <c r="N470" s="8">
        <f>M470*5%</f>
        <v>402.5</v>
      </c>
      <c r="O470" s="8">
        <f>M470+N470</f>
        <v>8452.5</v>
      </c>
      <c r="P470" s="8">
        <v>10143</v>
      </c>
      <c r="Q470" s="9">
        <v>0</v>
      </c>
      <c r="R470" s="10">
        <f>P470+Q470</f>
        <v>10143</v>
      </c>
      <c r="S470" s="52">
        <f>ROUND(MIN(I470,L470,R470,O470),0)</f>
        <v>7816</v>
      </c>
      <c r="T470" s="52">
        <f>ROUND(AVERAGE(I470,L470,R470,O470),0)</f>
        <v>9350</v>
      </c>
      <c r="U470" s="52">
        <f>ROUND(GEOMEAN(I470,L470,R470,O470),0)</f>
        <v>9263</v>
      </c>
      <c r="V470" s="52">
        <f>ROUND(STDEVA(I470,L470,R470,O470),0)</f>
        <v>1469</v>
      </c>
      <c r="W470" s="53">
        <f t="shared" si="31"/>
        <v>0.15621288999244307</v>
      </c>
      <c r="X470" s="54" t="s">
        <v>31</v>
      </c>
      <c r="Y470" s="55">
        <v>1</v>
      </c>
      <c r="Z470" s="52">
        <f t="shared" si="32"/>
        <v>9263</v>
      </c>
    </row>
    <row r="471" spans="1:26" x14ac:dyDescent="0.2">
      <c r="A471" s="3" t="s">
        <v>510</v>
      </c>
      <c r="B471" s="3"/>
      <c r="C471" s="3"/>
      <c r="D471" s="3"/>
      <c r="E471" s="3"/>
      <c r="F471" s="3"/>
      <c r="G471" s="79"/>
      <c r="H471" s="6"/>
      <c r="I471" s="49"/>
      <c r="J471" s="6"/>
      <c r="K471" s="7"/>
      <c r="L471" s="8"/>
      <c r="M471" s="8"/>
      <c r="N471" s="9"/>
      <c r="O471" s="8"/>
      <c r="P471" s="8"/>
      <c r="Q471" s="9"/>
      <c r="R471" s="10"/>
      <c r="S471" s="52"/>
      <c r="T471" s="52"/>
      <c r="U471" s="52"/>
      <c r="V471" s="52"/>
      <c r="W471" s="53"/>
      <c r="X471" s="54"/>
      <c r="Y471" s="55"/>
      <c r="Z471" s="52"/>
    </row>
    <row r="472" spans="1:26" x14ac:dyDescent="0.2">
      <c r="A472" s="13" t="s">
        <v>2</v>
      </c>
      <c r="B472" s="13"/>
      <c r="C472" s="13"/>
      <c r="D472" s="13"/>
      <c r="E472" s="14" t="s">
        <v>3</v>
      </c>
      <c r="F472" s="15"/>
      <c r="G472" s="15"/>
      <c r="H472" s="16"/>
      <c r="I472" s="49"/>
      <c r="J472" s="16"/>
      <c r="K472" s="17"/>
      <c r="L472" s="8"/>
      <c r="M472" s="8"/>
      <c r="N472" s="9"/>
      <c r="O472" s="8"/>
      <c r="P472" s="8"/>
      <c r="Q472" s="9"/>
      <c r="R472" s="10"/>
      <c r="S472" s="52"/>
      <c r="T472" s="52"/>
      <c r="U472" s="52"/>
      <c r="V472" s="52"/>
      <c r="W472" s="53"/>
      <c r="X472" s="54"/>
      <c r="Y472" s="55"/>
      <c r="Z472" s="52"/>
    </row>
    <row r="473" spans="1:26" ht="22.5" x14ac:dyDescent="0.2">
      <c r="A473" s="99" t="s">
        <v>40</v>
      </c>
      <c r="B473" s="99"/>
      <c r="C473" s="99"/>
      <c r="D473" s="99"/>
      <c r="E473" s="153" t="s">
        <v>41</v>
      </c>
      <c r="F473" s="154"/>
      <c r="G473" s="154"/>
      <c r="H473" s="151"/>
      <c r="I473" s="49"/>
      <c r="J473" s="151"/>
      <c r="K473" s="152"/>
      <c r="L473" s="8"/>
      <c r="M473" s="8"/>
      <c r="N473" s="9"/>
      <c r="O473" s="8"/>
      <c r="P473" s="8"/>
      <c r="Q473" s="9"/>
      <c r="R473" s="10"/>
      <c r="S473" s="52"/>
      <c r="T473" s="52"/>
      <c r="U473" s="52"/>
      <c r="V473" s="52"/>
      <c r="W473" s="53"/>
      <c r="X473" s="54"/>
      <c r="Y473" s="31" t="s">
        <v>10</v>
      </c>
      <c r="Z473" s="32"/>
    </row>
    <row r="474" spans="1:26" ht="56.25" x14ac:dyDescent="0.2">
      <c r="A474" s="33" t="s">
        <v>11</v>
      </c>
      <c r="B474" s="14" t="s">
        <v>12</v>
      </c>
      <c r="C474" s="59" t="s">
        <v>42</v>
      </c>
      <c r="D474" s="59"/>
      <c r="E474" s="34" t="s">
        <v>14</v>
      </c>
      <c r="F474" s="14" t="s">
        <v>15</v>
      </c>
      <c r="G474" s="14" t="s">
        <v>16</v>
      </c>
      <c r="H474" s="36"/>
      <c r="I474" s="49"/>
      <c r="J474" s="36"/>
      <c r="K474" s="60"/>
      <c r="L474" s="8"/>
      <c r="M474" s="8"/>
      <c r="N474" s="9"/>
      <c r="O474" s="8"/>
      <c r="P474" s="8"/>
      <c r="Q474" s="9"/>
      <c r="R474" s="10"/>
      <c r="S474" s="52"/>
      <c r="T474" s="52"/>
      <c r="U474" s="52"/>
      <c r="V474" s="52"/>
      <c r="W474" s="53"/>
      <c r="X474" s="54"/>
      <c r="Y474" s="42" t="s">
        <v>26</v>
      </c>
      <c r="Z474" s="43" t="s">
        <v>27</v>
      </c>
    </row>
    <row r="475" spans="1:26" ht="33.75" x14ac:dyDescent="0.2">
      <c r="A475" s="140">
        <v>1</v>
      </c>
      <c r="B475" s="63">
        <v>3526201</v>
      </c>
      <c r="C475" s="144" t="s">
        <v>511</v>
      </c>
      <c r="D475" s="160" t="s">
        <v>512</v>
      </c>
      <c r="E475" s="92" t="s">
        <v>189</v>
      </c>
      <c r="F475" s="63">
        <v>1</v>
      </c>
      <c r="G475" s="140">
        <v>42121600</v>
      </c>
      <c r="H475" s="141">
        <v>14700</v>
      </c>
      <c r="I475" s="49">
        <f t="shared" si="30"/>
        <v>14937</v>
      </c>
      <c r="J475" s="50">
        <v>23400</v>
      </c>
      <c r="K475" s="51">
        <v>0</v>
      </c>
      <c r="L475" s="8">
        <f>J475+K475</f>
        <v>23400</v>
      </c>
      <c r="M475" s="8">
        <v>18000</v>
      </c>
      <c r="N475" s="9">
        <v>0</v>
      </c>
      <c r="O475" s="8">
        <f>M475+N475</f>
        <v>18000</v>
      </c>
      <c r="P475" s="8">
        <v>21600</v>
      </c>
      <c r="Q475" s="9">
        <v>0</v>
      </c>
      <c r="R475" s="10">
        <f>P475+Q475</f>
        <v>21600</v>
      </c>
      <c r="S475" s="52">
        <f>ROUND(MIN(I475,L475,R475,O475),0)</f>
        <v>14937</v>
      </c>
      <c r="T475" s="52">
        <f>ROUND(AVERAGE(I475,L475,R475,O475),0)</f>
        <v>19484</v>
      </c>
      <c r="U475" s="52">
        <f>ROUND(GEOMEAN(I475,L475,R475,O475),0)</f>
        <v>19200</v>
      </c>
      <c r="V475" s="52">
        <f>ROUND(STDEVA(I475,L475,R475,O475),0)</f>
        <v>3772</v>
      </c>
      <c r="W475" s="53">
        <f t="shared" si="31"/>
        <v>0.22203125000000001</v>
      </c>
      <c r="X475" s="54" t="s">
        <v>31</v>
      </c>
      <c r="Y475" s="55">
        <v>1</v>
      </c>
      <c r="Z475" s="52">
        <f t="shared" si="32"/>
        <v>19200</v>
      </c>
    </row>
    <row r="476" spans="1:26" ht="33.75" x14ac:dyDescent="0.2">
      <c r="A476" s="140">
        <v>2</v>
      </c>
      <c r="B476" s="63">
        <v>3526201</v>
      </c>
      <c r="C476" s="144" t="s">
        <v>513</v>
      </c>
      <c r="D476" s="160" t="s">
        <v>514</v>
      </c>
      <c r="E476" s="92" t="s">
        <v>264</v>
      </c>
      <c r="F476" s="63">
        <v>1</v>
      </c>
      <c r="G476" s="140">
        <v>42121600</v>
      </c>
      <c r="H476" s="141">
        <v>43913.55</v>
      </c>
      <c r="I476" s="49">
        <f t="shared" si="30"/>
        <v>44621</v>
      </c>
      <c r="J476" s="50">
        <v>65000</v>
      </c>
      <c r="K476" s="51">
        <v>0</v>
      </c>
      <c r="L476" s="8">
        <f>J476+K476</f>
        <v>65000</v>
      </c>
      <c r="M476" s="8">
        <v>50000</v>
      </c>
      <c r="N476" s="9">
        <v>0</v>
      </c>
      <c r="O476" s="8">
        <f>M476+N476</f>
        <v>50000</v>
      </c>
      <c r="P476" s="8">
        <v>60000</v>
      </c>
      <c r="Q476" s="9">
        <v>0</v>
      </c>
      <c r="R476" s="10">
        <f>P476+Q476</f>
        <v>60000</v>
      </c>
      <c r="S476" s="52">
        <f>ROUND(MIN(I476,L476,R476,O476),0)</f>
        <v>44621</v>
      </c>
      <c r="T476" s="52">
        <f>ROUND(AVERAGE(I476,L476,R476,O476),0)</f>
        <v>54905</v>
      </c>
      <c r="U476" s="52">
        <f>ROUND(GEOMEAN(I476,L476,R476,O476),0)</f>
        <v>54312</v>
      </c>
      <c r="V476" s="52">
        <f>ROUND(STDEVA(I476,L476,R476,O476),0)</f>
        <v>9268</v>
      </c>
      <c r="W476" s="53">
        <f t="shared" si="31"/>
        <v>0.17843202238915892</v>
      </c>
      <c r="X476" s="54" t="s">
        <v>31</v>
      </c>
      <c r="Y476" s="55">
        <v>1</v>
      </c>
      <c r="Z476" s="52">
        <f t="shared" si="32"/>
        <v>54312</v>
      </c>
    </row>
    <row r="477" spans="1:26" ht="33.75" x14ac:dyDescent="0.2">
      <c r="A477" s="140">
        <v>3</v>
      </c>
      <c r="B477" s="63">
        <v>3526201</v>
      </c>
      <c r="C477" s="144" t="s">
        <v>456</v>
      </c>
      <c r="D477" s="160" t="s">
        <v>457</v>
      </c>
      <c r="E477" s="92" t="s">
        <v>264</v>
      </c>
      <c r="F477" s="63">
        <v>1</v>
      </c>
      <c r="G477" s="140">
        <v>42121600</v>
      </c>
      <c r="H477" s="141">
        <v>39600</v>
      </c>
      <c r="I477" s="49">
        <f t="shared" si="30"/>
        <v>40238</v>
      </c>
      <c r="J477" s="50">
        <v>68900</v>
      </c>
      <c r="K477" s="51">
        <v>0</v>
      </c>
      <c r="L477" s="8">
        <f>J477+K477</f>
        <v>68900</v>
      </c>
      <c r="M477" s="8">
        <v>53000</v>
      </c>
      <c r="N477" s="9">
        <v>0</v>
      </c>
      <c r="O477" s="8">
        <f>M477+N477</f>
        <v>53000</v>
      </c>
      <c r="P477" s="8">
        <v>63600</v>
      </c>
      <c r="Q477" s="9">
        <v>0</v>
      </c>
      <c r="R477" s="10">
        <f>P477+Q477</f>
        <v>63600</v>
      </c>
      <c r="S477" s="52">
        <f>ROUND(MIN(I477,L477,R477,O477),0)</f>
        <v>40238</v>
      </c>
      <c r="T477" s="52">
        <f>ROUND(AVERAGE(I477,L477,R477,O477),0)</f>
        <v>56435</v>
      </c>
      <c r="U477" s="52">
        <f>ROUND(GEOMEAN(I477,L477,R477,O477),0)</f>
        <v>55290</v>
      </c>
      <c r="V477" s="52">
        <f>ROUND(STDEVA(I477,L477,R477,O477),0)</f>
        <v>12660</v>
      </c>
      <c r="W477" s="53">
        <f t="shared" si="31"/>
        <v>0.27223729426659432</v>
      </c>
      <c r="X477" s="54" t="s">
        <v>31</v>
      </c>
      <c r="Y477" s="55">
        <v>1</v>
      </c>
      <c r="Z477" s="52">
        <f t="shared" si="32"/>
        <v>55290</v>
      </c>
    </row>
    <row r="478" spans="1:26" ht="56.25" x14ac:dyDescent="0.2">
      <c r="A478" s="140">
        <v>4</v>
      </c>
      <c r="B478" s="140">
        <v>3529204</v>
      </c>
      <c r="C478" s="144" t="s">
        <v>515</v>
      </c>
      <c r="D478" s="160" t="s">
        <v>516</v>
      </c>
      <c r="E478" s="92" t="s">
        <v>33</v>
      </c>
      <c r="F478" s="63">
        <v>1</v>
      </c>
      <c r="G478" s="140">
        <v>42121600</v>
      </c>
      <c r="H478" s="141">
        <v>21720.07</v>
      </c>
      <c r="I478" s="49">
        <f t="shared" si="30"/>
        <v>22070</v>
      </c>
      <c r="J478" s="50">
        <v>32500</v>
      </c>
      <c r="K478" s="51">
        <v>0</v>
      </c>
      <c r="L478" s="8">
        <f>J478+K478</f>
        <v>32500</v>
      </c>
      <c r="M478" s="8">
        <v>25000</v>
      </c>
      <c r="N478" s="9">
        <v>0</v>
      </c>
      <c r="O478" s="8">
        <f>M478+N478</f>
        <v>25000</v>
      </c>
      <c r="P478" s="8">
        <v>30000</v>
      </c>
      <c r="Q478" s="9">
        <v>0</v>
      </c>
      <c r="R478" s="10">
        <f>P478+Q478</f>
        <v>30000</v>
      </c>
      <c r="S478" s="52">
        <f>ROUND(MIN(I478,L478,R478,O478),0)</f>
        <v>22070</v>
      </c>
      <c r="T478" s="52">
        <f>ROUND(AVERAGE(I478,L478,R478,O478),0)</f>
        <v>27393</v>
      </c>
      <c r="U478" s="52">
        <f>ROUND(GEOMEAN(I478,L478,R478,O478),0)</f>
        <v>27082</v>
      </c>
      <c r="V478" s="52">
        <f>ROUND(STDEVA(I478,L478,R478,O478),0)</f>
        <v>4724</v>
      </c>
      <c r="W478" s="53">
        <f t="shared" si="31"/>
        <v>0.18506757255741821</v>
      </c>
      <c r="X478" s="54" t="s">
        <v>31</v>
      </c>
      <c r="Y478" s="55">
        <v>1</v>
      </c>
      <c r="Z478" s="52">
        <f t="shared" si="32"/>
        <v>27082</v>
      </c>
    </row>
    <row r="479" spans="1:26" ht="67.5" x14ac:dyDescent="0.2">
      <c r="A479" s="140">
        <v>5</v>
      </c>
      <c r="B479" s="140">
        <v>3526005</v>
      </c>
      <c r="C479" s="148" t="s">
        <v>458</v>
      </c>
      <c r="D479" s="160" t="s">
        <v>459</v>
      </c>
      <c r="E479" s="92" t="s">
        <v>52</v>
      </c>
      <c r="F479" s="63">
        <v>1</v>
      </c>
      <c r="G479" s="140">
        <v>42121600</v>
      </c>
      <c r="H479" s="141">
        <v>83183.7</v>
      </c>
      <c r="I479" s="49">
        <f t="shared" si="30"/>
        <v>84523</v>
      </c>
      <c r="J479" s="50">
        <v>150800</v>
      </c>
      <c r="K479" s="51">
        <v>0</v>
      </c>
      <c r="L479" s="8">
        <f>J479+K479</f>
        <v>150800</v>
      </c>
      <c r="M479" s="8">
        <v>116000</v>
      </c>
      <c r="N479" s="9">
        <v>0</v>
      </c>
      <c r="O479" s="8">
        <f>M479+N479</f>
        <v>116000</v>
      </c>
      <c r="P479" s="8">
        <v>139200</v>
      </c>
      <c r="Q479" s="9">
        <v>0</v>
      </c>
      <c r="R479" s="10">
        <f>P479+Q479</f>
        <v>139200</v>
      </c>
      <c r="S479" s="52">
        <f>ROUND(MIN(I479,L479,R479,O479),0)</f>
        <v>84523</v>
      </c>
      <c r="T479" s="52">
        <f>ROUND(AVERAGE(I479,L479,R479,O479),0)</f>
        <v>122631</v>
      </c>
      <c r="U479" s="52">
        <f>ROUND(GEOMEAN(I479,L479,R479,O479),0)</f>
        <v>119776</v>
      </c>
      <c r="V479" s="52">
        <f>ROUND(STDEVA(I479,L479,R479,O479),0)</f>
        <v>29236</v>
      </c>
      <c r="W479" s="53">
        <f t="shared" si="31"/>
        <v>0.29432440555703981</v>
      </c>
      <c r="X479" s="54" t="s">
        <v>31</v>
      </c>
      <c r="Y479" s="55">
        <v>1</v>
      </c>
      <c r="Z479" s="52">
        <f t="shared" si="32"/>
        <v>119776</v>
      </c>
    </row>
    <row r="480" spans="1:26" ht="67.5" x14ac:dyDescent="0.2">
      <c r="A480" s="140">
        <v>6</v>
      </c>
      <c r="B480" s="140">
        <v>3526005</v>
      </c>
      <c r="C480" s="148" t="s">
        <v>460</v>
      </c>
      <c r="D480" s="160" t="s">
        <v>517</v>
      </c>
      <c r="E480" s="92" t="s">
        <v>462</v>
      </c>
      <c r="F480" s="63">
        <v>1</v>
      </c>
      <c r="G480" s="140">
        <v>42121600</v>
      </c>
      <c r="H480" s="141">
        <v>59508.85</v>
      </c>
      <c r="I480" s="49">
        <f t="shared" si="30"/>
        <v>60467</v>
      </c>
      <c r="J480" s="50">
        <v>78000</v>
      </c>
      <c r="K480" s="51">
        <v>0</v>
      </c>
      <c r="L480" s="8">
        <f>J480+K480</f>
        <v>78000</v>
      </c>
      <c r="M480" s="8">
        <v>60000</v>
      </c>
      <c r="N480" s="9">
        <v>0</v>
      </c>
      <c r="O480" s="8">
        <f>M480+N480</f>
        <v>60000</v>
      </c>
      <c r="P480" s="8">
        <v>72000</v>
      </c>
      <c r="Q480" s="9">
        <v>0</v>
      </c>
      <c r="R480" s="10">
        <f>P480+Q480</f>
        <v>72000</v>
      </c>
      <c r="S480" s="52">
        <f>ROUND(MIN(I480,L480,R480,O480),0)</f>
        <v>60000</v>
      </c>
      <c r="T480" s="52">
        <f>ROUND(AVERAGE(I480,L480,R480,O480),0)</f>
        <v>67617</v>
      </c>
      <c r="U480" s="52">
        <f>ROUND(GEOMEAN(I480,L480,R480,O480),0)</f>
        <v>67185</v>
      </c>
      <c r="V480" s="52">
        <f>ROUND(STDEVA(I480,L480,R480,O480),0)</f>
        <v>8872</v>
      </c>
      <c r="W480" s="53">
        <f t="shared" si="31"/>
        <v>0.10694351417727171</v>
      </c>
      <c r="X480" s="54" t="s">
        <v>31</v>
      </c>
      <c r="Y480" s="55">
        <v>1</v>
      </c>
      <c r="Z480" s="52">
        <f t="shared" si="32"/>
        <v>67185</v>
      </c>
    </row>
    <row r="481" spans="1:26" ht="45" x14ac:dyDescent="0.2">
      <c r="A481" s="140">
        <v>7</v>
      </c>
      <c r="B481" s="140">
        <v>3526005</v>
      </c>
      <c r="C481" s="144" t="s">
        <v>518</v>
      </c>
      <c r="D481" s="160" t="s">
        <v>519</v>
      </c>
      <c r="E481" s="92" t="s">
        <v>45</v>
      </c>
      <c r="F481" s="63">
        <v>1</v>
      </c>
      <c r="G481" s="140">
        <v>42121600</v>
      </c>
      <c r="H481" s="141">
        <v>31680</v>
      </c>
      <c r="I481" s="49">
        <f t="shared" si="30"/>
        <v>32190</v>
      </c>
      <c r="J481" s="50">
        <v>45500</v>
      </c>
      <c r="K481" s="51">
        <v>0</v>
      </c>
      <c r="L481" s="8">
        <f>J481+K481</f>
        <v>45500</v>
      </c>
      <c r="M481" s="8">
        <v>35000</v>
      </c>
      <c r="N481" s="9">
        <v>0</v>
      </c>
      <c r="O481" s="8">
        <f>M481+N481</f>
        <v>35000</v>
      </c>
      <c r="P481" s="8">
        <v>42000</v>
      </c>
      <c r="Q481" s="9">
        <v>0</v>
      </c>
      <c r="R481" s="10">
        <f>P481+Q481</f>
        <v>42000</v>
      </c>
      <c r="S481" s="52">
        <f>ROUND(MIN(I481,L481,R481,O481),0)</f>
        <v>32190</v>
      </c>
      <c r="T481" s="52">
        <f>ROUND(AVERAGE(I481,L481,R481,O481),0)</f>
        <v>38673</v>
      </c>
      <c r="U481" s="52">
        <f>ROUND(GEOMEAN(I481,L481,R481,O481),0)</f>
        <v>38306</v>
      </c>
      <c r="V481" s="52">
        <f>ROUND(STDEVA(I481,L481,R481,O481),0)</f>
        <v>6143</v>
      </c>
      <c r="W481" s="53">
        <f t="shared" si="31"/>
        <v>0.15966167180076229</v>
      </c>
      <c r="X481" s="54" t="s">
        <v>31</v>
      </c>
      <c r="Y481" s="55">
        <v>1</v>
      </c>
      <c r="Z481" s="52">
        <f t="shared" si="32"/>
        <v>38306</v>
      </c>
    </row>
    <row r="482" spans="1:26" ht="112.5" x14ac:dyDescent="0.2">
      <c r="A482" s="140">
        <v>8</v>
      </c>
      <c r="B482" s="140">
        <v>3526005</v>
      </c>
      <c r="C482" s="148" t="s">
        <v>520</v>
      </c>
      <c r="D482" s="160" t="s">
        <v>521</v>
      </c>
      <c r="E482" s="92" t="s">
        <v>45</v>
      </c>
      <c r="F482" s="63">
        <v>1</v>
      </c>
      <c r="G482" s="140">
        <v>42121600</v>
      </c>
      <c r="H482" s="141">
        <v>29219.61</v>
      </c>
      <c r="I482" s="49">
        <f t="shared" si="30"/>
        <v>29690</v>
      </c>
      <c r="J482" s="50">
        <v>52000</v>
      </c>
      <c r="K482" s="51">
        <v>0</v>
      </c>
      <c r="L482" s="8">
        <f>J482+K482</f>
        <v>52000</v>
      </c>
      <c r="M482" s="8">
        <v>40000</v>
      </c>
      <c r="N482" s="9">
        <v>0</v>
      </c>
      <c r="O482" s="8">
        <f>M482+N482</f>
        <v>40000</v>
      </c>
      <c r="P482" s="8">
        <v>48000</v>
      </c>
      <c r="Q482" s="9">
        <v>0</v>
      </c>
      <c r="R482" s="10">
        <f>P482+Q482</f>
        <v>48000</v>
      </c>
      <c r="S482" s="52">
        <f>ROUND(MIN(I482,L482,R482,O482),0)</f>
        <v>29690</v>
      </c>
      <c r="T482" s="52">
        <f>ROUND(AVERAGE(I482,L482,R482,O482),0)</f>
        <v>42423</v>
      </c>
      <c r="U482" s="52">
        <f>ROUND(GEOMEAN(I482,L482,R482,O482),0)</f>
        <v>41493</v>
      </c>
      <c r="V482" s="52">
        <f>ROUND(STDEVA(I482,L482,R482,O482),0)</f>
        <v>9846</v>
      </c>
      <c r="W482" s="53">
        <f t="shared" si="31"/>
        <v>0.28445761935748198</v>
      </c>
      <c r="X482" s="54" t="s">
        <v>31</v>
      </c>
      <c r="Y482" s="55">
        <v>1</v>
      </c>
      <c r="Z482" s="52">
        <f t="shared" si="32"/>
        <v>41493</v>
      </c>
    </row>
    <row r="483" spans="1:26" ht="67.5" x14ac:dyDescent="0.2">
      <c r="A483" s="140">
        <v>9</v>
      </c>
      <c r="B483" s="140">
        <v>3526005</v>
      </c>
      <c r="C483" s="148" t="s">
        <v>522</v>
      </c>
      <c r="D483" s="160" t="s">
        <v>523</v>
      </c>
      <c r="E483" s="92" t="s">
        <v>58</v>
      </c>
      <c r="F483" s="63">
        <v>1</v>
      </c>
      <c r="G483" s="140">
        <v>42121600</v>
      </c>
      <c r="H483" s="141">
        <v>38072.94</v>
      </c>
      <c r="I483" s="49">
        <f t="shared" si="30"/>
        <v>38686</v>
      </c>
      <c r="J483" s="50">
        <v>52000</v>
      </c>
      <c r="K483" s="51">
        <v>0</v>
      </c>
      <c r="L483" s="8">
        <f>J483+K483</f>
        <v>52000</v>
      </c>
      <c r="M483" s="8">
        <v>40000</v>
      </c>
      <c r="N483" s="9">
        <v>0</v>
      </c>
      <c r="O483" s="8">
        <f>M483+N483</f>
        <v>40000</v>
      </c>
      <c r="P483" s="8">
        <v>48000</v>
      </c>
      <c r="Q483" s="9">
        <v>0</v>
      </c>
      <c r="R483" s="10">
        <f>P483+Q483</f>
        <v>48000</v>
      </c>
      <c r="S483" s="52">
        <f>ROUND(MIN(I483,L483,R483,O483),0)</f>
        <v>38686</v>
      </c>
      <c r="T483" s="52">
        <f>ROUND(AVERAGE(I483,L483,R483,O483),0)</f>
        <v>44672</v>
      </c>
      <c r="U483" s="52">
        <f>ROUND(GEOMEAN(I483,L483,R483,O483),0)</f>
        <v>44332</v>
      </c>
      <c r="V483" s="52">
        <f>ROUND(STDEVA(I483,L483,R483,O483),0)</f>
        <v>6388</v>
      </c>
      <c r="W483" s="53">
        <f t="shared" si="31"/>
        <v>0.12735721375078951</v>
      </c>
      <c r="X483" s="54" t="s">
        <v>31</v>
      </c>
      <c r="Y483" s="55">
        <v>1</v>
      </c>
      <c r="Z483" s="52">
        <f t="shared" si="32"/>
        <v>44332</v>
      </c>
    </row>
    <row r="484" spans="1:26" ht="56.25" x14ac:dyDescent="0.2">
      <c r="A484" s="140">
        <v>10</v>
      </c>
      <c r="B484" s="140">
        <v>3526005</v>
      </c>
      <c r="C484" s="148" t="s">
        <v>524</v>
      </c>
      <c r="D484" s="160" t="s">
        <v>525</v>
      </c>
      <c r="E484" s="92" t="s">
        <v>45</v>
      </c>
      <c r="F484" s="63">
        <v>1</v>
      </c>
      <c r="G484" s="140">
        <v>42121600</v>
      </c>
      <c r="H484" s="141">
        <v>56763.1</v>
      </c>
      <c r="I484" s="49">
        <f t="shared" si="30"/>
        <v>57677</v>
      </c>
      <c r="J484" s="50">
        <v>81900</v>
      </c>
      <c r="K484" s="51">
        <v>0</v>
      </c>
      <c r="L484" s="8">
        <f>J484+K484</f>
        <v>81900</v>
      </c>
      <c r="M484" s="8">
        <v>63000</v>
      </c>
      <c r="N484" s="9">
        <v>0</v>
      </c>
      <c r="O484" s="8">
        <f>M484+N484</f>
        <v>63000</v>
      </c>
      <c r="P484" s="8">
        <v>75600</v>
      </c>
      <c r="Q484" s="9">
        <v>0</v>
      </c>
      <c r="R484" s="10">
        <f>P484+Q484</f>
        <v>75600</v>
      </c>
      <c r="S484" s="52">
        <f>ROUND(MIN(I484,L484,R484,O484),0)</f>
        <v>57677</v>
      </c>
      <c r="T484" s="52">
        <f>ROUND(AVERAGE(I484,L484,R484,O484),0)</f>
        <v>69544</v>
      </c>
      <c r="U484" s="52">
        <f>ROUND(GEOMEAN(I484,L484,R484,O484),0)</f>
        <v>68871</v>
      </c>
      <c r="V484" s="52">
        <f>ROUND(STDEVA(I484,L484,R484,O484),0)</f>
        <v>11150</v>
      </c>
      <c r="W484" s="53">
        <f t="shared" si="31"/>
        <v>0.16253575525257366</v>
      </c>
      <c r="X484" s="54" t="s">
        <v>31</v>
      </c>
      <c r="Y484" s="55">
        <v>1</v>
      </c>
      <c r="Z484" s="52">
        <f t="shared" si="32"/>
        <v>68871</v>
      </c>
    </row>
    <row r="485" spans="1:26" ht="56.25" x14ac:dyDescent="0.2">
      <c r="A485" s="140">
        <v>11</v>
      </c>
      <c r="B485" s="63">
        <v>3526201</v>
      </c>
      <c r="C485" s="148" t="s">
        <v>526</v>
      </c>
      <c r="D485" s="160" t="s">
        <v>527</v>
      </c>
      <c r="E485" s="92" t="s">
        <v>474</v>
      </c>
      <c r="F485" s="63">
        <v>1</v>
      </c>
      <c r="G485" s="140">
        <v>42121600</v>
      </c>
      <c r="H485" s="141">
        <v>27826.720000000001</v>
      </c>
      <c r="I485" s="49">
        <f t="shared" si="30"/>
        <v>28275</v>
      </c>
      <c r="J485" s="50">
        <v>45500</v>
      </c>
      <c r="K485" s="51">
        <v>0</v>
      </c>
      <c r="L485" s="8">
        <f>J485+K485</f>
        <v>45500</v>
      </c>
      <c r="M485" s="8">
        <v>35000</v>
      </c>
      <c r="N485" s="9">
        <v>0</v>
      </c>
      <c r="O485" s="8">
        <f>M485+N485</f>
        <v>35000</v>
      </c>
      <c r="P485" s="8">
        <v>42000</v>
      </c>
      <c r="Q485" s="9">
        <v>0</v>
      </c>
      <c r="R485" s="10">
        <f>P485+Q485</f>
        <v>42000</v>
      </c>
      <c r="S485" s="52">
        <f>ROUND(MIN(I485,L485,R485,O485),0)</f>
        <v>28275</v>
      </c>
      <c r="T485" s="52">
        <f>ROUND(AVERAGE(I485,L485,R485,O485),0)</f>
        <v>37694</v>
      </c>
      <c r="U485" s="52">
        <f>ROUND(GEOMEAN(I485,L485,R485,O485),0)</f>
        <v>37084</v>
      </c>
      <c r="V485" s="52">
        <f>ROUND(STDEVA(I485,L485,R485,O485),0)</f>
        <v>7647</v>
      </c>
      <c r="W485" s="53">
        <f t="shared" si="31"/>
        <v>0.23754179700140221</v>
      </c>
      <c r="X485" s="54" t="s">
        <v>31</v>
      </c>
      <c r="Y485" s="55">
        <v>1</v>
      </c>
      <c r="Z485" s="52">
        <f t="shared" si="32"/>
        <v>37084</v>
      </c>
    </row>
    <row r="486" spans="1:26" ht="45" x14ac:dyDescent="0.2">
      <c r="A486" s="140">
        <v>12</v>
      </c>
      <c r="B486" s="63">
        <v>3526201</v>
      </c>
      <c r="C486" s="144" t="s">
        <v>475</v>
      </c>
      <c r="D486" s="160" t="s">
        <v>476</v>
      </c>
      <c r="E486" s="92" t="s">
        <v>474</v>
      </c>
      <c r="F486" s="63">
        <v>1</v>
      </c>
      <c r="G486" s="140">
        <v>42121600</v>
      </c>
      <c r="H486" s="141">
        <v>17820</v>
      </c>
      <c r="I486" s="49">
        <f t="shared" si="30"/>
        <v>18107</v>
      </c>
      <c r="J486" s="50">
        <v>24700</v>
      </c>
      <c r="K486" s="51">
        <v>0</v>
      </c>
      <c r="L486" s="8">
        <f>J486+K486</f>
        <v>24700</v>
      </c>
      <c r="M486" s="8">
        <v>19000</v>
      </c>
      <c r="N486" s="9">
        <v>0</v>
      </c>
      <c r="O486" s="8">
        <f>M486+N486</f>
        <v>19000</v>
      </c>
      <c r="P486" s="8">
        <v>22800</v>
      </c>
      <c r="Q486" s="9">
        <v>0</v>
      </c>
      <c r="R486" s="10">
        <f>P486+Q486</f>
        <v>22800</v>
      </c>
      <c r="S486" s="52">
        <f>ROUND(MIN(I486,L486,R486,O486),0)</f>
        <v>18107</v>
      </c>
      <c r="T486" s="52">
        <f>ROUND(AVERAGE(I486,L486,R486,O486),0)</f>
        <v>21152</v>
      </c>
      <c r="U486" s="52">
        <f>ROUND(GEOMEAN(I486,L486,R486,O486),0)</f>
        <v>20980</v>
      </c>
      <c r="V486" s="52">
        <f>ROUND(STDEVA(I486,L486,R486,O486),0)</f>
        <v>3120</v>
      </c>
      <c r="W486" s="53">
        <f t="shared" si="31"/>
        <v>0.13693994280266922</v>
      </c>
      <c r="X486" s="54" t="s">
        <v>31</v>
      </c>
      <c r="Y486" s="55">
        <v>1</v>
      </c>
      <c r="Z486" s="52">
        <f t="shared" si="32"/>
        <v>20980</v>
      </c>
    </row>
    <row r="487" spans="1:26" ht="33.75" x14ac:dyDescent="0.2">
      <c r="A487" s="140">
        <v>13</v>
      </c>
      <c r="B487" s="140">
        <v>3526005</v>
      </c>
      <c r="C487" s="92" t="s">
        <v>528</v>
      </c>
      <c r="D487" s="160" t="s">
        <v>529</v>
      </c>
      <c r="E487" s="92" t="s">
        <v>530</v>
      </c>
      <c r="F487" s="63">
        <v>1</v>
      </c>
      <c r="G487" s="140">
        <v>42121600</v>
      </c>
      <c r="H487" s="141">
        <v>15818.26</v>
      </c>
      <c r="I487" s="49">
        <f t="shared" si="30"/>
        <v>16073</v>
      </c>
      <c r="J487" s="50">
        <v>41600</v>
      </c>
      <c r="K487" s="51">
        <v>0</v>
      </c>
      <c r="L487" s="8">
        <f>J487+K487</f>
        <v>41600</v>
      </c>
      <c r="M487" s="8">
        <v>32000</v>
      </c>
      <c r="N487" s="9">
        <v>0</v>
      </c>
      <c r="O487" s="8">
        <f>M487+N487</f>
        <v>32000</v>
      </c>
      <c r="P487" s="8">
        <v>38400</v>
      </c>
      <c r="Q487" s="9">
        <v>0</v>
      </c>
      <c r="R487" s="10">
        <f>P487+Q487</f>
        <v>38400</v>
      </c>
      <c r="S487" s="52">
        <f>ROUND(MIN(I487,L487,R487,O487),0)</f>
        <v>16073</v>
      </c>
      <c r="T487" s="52">
        <f>ROUND(AVERAGE(I487,L487,R487,O487),0)</f>
        <v>32018</v>
      </c>
      <c r="U487" s="52">
        <f>ROUND(GEOMEAN(I487,L487,R487,O487),0)</f>
        <v>30107</v>
      </c>
      <c r="V487" s="52">
        <f>ROUND(STDEVA(I487,L487,R487,O487),0)</f>
        <v>11355</v>
      </c>
      <c r="W487" s="53">
        <f t="shared" si="31"/>
        <v>0.46613744311954031</v>
      </c>
      <c r="X487" s="54" t="s">
        <v>31</v>
      </c>
      <c r="Y487" s="55">
        <v>1</v>
      </c>
      <c r="Z487" s="52">
        <f t="shared" si="32"/>
        <v>30107</v>
      </c>
    </row>
    <row r="488" spans="1:26" ht="78.75" x14ac:dyDescent="0.2">
      <c r="A488" s="140">
        <v>14</v>
      </c>
      <c r="B488" s="63">
        <v>3526201</v>
      </c>
      <c r="C488" s="144" t="s">
        <v>477</v>
      </c>
      <c r="D488" s="160" t="s">
        <v>478</v>
      </c>
      <c r="E488" s="92" t="s">
        <v>189</v>
      </c>
      <c r="F488" s="63">
        <v>1</v>
      </c>
      <c r="G488" s="140">
        <v>42121600</v>
      </c>
      <c r="H488" s="141">
        <v>29597.07</v>
      </c>
      <c r="I488" s="49">
        <f t="shared" si="30"/>
        <v>30074</v>
      </c>
      <c r="J488" s="50">
        <v>44200</v>
      </c>
      <c r="K488" s="51">
        <v>0</v>
      </c>
      <c r="L488" s="8">
        <f>J488+K488</f>
        <v>44200</v>
      </c>
      <c r="M488" s="8">
        <v>34000</v>
      </c>
      <c r="N488" s="8">
        <f>M488*19%</f>
        <v>6460</v>
      </c>
      <c r="O488" s="8">
        <f>M488+N488</f>
        <v>40460</v>
      </c>
      <c r="P488" s="8">
        <v>40800</v>
      </c>
      <c r="Q488" s="9">
        <v>0</v>
      </c>
      <c r="R488" s="10">
        <f>P488+Q488</f>
        <v>40800</v>
      </c>
      <c r="S488" s="52">
        <f>ROUND(MIN(I488,L488,R488,O488),0)</f>
        <v>30074</v>
      </c>
      <c r="T488" s="52">
        <f>ROUND(AVERAGE(I488,L488,R488,O488),0)</f>
        <v>38884</v>
      </c>
      <c r="U488" s="52">
        <f>ROUND(GEOMEAN(I488,L488,R488,O488),0)</f>
        <v>38488</v>
      </c>
      <c r="V488" s="52">
        <f>ROUND(STDEVA(I488,L488,R488,O488),0)</f>
        <v>6111</v>
      </c>
      <c r="W488" s="53">
        <f t="shared" si="31"/>
        <v>0.21861359384743298</v>
      </c>
      <c r="X488" s="54" t="s">
        <v>31</v>
      </c>
      <c r="Y488" s="55">
        <v>1</v>
      </c>
      <c r="Z488" s="52">
        <f t="shared" si="32"/>
        <v>38488</v>
      </c>
    </row>
    <row r="489" spans="1:26" ht="135" x14ac:dyDescent="0.2">
      <c r="A489" s="140">
        <v>15</v>
      </c>
      <c r="B489" s="140">
        <v>3526005</v>
      </c>
      <c r="C489" s="144" t="s">
        <v>531</v>
      </c>
      <c r="D489" s="160" t="s">
        <v>532</v>
      </c>
      <c r="E489" s="92" t="s">
        <v>189</v>
      </c>
      <c r="F489" s="63">
        <v>1</v>
      </c>
      <c r="G489" s="140">
        <v>42121600</v>
      </c>
      <c r="H489" s="141">
        <v>56860.77</v>
      </c>
      <c r="I489" s="49">
        <f t="shared" si="30"/>
        <v>57776</v>
      </c>
      <c r="J489" s="50">
        <v>72800</v>
      </c>
      <c r="K489" s="51">
        <v>0</v>
      </c>
      <c r="L489" s="8">
        <f>J489+K489</f>
        <v>72800</v>
      </c>
      <c r="M489" s="8">
        <v>56000</v>
      </c>
      <c r="N489" s="8">
        <f>M489*5%</f>
        <v>2800</v>
      </c>
      <c r="O489" s="8">
        <f>M489+N489</f>
        <v>58800</v>
      </c>
      <c r="P489" s="8">
        <v>67200</v>
      </c>
      <c r="Q489" s="9">
        <v>0</v>
      </c>
      <c r="R489" s="10">
        <f>P489+Q489</f>
        <v>67200</v>
      </c>
      <c r="S489" s="52">
        <f>ROUND(MIN(I489,L489,R489,O489),0)</f>
        <v>57776</v>
      </c>
      <c r="T489" s="52">
        <f>ROUND(AVERAGE(I489,L489,R489,O489),0)</f>
        <v>64144</v>
      </c>
      <c r="U489" s="52">
        <f>ROUND(GEOMEAN(I489,L489,R489,O489),0)</f>
        <v>63849</v>
      </c>
      <c r="V489" s="52">
        <f>ROUND(STDEVA(I489,L489,R489,O489),0)</f>
        <v>7150</v>
      </c>
      <c r="W489" s="53">
        <f t="shared" si="31"/>
        <v>9.5115037040517478E-2</v>
      </c>
      <c r="X489" s="54" t="s">
        <v>31</v>
      </c>
      <c r="Y489" s="55">
        <v>1</v>
      </c>
      <c r="Z489" s="52">
        <f t="shared" si="32"/>
        <v>63849</v>
      </c>
    </row>
    <row r="490" spans="1:26" ht="45" x14ac:dyDescent="0.2">
      <c r="A490" s="140">
        <v>16</v>
      </c>
      <c r="B490" s="140">
        <v>3532108</v>
      </c>
      <c r="C490" s="144" t="s">
        <v>482</v>
      </c>
      <c r="D490" s="160" t="s">
        <v>483</v>
      </c>
      <c r="E490" s="92" t="s">
        <v>45</v>
      </c>
      <c r="F490" s="63">
        <v>1</v>
      </c>
      <c r="G490" s="140">
        <v>42121600</v>
      </c>
      <c r="H490" s="141">
        <v>29740.880000000001</v>
      </c>
      <c r="I490" s="49">
        <f t="shared" si="30"/>
        <v>30220</v>
      </c>
      <c r="J490" s="50">
        <v>42640</v>
      </c>
      <c r="K490" s="51">
        <v>0</v>
      </c>
      <c r="L490" s="8">
        <f>J490+K490</f>
        <v>42640</v>
      </c>
      <c r="M490" s="8">
        <v>32800</v>
      </c>
      <c r="N490" s="9">
        <v>0</v>
      </c>
      <c r="O490" s="8">
        <f>M490+N490</f>
        <v>32800</v>
      </c>
      <c r="P490" s="8">
        <v>39360</v>
      </c>
      <c r="Q490" s="9">
        <v>0</v>
      </c>
      <c r="R490" s="10">
        <f>P490+Q490</f>
        <v>39360</v>
      </c>
      <c r="S490" s="52">
        <f>ROUND(MIN(I490,L490,R490,O490),0)</f>
        <v>30220</v>
      </c>
      <c r="T490" s="52">
        <f>ROUND(AVERAGE(I490,L490,R490,O490),0)</f>
        <v>36255</v>
      </c>
      <c r="U490" s="52">
        <f>ROUND(GEOMEAN(I490,L490,R490,O490),0)</f>
        <v>35914</v>
      </c>
      <c r="V490" s="52">
        <f>ROUND(STDEVA(I490,L490,R490,O490),0)</f>
        <v>5738</v>
      </c>
      <c r="W490" s="53">
        <f t="shared" si="31"/>
        <v>0.15854541404466224</v>
      </c>
      <c r="X490" s="54" t="s">
        <v>31</v>
      </c>
      <c r="Y490" s="55">
        <v>1</v>
      </c>
      <c r="Z490" s="52">
        <f t="shared" si="32"/>
        <v>35914</v>
      </c>
    </row>
    <row r="491" spans="1:26" ht="168.75" x14ac:dyDescent="0.2">
      <c r="A491" s="140">
        <v>17</v>
      </c>
      <c r="B491" s="140">
        <v>3526005</v>
      </c>
      <c r="C491" s="144" t="s">
        <v>533</v>
      </c>
      <c r="D491" s="160" t="s">
        <v>534</v>
      </c>
      <c r="E491" s="92" t="s">
        <v>58</v>
      </c>
      <c r="F491" s="63">
        <v>1</v>
      </c>
      <c r="G491" s="140">
        <v>42121600</v>
      </c>
      <c r="H491" s="141">
        <v>71405.759999999995</v>
      </c>
      <c r="I491" s="49">
        <f t="shared" si="30"/>
        <v>72555</v>
      </c>
      <c r="J491" s="50">
        <v>102700</v>
      </c>
      <c r="K491" s="51">
        <v>0</v>
      </c>
      <c r="L491" s="8">
        <f>J491+K491</f>
        <v>102700</v>
      </c>
      <c r="M491" s="8">
        <v>79000</v>
      </c>
      <c r="N491" s="9">
        <v>0</v>
      </c>
      <c r="O491" s="8">
        <f>M491+N491</f>
        <v>79000</v>
      </c>
      <c r="P491" s="8">
        <v>94800</v>
      </c>
      <c r="Q491" s="9">
        <v>0</v>
      </c>
      <c r="R491" s="10">
        <f>P491+Q491</f>
        <v>94800</v>
      </c>
      <c r="S491" s="52">
        <f>ROUND(MIN(I491,L491,R491,O491),0)</f>
        <v>72555</v>
      </c>
      <c r="T491" s="52">
        <f>ROUND(AVERAGE(I491,L491,R491,O491),0)</f>
        <v>87264</v>
      </c>
      <c r="U491" s="52">
        <f>ROUND(GEOMEAN(I491,L491,R491,O491),0)</f>
        <v>86431</v>
      </c>
      <c r="V491" s="52">
        <f>ROUND(STDEVA(I491,L491,R491,O491),0)</f>
        <v>13901</v>
      </c>
      <c r="W491" s="53">
        <f t="shared" si="31"/>
        <v>0.16054424916985804</v>
      </c>
      <c r="X491" s="54" t="s">
        <v>31</v>
      </c>
      <c r="Y491" s="55">
        <v>1</v>
      </c>
      <c r="Z491" s="52">
        <f t="shared" si="32"/>
        <v>86431</v>
      </c>
    </row>
    <row r="492" spans="1:26" ht="33.75" x14ac:dyDescent="0.2">
      <c r="A492" s="140">
        <v>18</v>
      </c>
      <c r="B492" s="63">
        <v>3526201</v>
      </c>
      <c r="C492" s="144" t="s">
        <v>535</v>
      </c>
      <c r="D492" s="160" t="s">
        <v>536</v>
      </c>
      <c r="E492" s="92" t="s">
        <v>264</v>
      </c>
      <c r="F492" s="63">
        <v>1</v>
      </c>
      <c r="G492" s="140">
        <v>42121600</v>
      </c>
      <c r="H492" s="141">
        <v>150634.82999999999</v>
      </c>
      <c r="I492" s="49">
        <f t="shared" si="30"/>
        <v>153060</v>
      </c>
      <c r="J492" s="50">
        <v>215800</v>
      </c>
      <c r="K492" s="51">
        <v>0</v>
      </c>
      <c r="L492" s="8">
        <f>J492+K492</f>
        <v>215800</v>
      </c>
      <c r="M492" s="8">
        <v>166000</v>
      </c>
      <c r="N492" s="9">
        <v>0</v>
      </c>
      <c r="O492" s="8">
        <f>M492+N492</f>
        <v>166000</v>
      </c>
      <c r="P492" s="8">
        <v>199200</v>
      </c>
      <c r="Q492" s="9">
        <v>0</v>
      </c>
      <c r="R492" s="10">
        <f>P492+Q492</f>
        <v>199200</v>
      </c>
      <c r="S492" s="52">
        <f>ROUND(MIN(I492,L492,R492,O492),0)</f>
        <v>153060</v>
      </c>
      <c r="T492" s="52">
        <f>ROUND(AVERAGE(I492,L492,R492,O492),0)</f>
        <v>183515</v>
      </c>
      <c r="U492" s="52">
        <f>ROUND(GEOMEAN(I492,L492,R492,O492),0)</f>
        <v>181793</v>
      </c>
      <c r="V492" s="52">
        <f>ROUND(STDEVA(I492,L492,R492,O492),0)</f>
        <v>28998</v>
      </c>
      <c r="W492" s="53">
        <f t="shared" si="31"/>
        <v>0.15805339039456964</v>
      </c>
      <c r="X492" s="54" t="s">
        <v>31</v>
      </c>
      <c r="Y492" s="55">
        <v>1</v>
      </c>
      <c r="Z492" s="52">
        <f t="shared" si="32"/>
        <v>181793</v>
      </c>
    </row>
    <row r="493" spans="1:26" ht="112.5" x14ac:dyDescent="0.2">
      <c r="A493" s="140">
        <v>19</v>
      </c>
      <c r="B493" s="61">
        <v>3526201</v>
      </c>
      <c r="C493" s="114" t="s">
        <v>56</v>
      </c>
      <c r="D493" s="160" t="s">
        <v>57</v>
      </c>
      <c r="E493" s="63" t="s">
        <v>58</v>
      </c>
      <c r="F493" s="63">
        <v>1</v>
      </c>
      <c r="G493" s="140">
        <v>42121600</v>
      </c>
      <c r="H493" s="141">
        <v>24750</v>
      </c>
      <c r="I493" s="49">
        <f t="shared" si="30"/>
        <v>25148</v>
      </c>
      <c r="J493" s="50">
        <v>52000</v>
      </c>
      <c r="K493" s="51">
        <v>0</v>
      </c>
      <c r="L493" s="8">
        <f>J493+K493</f>
        <v>52000</v>
      </c>
      <c r="M493" s="8">
        <v>40000</v>
      </c>
      <c r="N493" s="9">
        <v>0</v>
      </c>
      <c r="O493" s="8">
        <f>M493+N493</f>
        <v>40000</v>
      </c>
      <c r="P493" s="8">
        <v>48000</v>
      </c>
      <c r="Q493" s="9">
        <v>0</v>
      </c>
      <c r="R493" s="10">
        <f>P493+Q493</f>
        <v>48000</v>
      </c>
      <c r="S493" s="52">
        <f>ROUND(MIN(I493,L493,R493,O493),0)</f>
        <v>25148</v>
      </c>
      <c r="T493" s="52">
        <f>ROUND(AVERAGE(I493,L493,R493,O493),0)</f>
        <v>41287</v>
      </c>
      <c r="U493" s="52">
        <f>ROUND(GEOMEAN(I493,L493,R493,O493),0)</f>
        <v>39806</v>
      </c>
      <c r="V493" s="52">
        <f>ROUND(STDEVA(I493,L493,R493,O493),0)</f>
        <v>11860</v>
      </c>
      <c r="W493" s="53">
        <f t="shared" si="31"/>
        <v>0.36823594433000051</v>
      </c>
      <c r="X493" s="54" t="s">
        <v>31</v>
      </c>
      <c r="Y493" s="55">
        <v>1</v>
      </c>
      <c r="Z493" s="52">
        <f t="shared" si="32"/>
        <v>39806</v>
      </c>
    </row>
    <row r="494" spans="1:26" ht="202.5" x14ac:dyDescent="0.2">
      <c r="A494" s="140">
        <v>20</v>
      </c>
      <c r="B494" s="61">
        <v>3526201</v>
      </c>
      <c r="C494" s="114" t="s">
        <v>61</v>
      </c>
      <c r="D494" s="160" t="s">
        <v>63</v>
      </c>
      <c r="E494" s="63" t="s">
        <v>45</v>
      </c>
      <c r="F494" s="63">
        <v>1</v>
      </c>
      <c r="G494" s="140">
        <v>42121600</v>
      </c>
      <c r="H494" s="141">
        <v>25653.63</v>
      </c>
      <c r="I494" s="49">
        <f t="shared" si="30"/>
        <v>26067</v>
      </c>
      <c r="J494" s="50">
        <v>39000</v>
      </c>
      <c r="K494" s="51">
        <v>0</v>
      </c>
      <c r="L494" s="8">
        <f>J494+K494</f>
        <v>39000</v>
      </c>
      <c r="M494" s="8">
        <v>30000</v>
      </c>
      <c r="N494" s="9">
        <v>0</v>
      </c>
      <c r="O494" s="8">
        <f>M494+N494</f>
        <v>30000</v>
      </c>
      <c r="P494" s="8">
        <v>36000</v>
      </c>
      <c r="Q494" s="9">
        <v>0</v>
      </c>
      <c r="R494" s="10">
        <f>P494+Q494</f>
        <v>36000</v>
      </c>
      <c r="S494" s="52">
        <f>ROUND(MIN(I494,L494,R494,O494),0)</f>
        <v>26067</v>
      </c>
      <c r="T494" s="52">
        <f>ROUND(AVERAGE(I494,L494,R494,O494),0)</f>
        <v>32767</v>
      </c>
      <c r="U494" s="52">
        <f>ROUND(GEOMEAN(I494,L494,R494,O494),0)</f>
        <v>32370</v>
      </c>
      <c r="V494" s="52">
        <f>ROUND(STDEVA(I494,L494,R494,O494),0)</f>
        <v>5827</v>
      </c>
      <c r="W494" s="53">
        <f t="shared" si="31"/>
        <v>0.19471733086190918</v>
      </c>
      <c r="X494" s="54" t="s">
        <v>31</v>
      </c>
      <c r="Y494" s="55">
        <v>1</v>
      </c>
      <c r="Z494" s="52">
        <f t="shared" si="32"/>
        <v>32370</v>
      </c>
    </row>
    <row r="495" spans="1:26" ht="213.75" x14ac:dyDescent="0.2">
      <c r="A495" s="140">
        <v>21</v>
      </c>
      <c r="B495" s="61">
        <v>3526201</v>
      </c>
      <c r="C495" s="114" t="s">
        <v>71</v>
      </c>
      <c r="D495" s="160" t="s">
        <v>72</v>
      </c>
      <c r="E495" s="63" t="s">
        <v>45</v>
      </c>
      <c r="F495" s="63">
        <v>1</v>
      </c>
      <c r="G495" s="140">
        <v>42121600</v>
      </c>
      <c r="H495" s="141">
        <v>34650</v>
      </c>
      <c r="I495" s="49">
        <f t="shared" si="30"/>
        <v>35208</v>
      </c>
      <c r="J495" s="50">
        <v>50700</v>
      </c>
      <c r="K495" s="51">
        <v>0</v>
      </c>
      <c r="L495" s="8">
        <f>J495+K495</f>
        <v>50700</v>
      </c>
      <c r="M495" s="8">
        <v>39000</v>
      </c>
      <c r="N495" s="9">
        <v>0</v>
      </c>
      <c r="O495" s="8">
        <f>M495+N495</f>
        <v>39000</v>
      </c>
      <c r="P495" s="8">
        <v>46800</v>
      </c>
      <c r="Q495" s="9">
        <v>0</v>
      </c>
      <c r="R495" s="10">
        <f>P495+Q495</f>
        <v>46800</v>
      </c>
      <c r="S495" s="52">
        <f>ROUND(MIN(I495,L495,R495,O495),0)</f>
        <v>35208</v>
      </c>
      <c r="T495" s="52">
        <f>ROUND(AVERAGE(I495,L495,R495,O495),0)</f>
        <v>42927</v>
      </c>
      <c r="U495" s="52">
        <f>ROUND(GEOMEAN(I495,L495,R495,O495),0)</f>
        <v>42485</v>
      </c>
      <c r="V495" s="52">
        <f>ROUND(STDEVA(I495,L495,R495,O495),0)</f>
        <v>7081</v>
      </c>
      <c r="W495" s="53">
        <f t="shared" si="31"/>
        <v>0.1712839825820878</v>
      </c>
      <c r="X495" s="54" t="s">
        <v>31</v>
      </c>
      <c r="Y495" s="55">
        <v>1</v>
      </c>
      <c r="Z495" s="52">
        <f t="shared" si="32"/>
        <v>42485</v>
      </c>
    </row>
    <row r="496" spans="1:26" ht="157.5" x14ac:dyDescent="0.2">
      <c r="A496" s="140">
        <v>22</v>
      </c>
      <c r="B496" s="61">
        <v>3526201</v>
      </c>
      <c r="C496" s="114" t="s">
        <v>75</v>
      </c>
      <c r="D496" s="160" t="s">
        <v>79</v>
      </c>
      <c r="E496" s="63" t="s">
        <v>45</v>
      </c>
      <c r="F496" s="63">
        <v>1</v>
      </c>
      <c r="G496" s="140">
        <v>42121600</v>
      </c>
      <c r="H496" s="141">
        <v>54648</v>
      </c>
      <c r="I496" s="49">
        <f t="shared" si="30"/>
        <v>55528</v>
      </c>
      <c r="J496" s="50">
        <v>78000</v>
      </c>
      <c r="K496" s="51">
        <v>0</v>
      </c>
      <c r="L496" s="8">
        <f>J496+K496</f>
        <v>78000</v>
      </c>
      <c r="M496" s="8">
        <v>60000</v>
      </c>
      <c r="N496" s="9">
        <v>0</v>
      </c>
      <c r="O496" s="8">
        <f>M496+N496</f>
        <v>60000</v>
      </c>
      <c r="P496" s="8">
        <v>72000</v>
      </c>
      <c r="Q496" s="9">
        <v>0</v>
      </c>
      <c r="R496" s="10">
        <f>P496+Q496</f>
        <v>72000</v>
      </c>
      <c r="S496" s="52">
        <f>ROUND(MIN(I496,L496,R496,O496),0)</f>
        <v>55528</v>
      </c>
      <c r="T496" s="52">
        <f>ROUND(AVERAGE(I496,L496,R496,O496),0)</f>
        <v>66382</v>
      </c>
      <c r="U496" s="52">
        <f>ROUND(GEOMEAN(I496,L496,R496,O496),0)</f>
        <v>65769</v>
      </c>
      <c r="V496" s="52">
        <f>ROUND(STDEVA(I496,L496,R496,O496),0)</f>
        <v>10410</v>
      </c>
      <c r="W496" s="53">
        <f t="shared" si="31"/>
        <v>0.15571165746780399</v>
      </c>
      <c r="X496" s="54" t="s">
        <v>31</v>
      </c>
      <c r="Y496" s="55">
        <v>1</v>
      </c>
      <c r="Z496" s="52">
        <f t="shared" si="32"/>
        <v>65769</v>
      </c>
    </row>
    <row r="497" spans="1:26" ht="135" x14ac:dyDescent="0.2">
      <c r="A497" s="140">
        <v>23</v>
      </c>
      <c r="B497" s="61">
        <v>3526201</v>
      </c>
      <c r="C497" s="114" t="s">
        <v>87</v>
      </c>
      <c r="D497" s="160" t="s">
        <v>89</v>
      </c>
      <c r="E497" s="63" t="s">
        <v>52</v>
      </c>
      <c r="F497" s="63">
        <v>1</v>
      </c>
      <c r="G497" s="140">
        <v>42121600</v>
      </c>
      <c r="H497" s="141">
        <v>148104</v>
      </c>
      <c r="I497" s="49">
        <f t="shared" si="30"/>
        <v>150488</v>
      </c>
      <c r="J497" s="50">
        <v>211900</v>
      </c>
      <c r="K497" s="51">
        <v>0</v>
      </c>
      <c r="L497" s="8">
        <f>J497+K497</f>
        <v>211900</v>
      </c>
      <c r="M497" s="8">
        <v>163000</v>
      </c>
      <c r="N497" s="9">
        <v>0</v>
      </c>
      <c r="O497" s="8">
        <f>M497+N497</f>
        <v>163000</v>
      </c>
      <c r="P497" s="8">
        <v>195600</v>
      </c>
      <c r="Q497" s="9">
        <v>0</v>
      </c>
      <c r="R497" s="10">
        <f>P497+Q497</f>
        <v>195600</v>
      </c>
      <c r="S497" s="52">
        <f>ROUND(MIN(I497,L497,R497,O497),0)</f>
        <v>150488</v>
      </c>
      <c r="T497" s="52">
        <f>ROUND(AVERAGE(I497,L497,R497,O497),0)</f>
        <v>180247</v>
      </c>
      <c r="U497" s="52">
        <f>ROUND(GEOMEAN(I497,L497,R497,O497),0)</f>
        <v>178565</v>
      </c>
      <c r="V497" s="52">
        <f>ROUND(STDEVA(I497,L497,R497,O497),0)</f>
        <v>28406</v>
      </c>
      <c r="W497" s="53">
        <f t="shared" si="31"/>
        <v>0.15723686052697897</v>
      </c>
      <c r="X497" s="54" t="s">
        <v>31</v>
      </c>
      <c r="Y497" s="55">
        <v>1</v>
      </c>
      <c r="Z497" s="52">
        <f t="shared" si="32"/>
        <v>178565</v>
      </c>
    </row>
    <row r="498" spans="1:26" ht="157.5" x14ac:dyDescent="0.2">
      <c r="A498" s="140">
        <v>24</v>
      </c>
      <c r="B498" s="61">
        <v>3526201</v>
      </c>
      <c r="C498" s="114" t="s">
        <v>107</v>
      </c>
      <c r="D498" s="160" t="s">
        <v>108</v>
      </c>
      <c r="E498" s="63" t="s">
        <v>45</v>
      </c>
      <c r="F498" s="63">
        <v>1</v>
      </c>
      <c r="G498" s="140">
        <v>42121600</v>
      </c>
      <c r="H498" s="141">
        <v>19826.25</v>
      </c>
      <c r="I498" s="49">
        <f t="shared" si="30"/>
        <v>20145</v>
      </c>
      <c r="J498" s="50">
        <v>45500</v>
      </c>
      <c r="K498" s="51">
        <v>0</v>
      </c>
      <c r="L498" s="8">
        <f>J498+K498</f>
        <v>45500</v>
      </c>
      <c r="M498" s="8">
        <v>35000</v>
      </c>
      <c r="N498" s="9">
        <v>0</v>
      </c>
      <c r="O498" s="8">
        <f>M498+N498</f>
        <v>35000</v>
      </c>
      <c r="P498" s="8">
        <v>42000</v>
      </c>
      <c r="Q498" s="9">
        <v>0</v>
      </c>
      <c r="R498" s="10">
        <f>P498+Q498</f>
        <v>42000</v>
      </c>
      <c r="S498" s="52">
        <f>ROUND(MIN(I498,L498,R498,O498),0)</f>
        <v>20145</v>
      </c>
      <c r="T498" s="52">
        <f>ROUND(AVERAGE(I498,L498,R498,O498),0)</f>
        <v>35661</v>
      </c>
      <c r="U498" s="52">
        <f>ROUND(GEOMEAN(I498,L498,R498,O498),0)</f>
        <v>34070</v>
      </c>
      <c r="V498" s="52">
        <f>ROUND(STDEVA(I498,L498,R498,O498),0)</f>
        <v>11228</v>
      </c>
      <c r="W498" s="53">
        <f t="shared" si="31"/>
        <v>0.40871734663927206</v>
      </c>
      <c r="X498" s="54" t="s">
        <v>31</v>
      </c>
      <c r="Y498" s="55">
        <v>1</v>
      </c>
      <c r="Z498" s="52">
        <f t="shared" si="32"/>
        <v>34070</v>
      </c>
    </row>
    <row r="499" spans="1:26" ht="191.25" x14ac:dyDescent="0.2">
      <c r="A499" s="140">
        <v>25</v>
      </c>
      <c r="B499" s="61">
        <v>3526201</v>
      </c>
      <c r="C499" s="114" t="s">
        <v>109</v>
      </c>
      <c r="D499" s="160" t="s">
        <v>114</v>
      </c>
      <c r="E499" s="63" t="s">
        <v>45</v>
      </c>
      <c r="F499" s="63">
        <v>1</v>
      </c>
      <c r="G499" s="140">
        <v>42121600</v>
      </c>
      <c r="H499" s="141">
        <v>37620</v>
      </c>
      <c r="I499" s="49">
        <f t="shared" si="30"/>
        <v>38226</v>
      </c>
      <c r="J499" s="50">
        <v>29900</v>
      </c>
      <c r="K499" s="51">
        <v>0</v>
      </c>
      <c r="L499" s="8">
        <f>J499+K499</f>
        <v>29900</v>
      </c>
      <c r="M499" s="8">
        <v>23000</v>
      </c>
      <c r="N499" s="9">
        <v>0</v>
      </c>
      <c r="O499" s="8">
        <f>M499+N499</f>
        <v>23000</v>
      </c>
      <c r="P499" s="8">
        <v>27600</v>
      </c>
      <c r="Q499" s="9">
        <v>0</v>
      </c>
      <c r="R499" s="10">
        <f>P499+Q499</f>
        <v>27600</v>
      </c>
      <c r="S499" s="52">
        <f>ROUND(MIN(I499,L499,R499,O499),0)</f>
        <v>23000</v>
      </c>
      <c r="T499" s="52">
        <f>ROUND(AVERAGE(I499,L499,R499,O499),0)</f>
        <v>29682</v>
      </c>
      <c r="U499" s="52">
        <f>ROUND(GEOMEAN(I499,L499,R499,O499),0)</f>
        <v>29185</v>
      </c>
      <c r="V499" s="52">
        <f>ROUND(STDEVA(I499,L499,R499,O499),0)</f>
        <v>6378</v>
      </c>
      <c r="W499" s="53">
        <f t="shared" si="31"/>
        <v>0.211923933527497</v>
      </c>
      <c r="X499" s="54" t="s">
        <v>31</v>
      </c>
      <c r="Y499" s="55">
        <v>1</v>
      </c>
      <c r="Z499" s="52">
        <f t="shared" si="32"/>
        <v>29185</v>
      </c>
    </row>
    <row r="500" spans="1:26" ht="112.5" x14ac:dyDescent="0.2">
      <c r="A500" s="140">
        <v>26</v>
      </c>
      <c r="B500" s="61">
        <v>3526201</v>
      </c>
      <c r="C500" s="161" t="s">
        <v>176</v>
      </c>
      <c r="D500" s="160" t="s">
        <v>179</v>
      </c>
      <c r="E500" s="63" t="s">
        <v>52</v>
      </c>
      <c r="F500" s="63">
        <v>1</v>
      </c>
      <c r="G500" s="140">
        <v>42121600</v>
      </c>
      <c r="H500" s="141">
        <v>99000</v>
      </c>
      <c r="I500" s="49">
        <f t="shared" si="30"/>
        <v>100594</v>
      </c>
      <c r="J500" s="50">
        <v>157300</v>
      </c>
      <c r="K500" s="51">
        <v>0</v>
      </c>
      <c r="L500" s="8">
        <f>J500+K500</f>
        <v>157300</v>
      </c>
      <c r="M500" s="8">
        <v>121000</v>
      </c>
      <c r="N500" s="9">
        <v>0</v>
      </c>
      <c r="O500" s="8">
        <f>M500+N500</f>
        <v>121000</v>
      </c>
      <c r="P500" s="8">
        <v>145200</v>
      </c>
      <c r="Q500" s="9">
        <v>0</v>
      </c>
      <c r="R500" s="10">
        <f>P500+Q500</f>
        <v>145200</v>
      </c>
      <c r="S500" s="52">
        <f>ROUND(MIN(I500,L500,R500,O500),0)</f>
        <v>100594</v>
      </c>
      <c r="T500" s="52">
        <f>ROUND(AVERAGE(I500,L500,R500,O500),0)</f>
        <v>131024</v>
      </c>
      <c r="U500" s="52">
        <f>ROUND(GEOMEAN(I500,L500,R500,O500),0)</f>
        <v>129126</v>
      </c>
      <c r="V500" s="52">
        <f>ROUND(STDEVA(I500,L500,R500,O500),0)</f>
        <v>25284</v>
      </c>
      <c r="W500" s="53">
        <f t="shared" si="31"/>
        <v>0.22096247076498923</v>
      </c>
      <c r="X500" s="54" t="s">
        <v>31</v>
      </c>
      <c r="Y500" s="55">
        <v>1</v>
      </c>
      <c r="Z500" s="52">
        <f t="shared" si="32"/>
        <v>129126</v>
      </c>
    </row>
    <row r="501" spans="1:26" ht="56.25" x14ac:dyDescent="0.2">
      <c r="A501" s="140">
        <v>27</v>
      </c>
      <c r="B501" s="140">
        <v>3526005</v>
      </c>
      <c r="C501" s="144" t="s">
        <v>463</v>
      </c>
      <c r="D501" s="160" t="s">
        <v>464</v>
      </c>
      <c r="E501" s="140" t="s">
        <v>68</v>
      </c>
      <c r="F501" s="63">
        <v>1</v>
      </c>
      <c r="G501" s="140">
        <v>42121600</v>
      </c>
      <c r="H501" s="141">
        <v>16007.21</v>
      </c>
      <c r="I501" s="49">
        <f t="shared" si="30"/>
        <v>16265</v>
      </c>
      <c r="J501" s="50">
        <v>27300</v>
      </c>
      <c r="K501" s="51">
        <v>0</v>
      </c>
      <c r="L501" s="8">
        <f>J501+K501</f>
        <v>27300</v>
      </c>
      <c r="M501" s="8">
        <v>21000</v>
      </c>
      <c r="N501" s="9">
        <v>0</v>
      </c>
      <c r="O501" s="8">
        <f>M501+N501</f>
        <v>21000</v>
      </c>
      <c r="P501" s="8">
        <v>25200</v>
      </c>
      <c r="Q501" s="9">
        <v>0</v>
      </c>
      <c r="R501" s="10">
        <f>P501+Q501</f>
        <v>25200</v>
      </c>
      <c r="S501" s="52">
        <f>ROUND(MIN(I501,L501,R501,O501),0)</f>
        <v>16265</v>
      </c>
      <c r="T501" s="52">
        <f>ROUND(AVERAGE(I501,L501,R501,O501),0)</f>
        <v>22441</v>
      </c>
      <c r="U501" s="52">
        <f>ROUND(GEOMEAN(I501,L501,R501,O501),0)</f>
        <v>22017</v>
      </c>
      <c r="V501" s="52">
        <f>ROUND(STDEVA(I501,L501,R501,O501),0)</f>
        <v>4880</v>
      </c>
      <c r="W501" s="53">
        <f t="shared" si="31"/>
        <v>0.26125266839260569</v>
      </c>
      <c r="X501" s="54" t="s">
        <v>31</v>
      </c>
      <c r="Y501" s="55">
        <v>1</v>
      </c>
      <c r="Z501" s="52">
        <f t="shared" si="32"/>
        <v>22017</v>
      </c>
    </row>
    <row r="502" spans="1:26" ht="78.75" x14ac:dyDescent="0.2">
      <c r="A502" s="140">
        <v>28</v>
      </c>
      <c r="B502" s="140">
        <v>3526005</v>
      </c>
      <c r="C502" s="144" t="s">
        <v>480</v>
      </c>
      <c r="D502" s="160" t="s">
        <v>481</v>
      </c>
      <c r="E502" s="92" t="s">
        <v>60</v>
      </c>
      <c r="F502" s="63">
        <v>1</v>
      </c>
      <c r="G502" s="140">
        <v>42121600</v>
      </c>
      <c r="H502" s="141">
        <v>55440</v>
      </c>
      <c r="I502" s="49">
        <f t="shared" si="30"/>
        <v>56333</v>
      </c>
      <c r="J502" s="50">
        <v>78000</v>
      </c>
      <c r="K502" s="51">
        <v>0</v>
      </c>
      <c r="L502" s="8">
        <f>J502+K502</f>
        <v>78000</v>
      </c>
      <c r="M502" s="8">
        <v>60000</v>
      </c>
      <c r="N502" s="9">
        <v>0</v>
      </c>
      <c r="O502" s="8">
        <f>M502+N502</f>
        <v>60000</v>
      </c>
      <c r="P502" s="8">
        <v>72000</v>
      </c>
      <c r="Q502" s="9">
        <v>0</v>
      </c>
      <c r="R502" s="10">
        <f>P502+Q502</f>
        <v>72000</v>
      </c>
      <c r="S502" s="52">
        <f>ROUND(MIN(I502,L502,R502,O502),0)</f>
        <v>56333</v>
      </c>
      <c r="T502" s="52">
        <f>ROUND(AVERAGE(I502,L502,R502,O502),0)</f>
        <v>66583</v>
      </c>
      <c r="U502" s="52">
        <f>ROUND(GEOMEAN(I502,L502,R502,O502),0)</f>
        <v>66006</v>
      </c>
      <c r="V502" s="52">
        <f>ROUND(STDEVA(I502,L502,R502,O502),0)</f>
        <v>10134</v>
      </c>
      <c r="W502" s="53">
        <f t="shared" si="31"/>
        <v>0.14654728358028057</v>
      </c>
      <c r="X502" s="54" t="s">
        <v>31</v>
      </c>
      <c r="Y502" s="55">
        <v>1</v>
      </c>
      <c r="Z502" s="52">
        <f t="shared" si="32"/>
        <v>66006</v>
      </c>
    </row>
    <row r="503" spans="1:26" ht="123.75" x14ac:dyDescent="0.2">
      <c r="A503" s="140">
        <v>29</v>
      </c>
      <c r="B503" s="140">
        <v>3526008</v>
      </c>
      <c r="C503" s="144" t="s">
        <v>537</v>
      </c>
      <c r="D503" s="160" t="s">
        <v>538</v>
      </c>
      <c r="E503" s="92" t="s">
        <v>189</v>
      </c>
      <c r="F503" s="63">
        <v>1</v>
      </c>
      <c r="G503" s="140">
        <v>42121600</v>
      </c>
      <c r="H503" s="141">
        <v>46890.5</v>
      </c>
      <c r="I503" s="49">
        <f t="shared" si="30"/>
        <v>47645</v>
      </c>
      <c r="J503" s="50">
        <v>84500</v>
      </c>
      <c r="K503" s="51">
        <v>0</v>
      </c>
      <c r="L503" s="8">
        <f>J503+K503</f>
        <v>84500</v>
      </c>
      <c r="M503" s="8">
        <v>65000</v>
      </c>
      <c r="N503" s="9">
        <v>0</v>
      </c>
      <c r="O503" s="8">
        <f>M503+N503</f>
        <v>65000</v>
      </c>
      <c r="P503" s="8">
        <v>78000</v>
      </c>
      <c r="Q503" s="9">
        <v>0</v>
      </c>
      <c r="R503" s="10">
        <f>P503+Q503</f>
        <v>78000</v>
      </c>
      <c r="S503" s="52">
        <f>ROUND(MIN(I503,L503,R503,O503),0)</f>
        <v>47645</v>
      </c>
      <c r="T503" s="52">
        <f>ROUND(AVERAGE(I503,L503,R503,O503),0)</f>
        <v>68786</v>
      </c>
      <c r="U503" s="52">
        <f>ROUND(GEOMEAN(I503,L503,R503,O503),0)</f>
        <v>67216</v>
      </c>
      <c r="V503" s="52">
        <f>ROUND(STDEVA(I503,L503,R503,O503),0)</f>
        <v>16259</v>
      </c>
      <c r="W503" s="53">
        <f t="shared" si="31"/>
        <v>0.29116579385860508</v>
      </c>
      <c r="X503" s="54" t="s">
        <v>31</v>
      </c>
      <c r="Y503" s="55">
        <v>1</v>
      </c>
      <c r="Z503" s="52">
        <f t="shared" si="32"/>
        <v>67216</v>
      </c>
    </row>
    <row r="504" spans="1:26" ht="33.75" x14ac:dyDescent="0.2">
      <c r="A504" s="140">
        <v>30</v>
      </c>
      <c r="B504" s="140">
        <v>3526005</v>
      </c>
      <c r="C504" s="148" t="s">
        <v>485</v>
      </c>
      <c r="D504" s="160" t="s">
        <v>486</v>
      </c>
      <c r="E504" s="92" t="s">
        <v>189</v>
      </c>
      <c r="F504" s="63">
        <v>1</v>
      </c>
      <c r="G504" s="140">
        <v>42121600</v>
      </c>
      <c r="H504" s="141">
        <v>49500</v>
      </c>
      <c r="I504" s="49">
        <f t="shared" si="30"/>
        <v>50297</v>
      </c>
      <c r="J504" s="50">
        <v>70850</v>
      </c>
      <c r="K504" s="51">
        <v>0</v>
      </c>
      <c r="L504" s="8">
        <f>J504+K504</f>
        <v>70850</v>
      </c>
      <c r="M504" s="8">
        <v>54500</v>
      </c>
      <c r="N504" s="9">
        <v>0</v>
      </c>
      <c r="O504" s="8">
        <f>M504+N504</f>
        <v>54500</v>
      </c>
      <c r="P504" s="8">
        <v>65400</v>
      </c>
      <c r="Q504" s="9">
        <v>0</v>
      </c>
      <c r="R504" s="10">
        <f>P504+Q504</f>
        <v>65400</v>
      </c>
      <c r="S504" s="52">
        <f>ROUND(MIN(I504,L504,R504,O504),0)</f>
        <v>50297</v>
      </c>
      <c r="T504" s="52">
        <f>ROUND(AVERAGE(I504,L504,R504,O504),0)</f>
        <v>60262</v>
      </c>
      <c r="U504" s="52">
        <f>ROUND(GEOMEAN(I504,L504,R504,O504),0)</f>
        <v>59699</v>
      </c>
      <c r="V504" s="52">
        <f>ROUND(STDEVA(I504,L504,R504,O504),0)</f>
        <v>9505</v>
      </c>
      <c r="W504" s="53">
        <f t="shared" si="31"/>
        <v>0.15749007521064004</v>
      </c>
      <c r="X504" s="54" t="s">
        <v>31</v>
      </c>
      <c r="Y504" s="55">
        <v>1</v>
      </c>
      <c r="Z504" s="52">
        <f t="shared" si="32"/>
        <v>59699</v>
      </c>
    </row>
    <row r="505" spans="1:26" ht="33.75" x14ac:dyDescent="0.2">
      <c r="A505" s="140">
        <v>31</v>
      </c>
      <c r="B505" s="63">
        <v>3526201</v>
      </c>
      <c r="C505" s="144" t="s">
        <v>535</v>
      </c>
      <c r="D505" s="160" t="s">
        <v>536</v>
      </c>
      <c r="E505" s="92" t="s">
        <v>264</v>
      </c>
      <c r="F505" s="63">
        <v>1</v>
      </c>
      <c r="G505" s="140">
        <v>42121600</v>
      </c>
      <c r="H505" s="141">
        <v>150634.82999999999</v>
      </c>
      <c r="I505" s="49">
        <f t="shared" si="30"/>
        <v>153060</v>
      </c>
      <c r="J505" s="50">
        <v>215800</v>
      </c>
      <c r="K505" s="51">
        <v>0</v>
      </c>
      <c r="L505" s="8">
        <f>J505+K505</f>
        <v>215800</v>
      </c>
      <c r="M505" s="8">
        <v>166000</v>
      </c>
      <c r="N505" s="9">
        <v>0</v>
      </c>
      <c r="O505" s="8">
        <f>M505+N505</f>
        <v>166000</v>
      </c>
      <c r="P505" s="8">
        <v>199200</v>
      </c>
      <c r="Q505" s="9">
        <v>0</v>
      </c>
      <c r="R505" s="10">
        <f>P505+Q505</f>
        <v>199200</v>
      </c>
      <c r="S505" s="52">
        <f>ROUND(MIN(I505,L505,R505,O505),0)</f>
        <v>153060</v>
      </c>
      <c r="T505" s="52">
        <f>ROUND(AVERAGE(I505,L505,R505,O505),0)</f>
        <v>183515</v>
      </c>
      <c r="U505" s="52">
        <f>ROUND(GEOMEAN(I505,L505,R505,O505),0)</f>
        <v>181793</v>
      </c>
      <c r="V505" s="52">
        <f>ROUND(STDEVA(I505,L505,R505,O505),0)</f>
        <v>28998</v>
      </c>
      <c r="W505" s="53">
        <f t="shared" si="31"/>
        <v>0.15805339039456964</v>
      </c>
      <c r="X505" s="54" t="s">
        <v>31</v>
      </c>
      <c r="Y505" s="55">
        <v>1</v>
      </c>
      <c r="Z505" s="52">
        <f t="shared" si="32"/>
        <v>181793</v>
      </c>
    </row>
    <row r="506" spans="1:26" x14ac:dyDescent="0.2">
      <c r="A506" s="3" t="s">
        <v>539</v>
      </c>
      <c r="B506" s="3"/>
      <c r="C506" s="3"/>
      <c r="D506" s="3"/>
      <c r="E506" s="3"/>
      <c r="F506" s="3"/>
      <c r="G506" s="79"/>
      <c r="H506" s="6"/>
      <c r="I506" s="49"/>
      <c r="J506" s="6"/>
      <c r="K506" s="7"/>
      <c r="L506" s="8"/>
      <c r="M506" s="8"/>
      <c r="N506" s="9"/>
      <c r="O506" s="8"/>
      <c r="P506" s="8"/>
      <c r="Q506" s="9"/>
      <c r="R506" s="10"/>
      <c r="S506" s="52"/>
      <c r="T506" s="52"/>
      <c r="U506" s="52"/>
      <c r="V506" s="52"/>
      <c r="W506" s="53"/>
      <c r="X506" s="54"/>
      <c r="Y506" s="55"/>
      <c r="Z506" s="52"/>
    </row>
    <row r="507" spans="1:26" x14ac:dyDescent="0.2">
      <c r="A507" s="13" t="s">
        <v>2</v>
      </c>
      <c r="B507" s="13"/>
      <c r="C507" s="13"/>
      <c r="D507" s="13"/>
      <c r="E507" s="14" t="s">
        <v>3</v>
      </c>
      <c r="F507" s="15"/>
      <c r="G507" s="15"/>
      <c r="H507" s="16"/>
      <c r="I507" s="49"/>
      <c r="J507" s="16"/>
      <c r="K507" s="17"/>
      <c r="L507" s="8"/>
      <c r="M507" s="8"/>
      <c r="N507" s="9"/>
      <c r="O507" s="8"/>
      <c r="P507" s="8"/>
      <c r="Q507" s="9"/>
      <c r="R507" s="10"/>
      <c r="S507" s="52"/>
      <c r="T507" s="52"/>
      <c r="U507" s="52"/>
      <c r="V507" s="52"/>
      <c r="W507" s="53"/>
      <c r="X507" s="54"/>
      <c r="Y507" s="55"/>
      <c r="Z507" s="52"/>
    </row>
    <row r="508" spans="1:26" ht="45" x14ac:dyDescent="0.2">
      <c r="A508" s="99" t="s">
        <v>185</v>
      </c>
      <c r="B508" s="99"/>
      <c r="C508" s="99"/>
      <c r="D508" s="99"/>
      <c r="E508" s="157" t="s">
        <v>186</v>
      </c>
      <c r="F508" s="81"/>
      <c r="G508" s="81"/>
      <c r="H508" s="82"/>
      <c r="I508" s="49"/>
      <c r="J508" s="82"/>
      <c r="K508" s="83"/>
      <c r="L508" s="8"/>
      <c r="M508" s="8"/>
      <c r="N508" s="9"/>
      <c r="O508" s="8"/>
      <c r="P508" s="8"/>
      <c r="Q508" s="9"/>
      <c r="R508" s="10"/>
      <c r="S508" s="52"/>
      <c r="T508" s="52"/>
      <c r="U508" s="52"/>
      <c r="V508" s="52"/>
      <c r="W508" s="53"/>
      <c r="X508" s="54"/>
      <c r="Y508" s="55"/>
      <c r="Z508" s="52"/>
    </row>
    <row r="509" spans="1:26" ht="22.5" x14ac:dyDescent="0.2">
      <c r="A509" s="33" t="s">
        <v>11</v>
      </c>
      <c r="B509" s="14" t="s">
        <v>12</v>
      </c>
      <c r="C509" s="59" t="s">
        <v>42</v>
      </c>
      <c r="D509" s="59"/>
      <c r="E509" s="34" t="s">
        <v>14</v>
      </c>
      <c r="F509" s="14" t="s">
        <v>15</v>
      </c>
      <c r="G509" s="14" t="s">
        <v>16</v>
      </c>
      <c r="H509" s="36"/>
      <c r="I509" s="49"/>
      <c r="J509" s="36"/>
      <c r="K509" s="60"/>
      <c r="L509" s="8"/>
      <c r="M509" s="8"/>
      <c r="N509" s="9"/>
      <c r="O509" s="8"/>
      <c r="P509" s="8"/>
      <c r="Q509" s="9"/>
      <c r="R509" s="10"/>
      <c r="S509" s="52"/>
      <c r="T509" s="52"/>
      <c r="U509" s="52"/>
      <c r="V509" s="52"/>
      <c r="W509" s="53"/>
      <c r="X509" s="54"/>
      <c r="Y509" s="55"/>
      <c r="Z509" s="52"/>
    </row>
    <row r="510" spans="1:26" ht="33.75" x14ac:dyDescent="0.2">
      <c r="A510" s="140">
        <v>1</v>
      </c>
      <c r="B510" s="140">
        <v>4815006</v>
      </c>
      <c r="C510" s="144" t="s">
        <v>540</v>
      </c>
      <c r="D510" s="160" t="s">
        <v>541</v>
      </c>
      <c r="E510" s="92" t="s">
        <v>52</v>
      </c>
      <c r="F510" s="44">
        <v>1</v>
      </c>
      <c r="G510" s="140">
        <v>42121600</v>
      </c>
      <c r="H510" s="141">
        <v>12580.36</v>
      </c>
      <c r="I510" s="49">
        <f t="shared" si="30"/>
        <v>12783</v>
      </c>
      <c r="J510" s="50">
        <v>16900</v>
      </c>
      <c r="K510" s="51">
        <v>0</v>
      </c>
      <c r="L510" s="8">
        <f>J510+K510</f>
        <v>16900</v>
      </c>
      <c r="M510" s="8">
        <v>13000</v>
      </c>
      <c r="N510" s="9">
        <v>0</v>
      </c>
      <c r="O510" s="8">
        <f>M510+N510</f>
        <v>13000</v>
      </c>
      <c r="P510" s="8">
        <v>15600</v>
      </c>
      <c r="Q510" s="9">
        <v>0</v>
      </c>
      <c r="R510" s="10">
        <f>P510+Q510</f>
        <v>15600</v>
      </c>
      <c r="S510" s="52">
        <f>ROUND(MIN(I510,L510,R510,O510),0)</f>
        <v>12783</v>
      </c>
      <c r="T510" s="52">
        <f>ROUND(AVERAGE(I510,L510,R510,O510),0)</f>
        <v>14571</v>
      </c>
      <c r="U510" s="52">
        <f>ROUND(GEOMEAN(I510,L510,R510,O510),0)</f>
        <v>14468</v>
      </c>
      <c r="V510" s="52">
        <f>ROUND(STDEVA(I510,L510,R510,O510),0)</f>
        <v>2012</v>
      </c>
      <c r="W510" s="53">
        <f t="shared" si="31"/>
        <v>0.11646392037600221</v>
      </c>
      <c r="X510" s="54" t="s">
        <v>31</v>
      </c>
      <c r="Y510" s="55">
        <v>1</v>
      </c>
      <c r="Z510" s="52">
        <f t="shared" si="32"/>
        <v>14468</v>
      </c>
    </row>
    <row r="511" spans="1:26" ht="33.75" x14ac:dyDescent="0.2">
      <c r="A511" s="140">
        <f>+A510+1</f>
        <v>2</v>
      </c>
      <c r="B511" s="140">
        <v>4815006</v>
      </c>
      <c r="C511" s="144" t="s">
        <v>542</v>
      </c>
      <c r="D511" s="160" t="s">
        <v>543</v>
      </c>
      <c r="E511" s="92" t="s">
        <v>52</v>
      </c>
      <c r="F511" s="44">
        <v>1</v>
      </c>
      <c r="G511" s="140">
        <v>42121600</v>
      </c>
      <c r="H511" s="141">
        <v>12580.36</v>
      </c>
      <c r="I511" s="49">
        <f t="shared" si="30"/>
        <v>12783</v>
      </c>
      <c r="J511" s="50">
        <v>16900</v>
      </c>
      <c r="K511" s="51">
        <v>0</v>
      </c>
      <c r="L511" s="8">
        <f>J511+K511</f>
        <v>16900</v>
      </c>
      <c r="M511" s="8">
        <v>13000</v>
      </c>
      <c r="N511" s="9">
        <v>0</v>
      </c>
      <c r="O511" s="8">
        <f>M511+N511</f>
        <v>13000</v>
      </c>
      <c r="P511" s="8">
        <v>15600</v>
      </c>
      <c r="Q511" s="9">
        <v>0</v>
      </c>
      <c r="R511" s="10">
        <f>P511+Q511</f>
        <v>15600</v>
      </c>
      <c r="S511" s="52">
        <f>ROUND(MIN(I511,L511,R511,O511),0)</f>
        <v>12783</v>
      </c>
      <c r="T511" s="52">
        <f>ROUND(AVERAGE(I511,L511,R511,O511),0)</f>
        <v>14571</v>
      </c>
      <c r="U511" s="52">
        <f>ROUND(GEOMEAN(I511,L511,R511,O511),0)</f>
        <v>14468</v>
      </c>
      <c r="V511" s="52">
        <f>ROUND(STDEVA(I511,L511,R511,O511),0)</f>
        <v>2012</v>
      </c>
      <c r="W511" s="53">
        <f t="shared" si="31"/>
        <v>0.11646392037600221</v>
      </c>
      <c r="X511" s="54" t="s">
        <v>31</v>
      </c>
      <c r="Y511" s="55">
        <v>1</v>
      </c>
      <c r="Z511" s="52">
        <f t="shared" si="32"/>
        <v>14468</v>
      </c>
    </row>
    <row r="512" spans="1:26" ht="45" x14ac:dyDescent="0.2">
      <c r="A512" s="140">
        <v>3</v>
      </c>
      <c r="B512" s="140">
        <v>4815003</v>
      </c>
      <c r="C512" s="144" t="s">
        <v>544</v>
      </c>
      <c r="D512" s="160" t="s">
        <v>545</v>
      </c>
      <c r="E512" s="92" t="s">
        <v>189</v>
      </c>
      <c r="F512" s="44">
        <v>1</v>
      </c>
      <c r="G512" s="140">
        <v>42121600</v>
      </c>
      <c r="H512" s="141">
        <v>3960</v>
      </c>
      <c r="I512" s="49">
        <f t="shared" si="30"/>
        <v>4024</v>
      </c>
      <c r="J512" s="50">
        <v>5720</v>
      </c>
      <c r="K512" s="51">
        <v>0</v>
      </c>
      <c r="L512" s="8">
        <f>J512+K512</f>
        <v>5720</v>
      </c>
      <c r="M512" s="8">
        <v>4400</v>
      </c>
      <c r="N512" s="9">
        <v>0</v>
      </c>
      <c r="O512" s="8">
        <f>M512+N512</f>
        <v>4400</v>
      </c>
      <c r="P512" s="8">
        <v>5280</v>
      </c>
      <c r="Q512" s="9">
        <v>0</v>
      </c>
      <c r="R512" s="10">
        <f>P512+Q512</f>
        <v>5280</v>
      </c>
      <c r="S512" s="52">
        <f>ROUND(MIN(I512,L512,R512,O512),0)</f>
        <v>4024</v>
      </c>
      <c r="T512" s="52">
        <f>ROUND(AVERAGE(I512,L512,R512,O512),0)</f>
        <v>4856</v>
      </c>
      <c r="U512" s="52">
        <f>ROUND(GEOMEAN(I512,L512,R512,O512),0)</f>
        <v>4809</v>
      </c>
      <c r="V512" s="52">
        <f>ROUND(STDEVA(I512,L512,R512,O512),0)</f>
        <v>780</v>
      </c>
      <c r="W512" s="53">
        <f t="shared" si="31"/>
        <v>0.16323559991682263</v>
      </c>
      <c r="X512" s="54" t="s">
        <v>31</v>
      </c>
      <c r="Y512" s="55">
        <v>1</v>
      </c>
      <c r="Z512" s="52">
        <f t="shared" si="32"/>
        <v>4809</v>
      </c>
    </row>
    <row r="513" spans="1:26" ht="45" x14ac:dyDescent="0.2">
      <c r="A513" s="140">
        <v>4</v>
      </c>
      <c r="B513" s="140">
        <v>4815003</v>
      </c>
      <c r="C513" s="144" t="s">
        <v>492</v>
      </c>
      <c r="D513" s="160" t="s">
        <v>546</v>
      </c>
      <c r="E513" s="92" t="s">
        <v>189</v>
      </c>
      <c r="F513" s="44">
        <v>1</v>
      </c>
      <c r="G513" s="140">
        <v>42121600</v>
      </c>
      <c r="H513" s="141">
        <v>3960</v>
      </c>
      <c r="I513" s="49">
        <f t="shared" si="30"/>
        <v>4024</v>
      </c>
      <c r="J513" s="50">
        <v>5720</v>
      </c>
      <c r="K513" s="51">
        <v>0</v>
      </c>
      <c r="L513" s="8">
        <f>J513+K513</f>
        <v>5720</v>
      </c>
      <c r="M513" s="8">
        <v>4400</v>
      </c>
      <c r="N513" s="9">
        <v>0</v>
      </c>
      <c r="O513" s="8">
        <f>M513+N513</f>
        <v>4400</v>
      </c>
      <c r="P513" s="8">
        <v>5280</v>
      </c>
      <c r="Q513" s="9">
        <v>0</v>
      </c>
      <c r="R513" s="10">
        <f>P513+Q513</f>
        <v>5280</v>
      </c>
      <c r="S513" s="52">
        <f>ROUND(MIN(I513,L513,R513,O513),0)</f>
        <v>4024</v>
      </c>
      <c r="T513" s="52">
        <f>ROUND(AVERAGE(I513,L513,R513,O513),0)</f>
        <v>4856</v>
      </c>
      <c r="U513" s="52">
        <f>ROUND(GEOMEAN(I513,L513,R513,O513),0)</f>
        <v>4809</v>
      </c>
      <c r="V513" s="52">
        <f>ROUND(STDEVA(I513,L513,R513,O513),0)</f>
        <v>780</v>
      </c>
      <c r="W513" s="53">
        <f t="shared" si="31"/>
        <v>0.16323559991682263</v>
      </c>
      <c r="X513" s="54" t="s">
        <v>31</v>
      </c>
      <c r="Y513" s="55">
        <v>1</v>
      </c>
      <c r="Z513" s="52">
        <f t="shared" si="32"/>
        <v>4809</v>
      </c>
    </row>
    <row r="514" spans="1:26" ht="67.5" x14ac:dyDescent="0.2">
      <c r="A514" s="140">
        <v>5</v>
      </c>
      <c r="B514" s="140">
        <v>4815005</v>
      </c>
      <c r="C514" s="144" t="s">
        <v>494</v>
      </c>
      <c r="D514" s="160" t="s">
        <v>495</v>
      </c>
      <c r="E514" s="92" t="s">
        <v>189</v>
      </c>
      <c r="F514" s="44">
        <v>1</v>
      </c>
      <c r="G514" s="140">
        <v>42121600</v>
      </c>
      <c r="H514" s="141">
        <v>847.41</v>
      </c>
      <c r="I514" s="49">
        <f t="shared" si="30"/>
        <v>861</v>
      </c>
      <c r="J514" s="50">
        <v>61100</v>
      </c>
      <c r="K514" s="51">
        <v>0</v>
      </c>
      <c r="L514" s="8">
        <f>J514+K514</f>
        <v>61100</v>
      </c>
      <c r="M514" s="8">
        <v>47000</v>
      </c>
      <c r="N514" s="9">
        <v>0</v>
      </c>
      <c r="O514" s="8">
        <f>M514+N514</f>
        <v>47000</v>
      </c>
      <c r="P514" s="8">
        <v>56400</v>
      </c>
      <c r="Q514" s="9">
        <v>0</v>
      </c>
      <c r="R514" s="10">
        <f>P514+Q514</f>
        <v>56400</v>
      </c>
      <c r="S514" s="52">
        <f>ROUND(MIN(I514,L514,R514,O514),0)</f>
        <v>861</v>
      </c>
      <c r="T514" s="52">
        <f>ROUND(AVERAGE(I514,L514,R514,O514),0)</f>
        <v>41340</v>
      </c>
      <c r="U514" s="52">
        <f>ROUND(GEOMEAN(I514,L514,R514,O514),0)</f>
        <v>19324</v>
      </c>
      <c r="V514" s="52">
        <f>ROUND(STDEVA(I514,L514,R514,O514),0)</f>
        <v>27615</v>
      </c>
      <c r="W514" s="53">
        <f t="shared" si="31"/>
        <v>0.9554440074518733</v>
      </c>
      <c r="X514" s="54" t="s">
        <v>31</v>
      </c>
      <c r="Y514" s="55">
        <v>1</v>
      </c>
      <c r="Z514" s="52">
        <f t="shared" si="32"/>
        <v>19324</v>
      </c>
    </row>
    <row r="515" spans="1:26" ht="67.5" x14ac:dyDescent="0.2">
      <c r="A515" s="140">
        <v>6</v>
      </c>
      <c r="B515" s="140">
        <v>4815005</v>
      </c>
      <c r="C515" s="144" t="s">
        <v>547</v>
      </c>
      <c r="D515" s="160" t="s">
        <v>548</v>
      </c>
      <c r="E515" s="92" t="s">
        <v>189</v>
      </c>
      <c r="F515" s="44">
        <v>1</v>
      </c>
      <c r="G515" s="140">
        <v>42121600</v>
      </c>
      <c r="H515" s="141">
        <v>1101.8599999999999</v>
      </c>
      <c r="I515" s="49">
        <f t="shared" si="30"/>
        <v>1120</v>
      </c>
      <c r="J515" s="50">
        <v>53300</v>
      </c>
      <c r="K515" s="51">
        <v>0</v>
      </c>
      <c r="L515" s="8">
        <f>J515+K515</f>
        <v>53300</v>
      </c>
      <c r="M515" s="8">
        <v>41000</v>
      </c>
      <c r="N515" s="9">
        <v>0</v>
      </c>
      <c r="O515" s="8">
        <f>M515+N515</f>
        <v>41000</v>
      </c>
      <c r="P515" s="8">
        <v>49200</v>
      </c>
      <c r="Q515" s="9">
        <v>0</v>
      </c>
      <c r="R515" s="10">
        <f>P515+Q515</f>
        <v>49200</v>
      </c>
      <c r="S515" s="52">
        <f>ROUND(MIN(I515,L515,R515,O515),0)</f>
        <v>1120</v>
      </c>
      <c r="T515" s="52">
        <f>ROUND(AVERAGE(I515,L515,R515,O515),0)</f>
        <v>36155</v>
      </c>
      <c r="U515" s="52">
        <f>ROUND(GEOMEAN(I515,L515,R515,O515),0)</f>
        <v>18628</v>
      </c>
      <c r="V515" s="52">
        <f>ROUND(STDEVA(I515,L515,R515,O515),0)</f>
        <v>23910</v>
      </c>
      <c r="W515" s="53">
        <f>(U515-S515)/U515</f>
        <v>0.9398754563023406</v>
      </c>
      <c r="X515" s="54" t="s">
        <v>31</v>
      </c>
      <c r="Y515" s="55">
        <v>1</v>
      </c>
      <c r="Z515" s="52">
        <f t="shared" si="32"/>
        <v>18628</v>
      </c>
    </row>
    <row r="516" spans="1:26" ht="67.5" x14ac:dyDescent="0.2">
      <c r="A516" s="140">
        <v>7</v>
      </c>
      <c r="B516" s="140">
        <v>4815005</v>
      </c>
      <c r="C516" s="144" t="s">
        <v>496</v>
      </c>
      <c r="D516" s="160" t="s">
        <v>497</v>
      </c>
      <c r="E516" s="92" t="s">
        <v>189</v>
      </c>
      <c r="F516" s="44">
        <v>1</v>
      </c>
      <c r="G516" s="140">
        <v>42121600</v>
      </c>
      <c r="H516" s="141">
        <v>675.84</v>
      </c>
      <c r="I516" s="49">
        <f t="shared" si="30"/>
        <v>687</v>
      </c>
      <c r="J516" s="50">
        <v>58500</v>
      </c>
      <c r="K516" s="51">
        <v>0</v>
      </c>
      <c r="L516" s="8">
        <f>J516+K516</f>
        <v>58500</v>
      </c>
      <c r="M516" s="8">
        <v>45000</v>
      </c>
      <c r="N516" s="9">
        <v>0</v>
      </c>
      <c r="O516" s="8">
        <f>M516+N516</f>
        <v>45000</v>
      </c>
      <c r="P516" s="8">
        <v>54000</v>
      </c>
      <c r="Q516" s="9">
        <v>0</v>
      </c>
      <c r="R516" s="10">
        <f>P516+Q516</f>
        <v>54000</v>
      </c>
      <c r="S516" s="52">
        <f>ROUND(MIN(I516,L516,R516,O516),0)</f>
        <v>687</v>
      </c>
      <c r="T516" s="52">
        <f>ROUND(AVERAGE(I516,L516,R516,O516),0)</f>
        <v>39547</v>
      </c>
      <c r="U516" s="52">
        <f>ROUND(GEOMEAN(I516,L516,R516,O516),0)</f>
        <v>17678</v>
      </c>
      <c r="V516" s="52">
        <f>ROUND(STDEVA(I516,L516,R516,O516),0)</f>
        <v>26507</v>
      </c>
      <c r="W516" s="53">
        <f t="shared" si="31"/>
        <v>0.96113813779839352</v>
      </c>
      <c r="X516" s="54" t="s">
        <v>31</v>
      </c>
      <c r="Y516" s="55">
        <v>1</v>
      </c>
      <c r="Z516" s="52">
        <f t="shared" si="32"/>
        <v>17678</v>
      </c>
    </row>
    <row r="517" spans="1:26" ht="56.25" x14ac:dyDescent="0.2">
      <c r="A517" s="140">
        <v>8</v>
      </c>
      <c r="B517" s="140">
        <v>4815007</v>
      </c>
      <c r="C517" s="144" t="s">
        <v>498</v>
      </c>
      <c r="D517" s="162" t="s">
        <v>569</v>
      </c>
      <c r="E517" s="92" t="s">
        <v>189</v>
      </c>
      <c r="F517" s="44">
        <v>1</v>
      </c>
      <c r="G517" s="140">
        <v>42121600</v>
      </c>
      <c r="H517" s="141">
        <v>7362.03</v>
      </c>
      <c r="I517" s="49">
        <f t="shared" si="30"/>
        <v>7481</v>
      </c>
      <c r="J517" s="50">
        <v>7800</v>
      </c>
      <c r="K517" s="51">
        <v>0</v>
      </c>
      <c r="L517" s="8">
        <f>J517+K517</f>
        <v>7800</v>
      </c>
      <c r="M517" s="8">
        <v>6000</v>
      </c>
      <c r="N517" s="9">
        <v>0</v>
      </c>
      <c r="O517" s="8">
        <f>M517+N517</f>
        <v>6000</v>
      </c>
      <c r="P517" s="8">
        <v>7200</v>
      </c>
      <c r="Q517" s="9">
        <v>0</v>
      </c>
      <c r="R517" s="10">
        <f>P517+Q517</f>
        <v>7200</v>
      </c>
      <c r="S517" s="52">
        <f>ROUND(MIN(I517,L517,R517,O517),0)</f>
        <v>6000</v>
      </c>
      <c r="T517" s="52">
        <f>ROUND(AVERAGE(I517,L517,R517,O517),0)</f>
        <v>7120</v>
      </c>
      <c r="U517" s="52">
        <f>ROUND(GEOMEAN(I517,L517,R517,O517),0)</f>
        <v>7086</v>
      </c>
      <c r="V517" s="52">
        <f>ROUND(STDEVA(I517,L517,R517,O517),0)</f>
        <v>786</v>
      </c>
      <c r="W517" s="53">
        <f t="shared" si="31"/>
        <v>0.15325994919559696</v>
      </c>
      <c r="X517" s="54" t="s">
        <v>31</v>
      </c>
      <c r="Y517" s="55">
        <v>1</v>
      </c>
      <c r="Z517" s="52">
        <f t="shared" si="32"/>
        <v>7086</v>
      </c>
    </row>
    <row r="518" spans="1:26" ht="90" x14ac:dyDescent="0.2">
      <c r="A518" s="140">
        <v>9</v>
      </c>
      <c r="B518" s="84">
        <v>3626004</v>
      </c>
      <c r="C518" s="92" t="s">
        <v>208</v>
      </c>
      <c r="D518" s="162" t="s">
        <v>209</v>
      </c>
      <c r="E518" s="44" t="s">
        <v>189</v>
      </c>
      <c r="F518" s="44">
        <v>1</v>
      </c>
      <c r="G518" s="86">
        <v>42121600</v>
      </c>
      <c r="H518" s="87">
        <v>41233.5</v>
      </c>
      <c r="I518" s="49">
        <f t="shared" si="30"/>
        <v>41897</v>
      </c>
      <c r="J518" s="50">
        <v>85800</v>
      </c>
      <c r="K518" s="51">
        <v>0</v>
      </c>
      <c r="L518" s="8">
        <f>J518+K518</f>
        <v>85800</v>
      </c>
      <c r="M518" s="8">
        <v>66000</v>
      </c>
      <c r="N518" s="9">
        <v>0</v>
      </c>
      <c r="O518" s="8">
        <f>M518+N518</f>
        <v>66000</v>
      </c>
      <c r="P518" s="8">
        <v>79200</v>
      </c>
      <c r="Q518" s="9">
        <v>0</v>
      </c>
      <c r="R518" s="10">
        <f>P518+Q518</f>
        <v>79200</v>
      </c>
      <c r="S518" s="52">
        <f>ROUND(MIN(I518,L518,R518,O518),0)</f>
        <v>41897</v>
      </c>
      <c r="T518" s="52">
        <f>ROUND(AVERAGE(I518,L518,R518,O518),0)</f>
        <v>68224</v>
      </c>
      <c r="U518" s="52">
        <f>ROUND(GEOMEAN(I518,L518,R518,O518),0)</f>
        <v>65839</v>
      </c>
      <c r="V518" s="52">
        <f>ROUND(STDEVA(I518,L518,R518,O518),0)</f>
        <v>19386</v>
      </c>
      <c r="W518" s="53">
        <f t="shared" si="31"/>
        <v>0.36364464830875315</v>
      </c>
      <c r="X518" s="54" t="s">
        <v>31</v>
      </c>
      <c r="Y518" s="55">
        <v>1</v>
      </c>
      <c r="Z518" s="52">
        <f t="shared" si="32"/>
        <v>65839</v>
      </c>
    </row>
    <row r="519" spans="1:26" x14ac:dyDescent="0.2">
      <c r="A519" s="3" t="s">
        <v>549</v>
      </c>
      <c r="B519" s="3"/>
      <c r="C519" s="3"/>
      <c r="D519" s="3"/>
      <c r="E519" s="3"/>
      <c r="F519" s="3"/>
      <c r="G519" s="79"/>
      <c r="H519" s="6"/>
      <c r="I519" s="49"/>
      <c r="J519" s="6"/>
      <c r="K519" s="7"/>
      <c r="L519" s="8"/>
      <c r="M519" s="8"/>
      <c r="N519" s="9"/>
      <c r="O519" s="8"/>
      <c r="P519" s="8"/>
      <c r="Q519" s="9"/>
      <c r="R519" s="10"/>
      <c r="S519" s="52"/>
      <c r="T519" s="52"/>
      <c r="U519" s="52"/>
      <c r="V519" s="52"/>
      <c r="W519" s="53"/>
      <c r="X519" s="54"/>
      <c r="Y519" s="55"/>
      <c r="Z519" s="52"/>
    </row>
    <row r="520" spans="1:26" x14ac:dyDescent="0.2">
      <c r="A520" s="13" t="s">
        <v>2</v>
      </c>
      <c r="B520" s="13"/>
      <c r="C520" s="13"/>
      <c r="D520" s="13"/>
      <c r="E520" s="14" t="s">
        <v>3</v>
      </c>
      <c r="F520" s="15"/>
      <c r="G520" s="15"/>
      <c r="H520" s="16"/>
      <c r="I520" s="49"/>
      <c r="J520" s="16"/>
      <c r="K520" s="17"/>
      <c r="L520" s="8"/>
      <c r="M520" s="8"/>
      <c r="N520" s="9"/>
      <c r="O520" s="8"/>
      <c r="P520" s="8"/>
      <c r="Q520" s="9"/>
      <c r="R520" s="10"/>
      <c r="S520" s="52"/>
      <c r="T520" s="52"/>
      <c r="U520" s="52"/>
      <c r="V520" s="52"/>
      <c r="W520" s="53"/>
      <c r="X520" s="54"/>
      <c r="Y520" s="55"/>
      <c r="Z520" s="52"/>
    </row>
    <row r="521" spans="1:26" ht="22.5" x14ac:dyDescent="0.2">
      <c r="A521" s="99" t="s">
        <v>4</v>
      </c>
      <c r="B521" s="99"/>
      <c r="C521" s="99"/>
      <c r="D521" s="99"/>
      <c r="E521" s="153" t="s">
        <v>5</v>
      </c>
      <c r="F521" s="159"/>
      <c r="G521" s="159"/>
      <c r="H521" s="151"/>
      <c r="I521" s="49"/>
      <c r="J521" s="151"/>
      <c r="K521" s="152"/>
      <c r="L521" s="8"/>
      <c r="M521" s="8"/>
      <c r="N521" s="9"/>
      <c r="O521" s="8"/>
      <c r="P521" s="8"/>
      <c r="Q521" s="9"/>
      <c r="R521" s="10"/>
      <c r="S521" s="52"/>
      <c r="T521" s="52"/>
      <c r="U521" s="52"/>
      <c r="V521" s="52"/>
      <c r="W521" s="53"/>
      <c r="X521" s="54"/>
      <c r="Y521" s="31" t="s">
        <v>10</v>
      </c>
      <c r="Z521" s="32"/>
    </row>
    <row r="522" spans="1:26" ht="56.25" x14ac:dyDescent="0.2">
      <c r="A522" s="33" t="s">
        <v>11</v>
      </c>
      <c r="B522" s="34" t="s">
        <v>12</v>
      </c>
      <c r="C522" s="59" t="s">
        <v>42</v>
      </c>
      <c r="D522" s="59"/>
      <c r="E522" s="34" t="s">
        <v>14</v>
      </c>
      <c r="F522" s="14" t="s">
        <v>15</v>
      </c>
      <c r="G522" s="14" t="s">
        <v>16</v>
      </c>
      <c r="H522" s="36"/>
      <c r="I522" s="49"/>
      <c r="J522" s="36"/>
      <c r="K522" s="60"/>
      <c r="L522" s="8"/>
      <c r="M522" s="8"/>
      <c r="N522" s="9"/>
      <c r="O522" s="8"/>
      <c r="P522" s="8"/>
      <c r="Q522" s="9"/>
      <c r="R522" s="10"/>
      <c r="S522" s="52"/>
      <c r="T522" s="52"/>
      <c r="U522" s="52"/>
      <c r="V522" s="52"/>
      <c r="W522" s="53"/>
      <c r="X522" s="54"/>
      <c r="Y522" s="42" t="s">
        <v>26</v>
      </c>
      <c r="Z522" s="43" t="s">
        <v>27</v>
      </c>
    </row>
    <row r="523" spans="1:26" ht="78.75" x14ac:dyDescent="0.2">
      <c r="A523" s="92">
        <v>1</v>
      </c>
      <c r="B523" s="92">
        <v>2331101</v>
      </c>
      <c r="C523" s="137" t="s">
        <v>449</v>
      </c>
      <c r="D523" s="144" t="s">
        <v>550</v>
      </c>
      <c r="E523" s="92" t="s">
        <v>30</v>
      </c>
      <c r="F523" s="139">
        <v>1</v>
      </c>
      <c r="G523" s="140">
        <v>42121600</v>
      </c>
      <c r="H523" s="141">
        <v>178658.4</v>
      </c>
      <c r="I523" s="49">
        <f t="shared" ref="I523:I560" si="33">ROUND(((H523*1.61%)+H523),0)</f>
        <v>181535</v>
      </c>
      <c r="J523" s="146">
        <v>282418.5</v>
      </c>
      <c r="K523" s="147">
        <v>0</v>
      </c>
      <c r="L523" s="8">
        <f>J523+K523</f>
        <v>282418.5</v>
      </c>
      <c r="M523" s="8">
        <v>206900</v>
      </c>
      <c r="N523" s="8">
        <f>M523*5%</f>
        <v>10345</v>
      </c>
      <c r="O523" s="8">
        <f>M523+N523</f>
        <v>217245</v>
      </c>
      <c r="P523" s="163">
        <v>260694</v>
      </c>
      <c r="Q523" s="164">
        <v>0</v>
      </c>
      <c r="R523" s="165">
        <f>P523+Q523</f>
        <v>260694</v>
      </c>
      <c r="S523" s="52">
        <f>ROUND(MIN(I523,L523,R523,O523),0)</f>
        <v>181535</v>
      </c>
      <c r="T523" s="52">
        <f>ROUND(AVERAGE(I523,L523,R523,O523),0)</f>
        <v>235473</v>
      </c>
      <c r="U523" s="52">
        <f>ROUND(GEOMEAN(I523,L523,R523,O523),0)</f>
        <v>232131</v>
      </c>
      <c r="V523" s="52">
        <f>ROUND(STDEVA(I523,L523,R523,O523),0)</f>
        <v>45024</v>
      </c>
      <c r="W523" s="53">
        <f t="shared" ref="W523:W560" si="34">(U523-S523)/U523</f>
        <v>0.21796313288617203</v>
      </c>
      <c r="X523" s="54" t="s">
        <v>31</v>
      </c>
      <c r="Y523" s="55">
        <v>1</v>
      </c>
      <c r="Z523" s="52">
        <f t="shared" ref="Z523:Z560" si="35">+U523</f>
        <v>232131</v>
      </c>
    </row>
    <row r="524" spans="1:26" ht="67.5" x14ac:dyDescent="0.2">
      <c r="A524" s="92">
        <v>2</v>
      </c>
      <c r="B524" s="92">
        <v>2331101</v>
      </c>
      <c r="C524" s="137" t="s">
        <v>451</v>
      </c>
      <c r="D524" s="144" t="s">
        <v>551</v>
      </c>
      <c r="E524" s="92" t="s">
        <v>452</v>
      </c>
      <c r="F524" s="139">
        <v>1</v>
      </c>
      <c r="G524" s="140">
        <v>42121600</v>
      </c>
      <c r="H524" s="141">
        <v>7692.3</v>
      </c>
      <c r="I524" s="49">
        <f t="shared" si="33"/>
        <v>7816</v>
      </c>
      <c r="J524" s="146">
        <v>10988.25</v>
      </c>
      <c r="K524" s="147">
        <v>0</v>
      </c>
      <c r="L524" s="8">
        <f>J524+K524</f>
        <v>10988.25</v>
      </c>
      <c r="M524" s="8">
        <v>8050</v>
      </c>
      <c r="N524" s="8">
        <f>M524*5%</f>
        <v>402.5</v>
      </c>
      <c r="O524" s="8">
        <f>M524+N524</f>
        <v>8452.5</v>
      </c>
      <c r="P524" s="163">
        <v>10143</v>
      </c>
      <c r="Q524" s="164">
        <v>0</v>
      </c>
      <c r="R524" s="165">
        <f>P524+Q524</f>
        <v>10143</v>
      </c>
      <c r="S524" s="52">
        <f>ROUND(MIN(I524,L524,R524,O524),0)</f>
        <v>7816</v>
      </c>
      <c r="T524" s="52">
        <f>ROUND(AVERAGE(I524,L524,R524,O524),0)</f>
        <v>9350</v>
      </c>
      <c r="U524" s="52">
        <f>ROUND(GEOMEAN(I524,L524,R524,O524),0)</f>
        <v>9263</v>
      </c>
      <c r="V524" s="52">
        <f>ROUND(STDEVA(I524,L524,R524,O524),0)</f>
        <v>1469</v>
      </c>
      <c r="W524" s="53">
        <f t="shared" si="34"/>
        <v>0.15621288999244307</v>
      </c>
      <c r="X524" s="54" t="s">
        <v>31</v>
      </c>
      <c r="Y524" s="55">
        <v>1</v>
      </c>
      <c r="Z524" s="52">
        <f t="shared" si="35"/>
        <v>9263</v>
      </c>
    </row>
    <row r="525" spans="1:26" x14ac:dyDescent="0.2">
      <c r="A525" s="166" t="s">
        <v>552</v>
      </c>
      <c r="B525" s="167"/>
      <c r="C525" s="167"/>
      <c r="D525" s="167"/>
      <c r="E525" s="167"/>
      <c r="F525" s="167"/>
      <c r="G525" s="168"/>
      <c r="H525" s="168"/>
      <c r="I525" s="49"/>
      <c r="J525" s="168"/>
      <c r="K525" s="169"/>
      <c r="L525" s="8"/>
      <c r="M525" s="8"/>
      <c r="N525" s="9"/>
      <c r="O525" s="8"/>
      <c r="P525" s="8"/>
      <c r="Q525" s="9"/>
      <c r="R525" s="10"/>
      <c r="S525" s="52"/>
      <c r="T525" s="52"/>
      <c r="U525" s="52"/>
      <c r="V525" s="52"/>
      <c r="W525" s="53"/>
      <c r="X525" s="54"/>
      <c r="Y525" s="55"/>
      <c r="Z525" s="52"/>
    </row>
    <row r="526" spans="1:26" x14ac:dyDescent="0.2">
      <c r="A526" s="13" t="s">
        <v>2</v>
      </c>
      <c r="B526" s="13"/>
      <c r="C526" s="13"/>
      <c r="D526" s="13"/>
      <c r="E526" s="14" t="s">
        <v>3</v>
      </c>
      <c r="F526" s="15"/>
      <c r="G526" s="15"/>
      <c r="H526" s="16"/>
      <c r="I526" s="49"/>
      <c r="J526" s="16"/>
      <c r="K526" s="17"/>
      <c r="L526" s="8"/>
      <c r="M526" s="8"/>
      <c r="N526" s="9"/>
      <c r="O526" s="8"/>
      <c r="P526" s="8"/>
      <c r="Q526" s="9"/>
      <c r="R526" s="10"/>
      <c r="S526" s="52"/>
      <c r="T526" s="52"/>
      <c r="U526" s="52"/>
      <c r="V526" s="52"/>
      <c r="W526" s="53"/>
      <c r="X526" s="54"/>
      <c r="Y526" s="55"/>
      <c r="Z526" s="52"/>
    </row>
    <row r="527" spans="1:26" ht="22.5" x14ac:dyDescent="0.2">
      <c r="A527" s="99" t="s">
        <v>40</v>
      </c>
      <c r="B527" s="99"/>
      <c r="C527" s="99"/>
      <c r="D527" s="99"/>
      <c r="E527" s="153" t="s">
        <v>41</v>
      </c>
      <c r="F527" s="154"/>
      <c r="G527" s="154"/>
      <c r="H527" s="151"/>
      <c r="I527" s="49"/>
      <c r="J527" s="151"/>
      <c r="K527" s="152"/>
      <c r="L527" s="8"/>
      <c r="M527" s="8"/>
      <c r="N527" s="9"/>
      <c r="O527" s="8"/>
      <c r="P527" s="8"/>
      <c r="Q527" s="9"/>
      <c r="R527" s="10"/>
      <c r="S527" s="52"/>
      <c r="T527" s="52"/>
      <c r="U527" s="52"/>
      <c r="V527" s="52"/>
      <c r="W527" s="53"/>
      <c r="X527" s="54"/>
      <c r="Y527" s="31" t="s">
        <v>10</v>
      </c>
      <c r="Z527" s="32"/>
    </row>
    <row r="528" spans="1:26" ht="56.25" x14ac:dyDescent="0.2">
      <c r="A528" s="33" t="s">
        <v>11</v>
      </c>
      <c r="B528" s="14" t="s">
        <v>12</v>
      </c>
      <c r="C528" s="34" t="s">
        <v>553</v>
      </c>
      <c r="D528" s="33" t="s">
        <v>42</v>
      </c>
      <c r="E528" s="34" t="s">
        <v>14</v>
      </c>
      <c r="F528" s="14" t="s">
        <v>15</v>
      </c>
      <c r="G528" s="14" t="s">
        <v>16</v>
      </c>
      <c r="H528" s="36"/>
      <c r="I528" s="49"/>
      <c r="J528" s="36"/>
      <c r="K528" s="60"/>
      <c r="L528" s="8"/>
      <c r="M528" s="8"/>
      <c r="N528" s="9"/>
      <c r="O528" s="8"/>
      <c r="P528" s="8"/>
      <c r="Q528" s="9"/>
      <c r="R528" s="10"/>
      <c r="S528" s="52"/>
      <c r="T528" s="52"/>
      <c r="U528" s="52"/>
      <c r="V528" s="52"/>
      <c r="W528" s="53"/>
      <c r="X528" s="54"/>
      <c r="Y528" s="42" t="s">
        <v>26</v>
      </c>
      <c r="Z528" s="43" t="s">
        <v>27</v>
      </c>
    </row>
    <row r="529" spans="1:26" ht="67.5" x14ac:dyDescent="0.2">
      <c r="A529" s="140">
        <v>1</v>
      </c>
      <c r="B529" s="140">
        <v>3526005</v>
      </c>
      <c r="C529" s="148" t="s">
        <v>458</v>
      </c>
      <c r="D529" s="160" t="s">
        <v>459</v>
      </c>
      <c r="E529" s="92" t="s">
        <v>52</v>
      </c>
      <c r="F529" s="63">
        <v>1</v>
      </c>
      <c r="G529" s="140">
        <v>42121600</v>
      </c>
      <c r="H529" s="141">
        <v>83183.7</v>
      </c>
      <c r="I529" s="49">
        <f t="shared" si="33"/>
        <v>84523</v>
      </c>
      <c r="J529" s="50">
        <v>150800</v>
      </c>
      <c r="K529" s="51">
        <v>0</v>
      </c>
      <c r="L529" s="8">
        <f>J529+K529</f>
        <v>150800</v>
      </c>
      <c r="M529" s="8">
        <v>116000</v>
      </c>
      <c r="N529" s="9">
        <v>0</v>
      </c>
      <c r="O529" s="8">
        <f>M529+N529</f>
        <v>116000</v>
      </c>
      <c r="P529" s="8">
        <v>139200</v>
      </c>
      <c r="Q529" s="9">
        <v>0</v>
      </c>
      <c r="R529" s="10">
        <f>P529+Q529</f>
        <v>139200</v>
      </c>
      <c r="S529" s="52">
        <f>ROUND(MIN(I529,L529,R529,O529),0)</f>
        <v>84523</v>
      </c>
      <c r="T529" s="52">
        <f>ROUND(AVERAGE(I529,L529,R529,O529),0)</f>
        <v>122631</v>
      </c>
      <c r="U529" s="52">
        <f>ROUND(GEOMEAN(I529,L529,R529,O529),0)</f>
        <v>119776</v>
      </c>
      <c r="V529" s="52">
        <f>ROUND(STDEVA(I529,L529,R529,O529),0)</f>
        <v>29236</v>
      </c>
      <c r="W529" s="53">
        <f t="shared" si="34"/>
        <v>0.29432440555703981</v>
      </c>
      <c r="X529" s="54" t="s">
        <v>31</v>
      </c>
      <c r="Y529" s="55">
        <v>1</v>
      </c>
      <c r="Z529" s="52">
        <f t="shared" si="35"/>
        <v>119776</v>
      </c>
    </row>
    <row r="530" spans="1:26" ht="67.5" x14ac:dyDescent="0.2">
      <c r="A530" s="140">
        <v>2</v>
      </c>
      <c r="B530" s="140">
        <v>3526005</v>
      </c>
      <c r="C530" s="148" t="s">
        <v>460</v>
      </c>
      <c r="D530" s="160" t="s">
        <v>517</v>
      </c>
      <c r="E530" s="92" t="s">
        <v>462</v>
      </c>
      <c r="F530" s="63">
        <v>1</v>
      </c>
      <c r="G530" s="140">
        <v>42121600</v>
      </c>
      <c r="H530" s="141">
        <v>59508.85</v>
      </c>
      <c r="I530" s="49">
        <f t="shared" si="33"/>
        <v>60467</v>
      </c>
      <c r="J530" s="50">
        <v>78000</v>
      </c>
      <c r="K530" s="51">
        <v>0</v>
      </c>
      <c r="L530" s="8">
        <f>J530+K530</f>
        <v>78000</v>
      </c>
      <c r="M530" s="8">
        <v>60000</v>
      </c>
      <c r="N530" s="9">
        <v>0</v>
      </c>
      <c r="O530" s="8">
        <f>M530+N530</f>
        <v>60000</v>
      </c>
      <c r="P530" s="8">
        <v>72000</v>
      </c>
      <c r="Q530" s="9">
        <v>0</v>
      </c>
      <c r="R530" s="10">
        <f>P530+Q530</f>
        <v>72000</v>
      </c>
      <c r="S530" s="52">
        <f>ROUND(MIN(I530,L530,R530,O530),0)</f>
        <v>60000</v>
      </c>
      <c r="T530" s="52">
        <f>ROUND(AVERAGE(I530,L530,R530,O530),0)</f>
        <v>67617</v>
      </c>
      <c r="U530" s="52">
        <f>ROUND(GEOMEAN(I530,L530,R530,O530),0)</f>
        <v>67185</v>
      </c>
      <c r="V530" s="52">
        <f>ROUND(STDEVA(I530,L530,R530,O530),0)</f>
        <v>8872</v>
      </c>
      <c r="W530" s="53">
        <f t="shared" si="34"/>
        <v>0.10694351417727171</v>
      </c>
      <c r="X530" s="54" t="s">
        <v>31</v>
      </c>
      <c r="Y530" s="55">
        <v>1</v>
      </c>
      <c r="Z530" s="52">
        <f t="shared" si="35"/>
        <v>67185</v>
      </c>
    </row>
    <row r="531" spans="1:26" ht="56.25" x14ac:dyDescent="0.2">
      <c r="A531" s="140">
        <v>3</v>
      </c>
      <c r="B531" s="140">
        <v>3526005</v>
      </c>
      <c r="C531" s="144" t="s">
        <v>463</v>
      </c>
      <c r="D531" s="160" t="s">
        <v>464</v>
      </c>
      <c r="E531" s="140" t="s">
        <v>68</v>
      </c>
      <c r="F531" s="63">
        <v>1</v>
      </c>
      <c r="G531" s="140">
        <v>42121600</v>
      </c>
      <c r="H531" s="141">
        <v>6007.21</v>
      </c>
      <c r="I531" s="49">
        <f t="shared" si="33"/>
        <v>6104</v>
      </c>
      <c r="J531" s="50">
        <v>27300</v>
      </c>
      <c r="K531" s="51">
        <v>0</v>
      </c>
      <c r="L531" s="8">
        <f>J531+K531</f>
        <v>27300</v>
      </c>
      <c r="M531" s="8">
        <v>21000</v>
      </c>
      <c r="N531" s="9">
        <v>0</v>
      </c>
      <c r="O531" s="8">
        <f>M531+N531</f>
        <v>21000</v>
      </c>
      <c r="P531" s="8">
        <v>25200</v>
      </c>
      <c r="Q531" s="9">
        <v>0</v>
      </c>
      <c r="R531" s="10">
        <f>P531+Q531</f>
        <v>25200</v>
      </c>
      <c r="S531" s="52">
        <f>ROUND(MIN(I531,L531,R531,O531),0)</f>
        <v>6104</v>
      </c>
      <c r="T531" s="52">
        <f>ROUND(AVERAGE(I531,L531,R531,O531),0)</f>
        <v>19901</v>
      </c>
      <c r="U531" s="52">
        <f>ROUND(GEOMEAN(I531,L531,R531,O531),0)</f>
        <v>17233</v>
      </c>
      <c r="V531" s="52">
        <f>ROUND(STDEVA(I531,L531,R531,O531),0)</f>
        <v>9564</v>
      </c>
      <c r="W531" s="53">
        <f t="shared" si="34"/>
        <v>0.64579585678639817</v>
      </c>
      <c r="X531" s="54" t="s">
        <v>31</v>
      </c>
      <c r="Y531" s="55">
        <v>1</v>
      </c>
      <c r="Z531" s="52">
        <f t="shared" si="35"/>
        <v>17233</v>
      </c>
    </row>
    <row r="532" spans="1:26" ht="45" x14ac:dyDescent="0.2">
      <c r="A532" s="140">
        <v>4</v>
      </c>
      <c r="B532" s="140">
        <v>3526005</v>
      </c>
      <c r="C532" s="144" t="s">
        <v>518</v>
      </c>
      <c r="D532" s="160" t="s">
        <v>519</v>
      </c>
      <c r="E532" s="92" t="s">
        <v>45</v>
      </c>
      <c r="F532" s="63">
        <v>1</v>
      </c>
      <c r="G532" s="140">
        <v>42121600</v>
      </c>
      <c r="H532" s="141">
        <v>31680</v>
      </c>
      <c r="I532" s="49">
        <f t="shared" si="33"/>
        <v>32190</v>
      </c>
      <c r="J532" s="50">
        <v>45500</v>
      </c>
      <c r="K532" s="51">
        <v>0</v>
      </c>
      <c r="L532" s="8">
        <f>J532+K532</f>
        <v>45500</v>
      </c>
      <c r="M532" s="8">
        <v>35000</v>
      </c>
      <c r="N532" s="9">
        <v>0</v>
      </c>
      <c r="O532" s="8">
        <f>M532+N532</f>
        <v>35000</v>
      </c>
      <c r="P532" s="8">
        <v>42000</v>
      </c>
      <c r="Q532" s="9">
        <v>0</v>
      </c>
      <c r="R532" s="10">
        <f>P532+Q532</f>
        <v>42000</v>
      </c>
      <c r="S532" s="52">
        <f>ROUND(MIN(I532,L532,R532,O532),0)</f>
        <v>32190</v>
      </c>
      <c r="T532" s="52">
        <f>ROUND(AVERAGE(I532,L532,R532,O532),0)</f>
        <v>38673</v>
      </c>
      <c r="U532" s="52">
        <f>ROUND(GEOMEAN(I532,L532,R532,O532),0)</f>
        <v>38306</v>
      </c>
      <c r="V532" s="52">
        <f>ROUND(STDEVA(I532,L532,R532,O532),0)</f>
        <v>6143</v>
      </c>
      <c r="W532" s="53">
        <f t="shared" si="34"/>
        <v>0.15966167180076229</v>
      </c>
      <c r="X532" s="54" t="s">
        <v>31</v>
      </c>
      <c r="Y532" s="55">
        <v>1</v>
      </c>
      <c r="Z532" s="52">
        <f t="shared" si="35"/>
        <v>38306</v>
      </c>
    </row>
    <row r="533" spans="1:26" ht="78.75" x14ac:dyDescent="0.2">
      <c r="A533" s="140">
        <v>5</v>
      </c>
      <c r="B533" s="140">
        <v>3526005</v>
      </c>
      <c r="C533" s="144" t="s">
        <v>465</v>
      </c>
      <c r="D533" s="160" t="s">
        <v>466</v>
      </c>
      <c r="E533" s="92" t="s">
        <v>45</v>
      </c>
      <c r="F533" s="63">
        <v>1</v>
      </c>
      <c r="G533" s="140">
        <v>42121600</v>
      </c>
      <c r="H533" s="141">
        <v>60670.2</v>
      </c>
      <c r="I533" s="49">
        <f t="shared" si="33"/>
        <v>61647</v>
      </c>
      <c r="J533" s="50">
        <v>87100</v>
      </c>
      <c r="K533" s="51">
        <v>0</v>
      </c>
      <c r="L533" s="8">
        <f>J533+K533</f>
        <v>87100</v>
      </c>
      <c r="M533" s="8">
        <v>67000</v>
      </c>
      <c r="N533" s="9">
        <v>0</v>
      </c>
      <c r="O533" s="8">
        <f>M533+N533</f>
        <v>67000</v>
      </c>
      <c r="P533" s="8">
        <v>80400</v>
      </c>
      <c r="Q533" s="9">
        <v>0</v>
      </c>
      <c r="R533" s="10">
        <f>P533+Q533</f>
        <v>80400</v>
      </c>
      <c r="S533" s="52">
        <f>ROUND(MIN(I533,L533,R533,O533),0)</f>
        <v>61647</v>
      </c>
      <c r="T533" s="52">
        <f>ROUND(AVERAGE(I533,L533,R533,O533),0)</f>
        <v>74037</v>
      </c>
      <c r="U533" s="52">
        <f>ROUND(GEOMEAN(I533,L533,R533,O533),0)</f>
        <v>73336</v>
      </c>
      <c r="V533" s="52">
        <f>ROUND(STDEVA(I533,L533,R533,O533),0)</f>
        <v>11750</v>
      </c>
      <c r="W533" s="53">
        <f t="shared" si="34"/>
        <v>0.15938965855787063</v>
      </c>
      <c r="X533" s="54" t="s">
        <v>31</v>
      </c>
      <c r="Y533" s="55">
        <v>1</v>
      </c>
      <c r="Z533" s="52">
        <f t="shared" si="35"/>
        <v>73336</v>
      </c>
    </row>
    <row r="534" spans="1:26" ht="45" x14ac:dyDescent="0.2">
      <c r="A534" s="140">
        <v>6</v>
      </c>
      <c r="B534" s="140">
        <v>3526005</v>
      </c>
      <c r="C534" s="144" t="s">
        <v>554</v>
      </c>
      <c r="D534" s="160" t="s">
        <v>555</v>
      </c>
      <c r="E534" s="92" t="s">
        <v>264</v>
      </c>
      <c r="F534" s="63">
        <v>1</v>
      </c>
      <c r="G534" s="140">
        <v>42121600</v>
      </c>
      <c r="H534" s="141">
        <v>117621.94</v>
      </c>
      <c r="I534" s="49">
        <f t="shared" si="33"/>
        <v>119516</v>
      </c>
      <c r="J534" s="50">
        <v>19500</v>
      </c>
      <c r="K534" s="51">
        <v>0</v>
      </c>
      <c r="L534" s="8">
        <f>J534+K534</f>
        <v>19500</v>
      </c>
      <c r="M534" s="8">
        <v>15000</v>
      </c>
      <c r="N534" s="9">
        <v>0</v>
      </c>
      <c r="O534" s="8">
        <f>M534+N534</f>
        <v>15000</v>
      </c>
      <c r="P534" s="8">
        <v>18000</v>
      </c>
      <c r="Q534" s="9">
        <v>0</v>
      </c>
      <c r="R534" s="10">
        <f>P534+Q534</f>
        <v>18000</v>
      </c>
      <c r="S534" s="52">
        <f>ROUND(MIN(I534,L534,R534,O534),0)</f>
        <v>15000</v>
      </c>
      <c r="T534" s="52">
        <f>ROUND(AVERAGE(I534,L534,R534,O534),0)</f>
        <v>43004</v>
      </c>
      <c r="U534" s="52">
        <f>ROUND(GEOMEAN(I534,L534,R534,O534),0)</f>
        <v>28165</v>
      </c>
      <c r="V534" s="52">
        <f>ROUND(STDEVA(I534,L534,R534,O534),0)</f>
        <v>51042</v>
      </c>
      <c r="W534" s="53">
        <f t="shared" si="34"/>
        <v>0.46742410793538081</v>
      </c>
      <c r="X534" s="54" t="s">
        <v>31</v>
      </c>
      <c r="Y534" s="55">
        <v>1</v>
      </c>
      <c r="Z534" s="52">
        <f t="shared" si="35"/>
        <v>28165</v>
      </c>
    </row>
    <row r="535" spans="1:26" ht="112.5" x14ac:dyDescent="0.2">
      <c r="A535" s="140">
        <v>7</v>
      </c>
      <c r="B535" s="140">
        <v>3526005</v>
      </c>
      <c r="C535" s="148" t="s">
        <v>520</v>
      </c>
      <c r="D535" s="160" t="s">
        <v>521</v>
      </c>
      <c r="E535" s="92" t="s">
        <v>45</v>
      </c>
      <c r="F535" s="63">
        <v>1</v>
      </c>
      <c r="G535" s="140">
        <v>42121600</v>
      </c>
      <c r="H535" s="141">
        <v>29219.61</v>
      </c>
      <c r="I535" s="49">
        <f t="shared" si="33"/>
        <v>29690</v>
      </c>
      <c r="J535" s="50">
        <v>52000</v>
      </c>
      <c r="K535" s="51">
        <v>0</v>
      </c>
      <c r="L535" s="8">
        <f>J535+K535</f>
        <v>52000</v>
      </c>
      <c r="M535" s="8">
        <v>40000</v>
      </c>
      <c r="N535" s="9">
        <v>0</v>
      </c>
      <c r="O535" s="8">
        <f>M535+N535</f>
        <v>40000</v>
      </c>
      <c r="P535" s="8">
        <v>48000</v>
      </c>
      <c r="Q535" s="9">
        <v>0</v>
      </c>
      <c r="R535" s="10">
        <f>P535+Q535</f>
        <v>48000</v>
      </c>
      <c r="S535" s="52">
        <f>ROUND(MIN(I535,L535,R535,O535),0)</f>
        <v>29690</v>
      </c>
      <c r="T535" s="52">
        <f>ROUND(AVERAGE(I535,L535,R535,O535),0)</f>
        <v>42423</v>
      </c>
      <c r="U535" s="52">
        <f>ROUND(GEOMEAN(I535,L535,R535,O535),0)</f>
        <v>41493</v>
      </c>
      <c r="V535" s="52">
        <f>ROUND(STDEVA(I535,L535,R535,O535),0)</f>
        <v>9846</v>
      </c>
      <c r="W535" s="53">
        <f t="shared" si="34"/>
        <v>0.28445761935748198</v>
      </c>
      <c r="X535" s="54" t="s">
        <v>31</v>
      </c>
      <c r="Y535" s="55">
        <v>1</v>
      </c>
      <c r="Z535" s="52">
        <f t="shared" si="35"/>
        <v>41493</v>
      </c>
    </row>
    <row r="536" spans="1:26" ht="67.5" x14ac:dyDescent="0.2">
      <c r="A536" s="140">
        <v>8</v>
      </c>
      <c r="B536" s="140">
        <v>3526005</v>
      </c>
      <c r="C536" s="148" t="s">
        <v>522</v>
      </c>
      <c r="D536" s="160" t="s">
        <v>523</v>
      </c>
      <c r="E536" s="92" t="s">
        <v>58</v>
      </c>
      <c r="F536" s="63">
        <v>1</v>
      </c>
      <c r="G536" s="140">
        <v>42121600</v>
      </c>
      <c r="H536" s="141">
        <v>38072.94</v>
      </c>
      <c r="I536" s="49">
        <f t="shared" si="33"/>
        <v>38686</v>
      </c>
      <c r="J536" s="50">
        <v>52000</v>
      </c>
      <c r="K536" s="51">
        <v>0</v>
      </c>
      <c r="L536" s="8">
        <f>J536+K536</f>
        <v>52000</v>
      </c>
      <c r="M536" s="8">
        <v>40000</v>
      </c>
      <c r="N536" s="9">
        <v>0</v>
      </c>
      <c r="O536" s="8">
        <f>M536+N536</f>
        <v>40000</v>
      </c>
      <c r="P536" s="8">
        <v>48000</v>
      </c>
      <c r="Q536" s="9">
        <v>0</v>
      </c>
      <c r="R536" s="10">
        <f>P536+Q536</f>
        <v>48000</v>
      </c>
      <c r="S536" s="52">
        <f>ROUND(MIN(I536,L536,R536,O536),0)</f>
        <v>38686</v>
      </c>
      <c r="T536" s="52">
        <f>ROUND(AVERAGE(I536,L536,R536,O536),0)</f>
        <v>44672</v>
      </c>
      <c r="U536" s="52">
        <f>ROUND(GEOMEAN(I536,L536,R536,O536),0)</f>
        <v>44332</v>
      </c>
      <c r="V536" s="52">
        <f>ROUND(STDEVA(I536,L536,R536,O536),0)</f>
        <v>6388</v>
      </c>
      <c r="W536" s="53">
        <f t="shared" si="34"/>
        <v>0.12735721375078951</v>
      </c>
      <c r="X536" s="54" t="s">
        <v>31</v>
      </c>
      <c r="Y536" s="55">
        <v>1</v>
      </c>
      <c r="Z536" s="52">
        <f t="shared" si="35"/>
        <v>44332</v>
      </c>
    </row>
    <row r="537" spans="1:26" ht="123.75" x14ac:dyDescent="0.2">
      <c r="A537" s="140">
        <v>9</v>
      </c>
      <c r="B537" s="140">
        <v>3526008</v>
      </c>
      <c r="C537" s="144" t="s">
        <v>537</v>
      </c>
      <c r="D537" s="160" t="s">
        <v>538</v>
      </c>
      <c r="E537" s="92" t="s">
        <v>189</v>
      </c>
      <c r="F537" s="63">
        <v>1</v>
      </c>
      <c r="G537" s="140">
        <v>42121600</v>
      </c>
      <c r="H537" s="141">
        <v>46890.5</v>
      </c>
      <c r="I537" s="49">
        <f t="shared" si="33"/>
        <v>47645</v>
      </c>
      <c r="J537" s="50">
        <v>84500</v>
      </c>
      <c r="K537" s="51">
        <v>0</v>
      </c>
      <c r="L537" s="8">
        <f>J537+K537</f>
        <v>84500</v>
      </c>
      <c r="M537" s="8">
        <v>65000</v>
      </c>
      <c r="N537" s="9">
        <v>0</v>
      </c>
      <c r="O537" s="8">
        <f>M537+N537</f>
        <v>65000</v>
      </c>
      <c r="P537" s="8">
        <v>78000</v>
      </c>
      <c r="Q537" s="9">
        <v>0</v>
      </c>
      <c r="R537" s="10">
        <f>P537+Q537</f>
        <v>78000</v>
      </c>
      <c r="S537" s="52">
        <f>ROUND(MIN(I537,L537,R537,O537),0)</f>
        <v>47645</v>
      </c>
      <c r="T537" s="52">
        <f>ROUND(AVERAGE(I537,L537,R537,O537),0)</f>
        <v>68786</v>
      </c>
      <c r="U537" s="52">
        <f>ROUND(GEOMEAN(I537,L537,R537,O537),0)</f>
        <v>67216</v>
      </c>
      <c r="V537" s="52">
        <f>ROUND(STDEVA(I537,L537,R537,O537),0)</f>
        <v>16259</v>
      </c>
      <c r="W537" s="53">
        <f t="shared" si="34"/>
        <v>0.29116579385860508</v>
      </c>
      <c r="X537" s="54" t="s">
        <v>31</v>
      </c>
      <c r="Y537" s="55">
        <v>1</v>
      </c>
      <c r="Z537" s="52">
        <f t="shared" si="35"/>
        <v>67216</v>
      </c>
    </row>
    <row r="538" spans="1:26" ht="33.75" x14ac:dyDescent="0.2">
      <c r="A538" s="140">
        <v>10</v>
      </c>
      <c r="B538" s="140">
        <v>3526005</v>
      </c>
      <c r="C538" s="148" t="s">
        <v>556</v>
      </c>
      <c r="D538" s="160" t="s">
        <v>557</v>
      </c>
      <c r="E538" s="92" t="s">
        <v>45</v>
      </c>
      <c r="F538" s="63">
        <v>1</v>
      </c>
      <c r="G538" s="140">
        <v>42121600</v>
      </c>
      <c r="H538" s="141">
        <v>46018.13</v>
      </c>
      <c r="I538" s="49">
        <f t="shared" si="33"/>
        <v>46759</v>
      </c>
      <c r="J538" s="50">
        <v>71500</v>
      </c>
      <c r="K538" s="51">
        <v>0</v>
      </c>
      <c r="L538" s="8">
        <f>J538+K538</f>
        <v>71500</v>
      </c>
      <c r="M538" s="8">
        <v>55000</v>
      </c>
      <c r="N538" s="9">
        <v>0</v>
      </c>
      <c r="O538" s="8">
        <f>M538+N538</f>
        <v>55000</v>
      </c>
      <c r="P538" s="8">
        <v>66000</v>
      </c>
      <c r="Q538" s="9">
        <v>0</v>
      </c>
      <c r="R538" s="10">
        <f>P538+Q538</f>
        <v>66000</v>
      </c>
      <c r="S538" s="52">
        <f>ROUND(MIN(I538,L538,R538,O538),0)</f>
        <v>46759</v>
      </c>
      <c r="T538" s="52">
        <f>ROUND(AVERAGE(I538,L538,R538,O538),0)</f>
        <v>59815</v>
      </c>
      <c r="U538" s="52">
        <f>ROUND(GEOMEAN(I538,L538,R538,O538),0)</f>
        <v>59023</v>
      </c>
      <c r="V538" s="52">
        <f>ROUND(STDEVA(I538,L538,R538,O538),0)</f>
        <v>11082</v>
      </c>
      <c r="W538" s="53">
        <f t="shared" si="34"/>
        <v>0.20778340646866475</v>
      </c>
      <c r="X538" s="54" t="s">
        <v>31</v>
      </c>
      <c r="Y538" s="55">
        <v>1</v>
      </c>
      <c r="Z538" s="52">
        <f t="shared" si="35"/>
        <v>59023</v>
      </c>
    </row>
    <row r="539" spans="1:26" ht="45" x14ac:dyDescent="0.2">
      <c r="A539" s="140">
        <v>11</v>
      </c>
      <c r="B539" s="63">
        <v>3526201</v>
      </c>
      <c r="C539" s="144" t="s">
        <v>558</v>
      </c>
      <c r="D539" s="160" t="s">
        <v>559</v>
      </c>
      <c r="E539" s="92" t="s">
        <v>52</v>
      </c>
      <c r="F539" s="63">
        <v>1</v>
      </c>
      <c r="G539" s="140">
        <v>42121600</v>
      </c>
      <c r="H539" s="141">
        <v>36030.97</v>
      </c>
      <c r="I539" s="49">
        <f t="shared" si="33"/>
        <v>36611</v>
      </c>
      <c r="J539" s="50">
        <v>85800</v>
      </c>
      <c r="K539" s="51">
        <v>0</v>
      </c>
      <c r="L539" s="8">
        <f>J539+K539</f>
        <v>85800</v>
      </c>
      <c r="M539" s="8">
        <v>66000</v>
      </c>
      <c r="N539" s="9">
        <v>0</v>
      </c>
      <c r="O539" s="8">
        <f>M539+N539</f>
        <v>66000</v>
      </c>
      <c r="P539" s="8">
        <v>79200</v>
      </c>
      <c r="Q539" s="9">
        <v>0</v>
      </c>
      <c r="R539" s="10">
        <f>P539+Q539</f>
        <v>79200</v>
      </c>
      <c r="S539" s="52">
        <f>ROUND(MIN(I539,L539,R539,O539),0)</f>
        <v>36611</v>
      </c>
      <c r="T539" s="52">
        <f>ROUND(AVERAGE(I539,L539,R539,O539),0)</f>
        <v>66903</v>
      </c>
      <c r="U539" s="52">
        <f>ROUND(GEOMEAN(I539,L539,R539,O539),0)</f>
        <v>63656</v>
      </c>
      <c r="V539" s="52">
        <f>ROUND(STDEVA(I539,L539,R539,O539),0)</f>
        <v>21808</v>
      </c>
      <c r="W539" s="53">
        <f t="shared" si="34"/>
        <v>0.4248617569435717</v>
      </c>
      <c r="X539" s="54" t="s">
        <v>31</v>
      </c>
      <c r="Y539" s="55">
        <v>1</v>
      </c>
      <c r="Z539" s="52">
        <f t="shared" si="35"/>
        <v>63656</v>
      </c>
    </row>
    <row r="540" spans="1:26" ht="33.75" x14ac:dyDescent="0.2">
      <c r="A540" s="140">
        <v>12</v>
      </c>
      <c r="B540" s="63">
        <v>3526201</v>
      </c>
      <c r="C540" s="148" t="s">
        <v>472</v>
      </c>
      <c r="D540" s="160" t="s">
        <v>473</v>
      </c>
      <c r="E540" s="140" t="s">
        <v>474</v>
      </c>
      <c r="F540" s="63">
        <v>1</v>
      </c>
      <c r="G540" s="140">
        <v>42121600</v>
      </c>
      <c r="H540" s="141">
        <v>13210.45</v>
      </c>
      <c r="I540" s="49">
        <f t="shared" si="33"/>
        <v>13423</v>
      </c>
      <c r="J540" s="50">
        <v>19500</v>
      </c>
      <c r="K540" s="51">
        <v>0</v>
      </c>
      <c r="L540" s="8">
        <f>J540+K540</f>
        <v>19500</v>
      </c>
      <c r="M540" s="8">
        <v>15000</v>
      </c>
      <c r="N540" s="9">
        <v>0</v>
      </c>
      <c r="O540" s="8">
        <f>M540+N540</f>
        <v>15000</v>
      </c>
      <c r="P540" s="8">
        <v>18000</v>
      </c>
      <c r="Q540" s="9">
        <v>0</v>
      </c>
      <c r="R540" s="10">
        <f>P540+Q540</f>
        <v>18000</v>
      </c>
      <c r="S540" s="52">
        <f>ROUND(MIN(I540,L540,R540,O540),0)</f>
        <v>13423</v>
      </c>
      <c r="T540" s="52">
        <f>ROUND(AVERAGE(I540,L540,R540,O540),0)</f>
        <v>16481</v>
      </c>
      <c r="U540" s="52">
        <f>ROUND(GEOMEAN(I540,L540,R540,O540),0)</f>
        <v>16305</v>
      </c>
      <c r="V540" s="52">
        <f>ROUND(STDEVA(I540,L540,R540,O540),0)</f>
        <v>2767</v>
      </c>
      <c r="W540" s="53">
        <f t="shared" si="34"/>
        <v>0.17675559644280894</v>
      </c>
      <c r="X540" s="54" t="s">
        <v>31</v>
      </c>
      <c r="Y540" s="55">
        <v>1</v>
      </c>
      <c r="Z540" s="52">
        <f t="shared" si="35"/>
        <v>16305</v>
      </c>
    </row>
    <row r="541" spans="1:26" ht="45" x14ac:dyDescent="0.2">
      <c r="A541" s="140">
        <v>13</v>
      </c>
      <c r="B541" s="63">
        <v>3526201</v>
      </c>
      <c r="C541" s="144" t="s">
        <v>475</v>
      </c>
      <c r="D541" s="160" t="s">
        <v>476</v>
      </c>
      <c r="E541" s="92" t="s">
        <v>474</v>
      </c>
      <c r="F541" s="63">
        <v>1</v>
      </c>
      <c r="G541" s="140">
        <v>42121600</v>
      </c>
      <c r="H541" s="141">
        <v>17820</v>
      </c>
      <c r="I541" s="49">
        <f t="shared" si="33"/>
        <v>18107</v>
      </c>
      <c r="J541" s="50">
        <v>24700</v>
      </c>
      <c r="K541" s="51">
        <v>0</v>
      </c>
      <c r="L541" s="8">
        <f>J541+K541</f>
        <v>24700</v>
      </c>
      <c r="M541" s="8">
        <v>19000</v>
      </c>
      <c r="N541" s="9">
        <v>0</v>
      </c>
      <c r="O541" s="8">
        <f>M541+N541</f>
        <v>19000</v>
      </c>
      <c r="P541" s="8">
        <v>22800</v>
      </c>
      <c r="Q541" s="9">
        <v>0</v>
      </c>
      <c r="R541" s="10">
        <f>P541+Q541</f>
        <v>22800</v>
      </c>
      <c r="S541" s="52">
        <f>ROUND(MIN(I541,L541,R541,O541),0)</f>
        <v>18107</v>
      </c>
      <c r="T541" s="52">
        <f>ROUND(AVERAGE(I541,L541,R541,O541),0)</f>
        <v>21152</v>
      </c>
      <c r="U541" s="52">
        <f>ROUND(GEOMEAN(I541,L541,R541,O541),0)</f>
        <v>20980</v>
      </c>
      <c r="V541" s="52">
        <f>ROUND(STDEVA(I541,L541,R541,O541),0)</f>
        <v>3120</v>
      </c>
      <c r="W541" s="53">
        <f t="shared" si="34"/>
        <v>0.13693994280266922</v>
      </c>
      <c r="X541" s="54" t="s">
        <v>31</v>
      </c>
      <c r="Y541" s="55">
        <v>1</v>
      </c>
      <c r="Z541" s="52">
        <f t="shared" si="35"/>
        <v>20980</v>
      </c>
    </row>
    <row r="542" spans="1:26" ht="33.75" x14ac:dyDescent="0.2">
      <c r="A542" s="140">
        <v>14</v>
      </c>
      <c r="B542" s="140">
        <v>3526005</v>
      </c>
      <c r="C542" s="92" t="s">
        <v>528</v>
      </c>
      <c r="D542" s="160" t="s">
        <v>529</v>
      </c>
      <c r="E542" s="92" t="s">
        <v>530</v>
      </c>
      <c r="F542" s="63">
        <v>1</v>
      </c>
      <c r="G542" s="140">
        <v>42121600</v>
      </c>
      <c r="H542" s="141">
        <v>15818.26</v>
      </c>
      <c r="I542" s="49">
        <f t="shared" si="33"/>
        <v>16073</v>
      </c>
      <c r="J542" s="50">
        <v>41600</v>
      </c>
      <c r="K542" s="51">
        <v>0</v>
      </c>
      <c r="L542" s="8">
        <f>J542+K542</f>
        <v>41600</v>
      </c>
      <c r="M542" s="8">
        <v>32000</v>
      </c>
      <c r="N542" s="9">
        <v>0</v>
      </c>
      <c r="O542" s="8">
        <f>M542+N542</f>
        <v>32000</v>
      </c>
      <c r="P542" s="8">
        <v>38400</v>
      </c>
      <c r="Q542" s="9">
        <v>0</v>
      </c>
      <c r="R542" s="10">
        <f>P542+Q542</f>
        <v>38400</v>
      </c>
      <c r="S542" s="52">
        <f>ROUND(MIN(I542,L542,R542,O542),0)</f>
        <v>16073</v>
      </c>
      <c r="T542" s="52">
        <f>ROUND(AVERAGE(I542,L542,R542,O542),0)</f>
        <v>32018</v>
      </c>
      <c r="U542" s="52">
        <f>ROUND(GEOMEAN(I542,L542,R542,O542),0)</f>
        <v>30107</v>
      </c>
      <c r="V542" s="52">
        <f>ROUND(STDEVA(I542,L542,R542,O542),0)</f>
        <v>11355</v>
      </c>
      <c r="W542" s="53">
        <f t="shared" si="34"/>
        <v>0.46613744311954031</v>
      </c>
      <c r="X542" s="54" t="s">
        <v>31</v>
      </c>
      <c r="Y542" s="55">
        <v>1</v>
      </c>
      <c r="Z542" s="52">
        <f t="shared" si="35"/>
        <v>30107</v>
      </c>
    </row>
    <row r="543" spans="1:26" ht="135" x14ac:dyDescent="0.2">
      <c r="A543" s="140">
        <v>15</v>
      </c>
      <c r="B543" s="140">
        <v>3526005</v>
      </c>
      <c r="C543" s="144" t="s">
        <v>531</v>
      </c>
      <c r="D543" s="160" t="s">
        <v>532</v>
      </c>
      <c r="E543" s="92" t="s">
        <v>189</v>
      </c>
      <c r="F543" s="63">
        <v>1</v>
      </c>
      <c r="G543" s="140">
        <v>42121600</v>
      </c>
      <c r="H543" s="141">
        <v>56860.77</v>
      </c>
      <c r="I543" s="49">
        <f t="shared" si="33"/>
        <v>57776</v>
      </c>
      <c r="J543" s="50">
        <v>76440</v>
      </c>
      <c r="K543" s="51">
        <v>0</v>
      </c>
      <c r="L543" s="8">
        <f>J543+K543</f>
        <v>76440</v>
      </c>
      <c r="M543" s="8">
        <v>56000</v>
      </c>
      <c r="N543" s="8">
        <f>M543*5%</f>
        <v>2800</v>
      </c>
      <c r="O543" s="8">
        <f>M543+N543</f>
        <v>58800</v>
      </c>
      <c r="P543" s="8">
        <v>70560</v>
      </c>
      <c r="Q543" s="9">
        <v>0</v>
      </c>
      <c r="R543" s="10">
        <f>P543+Q543</f>
        <v>70560</v>
      </c>
      <c r="S543" s="52">
        <f>ROUND(MIN(I543,L543,R543,O543),0)</f>
        <v>57776</v>
      </c>
      <c r="T543" s="52">
        <f>ROUND(AVERAGE(I543,L543,R543,O543),0)</f>
        <v>65894</v>
      </c>
      <c r="U543" s="52">
        <f>ROUND(GEOMEAN(I543,L543,R543,O543),0)</f>
        <v>65426</v>
      </c>
      <c r="V543" s="52">
        <f>ROUND(STDEVA(I543,L543,R543,O543),0)</f>
        <v>9114</v>
      </c>
      <c r="W543" s="53">
        <f t="shared" si="34"/>
        <v>0.1169259927246049</v>
      </c>
      <c r="X543" s="54" t="s">
        <v>31</v>
      </c>
      <c r="Y543" s="55">
        <v>1</v>
      </c>
      <c r="Z543" s="52">
        <f t="shared" si="35"/>
        <v>65426</v>
      </c>
    </row>
    <row r="544" spans="1:26" ht="67.5" x14ac:dyDescent="0.2">
      <c r="A544" s="140">
        <v>16</v>
      </c>
      <c r="B544" s="140">
        <v>3526005</v>
      </c>
      <c r="C544" s="144" t="s">
        <v>560</v>
      </c>
      <c r="D544" s="160" t="s">
        <v>561</v>
      </c>
      <c r="E544" s="92" t="s">
        <v>60</v>
      </c>
      <c r="F544" s="63">
        <v>1</v>
      </c>
      <c r="G544" s="140">
        <v>42121600</v>
      </c>
      <c r="H544" s="141">
        <v>67320</v>
      </c>
      <c r="I544" s="49">
        <f t="shared" si="33"/>
        <v>68404</v>
      </c>
      <c r="J544" s="50">
        <v>97240</v>
      </c>
      <c r="K544" s="51">
        <v>0</v>
      </c>
      <c r="L544" s="8">
        <f>J544+K544</f>
        <v>97240</v>
      </c>
      <c r="M544" s="8">
        <v>74800</v>
      </c>
      <c r="N544" s="9">
        <v>0</v>
      </c>
      <c r="O544" s="8">
        <f>M544+N544</f>
        <v>74800</v>
      </c>
      <c r="P544" s="8">
        <v>89760</v>
      </c>
      <c r="Q544" s="9">
        <v>0</v>
      </c>
      <c r="R544" s="10">
        <f>P544+Q544</f>
        <v>89760</v>
      </c>
      <c r="S544" s="52">
        <f>ROUND(MIN(I544,L544,R544,O544),0)</f>
        <v>68404</v>
      </c>
      <c r="T544" s="52">
        <f>ROUND(AVERAGE(I544,L544,R544,O544),0)</f>
        <v>82551</v>
      </c>
      <c r="U544" s="52">
        <f>ROUND(GEOMEAN(I544,L544,R544,O544),0)</f>
        <v>81748</v>
      </c>
      <c r="V544" s="52">
        <f>ROUND(STDEVA(I544,L544,R544,O544),0)</f>
        <v>13266</v>
      </c>
      <c r="W544" s="53">
        <f t="shared" si="34"/>
        <v>0.16323335127464891</v>
      </c>
      <c r="X544" s="54" t="s">
        <v>31</v>
      </c>
      <c r="Y544" s="55">
        <v>1</v>
      </c>
      <c r="Z544" s="52">
        <f t="shared" si="35"/>
        <v>81748</v>
      </c>
    </row>
    <row r="545" spans="1:26" ht="56.25" x14ac:dyDescent="0.2">
      <c r="A545" s="140">
        <v>17</v>
      </c>
      <c r="B545" s="63">
        <v>3526201</v>
      </c>
      <c r="C545" s="148" t="s">
        <v>482</v>
      </c>
      <c r="D545" s="160" t="s">
        <v>484</v>
      </c>
      <c r="E545" s="92" t="s">
        <v>45</v>
      </c>
      <c r="F545" s="63">
        <v>1</v>
      </c>
      <c r="G545" s="140">
        <v>42121600</v>
      </c>
      <c r="H545" s="141">
        <v>35640</v>
      </c>
      <c r="I545" s="49">
        <f t="shared" si="33"/>
        <v>36214</v>
      </c>
      <c r="J545" s="50">
        <v>50700</v>
      </c>
      <c r="K545" s="51">
        <v>0</v>
      </c>
      <c r="L545" s="8">
        <f>J545+K545</f>
        <v>50700</v>
      </c>
      <c r="M545" s="8">
        <v>39000</v>
      </c>
      <c r="N545" s="9">
        <v>0</v>
      </c>
      <c r="O545" s="8">
        <f>M545+N545</f>
        <v>39000</v>
      </c>
      <c r="P545" s="8">
        <v>46800</v>
      </c>
      <c r="Q545" s="9">
        <v>0</v>
      </c>
      <c r="R545" s="10">
        <f>P545+Q545</f>
        <v>46800</v>
      </c>
      <c r="S545" s="52">
        <f>ROUND(MIN(I545,L545,R545,O545),0)</f>
        <v>36214</v>
      </c>
      <c r="T545" s="52">
        <f>ROUND(AVERAGE(I545,L545,R545,O545),0)</f>
        <v>43179</v>
      </c>
      <c r="U545" s="52">
        <f>ROUND(GEOMEAN(I545,L545,R545,O545),0)</f>
        <v>42786</v>
      </c>
      <c r="V545" s="52">
        <f>ROUND(STDEVA(I545,L545,R545,O545),0)</f>
        <v>6724</v>
      </c>
      <c r="W545" s="53">
        <f t="shared" si="34"/>
        <v>0.1536016453980274</v>
      </c>
      <c r="X545" s="54" t="s">
        <v>31</v>
      </c>
      <c r="Y545" s="55">
        <v>1</v>
      </c>
      <c r="Z545" s="52">
        <f t="shared" si="35"/>
        <v>42786</v>
      </c>
    </row>
    <row r="546" spans="1:26" ht="101.25" x14ac:dyDescent="0.2">
      <c r="A546" s="140">
        <v>18</v>
      </c>
      <c r="B546" s="140">
        <v>3526005</v>
      </c>
      <c r="C546" s="148" t="s">
        <v>562</v>
      </c>
      <c r="D546" s="160" t="s">
        <v>563</v>
      </c>
      <c r="E546" s="92" t="s">
        <v>189</v>
      </c>
      <c r="F546" s="63">
        <v>1</v>
      </c>
      <c r="G546" s="140">
        <v>42121600</v>
      </c>
      <c r="H546" s="141">
        <v>12870</v>
      </c>
      <c r="I546" s="49">
        <f t="shared" si="33"/>
        <v>13077</v>
      </c>
      <c r="J546" s="50">
        <v>26000</v>
      </c>
      <c r="K546" s="51">
        <v>0</v>
      </c>
      <c r="L546" s="8">
        <f>J546+K546</f>
        <v>26000</v>
      </c>
      <c r="M546" s="8">
        <v>20000</v>
      </c>
      <c r="N546" s="9">
        <v>0</v>
      </c>
      <c r="O546" s="8">
        <f>M546+N546</f>
        <v>20000</v>
      </c>
      <c r="P546" s="8">
        <v>24000</v>
      </c>
      <c r="Q546" s="9">
        <v>0</v>
      </c>
      <c r="R546" s="10">
        <f>P546+Q546</f>
        <v>24000</v>
      </c>
      <c r="S546" s="52">
        <f>ROUND(MIN(I546,L546,R546,O546),0)</f>
        <v>13077</v>
      </c>
      <c r="T546" s="52">
        <f>ROUND(AVERAGE(I546,L546,R546,O546),0)</f>
        <v>20769</v>
      </c>
      <c r="U546" s="52">
        <f>ROUND(GEOMEAN(I546,L546,R546,O546),0)</f>
        <v>20099</v>
      </c>
      <c r="V546" s="52">
        <f>ROUND(STDEVA(I546,L546,R546,O546),0)</f>
        <v>5703</v>
      </c>
      <c r="W546" s="53">
        <f t="shared" si="34"/>
        <v>0.34937061545350517</v>
      </c>
      <c r="X546" s="54" t="s">
        <v>31</v>
      </c>
      <c r="Y546" s="55">
        <v>1</v>
      </c>
      <c r="Z546" s="52">
        <f t="shared" si="35"/>
        <v>20099</v>
      </c>
    </row>
    <row r="547" spans="1:26" ht="33.75" x14ac:dyDescent="0.2">
      <c r="A547" s="140">
        <v>19</v>
      </c>
      <c r="B547" s="140">
        <v>3526005</v>
      </c>
      <c r="C547" s="148" t="s">
        <v>485</v>
      </c>
      <c r="D547" s="160" t="s">
        <v>486</v>
      </c>
      <c r="E547" s="92" t="s">
        <v>189</v>
      </c>
      <c r="F547" s="63">
        <v>1</v>
      </c>
      <c r="G547" s="140">
        <v>42121600</v>
      </c>
      <c r="H547" s="141">
        <v>49500</v>
      </c>
      <c r="I547" s="49">
        <f t="shared" si="33"/>
        <v>50297</v>
      </c>
      <c r="J547" s="50">
        <v>70850</v>
      </c>
      <c r="K547" s="51">
        <v>0</v>
      </c>
      <c r="L547" s="8">
        <f>J547+K547</f>
        <v>70850</v>
      </c>
      <c r="M547" s="8">
        <v>54500</v>
      </c>
      <c r="N547" s="9">
        <v>0</v>
      </c>
      <c r="O547" s="8">
        <f>M547+N547</f>
        <v>54500</v>
      </c>
      <c r="P547" s="8">
        <v>65400</v>
      </c>
      <c r="Q547" s="9">
        <v>0</v>
      </c>
      <c r="R547" s="10">
        <f>P547+Q547</f>
        <v>65400</v>
      </c>
      <c r="S547" s="52">
        <f>ROUND(MIN(I547,L547,R547,O547),0)</f>
        <v>50297</v>
      </c>
      <c r="T547" s="52">
        <f>ROUND(AVERAGE(I547,L547,R547,O547),0)</f>
        <v>60262</v>
      </c>
      <c r="U547" s="52">
        <f>ROUND(GEOMEAN(I547,L547,R547,O547),0)</f>
        <v>59699</v>
      </c>
      <c r="V547" s="52">
        <f>ROUND(STDEVA(I547,L547,R547,O547),0)</f>
        <v>9505</v>
      </c>
      <c r="W547" s="53">
        <f t="shared" si="34"/>
        <v>0.15749007521064004</v>
      </c>
      <c r="X547" s="54" t="s">
        <v>31</v>
      </c>
      <c r="Y547" s="55">
        <v>1</v>
      </c>
      <c r="Z547" s="52">
        <f t="shared" si="35"/>
        <v>59699</v>
      </c>
    </row>
    <row r="548" spans="1:26" ht="33.75" x14ac:dyDescent="0.2">
      <c r="A548" s="140">
        <v>20</v>
      </c>
      <c r="B548" s="63">
        <v>3526201</v>
      </c>
      <c r="C548" s="144" t="s">
        <v>535</v>
      </c>
      <c r="D548" s="160" t="s">
        <v>536</v>
      </c>
      <c r="E548" s="92" t="s">
        <v>264</v>
      </c>
      <c r="F548" s="63">
        <v>1</v>
      </c>
      <c r="G548" s="140">
        <v>42121600</v>
      </c>
      <c r="H548" s="141">
        <v>150634.82999999999</v>
      </c>
      <c r="I548" s="49">
        <f t="shared" si="33"/>
        <v>153060</v>
      </c>
      <c r="J548" s="50">
        <v>215800</v>
      </c>
      <c r="K548" s="51">
        <v>0</v>
      </c>
      <c r="L548" s="8">
        <f>J548+K548</f>
        <v>215800</v>
      </c>
      <c r="M548" s="8">
        <v>166000</v>
      </c>
      <c r="N548" s="9">
        <v>0</v>
      </c>
      <c r="O548" s="8">
        <f>M548+N548</f>
        <v>166000</v>
      </c>
      <c r="P548" s="8">
        <v>199200</v>
      </c>
      <c r="Q548" s="9">
        <v>0</v>
      </c>
      <c r="R548" s="10">
        <f>P548+Q548</f>
        <v>199200</v>
      </c>
      <c r="S548" s="52">
        <f>ROUND(MIN(I548,L548,R548,O548),0)</f>
        <v>153060</v>
      </c>
      <c r="T548" s="52">
        <f>ROUND(AVERAGE(I548,L548,R548,O548),0)</f>
        <v>183515</v>
      </c>
      <c r="U548" s="52">
        <f>ROUND(GEOMEAN(I548,L548,R548,O548),0)</f>
        <v>181793</v>
      </c>
      <c r="V548" s="52">
        <f>ROUND(STDEVA(I548,L548,R548,O548),0)</f>
        <v>28998</v>
      </c>
      <c r="W548" s="53">
        <f t="shared" si="34"/>
        <v>0.15805339039456964</v>
      </c>
      <c r="X548" s="54" t="s">
        <v>31</v>
      </c>
      <c r="Y548" s="55">
        <v>1</v>
      </c>
      <c r="Z548" s="52">
        <f t="shared" si="35"/>
        <v>181793</v>
      </c>
    </row>
    <row r="549" spans="1:26" x14ac:dyDescent="0.2">
      <c r="A549" s="3" t="s">
        <v>564</v>
      </c>
      <c r="B549" s="3"/>
      <c r="C549" s="3"/>
      <c r="D549" s="3"/>
      <c r="E549" s="3"/>
      <c r="F549" s="3"/>
      <c r="G549" s="79"/>
      <c r="H549" s="6"/>
      <c r="I549" s="49"/>
      <c r="J549" s="6"/>
      <c r="K549" s="7"/>
      <c r="L549" s="8"/>
      <c r="M549" s="8"/>
      <c r="N549" s="9"/>
      <c r="O549" s="8"/>
      <c r="P549" s="8"/>
      <c r="Q549" s="9"/>
      <c r="R549" s="10"/>
      <c r="S549" s="52"/>
      <c r="T549" s="52"/>
      <c r="U549" s="52"/>
      <c r="V549" s="52"/>
      <c r="W549" s="53"/>
      <c r="X549" s="54"/>
      <c r="Y549" s="55"/>
      <c r="Z549" s="52"/>
    </row>
    <row r="550" spans="1:26" x14ac:dyDescent="0.2">
      <c r="A550" s="13" t="s">
        <v>2</v>
      </c>
      <c r="B550" s="13"/>
      <c r="C550" s="13"/>
      <c r="D550" s="13"/>
      <c r="E550" s="14" t="s">
        <v>3</v>
      </c>
      <c r="F550" s="15"/>
      <c r="G550" s="15"/>
      <c r="H550" s="16"/>
      <c r="I550" s="49"/>
      <c r="J550" s="16"/>
      <c r="K550" s="17"/>
      <c r="L550" s="8"/>
      <c r="M550" s="8"/>
      <c r="N550" s="9"/>
      <c r="O550" s="8"/>
      <c r="P550" s="8"/>
      <c r="Q550" s="9"/>
      <c r="R550" s="10"/>
      <c r="S550" s="52"/>
      <c r="T550" s="52"/>
      <c r="U550" s="52"/>
      <c r="V550" s="52"/>
      <c r="W550" s="53"/>
      <c r="X550" s="54"/>
      <c r="Y550" s="55"/>
      <c r="Z550" s="52"/>
    </row>
    <row r="551" spans="1:26" ht="45" x14ac:dyDescent="0.2">
      <c r="A551" s="99" t="s">
        <v>185</v>
      </c>
      <c r="B551" s="99"/>
      <c r="C551" s="99"/>
      <c r="D551" s="99"/>
      <c r="E551" s="157" t="s">
        <v>186</v>
      </c>
      <c r="F551" s="81"/>
      <c r="G551" s="81"/>
      <c r="H551" s="82"/>
      <c r="I551" s="49"/>
      <c r="J551" s="82"/>
      <c r="K551" s="83"/>
      <c r="L551" s="8"/>
      <c r="M551" s="8"/>
      <c r="N551" s="9"/>
      <c r="O551" s="8"/>
      <c r="P551" s="8"/>
      <c r="Q551" s="9"/>
      <c r="R551" s="10"/>
      <c r="S551" s="52"/>
      <c r="T551" s="52"/>
      <c r="U551" s="52"/>
      <c r="V551" s="52"/>
      <c r="W551" s="53"/>
      <c r="X551" s="54"/>
      <c r="Y551" s="31" t="s">
        <v>10</v>
      </c>
      <c r="Z551" s="32"/>
    </row>
    <row r="552" spans="1:26" ht="56.25" x14ac:dyDescent="0.2">
      <c r="A552" s="33" t="s">
        <v>11</v>
      </c>
      <c r="B552" s="14" t="s">
        <v>12</v>
      </c>
      <c r="C552" s="34" t="s">
        <v>553</v>
      </c>
      <c r="D552" s="33" t="s">
        <v>42</v>
      </c>
      <c r="E552" s="34" t="s">
        <v>14</v>
      </c>
      <c r="F552" s="14" t="s">
        <v>15</v>
      </c>
      <c r="G552" s="14" t="s">
        <v>16</v>
      </c>
      <c r="H552" s="36"/>
      <c r="I552" s="49"/>
      <c r="J552" s="36"/>
      <c r="K552" s="60"/>
      <c r="L552" s="8"/>
      <c r="M552" s="8"/>
      <c r="N552" s="9"/>
      <c r="O552" s="8"/>
      <c r="P552" s="8"/>
      <c r="Q552" s="9"/>
      <c r="R552" s="10"/>
      <c r="S552" s="52"/>
      <c r="T552" s="52"/>
      <c r="U552" s="52"/>
      <c r="V552" s="52"/>
      <c r="W552" s="53"/>
      <c r="X552" s="54"/>
      <c r="Y552" s="42" t="s">
        <v>26</v>
      </c>
      <c r="Z552" s="43" t="s">
        <v>27</v>
      </c>
    </row>
    <row r="553" spans="1:26" ht="33.75" x14ac:dyDescent="0.2">
      <c r="A553" s="140">
        <v>1</v>
      </c>
      <c r="B553" s="140">
        <v>4815006</v>
      </c>
      <c r="C553" s="144" t="s">
        <v>540</v>
      </c>
      <c r="D553" s="160" t="s">
        <v>541</v>
      </c>
      <c r="E553" s="92" t="s">
        <v>52</v>
      </c>
      <c r="F553" s="44">
        <v>1</v>
      </c>
      <c r="G553" s="140">
        <v>42121600</v>
      </c>
      <c r="H553" s="141">
        <v>12580.36</v>
      </c>
      <c r="I553" s="49">
        <f t="shared" si="33"/>
        <v>12783</v>
      </c>
      <c r="J553" s="50">
        <v>16900</v>
      </c>
      <c r="K553" s="51">
        <v>0</v>
      </c>
      <c r="L553" s="8">
        <f>J553+K553</f>
        <v>16900</v>
      </c>
      <c r="M553" s="8">
        <v>13000</v>
      </c>
      <c r="N553" s="9">
        <v>0</v>
      </c>
      <c r="O553" s="8">
        <f>M553+N553</f>
        <v>13000</v>
      </c>
      <c r="P553" s="8">
        <v>15600</v>
      </c>
      <c r="Q553" s="9">
        <v>0</v>
      </c>
      <c r="R553" s="10">
        <f>P553+Q553</f>
        <v>15600</v>
      </c>
      <c r="S553" s="52">
        <f>ROUND(MIN(I553,L553,R553,O553),0)</f>
        <v>12783</v>
      </c>
      <c r="T553" s="52">
        <f>ROUND(AVERAGE(I553,L553,R553,O553),0)</f>
        <v>14571</v>
      </c>
      <c r="U553" s="52">
        <f>ROUND(GEOMEAN(I553,L553,R553,O553),0)</f>
        <v>14468</v>
      </c>
      <c r="V553" s="52">
        <f>ROUND(STDEVA(I553,L553,R553,O553),0)</f>
        <v>2012</v>
      </c>
      <c r="W553" s="53">
        <f t="shared" si="34"/>
        <v>0.11646392037600221</v>
      </c>
      <c r="X553" s="54" t="s">
        <v>31</v>
      </c>
      <c r="Y553" s="55">
        <v>1</v>
      </c>
      <c r="Z553" s="52">
        <f t="shared" si="35"/>
        <v>14468</v>
      </c>
    </row>
    <row r="554" spans="1:26" ht="33.75" x14ac:dyDescent="0.2">
      <c r="A554" s="140">
        <f>+A553+1</f>
        <v>2</v>
      </c>
      <c r="B554" s="140">
        <v>4815006</v>
      </c>
      <c r="C554" s="144" t="s">
        <v>542</v>
      </c>
      <c r="D554" s="160" t="s">
        <v>543</v>
      </c>
      <c r="E554" s="92" t="s">
        <v>52</v>
      </c>
      <c r="F554" s="44">
        <v>1</v>
      </c>
      <c r="G554" s="140">
        <v>42121600</v>
      </c>
      <c r="H554" s="141">
        <v>12580.36</v>
      </c>
      <c r="I554" s="49">
        <f t="shared" si="33"/>
        <v>12783</v>
      </c>
      <c r="J554" s="50">
        <v>16900</v>
      </c>
      <c r="K554" s="51">
        <v>0</v>
      </c>
      <c r="L554" s="8">
        <f>J554+K554</f>
        <v>16900</v>
      </c>
      <c r="M554" s="8">
        <v>13000</v>
      </c>
      <c r="N554" s="9">
        <v>0</v>
      </c>
      <c r="O554" s="8">
        <f>M554+N554</f>
        <v>13000</v>
      </c>
      <c r="P554" s="8">
        <v>15600</v>
      </c>
      <c r="Q554" s="9">
        <v>0</v>
      </c>
      <c r="R554" s="10">
        <f>P554+Q554</f>
        <v>15600</v>
      </c>
      <c r="S554" s="52">
        <f>ROUND(MIN(I554,L554,R554,O554),0)</f>
        <v>12783</v>
      </c>
      <c r="T554" s="52">
        <f>ROUND(AVERAGE(I554,L554,R554,O554),0)</f>
        <v>14571</v>
      </c>
      <c r="U554" s="52">
        <f>ROUND(GEOMEAN(I554,L554,R554,O554),0)</f>
        <v>14468</v>
      </c>
      <c r="V554" s="52">
        <f>ROUND(STDEVA(I554,L554,R554,O554),0)</f>
        <v>2012</v>
      </c>
      <c r="W554" s="53">
        <f t="shared" si="34"/>
        <v>0.11646392037600221</v>
      </c>
      <c r="X554" s="54" t="s">
        <v>31</v>
      </c>
      <c r="Y554" s="55">
        <v>1</v>
      </c>
      <c r="Z554" s="52">
        <f t="shared" si="35"/>
        <v>14468</v>
      </c>
    </row>
    <row r="555" spans="1:26" ht="45" x14ac:dyDescent="0.2">
      <c r="A555" s="140">
        <v>3</v>
      </c>
      <c r="B555" s="140">
        <v>4815003</v>
      </c>
      <c r="C555" s="144" t="s">
        <v>544</v>
      </c>
      <c r="D555" s="160" t="s">
        <v>545</v>
      </c>
      <c r="E555" s="92" t="s">
        <v>189</v>
      </c>
      <c r="F555" s="44">
        <v>1</v>
      </c>
      <c r="G555" s="140">
        <v>42121600</v>
      </c>
      <c r="H555" s="141">
        <v>3960</v>
      </c>
      <c r="I555" s="49">
        <f t="shared" si="33"/>
        <v>4024</v>
      </c>
      <c r="J555" s="50">
        <v>5720</v>
      </c>
      <c r="K555" s="51">
        <v>0</v>
      </c>
      <c r="L555" s="8">
        <f>J555+K555</f>
        <v>5720</v>
      </c>
      <c r="M555" s="8">
        <v>4400</v>
      </c>
      <c r="N555" s="9">
        <v>0</v>
      </c>
      <c r="O555" s="8">
        <f>M555+N555</f>
        <v>4400</v>
      </c>
      <c r="P555" s="8">
        <v>5280</v>
      </c>
      <c r="Q555" s="9">
        <v>0</v>
      </c>
      <c r="R555" s="10">
        <f>P555+Q555</f>
        <v>5280</v>
      </c>
      <c r="S555" s="52">
        <f>ROUND(MIN(I555,L555,R555,O555),0)</f>
        <v>4024</v>
      </c>
      <c r="T555" s="52">
        <f>ROUND(AVERAGE(I555,L555,R555,O555),0)</f>
        <v>4856</v>
      </c>
      <c r="U555" s="52">
        <f>ROUND(GEOMEAN(I555,L555,R555,O555),0)</f>
        <v>4809</v>
      </c>
      <c r="V555" s="52">
        <f>ROUND(STDEVA(I555,L555,R555,O555),0)</f>
        <v>780</v>
      </c>
      <c r="W555" s="53">
        <f t="shared" si="34"/>
        <v>0.16323559991682263</v>
      </c>
      <c r="X555" s="54" t="s">
        <v>31</v>
      </c>
      <c r="Y555" s="55">
        <v>1</v>
      </c>
      <c r="Z555" s="52">
        <f t="shared" si="35"/>
        <v>4809</v>
      </c>
    </row>
    <row r="556" spans="1:26" ht="45" x14ac:dyDescent="0.2">
      <c r="A556" s="140">
        <v>4</v>
      </c>
      <c r="B556" s="140">
        <v>4815003</v>
      </c>
      <c r="C556" s="144" t="s">
        <v>492</v>
      </c>
      <c r="D556" s="160" t="s">
        <v>546</v>
      </c>
      <c r="E556" s="92" t="s">
        <v>189</v>
      </c>
      <c r="F556" s="44">
        <v>1</v>
      </c>
      <c r="G556" s="140">
        <v>42121600</v>
      </c>
      <c r="H556" s="141">
        <v>3960</v>
      </c>
      <c r="I556" s="49">
        <f t="shared" si="33"/>
        <v>4024</v>
      </c>
      <c r="J556" s="50">
        <v>5720</v>
      </c>
      <c r="K556" s="51">
        <v>0</v>
      </c>
      <c r="L556" s="8">
        <f>J556+K556</f>
        <v>5720</v>
      </c>
      <c r="M556" s="8">
        <v>4400</v>
      </c>
      <c r="N556" s="9">
        <v>0</v>
      </c>
      <c r="O556" s="8">
        <f>M556+N556</f>
        <v>4400</v>
      </c>
      <c r="P556" s="8">
        <v>5280</v>
      </c>
      <c r="Q556" s="9">
        <v>0</v>
      </c>
      <c r="R556" s="10">
        <f>P556+Q556</f>
        <v>5280</v>
      </c>
      <c r="S556" s="52">
        <f>ROUND(MIN(I556,L556,R556,O556),0)</f>
        <v>4024</v>
      </c>
      <c r="T556" s="52">
        <f>ROUND(AVERAGE(I556,L556,R556,O556),0)</f>
        <v>4856</v>
      </c>
      <c r="U556" s="52">
        <f>ROUND(GEOMEAN(I556,L556,R556,O556),0)</f>
        <v>4809</v>
      </c>
      <c r="V556" s="52">
        <f>ROUND(STDEVA(I556,L556,R556,O556),0)</f>
        <v>780</v>
      </c>
      <c r="W556" s="53">
        <f t="shared" si="34"/>
        <v>0.16323559991682263</v>
      </c>
      <c r="X556" s="54" t="s">
        <v>31</v>
      </c>
      <c r="Y556" s="55">
        <v>1</v>
      </c>
      <c r="Z556" s="52">
        <f t="shared" si="35"/>
        <v>4809</v>
      </c>
    </row>
    <row r="557" spans="1:26" ht="67.5" x14ac:dyDescent="0.2">
      <c r="A557" s="140">
        <v>5</v>
      </c>
      <c r="B557" s="140">
        <v>4815005</v>
      </c>
      <c r="C557" s="144" t="s">
        <v>494</v>
      </c>
      <c r="D557" s="160" t="s">
        <v>495</v>
      </c>
      <c r="E557" s="92" t="s">
        <v>189</v>
      </c>
      <c r="F557" s="44">
        <v>1</v>
      </c>
      <c r="G557" s="140">
        <v>42121600</v>
      </c>
      <c r="H557" s="141">
        <v>847.41</v>
      </c>
      <c r="I557" s="49">
        <f t="shared" si="33"/>
        <v>861</v>
      </c>
      <c r="J557" s="50">
        <v>61100</v>
      </c>
      <c r="K557" s="51">
        <v>0</v>
      </c>
      <c r="L557" s="8">
        <f>J557+K557</f>
        <v>61100</v>
      </c>
      <c r="M557" s="8">
        <v>47000</v>
      </c>
      <c r="N557" s="9">
        <v>0</v>
      </c>
      <c r="O557" s="8">
        <f>M557+N557</f>
        <v>47000</v>
      </c>
      <c r="P557" s="8">
        <v>56400</v>
      </c>
      <c r="Q557" s="9">
        <v>0</v>
      </c>
      <c r="R557" s="10">
        <f>P557+Q557</f>
        <v>56400</v>
      </c>
      <c r="S557" s="52">
        <f>ROUND(MIN(I557,L557,R557,O557),0)</f>
        <v>861</v>
      </c>
      <c r="T557" s="52">
        <f>ROUND(AVERAGE(I557,L557,R557,O557),0)</f>
        <v>41340</v>
      </c>
      <c r="U557" s="52">
        <f>ROUND(GEOMEAN(I557,L557,R557,O557),0)</f>
        <v>19324</v>
      </c>
      <c r="V557" s="52">
        <f>ROUND(STDEVA(I557,L557,R557,O557),0)</f>
        <v>27615</v>
      </c>
      <c r="W557" s="53">
        <f>(U557-S557)/U557</f>
        <v>0.9554440074518733</v>
      </c>
      <c r="X557" s="54" t="s">
        <v>31</v>
      </c>
      <c r="Y557" s="55">
        <v>1</v>
      </c>
      <c r="Z557" s="52">
        <f>+U557</f>
        <v>19324</v>
      </c>
    </row>
    <row r="558" spans="1:26" ht="67.5" x14ac:dyDescent="0.2">
      <c r="A558" s="140">
        <v>6</v>
      </c>
      <c r="B558" s="140">
        <v>4815005</v>
      </c>
      <c r="C558" s="144" t="s">
        <v>547</v>
      </c>
      <c r="D558" s="160" t="s">
        <v>548</v>
      </c>
      <c r="E558" s="92" t="s">
        <v>189</v>
      </c>
      <c r="F558" s="44">
        <v>1</v>
      </c>
      <c r="G558" s="140">
        <v>42121600</v>
      </c>
      <c r="H558" s="141">
        <v>1101.8599999999999</v>
      </c>
      <c r="I558" s="49">
        <f t="shared" si="33"/>
        <v>1120</v>
      </c>
      <c r="J558" s="50">
        <v>53300</v>
      </c>
      <c r="K558" s="51">
        <v>0</v>
      </c>
      <c r="L558" s="8">
        <f>J558+K558</f>
        <v>53300</v>
      </c>
      <c r="M558" s="8">
        <v>41000</v>
      </c>
      <c r="N558" s="9">
        <v>0</v>
      </c>
      <c r="O558" s="8">
        <f>M558+N558</f>
        <v>41000</v>
      </c>
      <c r="P558" s="8">
        <v>49200</v>
      </c>
      <c r="Q558" s="9">
        <v>0</v>
      </c>
      <c r="R558" s="10">
        <f>P558+Q558</f>
        <v>49200</v>
      </c>
      <c r="S558" s="52">
        <f>ROUND(MIN(I558,L558,R558,O558),0)</f>
        <v>1120</v>
      </c>
      <c r="T558" s="52">
        <f>ROUND(AVERAGE(I558,L558,R558,O558),0)</f>
        <v>36155</v>
      </c>
      <c r="U558" s="52">
        <f>ROUND(GEOMEAN(I558,L558,R558,O558),0)</f>
        <v>18628</v>
      </c>
      <c r="V558" s="52">
        <f>ROUND(STDEVA(I558,L558,R558,O558),0)</f>
        <v>23910</v>
      </c>
      <c r="W558" s="53">
        <f t="shared" si="34"/>
        <v>0.9398754563023406</v>
      </c>
      <c r="X558" s="54" t="s">
        <v>31</v>
      </c>
      <c r="Y558" s="55">
        <v>1</v>
      </c>
      <c r="Z558" s="52">
        <f t="shared" si="35"/>
        <v>18628</v>
      </c>
    </row>
    <row r="559" spans="1:26" ht="67.5" x14ac:dyDescent="0.2">
      <c r="A559" s="140">
        <v>7</v>
      </c>
      <c r="B559" s="140">
        <v>4815005</v>
      </c>
      <c r="C559" s="144" t="s">
        <v>496</v>
      </c>
      <c r="D559" s="160" t="s">
        <v>497</v>
      </c>
      <c r="E559" s="92" t="s">
        <v>189</v>
      </c>
      <c r="F559" s="44">
        <v>1</v>
      </c>
      <c r="G559" s="140">
        <v>42121600</v>
      </c>
      <c r="H559" s="141">
        <v>675.84</v>
      </c>
      <c r="I559" s="49">
        <f t="shared" si="33"/>
        <v>687</v>
      </c>
      <c r="J559" s="50">
        <v>58500</v>
      </c>
      <c r="K559" s="51">
        <v>0</v>
      </c>
      <c r="L559" s="8">
        <f>J559+K559</f>
        <v>58500</v>
      </c>
      <c r="M559" s="8">
        <v>45000</v>
      </c>
      <c r="N559" s="9">
        <v>0</v>
      </c>
      <c r="O559" s="8">
        <f>M559+N559</f>
        <v>45000</v>
      </c>
      <c r="P559" s="8">
        <v>54000</v>
      </c>
      <c r="Q559" s="9">
        <v>0</v>
      </c>
      <c r="R559" s="10">
        <f>P559+Q559</f>
        <v>54000</v>
      </c>
      <c r="S559" s="52">
        <f>ROUND(MIN(I559,L559,R559,O559),0)</f>
        <v>687</v>
      </c>
      <c r="T559" s="52">
        <f>ROUND(AVERAGE(I559,L559,R559,O559),0)</f>
        <v>39547</v>
      </c>
      <c r="U559" s="52">
        <f>ROUND(GEOMEAN(I559,L559,R559,O559),0)</f>
        <v>17678</v>
      </c>
      <c r="V559" s="52">
        <f>ROUND(STDEVA(I559,L559,R559,O559),0)</f>
        <v>26507</v>
      </c>
      <c r="W559" s="53">
        <f t="shared" si="34"/>
        <v>0.96113813779839352</v>
      </c>
      <c r="X559" s="54" t="s">
        <v>31</v>
      </c>
      <c r="Y559" s="55">
        <v>1</v>
      </c>
      <c r="Z559" s="52">
        <f t="shared" si="35"/>
        <v>17678</v>
      </c>
    </row>
    <row r="560" spans="1:26" ht="56.25" x14ac:dyDescent="0.2">
      <c r="A560" s="140">
        <v>8</v>
      </c>
      <c r="B560" s="140">
        <v>4815007</v>
      </c>
      <c r="C560" s="144" t="s">
        <v>498</v>
      </c>
      <c r="D560" s="160" t="s">
        <v>499</v>
      </c>
      <c r="E560" s="92" t="s">
        <v>189</v>
      </c>
      <c r="F560" s="44">
        <v>1</v>
      </c>
      <c r="G560" s="140">
        <v>42121600</v>
      </c>
      <c r="H560" s="141">
        <v>7362.03</v>
      </c>
      <c r="I560" s="49">
        <f t="shared" si="33"/>
        <v>7481</v>
      </c>
      <c r="J560" s="50">
        <v>7800</v>
      </c>
      <c r="K560" s="51">
        <v>0</v>
      </c>
      <c r="L560" s="8">
        <f>J560+K560</f>
        <v>7800</v>
      </c>
      <c r="M560" s="8">
        <v>6000</v>
      </c>
      <c r="N560" s="9">
        <v>0</v>
      </c>
      <c r="O560" s="8">
        <f>M560+N560</f>
        <v>6000</v>
      </c>
      <c r="P560" s="8">
        <v>7200</v>
      </c>
      <c r="Q560" s="9">
        <v>0</v>
      </c>
      <c r="R560" s="10">
        <f>P560+Q560</f>
        <v>7200</v>
      </c>
      <c r="S560" s="52">
        <f>ROUND(MIN(I560,L560,R560,O560),0)</f>
        <v>6000</v>
      </c>
      <c r="T560" s="52">
        <f>ROUND(AVERAGE(I560,L560,R560,O560),0)</f>
        <v>7120</v>
      </c>
      <c r="U560" s="52">
        <f>ROUND(GEOMEAN(I560,L560,R560,O560),0)</f>
        <v>7086</v>
      </c>
      <c r="V560" s="52">
        <f>ROUND(STDEVA(I560,L560,R560,O560),0)</f>
        <v>786</v>
      </c>
      <c r="W560" s="53">
        <f t="shared" si="34"/>
        <v>0.15325994919559696</v>
      </c>
      <c r="X560" s="54" t="s">
        <v>31</v>
      </c>
      <c r="Y560" s="55">
        <v>1</v>
      </c>
      <c r="Z560" s="52">
        <f t="shared" si="35"/>
        <v>7086</v>
      </c>
    </row>
  </sheetData>
  <sheetProtection password="CE3A" sheet="1" objects="1" scenarios="1"/>
  <mergeCells count="97">
    <mergeCell ref="Y467:Z467"/>
    <mergeCell ref="Y473:Z473"/>
    <mergeCell ref="Y521:Z521"/>
    <mergeCell ref="Y527:Z527"/>
    <mergeCell ref="Y551:Z551"/>
    <mergeCell ref="Y317:Z317"/>
    <mergeCell ref="Y336:Z336"/>
    <mergeCell ref="Y345:Z345"/>
    <mergeCell ref="Y356:Z356"/>
    <mergeCell ref="Y449:Z449"/>
    <mergeCell ref="Y5:Z5"/>
    <mergeCell ref="Y16:Z16"/>
    <mergeCell ref="Y109:Z109"/>
    <mergeCell ref="Y127:Z127"/>
    <mergeCell ref="Y311:Z311"/>
    <mergeCell ref="A525:F525"/>
    <mergeCell ref="A526:D526"/>
    <mergeCell ref="A519:F519"/>
    <mergeCell ref="A465:F465"/>
    <mergeCell ref="S5:X5"/>
    <mergeCell ref="A1:N1"/>
    <mergeCell ref="A3:G3"/>
    <mergeCell ref="A14:G14"/>
    <mergeCell ref="A125:F125"/>
    <mergeCell ref="A155:E155"/>
    <mergeCell ref="A174:E174"/>
    <mergeCell ref="A157:D157"/>
    <mergeCell ref="C158:D158"/>
    <mergeCell ref="A109:D109"/>
    <mergeCell ref="C110:D110"/>
    <mergeCell ref="A16:D16"/>
    <mergeCell ref="C17:D17"/>
    <mergeCell ref="A108:D108"/>
    <mergeCell ref="A5:D5"/>
    <mergeCell ref="A15:D15"/>
    <mergeCell ref="A4:D4"/>
    <mergeCell ref="C6:D6"/>
    <mergeCell ref="A551:D551"/>
    <mergeCell ref="A549:F549"/>
    <mergeCell ref="A520:D520"/>
    <mergeCell ref="A521:D521"/>
    <mergeCell ref="C522:D522"/>
    <mergeCell ref="A527:D527"/>
    <mergeCell ref="C346:D346"/>
    <mergeCell ref="A355:D355"/>
    <mergeCell ref="A356:D356"/>
    <mergeCell ref="A354:F354"/>
    <mergeCell ref="A550:D550"/>
    <mergeCell ref="C509:D509"/>
    <mergeCell ref="C474:D474"/>
    <mergeCell ref="C450:D450"/>
    <mergeCell ref="C357:D357"/>
    <mergeCell ref="A448:D448"/>
    <mergeCell ref="C468:D468"/>
    <mergeCell ref="A472:D472"/>
    <mergeCell ref="A473:D473"/>
    <mergeCell ref="A471:F471"/>
    <mergeCell ref="A466:D466"/>
    <mergeCell ref="A467:D467"/>
    <mergeCell ref="A507:D507"/>
    <mergeCell ref="A508:D508"/>
    <mergeCell ref="A506:F506"/>
    <mergeCell ref="A449:D449"/>
    <mergeCell ref="A447:F447"/>
    <mergeCell ref="A344:D344"/>
    <mergeCell ref="A345:D345"/>
    <mergeCell ref="A343:F343"/>
    <mergeCell ref="C337:D337"/>
    <mergeCell ref="C318:D318"/>
    <mergeCell ref="A335:D335"/>
    <mergeCell ref="E335:F335"/>
    <mergeCell ref="A336:D336"/>
    <mergeCell ref="E336:F336"/>
    <mergeCell ref="A334:F334"/>
    <mergeCell ref="A317:D317"/>
    <mergeCell ref="E317:F317"/>
    <mergeCell ref="A310:D310"/>
    <mergeCell ref="E310:F310"/>
    <mergeCell ref="A311:D311"/>
    <mergeCell ref="E311:F311"/>
    <mergeCell ref="C312:D312"/>
    <mergeCell ref="A316:D316"/>
    <mergeCell ref="E316:F316"/>
    <mergeCell ref="A315:F315"/>
    <mergeCell ref="A309:F309"/>
    <mergeCell ref="A266:D266"/>
    <mergeCell ref="C267:D267"/>
    <mergeCell ref="A176:D176"/>
    <mergeCell ref="C177:D177"/>
    <mergeCell ref="A265:D265"/>
    <mergeCell ref="A264:F264"/>
    <mergeCell ref="A308:F308"/>
    <mergeCell ref="A175:D175"/>
    <mergeCell ref="A127:D127"/>
    <mergeCell ref="C128:D128"/>
    <mergeCell ref="A156:D156"/>
    <mergeCell ref="A126:D126"/>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Hoja1</vt:lpstr>
      <vt:lpstr>Hoja2</vt:lpstr>
      <vt:lpstr>Hoja3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PAULA ANDREA PABA. BONILLA ARIAS</dc:creator>
  <cp:lastModifiedBy>PAULA ANDREA PABA. BONILLA ARIAS</cp:lastModifiedBy>
  <dcterms:created xsi:type="dcterms:W3CDTF">2021-09-11T15:57:34Z</dcterms:created>
  <dcterms:modified xsi:type="dcterms:W3CDTF">2021-09-13T13:57:35Z</dcterms:modified>
</cp:coreProperties>
</file>