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12"/>
  <workbookPr/>
  <mc:AlternateContent xmlns:mc="http://schemas.openxmlformats.org/markup-compatibility/2006">
    <mc:Choice Requires="x15">
      <x15ac:absPath xmlns:x15ac="http://schemas.microsoft.com/office/spreadsheetml/2010/11/ac" url="/Users/jorgesaavedra/Desktop/SEGURIDAD Y JUSTICIA/PROCESOS DE CONTRATACIÓN/Campaña movilizadora/DOCUMENTOS PUBLICADOS/EVALUACIÓN/"/>
    </mc:Choice>
  </mc:AlternateContent>
  <xr:revisionPtr revIDLastSave="0" documentId="13_ncr:1_{31E1D532-78D3-C440-BA57-4E765D11FBB8}" xr6:coauthVersionLast="47" xr6:coauthVersionMax="47" xr10:uidLastSave="{00000000-0000-0000-0000-000000000000}"/>
  <bookViews>
    <workbookView xWindow="0" yWindow="0" windowWidth="33600" windowHeight="21000" tabRatio="935" activeTab="1" xr2:uid="{00000000-000D-0000-FFFF-FFFF00000000}"/>
  </bookViews>
  <sheets>
    <sheet name="RESUMEN" sheetId="17" r:id="rId1"/>
    <sheet name="EXPERIENCIA" sheetId="1" r:id="rId2"/>
  </sheets>
  <definedNames>
    <definedName name="_xlnm.Print_Area" localSheetId="1">EXPERIENCIA!$A$1:$O$34</definedName>
    <definedName name="_xlnm.Print_Titles" localSheetId="1">EXPERIENCIA!$1:$13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2" i="1" l="1"/>
  <c r="M22" i="1" s="1"/>
  <c r="L21" i="1"/>
  <c r="M21" i="1" s="1"/>
  <c r="L19" i="1"/>
  <c r="M19" i="1" s="1"/>
  <c r="L18" i="1"/>
  <c r="M18" i="1" s="1"/>
  <c r="L17" i="1"/>
  <c r="M17" i="1" s="1"/>
  <c r="C6" i="1"/>
  <c r="M23" i="1" l="1"/>
  <c r="B3" i="1"/>
  <c r="B5" i="1" l="1"/>
  <c r="D14" i="1" l="1"/>
  <c r="J10" i="1"/>
  <c r="B9" i="17"/>
  <c r="M10" i="1" l="1"/>
</calcChain>
</file>

<file path=xl/sharedStrings.xml><?xml version="1.0" encoding="utf-8"?>
<sst xmlns="http://schemas.openxmlformats.org/spreadsheetml/2006/main" count="80" uniqueCount="64">
  <si>
    <t>FACTOR</t>
  </si>
  <si>
    <t>OBJETO</t>
  </si>
  <si>
    <t>No.</t>
  </si>
  <si>
    <t>OFERENTE</t>
  </si>
  <si>
    <t>REQUISITOS HABILITANTES DE EXPERIENCIA, CAPACIDAD DE ORGANIZACIÓN Y TÉCNICA, MÍNIMOS Y ADICIONALES Y PONDERACIÓN DE LAS PROPUESTAS ELEGIBLES</t>
  </si>
  <si>
    <t>PRESUPUESTO OFICIAL</t>
  </si>
  <si>
    <t>No.  CONTRATO</t>
  </si>
  <si>
    <t>EN SMMLV</t>
  </si>
  <si>
    <t>CONTRATO RUP</t>
  </si>
  <si>
    <t>SMMLV</t>
  </si>
  <si>
    <t>VLR APLICA SMMLV</t>
  </si>
  <si>
    <t>OBSERVACIONES:</t>
  </si>
  <si>
    <t>ALCALDÍA DE SANTIAGO DE CALI</t>
  </si>
  <si>
    <t>REQUISITOS</t>
  </si>
  <si>
    <t>P1</t>
  </si>
  <si>
    <t>VALOR</t>
  </si>
  <si>
    <t>VR CONTRATO EJECUTADO</t>
  </si>
  <si>
    <t>PARTICIPACIÓN</t>
  </si>
  <si>
    <t>% PART.</t>
  </si>
  <si>
    <t>VALOR EJECUTADO</t>
  </si>
  <si>
    <t>TOTAL SMMLV</t>
  </si>
  <si>
    <t>PROCESO</t>
  </si>
  <si>
    <t>ALCALDIA SANTIAGO DE CALI</t>
  </si>
  <si>
    <t>OFERENTES</t>
  </si>
  <si>
    <t>PROPONENTE QUE ACREDITA EXPERIENCIA</t>
  </si>
  <si>
    <t>SMMLV 2021</t>
  </si>
  <si>
    <t>SECOP II</t>
  </si>
  <si>
    <t>EXPERIENCIA ESPECIFICA</t>
  </si>
  <si>
    <t>INDIVIDUAL</t>
  </si>
  <si>
    <t>EXPERIENCIA</t>
  </si>
  <si>
    <t>SECRETARÍA DE SEGURIDAD Y JUSTICIA</t>
  </si>
  <si>
    <t>VALOR PROPUESTA</t>
  </si>
  <si>
    <t>Evaluador Técnico</t>
  </si>
  <si>
    <t>No: 4161.010.32.1.2127.2021</t>
  </si>
  <si>
    <t>PROCESO DE CONVOCATORIA PÚBLICA 
ENTIDADES SIN ANIMO DE LUCRO</t>
  </si>
  <si>
    <t>Aunar esfuerzos técnicos, administrativos y financieros con una entidad privada sin ánimo de lucro y de reconocida idoneidad para el desarrollo de la estrategia integral de prevención de la violencia intrafamiliar, sexual y de la estrategia de prevención de las violencias basadas en género y feminicidios, en el Distrito de Santiago de Cali.</t>
  </si>
  <si>
    <t>CONSORCIO PREVENCIÓN DE VIOLENCIA 2021</t>
  </si>
  <si>
    <t>Para el efecto, la ESAL debe anexar con su propuesta máximo (2) certificaciones y/o actas de liquidación y/o actas de terminación y/o actas finales acompañadas del respectivo contrato o convenio que cumplan con los siguientes requisitos:
Objeto del contrato o convenios: En el objeto de los contratos y/o convenios o alcance o actividades desarrollas contengan los siguientes:
a.	Desaprendizaje de la violencia 
b.	Prevención de violencia intrafamiliar o familiar</t>
  </si>
  <si>
    <t>Fundación para el Desarrollo Sostenible y la Participación Ciudadana (Consorcio Comuna 16-2017)</t>
  </si>
  <si>
    <t>4146.010.26. 1.354.22017</t>
  </si>
  <si>
    <t>Prestar los servicios de capacitación. Fortalecimiento de competencias labores y las capacidades empresariales para las personas afrodescendientes que residen en la comuna 16 del municipio de Santiago de Cali.</t>
  </si>
  <si>
    <t>Alcaldía de Santiago de Cali</t>
  </si>
  <si>
    <t>CONSORCIO</t>
  </si>
  <si>
    <t>Fundación para el Desarrollo Sostenible y la Participación Ciudadana</t>
  </si>
  <si>
    <t>10.11.03.90 5 de 2017</t>
  </si>
  <si>
    <t>Prevención, asistencia, atención y reparación integral dentro del proyecto de asistencia a las víctimas del conflicto armado en el municipio de Yumbo.</t>
  </si>
  <si>
    <t>Alcaldía de Yumbo</t>
  </si>
  <si>
    <t>4161.010.26 .1.639-2018</t>
  </si>
  <si>
    <t>Aunar esfuerzos en la implementación de estrategias para la inclusión social y productiva de jóvenes vulnerables en el Municipio de Santiago de Cali.</t>
  </si>
  <si>
    <t>EXPERIENCIA GENERAL
Para el efecto, la ESAL debe anexar con su propuesta tres (3) certificaciones y/o actas de liquidación y/o actas de terminación y/o actas finales acompañadas del respectivo contrato o convenio suscrito que cumplan con los siguientes requisitos:
a)	Objeto del contrato o convenio: El objeto de los contratos o convenios deben corresponder a cualquiera de las siguientes opciones:  
a.	Desarrollo de procesos de capacitación para el desarrollo de capacidades dirigida a comunidades vulnerables. 
b.	Prevención, atención y reparación de población vulnerable.
c.	Estrategias para la inclusión social de población vulnerable.
b)	Valor del contrato o convenios: La sumatoria del valor de los contratos o convenios debe ser igual o superior al 100% del valor del presupuesto estimado del presente proceso competitivo expresado en SMMLV. Los documentos soporte deben ser expedidas por el respectivo contratante, las cuales contendrán como mínimo la siguiente información</t>
  </si>
  <si>
    <t>4161.0.26.6 25</t>
  </si>
  <si>
    <t>Implementación de un programa de emprendimiento juvenil para el desaprendizaje de la violencia en Santiago de Cali.</t>
  </si>
  <si>
    <t>Fundación Social Humanismo en Acción</t>
  </si>
  <si>
    <t>Prevención y sensibilización de la violencia intrafamiliar de la COMUNA 14</t>
  </si>
  <si>
    <t>4161.0.26.3 09.2015</t>
  </si>
  <si>
    <t>CUMPLE</t>
  </si>
  <si>
    <t>20.1.3. Y 20.1.4.</t>
  </si>
  <si>
    <t>ENTIDAD CONTRATANTE+B:M</t>
  </si>
  <si>
    <t>Fortalecer los procesos de desarrollo socie-economico de las Mujeres campesinas del Corregimiento El Saladito en la zona rural de Santiago de Cali</t>
  </si>
  <si>
    <t>4146.0.26.312</t>
  </si>
  <si>
    <t>iNDIVIDUAL</t>
  </si>
  <si>
    <t>4146.0.26.570</t>
  </si>
  <si>
    <t>Fortalecimiento de la Justicia restaurativa en el Municipio de Santiago de Cali</t>
  </si>
  <si>
    <t>REPUTACIÓN
De esta manera, para verificar la reputación de la entidad privada sin ánimo de lucro, se verificará que la ESAL participante o en el caso de proponente plurales que por lo menos un integrante cuente con experiencia en mínimo dos contratos o convenios cuyos objetos contractuales correspondan a capacitación o fortalecimiento o prevención de justicia restaurativa y/o enfoque diferencial en desarrollo humano y derechos de las mujeres; uno de los contratos o convenios aportados debe evidenciar la operación en mínimo una de las comunas a intervenir con el presente proceso competitivo  y el otro la operación en alguno de los corregimientos del Distrito de Santiago de Cali.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</si>
</sst>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_-[$$-240A]* #,##0_-;\-[$$-240A]* #,##0_-;_-[$$-240A]* &quot;-&quot;_-;_-@_-"/>
    <numFmt numFmtId="165" formatCode="&quot;$&quot;\ #,##0"/>
    <numFmt numFmtId="166" formatCode="&quot;$&quot;#,##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b/>
      <sz val="16"/>
      <color theme="1"/>
      <name val="Arial"/>
      <family val="2"/>
    </font>
    <font>
      <sz val="12"/>
      <color theme="1"/>
      <name val="Arial"/>
      <family val="2"/>
    </font>
    <font>
      <b/>
      <u/>
      <sz val="14"/>
      <color theme="1"/>
      <name val="Arial"/>
      <family val="2"/>
    </font>
    <font>
      <u/>
      <sz val="11"/>
      <color theme="10"/>
      <name val="Calibri"/>
      <family val="2"/>
      <scheme val="minor"/>
    </font>
    <font>
      <sz val="14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u/>
      <sz val="12"/>
      <color theme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126">
    <xf numFmtId="0" fontId="0" fillId="0" borderId="0" xfId="0"/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164" fontId="2" fillId="2" borderId="0" xfId="0" applyNumberFormat="1" applyFont="1" applyFill="1" applyBorder="1" applyAlignment="1">
      <alignment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justify" vertical="center" wrapText="1"/>
    </xf>
    <xf numFmtId="0" fontId="2" fillId="2" borderId="0" xfId="0" applyFont="1" applyFill="1" applyAlignment="1">
      <alignment vertical="center" wrapText="1"/>
    </xf>
    <xf numFmtId="0" fontId="2" fillId="2" borderId="0" xfId="0" applyFont="1" applyFill="1" applyBorder="1" applyAlignment="1">
      <alignment horizontal="center" vertical="center" wrapText="1"/>
    </xf>
    <xf numFmtId="165" fontId="3" fillId="2" borderId="0" xfId="0" applyNumberFormat="1" applyFont="1" applyFill="1" applyAlignment="1">
      <alignment vertical="center"/>
    </xf>
    <xf numFmtId="0" fontId="3" fillId="2" borderId="0" xfId="0" applyNumberFormat="1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vertical="center"/>
    </xf>
    <xf numFmtId="0" fontId="14" fillId="0" borderId="1" xfId="0" applyFont="1" applyFill="1" applyBorder="1" applyAlignment="1">
      <alignment vertical="center"/>
    </xf>
    <xf numFmtId="0" fontId="12" fillId="0" borderId="4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166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vertical="center"/>
    </xf>
    <xf numFmtId="0" fontId="3" fillId="2" borderId="16" xfId="0" applyFont="1" applyFill="1" applyBorder="1" applyAlignment="1">
      <alignment vertical="center" wrapText="1"/>
    </xf>
    <xf numFmtId="2" fontId="12" fillId="0" borderId="0" xfId="0" applyNumberFormat="1" applyFont="1" applyFill="1" applyAlignment="1">
      <alignment vertical="center"/>
    </xf>
    <xf numFmtId="0" fontId="3" fillId="2" borderId="17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vertical="center" wrapText="1"/>
    </xf>
    <xf numFmtId="2" fontId="3" fillId="2" borderId="29" xfId="0" applyNumberFormat="1" applyFont="1" applyFill="1" applyBorder="1" applyAlignment="1">
      <alignment vertical="center" wrapText="1"/>
    </xf>
    <xf numFmtId="2" fontId="3" fillId="2" borderId="17" xfId="0" applyNumberFormat="1" applyFont="1" applyFill="1" applyBorder="1" applyAlignment="1">
      <alignment vertical="center" wrapText="1"/>
    </xf>
    <xf numFmtId="0" fontId="3" fillId="0" borderId="17" xfId="0" applyFont="1" applyFill="1" applyBorder="1" applyAlignment="1">
      <alignment vertical="center" wrapText="1"/>
    </xf>
    <xf numFmtId="9" fontId="3" fillId="0" borderId="17" xfId="1" applyFont="1" applyFill="1" applyBorder="1" applyAlignment="1">
      <alignment vertical="center" wrapText="1"/>
    </xf>
    <xf numFmtId="166" fontId="3" fillId="2" borderId="17" xfId="0" applyNumberFormat="1" applyFont="1" applyFill="1" applyBorder="1" applyAlignment="1">
      <alignment vertical="center" wrapText="1"/>
    </xf>
    <xf numFmtId="0" fontId="3" fillId="0" borderId="16" xfId="0" applyFont="1" applyFill="1" applyBorder="1" applyAlignment="1">
      <alignment vertical="center" wrapText="1"/>
    </xf>
    <xf numFmtId="166" fontId="3" fillId="2" borderId="16" xfId="0" applyNumberFormat="1" applyFont="1" applyFill="1" applyBorder="1" applyAlignment="1">
      <alignment vertical="center" wrapText="1"/>
    </xf>
    <xf numFmtId="2" fontId="3" fillId="2" borderId="16" xfId="0" applyNumberFormat="1" applyFont="1" applyFill="1" applyBorder="1" applyAlignment="1">
      <alignment vertical="center" wrapText="1"/>
    </xf>
    <xf numFmtId="2" fontId="3" fillId="2" borderId="34" xfId="0" applyNumberFormat="1" applyFont="1" applyFill="1" applyBorder="1" applyAlignment="1">
      <alignment vertical="center" wrapText="1"/>
    </xf>
    <xf numFmtId="2" fontId="3" fillId="2" borderId="21" xfId="0" applyNumberFormat="1" applyFont="1" applyFill="1" applyBorder="1" applyAlignment="1">
      <alignment vertical="center" wrapText="1"/>
    </xf>
    <xf numFmtId="0" fontId="3" fillId="2" borderId="35" xfId="0" applyFont="1" applyFill="1" applyBorder="1" applyAlignment="1">
      <alignment vertical="center" wrapText="1"/>
    </xf>
    <xf numFmtId="0" fontId="3" fillId="0" borderId="35" xfId="0" applyFont="1" applyFill="1" applyBorder="1" applyAlignment="1">
      <alignment vertical="center" wrapText="1"/>
    </xf>
    <xf numFmtId="9" fontId="3" fillId="0" borderId="35" xfId="1" applyFont="1" applyFill="1" applyBorder="1" applyAlignment="1">
      <alignment vertical="center" wrapText="1"/>
    </xf>
    <xf numFmtId="166" fontId="3" fillId="2" borderId="35" xfId="0" applyNumberFormat="1" applyFont="1" applyFill="1" applyBorder="1" applyAlignment="1">
      <alignment vertical="center" wrapText="1"/>
    </xf>
    <xf numFmtId="2" fontId="3" fillId="2" borderId="9" xfId="0" applyNumberFormat="1" applyFont="1" applyFill="1" applyBorder="1" applyAlignment="1">
      <alignment vertical="center" wrapText="1"/>
    </xf>
    <xf numFmtId="2" fontId="3" fillId="2" borderId="11" xfId="0" applyNumberFormat="1" applyFont="1" applyFill="1" applyBorder="1" applyAlignment="1">
      <alignment vertical="center" wrapText="1"/>
    </xf>
    <xf numFmtId="0" fontId="3" fillId="2" borderId="35" xfId="0" applyFont="1" applyFill="1" applyBorder="1" applyAlignment="1">
      <alignment horizontal="center" vertical="center" wrapText="1"/>
    </xf>
    <xf numFmtId="9" fontId="3" fillId="0" borderId="16" xfId="1" applyFont="1" applyFill="1" applyBorder="1" applyAlignment="1">
      <alignment vertical="center" wrapText="1"/>
    </xf>
    <xf numFmtId="2" fontId="3" fillId="2" borderId="36" xfId="0" applyNumberFormat="1" applyFont="1" applyFill="1" applyBorder="1" applyAlignment="1">
      <alignment vertical="center" wrapText="1"/>
    </xf>
    <xf numFmtId="2" fontId="3" fillId="2" borderId="35" xfId="0" applyNumberFormat="1" applyFont="1" applyFill="1" applyBorder="1" applyAlignment="1">
      <alignment vertical="center" wrapText="1"/>
    </xf>
    <xf numFmtId="2" fontId="3" fillId="2" borderId="37" xfId="0" applyNumberFormat="1" applyFont="1" applyFill="1" applyBorder="1" applyAlignment="1">
      <alignment vertical="center" wrapText="1"/>
    </xf>
    <xf numFmtId="0" fontId="11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5" fillId="0" borderId="1" xfId="2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166" fontId="12" fillId="0" borderId="1" xfId="0" applyNumberFormat="1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justify" vertical="center" wrapText="1"/>
    </xf>
    <xf numFmtId="0" fontId="4" fillId="2" borderId="7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4" fillId="2" borderId="28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9" fillId="2" borderId="3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left" vertical="center" wrapText="1"/>
    </xf>
    <xf numFmtId="0" fontId="4" fillId="2" borderId="23" xfId="0" applyFont="1" applyFill="1" applyBorder="1" applyAlignment="1">
      <alignment horizontal="left" vertical="center" wrapText="1"/>
    </xf>
    <xf numFmtId="0" fontId="7" fillId="2" borderId="12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4" fontId="6" fillId="2" borderId="32" xfId="0" applyNumberFormat="1" applyFont="1" applyFill="1" applyBorder="1" applyAlignment="1">
      <alignment horizontal="center" vertical="center"/>
    </xf>
    <xf numFmtId="4" fontId="6" fillId="2" borderId="21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top"/>
    </xf>
    <xf numFmtId="0" fontId="2" fillId="2" borderId="0" xfId="0" applyFont="1" applyFill="1" applyBorder="1" applyAlignment="1">
      <alignment horizontal="center" vertical="top"/>
    </xf>
    <xf numFmtId="0" fontId="3" fillId="2" borderId="7" xfId="0" applyFont="1" applyFill="1" applyBorder="1" applyAlignment="1">
      <alignment horizontal="justify" vertical="center" wrapText="1"/>
    </xf>
    <xf numFmtId="0" fontId="3" fillId="2" borderId="0" xfId="0" applyFont="1" applyFill="1" applyBorder="1" applyAlignment="1">
      <alignment horizontal="justify" vertical="center" wrapText="1"/>
    </xf>
    <xf numFmtId="0" fontId="3" fillId="2" borderId="8" xfId="0" applyFont="1" applyFill="1" applyBorder="1" applyAlignment="1">
      <alignment horizontal="justify" vertical="center" wrapText="1"/>
    </xf>
    <xf numFmtId="0" fontId="3" fillId="2" borderId="10" xfId="0" applyFont="1" applyFill="1" applyBorder="1" applyAlignment="1">
      <alignment horizontal="justify" vertical="center" wrapText="1"/>
    </xf>
    <xf numFmtId="0" fontId="8" fillId="2" borderId="30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8" fillId="2" borderId="0" xfId="0" applyFont="1" applyFill="1" applyAlignment="1">
      <alignment horizontal="justify" vertical="center" wrapText="1"/>
    </xf>
    <xf numFmtId="0" fontId="6" fillId="2" borderId="0" xfId="0" applyFont="1" applyFill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165" fontId="3" fillId="2" borderId="3" xfId="1" applyNumberFormat="1" applyFont="1" applyFill="1" applyBorder="1" applyAlignment="1">
      <alignment horizontal="center" vertical="center"/>
    </xf>
    <xf numFmtId="165" fontId="3" fillId="2" borderId="4" xfId="1" applyNumberFormat="1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9" fontId="3" fillId="0" borderId="17" xfId="1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9" fontId="3" fillId="0" borderId="5" xfId="1" applyFont="1" applyFill="1" applyBorder="1" applyAlignment="1">
      <alignment horizontal="center" vertical="center" wrapText="1"/>
    </xf>
    <xf numFmtId="166" fontId="3" fillId="2" borderId="5" xfId="0" applyNumberFormat="1" applyFont="1" applyFill="1" applyBorder="1" applyAlignment="1">
      <alignment vertical="center" wrapText="1"/>
    </xf>
    <xf numFmtId="2" fontId="3" fillId="2" borderId="5" xfId="0" applyNumberFormat="1" applyFont="1" applyFill="1" applyBorder="1" applyAlignment="1">
      <alignment vertical="center" wrapText="1"/>
    </xf>
    <xf numFmtId="2" fontId="3" fillId="2" borderId="6" xfId="0" applyNumberFormat="1" applyFont="1" applyFill="1" applyBorder="1" applyAlignment="1">
      <alignment vertical="center" wrapText="1"/>
    </xf>
    <xf numFmtId="0" fontId="4" fillId="2" borderId="13" xfId="0" applyFont="1" applyFill="1" applyBorder="1" applyAlignment="1">
      <alignment horizontal="left" vertical="center" wrapText="1"/>
    </xf>
    <xf numFmtId="0" fontId="4" fillId="2" borderId="9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vertical="center" wrapText="1"/>
    </xf>
    <xf numFmtId="0" fontId="3" fillId="0" borderId="9" xfId="0" applyFont="1" applyFill="1" applyBorder="1" applyAlignment="1">
      <alignment vertical="center" wrapText="1"/>
    </xf>
    <xf numFmtId="9" fontId="3" fillId="0" borderId="9" xfId="1" applyFont="1" applyFill="1" applyBorder="1" applyAlignment="1">
      <alignment vertical="center" wrapText="1"/>
    </xf>
    <xf numFmtId="166" fontId="3" fillId="2" borderId="9" xfId="0" applyNumberFormat="1" applyFont="1" applyFill="1" applyBorder="1" applyAlignment="1">
      <alignment vertical="center" wrapText="1"/>
    </xf>
  </cellXfs>
  <cellStyles count="3">
    <cellStyle name="Hipervínculo" xfId="2" builtinId="8"/>
    <cellStyle name="Normal" xfId="0" builtinId="0"/>
    <cellStyle name="Porcentaje" xfId="1" builtinId="5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13"/>
  <sheetViews>
    <sheetView workbookViewId="0">
      <selection activeCell="B13" sqref="B13"/>
    </sheetView>
  </sheetViews>
  <sheetFormatPr baseColWidth="10" defaultColWidth="10.83203125" defaultRowHeight="14" x14ac:dyDescent="0.2"/>
  <cols>
    <col min="1" max="1" width="18" style="20" customWidth="1"/>
    <col min="2" max="2" width="54.5" style="20" customWidth="1"/>
    <col min="3" max="3" width="28.1640625" style="20" customWidth="1"/>
    <col min="4" max="16384" width="10.83203125" style="20"/>
  </cols>
  <sheetData>
    <row r="2" spans="1:5" ht="29" customHeight="1" x14ac:dyDescent="0.2">
      <c r="A2" s="55" t="s">
        <v>22</v>
      </c>
      <c r="B2" s="55"/>
      <c r="C2" s="55"/>
    </row>
    <row r="3" spans="1:5" ht="24" customHeight="1" x14ac:dyDescent="0.2">
      <c r="A3" s="56" t="s">
        <v>30</v>
      </c>
      <c r="B3" s="56"/>
      <c r="C3" s="56"/>
    </row>
    <row r="5" spans="1:5" ht="30" x14ac:dyDescent="0.2">
      <c r="A5" s="21" t="s">
        <v>21</v>
      </c>
      <c r="B5" s="27" t="s">
        <v>34</v>
      </c>
      <c r="C5" s="22" t="s">
        <v>33</v>
      </c>
    </row>
    <row r="6" spans="1:5" ht="63.5" customHeight="1" x14ac:dyDescent="0.2">
      <c r="A6" s="21" t="s">
        <v>1</v>
      </c>
      <c r="B6" s="62" t="s">
        <v>35</v>
      </c>
      <c r="C6" s="62"/>
    </row>
    <row r="7" spans="1:5" x14ac:dyDescent="0.2">
      <c r="A7" s="21" t="s">
        <v>15</v>
      </c>
      <c r="B7" s="60">
        <v>1113447726</v>
      </c>
      <c r="C7" s="60"/>
    </row>
    <row r="8" spans="1:5" x14ac:dyDescent="0.2">
      <c r="A8" s="21" t="s">
        <v>25</v>
      </c>
      <c r="B8" s="60">
        <v>908526</v>
      </c>
      <c r="C8" s="60"/>
    </row>
    <row r="9" spans="1:5" x14ac:dyDescent="0.2">
      <c r="A9" s="21" t="s">
        <v>9</v>
      </c>
      <c r="B9" s="61">
        <f>B7/B8</f>
        <v>1225.5540578915738</v>
      </c>
      <c r="C9" s="61"/>
      <c r="E9" s="31"/>
    </row>
    <row r="10" spans="1:5" ht="21" customHeight="1" x14ac:dyDescent="0.2">
      <c r="A10" s="21" t="s">
        <v>26</v>
      </c>
      <c r="B10" s="57"/>
      <c r="C10" s="58"/>
    </row>
    <row r="12" spans="1:5" x14ac:dyDescent="0.2">
      <c r="A12" s="59" t="s">
        <v>23</v>
      </c>
      <c r="B12" s="59"/>
      <c r="C12" s="23" t="s">
        <v>31</v>
      </c>
    </row>
    <row r="13" spans="1:5" x14ac:dyDescent="0.2">
      <c r="A13" s="24" t="s">
        <v>14</v>
      </c>
      <c r="B13" s="25" t="s">
        <v>36</v>
      </c>
      <c r="C13" s="26">
        <v>1146900226</v>
      </c>
    </row>
  </sheetData>
  <dataConsolidate/>
  <mergeCells count="8">
    <mergeCell ref="A2:C2"/>
    <mergeCell ref="A3:C3"/>
    <mergeCell ref="B10:C10"/>
    <mergeCell ref="A12:B12"/>
    <mergeCell ref="B7:C7"/>
    <mergeCell ref="B8:C8"/>
    <mergeCell ref="B9:C9"/>
    <mergeCell ref="B6:C6"/>
  </mergeCells>
  <phoneticPr fontId="1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O34"/>
  <sheetViews>
    <sheetView tabSelected="1" view="pageBreakPreview" zoomScale="109" zoomScaleNormal="75" zoomScaleSheetLayoutView="70" workbookViewId="0">
      <selection activeCell="F16" sqref="F16"/>
    </sheetView>
  </sheetViews>
  <sheetFormatPr baseColWidth="10" defaultColWidth="11.5" defaultRowHeight="14" x14ac:dyDescent="0.2"/>
  <cols>
    <col min="1" max="1" width="3.6640625" style="1" customWidth="1"/>
    <col min="2" max="2" width="16.5" style="1" customWidth="1"/>
    <col min="3" max="3" width="27.1640625" style="1" customWidth="1"/>
    <col min="4" max="4" width="5.1640625" style="1" customWidth="1"/>
    <col min="5" max="5" width="20.6640625" style="9" customWidth="1"/>
    <col min="6" max="6" width="20" style="1" customWidth="1"/>
    <col min="7" max="7" width="44.83203125" style="1" customWidth="1"/>
    <col min="8" max="8" width="24.5" style="1" customWidth="1"/>
    <col min="9" max="9" width="15.83203125" style="1" customWidth="1"/>
    <col min="10" max="10" width="9.1640625" style="1" customWidth="1"/>
    <col min="11" max="11" width="17.1640625" style="1" customWidth="1"/>
    <col min="12" max="12" width="12.83203125" style="1" customWidth="1"/>
    <col min="13" max="13" width="13.5" style="1" customWidth="1"/>
    <col min="14" max="14" width="19.1640625" style="1" bestFit="1" customWidth="1"/>
    <col min="15" max="15" width="26.1640625" style="1" customWidth="1"/>
    <col min="16" max="16" width="11.5" style="1"/>
    <col min="17" max="17" width="21.5" style="1" customWidth="1"/>
    <col min="18" max="18" width="20.33203125" style="1" customWidth="1"/>
    <col min="19" max="16384" width="11.5" style="1"/>
  </cols>
  <sheetData>
    <row r="2" spans="2:13" ht="35.25" customHeight="1" x14ac:dyDescent="0.2">
      <c r="B2" s="89" t="s">
        <v>12</v>
      </c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</row>
    <row r="3" spans="2:13" ht="22.5" customHeight="1" x14ac:dyDescent="0.2">
      <c r="B3" s="93" t="str">
        <f>RESUMEN!A3</f>
        <v>SECRETARÍA DE SEGURIDAD Y JUSTICIA</v>
      </c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</row>
    <row r="4" spans="2:13" x14ac:dyDescent="0.2">
      <c r="B4" s="2"/>
      <c r="C4" s="2"/>
      <c r="D4" s="2"/>
      <c r="E4" s="11"/>
    </row>
    <row r="5" spans="2:13" ht="20.25" customHeight="1" x14ac:dyDescent="0.2">
      <c r="B5" s="90" t="str">
        <f>CONCATENATE(RESUMEN!B5,RESUMEN!C5)</f>
        <v>PROCESO DE CONVOCATORIA PÚBLICA 
ENTIDADES SIN ANIMO DE LUCRONo: 4161.010.32.1.2127.2021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</row>
    <row r="6" spans="2:13" ht="34" customHeight="1" x14ac:dyDescent="0.2">
      <c r="B6" s="2" t="s">
        <v>1</v>
      </c>
      <c r="C6" s="92" t="str">
        <f>+RESUMEN!B6</f>
        <v>Aunar esfuerzos técnicos, administrativos y financieros con una entidad privada sin ánimo de lucro y de reconocida idoneidad para el desarrollo de la estrategia integral de prevención de la violencia intrafamiliar, sexual y de la estrategia de prevención de las violencias basadas en género y feminicidios, en el Distrito de Santiago de Cali.</v>
      </c>
      <c r="D6" s="92"/>
      <c r="E6" s="92"/>
      <c r="F6" s="92"/>
      <c r="G6" s="92"/>
      <c r="H6" s="92"/>
      <c r="I6" s="92"/>
      <c r="J6" s="92"/>
      <c r="K6" s="92"/>
      <c r="L6" s="92"/>
      <c r="M6" s="92"/>
    </row>
    <row r="7" spans="2:13" ht="14.25" customHeight="1" x14ac:dyDescent="0.2">
      <c r="B7" s="2"/>
      <c r="C7" s="3"/>
      <c r="D7" s="3"/>
      <c r="E7" s="10"/>
      <c r="F7" s="3"/>
      <c r="G7" s="10"/>
      <c r="H7" s="3"/>
      <c r="I7" s="3"/>
      <c r="J7" s="3"/>
      <c r="K7" s="10"/>
      <c r="L7" s="3"/>
      <c r="M7" s="3"/>
    </row>
    <row r="8" spans="2:13" ht="15" customHeight="1" x14ac:dyDescent="0.2">
      <c r="B8" s="2" t="s">
        <v>0</v>
      </c>
      <c r="C8" s="91" t="s">
        <v>4</v>
      </c>
      <c r="D8" s="91"/>
      <c r="E8" s="91"/>
      <c r="F8" s="91"/>
      <c r="G8" s="91"/>
      <c r="H8" s="91"/>
      <c r="I8" s="91"/>
      <c r="J8" s="91"/>
      <c r="K8" s="91"/>
      <c r="L8" s="91"/>
      <c r="M8" s="91"/>
    </row>
    <row r="9" spans="2:13" ht="14.25" customHeight="1" x14ac:dyDescent="0.2"/>
    <row r="10" spans="2:13" ht="15" customHeight="1" x14ac:dyDescent="0.2">
      <c r="B10" s="15" t="s">
        <v>56</v>
      </c>
      <c r="C10" s="96" t="s">
        <v>29</v>
      </c>
      <c r="D10" s="98"/>
      <c r="E10" s="98"/>
      <c r="F10" s="98"/>
      <c r="G10" s="97"/>
      <c r="H10" s="96" t="s">
        <v>5</v>
      </c>
      <c r="I10" s="97"/>
      <c r="J10" s="99">
        <f>RESUMEN!B7</f>
        <v>1113447726</v>
      </c>
      <c r="K10" s="100"/>
      <c r="L10" s="4" t="s">
        <v>7</v>
      </c>
      <c r="M10" s="28">
        <f>RESUMEN!B9</f>
        <v>1225.5540578915738</v>
      </c>
    </row>
    <row r="11" spans="2:13" ht="15" thickBot="1" x14ac:dyDescent="0.25">
      <c r="B11" s="5"/>
      <c r="C11" s="5"/>
      <c r="D11" s="5"/>
      <c r="E11" s="12"/>
      <c r="F11" s="5"/>
      <c r="G11" s="5"/>
      <c r="H11" s="5"/>
      <c r="I11" s="5"/>
      <c r="J11" s="6"/>
      <c r="K11" s="6"/>
      <c r="L11" s="5"/>
      <c r="M11" s="7"/>
    </row>
    <row r="12" spans="2:13" s="8" customFormat="1" x14ac:dyDescent="0.2">
      <c r="B12" s="101" t="s">
        <v>13</v>
      </c>
      <c r="C12" s="67"/>
      <c r="D12" s="67" t="s">
        <v>2</v>
      </c>
      <c r="E12" s="104" t="s">
        <v>24</v>
      </c>
      <c r="F12" s="67" t="s">
        <v>8</v>
      </c>
      <c r="G12" s="67"/>
      <c r="H12" s="67"/>
      <c r="I12" s="67"/>
      <c r="J12" s="67"/>
      <c r="K12" s="106" t="s">
        <v>16</v>
      </c>
      <c r="L12" s="107"/>
      <c r="M12" s="108"/>
    </row>
    <row r="13" spans="2:13" ht="43.5" customHeight="1" thickBot="1" x14ac:dyDescent="0.25">
      <c r="B13" s="102"/>
      <c r="C13" s="103"/>
      <c r="D13" s="103"/>
      <c r="E13" s="105"/>
      <c r="F13" s="16" t="s">
        <v>6</v>
      </c>
      <c r="G13" s="16" t="s">
        <v>1</v>
      </c>
      <c r="H13" s="16" t="s">
        <v>57</v>
      </c>
      <c r="I13" s="16" t="s">
        <v>17</v>
      </c>
      <c r="J13" s="16" t="s">
        <v>18</v>
      </c>
      <c r="K13" s="17" t="s">
        <v>19</v>
      </c>
      <c r="L13" s="18" t="s">
        <v>9</v>
      </c>
      <c r="M13" s="19" t="s">
        <v>10</v>
      </c>
    </row>
    <row r="14" spans="2:13" ht="33" customHeight="1" thickBot="1" x14ac:dyDescent="0.25">
      <c r="B14" s="94" t="s">
        <v>3</v>
      </c>
      <c r="C14" s="95"/>
      <c r="D14" s="68" t="str">
        <f>RESUMEN!B13</f>
        <v>CONSORCIO PREVENCIÓN DE VIOLENCIA 2021</v>
      </c>
      <c r="E14" s="69"/>
      <c r="F14" s="69"/>
      <c r="G14" s="69"/>
      <c r="H14" s="69"/>
      <c r="I14" s="69"/>
      <c r="J14" s="69"/>
      <c r="K14" s="69"/>
      <c r="L14" s="69"/>
      <c r="M14" s="70"/>
    </row>
    <row r="15" spans="2:13" ht="128" customHeight="1" x14ac:dyDescent="0.2">
      <c r="B15" s="110" t="s">
        <v>63</v>
      </c>
      <c r="C15" s="111"/>
      <c r="D15" s="112">
        <v>1</v>
      </c>
      <c r="E15" s="113" t="s">
        <v>52</v>
      </c>
      <c r="F15" s="113" t="s">
        <v>59</v>
      </c>
      <c r="G15" s="113" t="s">
        <v>58</v>
      </c>
      <c r="H15" s="113" t="s">
        <v>41</v>
      </c>
      <c r="I15" s="114" t="s">
        <v>60</v>
      </c>
      <c r="J15" s="115">
        <v>1</v>
      </c>
      <c r="K15" s="116">
        <v>85000000</v>
      </c>
      <c r="L15" s="117"/>
      <c r="M15" s="118"/>
    </row>
    <row r="16" spans="2:13" ht="128" customHeight="1" thickBot="1" x14ac:dyDescent="0.25">
      <c r="B16" s="119"/>
      <c r="C16" s="120"/>
      <c r="D16" s="121">
        <v>2</v>
      </c>
      <c r="E16" s="122" t="s">
        <v>52</v>
      </c>
      <c r="F16" s="122" t="s">
        <v>61</v>
      </c>
      <c r="G16" s="122" t="s">
        <v>62</v>
      </c>
      <c r="H16" s="122" t="s">
        <v>41</v>
      </c>
      <c r="I16" s="123" t="s">
        <v>28</v>
      </c>
      <c r="J16" s="124">
        <v>1</v>
      </c>
      <c r="K16" s="125">
        <v>80000000</v>
      </c>
      <c r="L16" s="48"/>
      <c r="M16" s="49"/>
    </row>
    <row r="17" spans="2:15" ht="152" customHeight="1" x14ac:dyDescent="0.2">
      <c r="B17" s="63" t="s">
        <v>49</v>
      </c>
      <c r="C17" s="64"/>
      <c r="D17" s="32">
        <v>1</v>
      </c>
      <c r="E17" s="33" t="s">
        <v>38</v>
      </c>
      <c r="F17" s="33" t="s">
        <v>39</v>
      </c>
      <c r="G17" s="33" t="s">
        <v>40</v>
      </c>
      <c r="H17" s="33" t="s">
        <v>41</v>
      </c>
      <c r="I17" s="36" t="s">
        <v>42</v>
      </c>
      <c r="J17" s="109">
        <v>0.98</v>
      </c>
      <c r="K17" s="38">
        <v>327129000</v>
      </c>
      <c r="L17" s="35">
        <f>+K17/737717</f>
        <v>443.43427086538605</v>
      </c>
      <c r="M17" s="52">
        <f>L17*J17</f>
        <v>434.56558544807831</v>
      </c>
      <c r="N17" s="13"/>
      <c r="O17" s="14"/>
    </row>
    <row r="18" spans="2:15" ht="92" customHeight="1" x14ac:dyDescent="0.2">
      <c r="B18" s="63"/>
      <c r="C18" s="64"/>
      <c r="D18" s="32">
        <v>2</v>
      </c>
      <c r="E18" s="33" t="s">
        <v>43</v>
      </c>
      <c r="F18" s="33" t="s">
        <v>44</v>
      </c>
      <c r="G18" s="33" t="s">
        <v>45</v>
      </c>
      <c r="H18" s="33" t="s">
        <v>46</v>
      </c>
      <c r="I18" s="36" t="s">
        <v>28</v>
      </c>
      <c r="J18" s="37">
        <v>1</v>
      </c>
      <c r="K18" s="38">
        <v>172855875</v>
      </c>
      <c r="L18" s="34">
        <f>+K18/737717</f>
        <v>234.31190415836969</v>
      </c>
      <c r="M18" s="43">
        <f>L18*J18</f>
        <v>234.31190415836969</v>
      </c>
      <c r="N18" s="13"/>
      <c r="O18" s="14"/>
    </row>
    <row r="19" spans="2:15" ht="115" customHeight="1" thickBot="1" x14ac:dyDescent="0.25">
      <c r="B19" s="65"/>
      <c r="C19" s="66"/>
      <c r="D19" s="50">
        <v>3</v>
      </c>
      <c r="E19" s="44" t="s">
        <v>43</v>
      </c>
      <c r="F19" s="44" t="s">
        <v>47</v>
      </c>
      <c r="G19" s="44" t="s">
        <v>48</v>
      </c>
      <c r="H19" s="44" t="s">
        <v>41</v>
      </c>
      <c r="I19" s="45" t="s">
        <v>28</v>
      </c>
      <c r="J19" s="46">
        <v>1</v>
      </c>
      <c r="K19" s="47">
        <v>479379344</v>
      </c>
      <c r="L19" s="48">
        <f>+K19/781242</f>
        <v>613.61184370527951</v>
      </c>
      <c r="M19" s="49">
        <f>L19*J19</f>
        <v>613.61184370527951</v>
      </c>
      <c r="N19" s="13"/>
      <c r="O19" s="14"/>
    </row>
    <row r="20" spans="2:15" ht="24" customHeight="1" x14ac:dyDescent="0.2">
      <c r="B20" s="71" t="s">
        <v>27</v>
      </c>
      <c r="C20" s="72"/>
      <c r="D20" s="30"/>
      <c r="E20" s="30"/>
      <c r="F20" s="30"/>
      <c r="G20" s="30"/>
      <c r="H20" s="30"/>
      <c r="I20" s="39"/>
      <c r="J20" s="51"/>
      <c r="K20" s="40"/>
      <c r="L20" s="41"/>
      <c r="M20" s="42"/>
      <c r="N20" s="13"/>
      <c r="O20" s="14"/>
    </row>
    <row r="21" spans="2:15" ht="79" customHeight="1" x14ac:dyDescent="0.2">
      <c r="B21" s="63" t="s">
        <v>37</v>
      </c>
      <c r="C21" s="64"/>
      <c r="D21" s="32">
        <v>1</v>
      </c>
      <c r="E21" s="33" t="s">
        <v>43</v>
      </c>
      <c r="F21" s="33" t="s">
        <v>50</v>
      </c>
      <c r="G21" s="33" t="s">
        <v>51</v>
      </c>
      <c r="H21" s="32" t="s">
        <v>41</v>
      </c>
      <c r="I21" s="36" t="s">
        <v>28</v>
      </c>
      <c r="J21" s="37">
        <v>1</v>
      </c>
      <c r="K21" s="38">
        <v>108879862</v>
      </c>
      <c r="L21" s="35">
        <f>+K21/644350</f>
        <v>168.97627376425856</v>
      </c>
      <c r="M21" s="52">
        <f>L21*J21</f>
        <v>168.97627376425856</v>
      </c>
      <c r="N21" s="13"/>
      <c r="O21" s="14"/>
    </row>
    <row r="22" spans="2:15" ht="79" customHeight="1" thickBot="1" x14ac:dyDescent="0.25">
      <c r="B22" s="65"/>
      <c r="C22" s="66"/>
      <c r="D22" s="50">
        <v>2</v>
      </c>
      <c r="E22" s="44" t="s">
        <v>52</v>
      </c>
      <c r="F22" s="44" t="s">
        <v>54</v>
      </c>
      <c r="G22" s="44" t="s">
        <v>53</v>
      </c>
      <c r="H22" s="44" t="s">
        <v>41</v>
      </c>
      <c r="I22" s="45" t="s">
        <v>28</v>
      </c>
      <c r="J22" s="46">
        <v>1</v>
      </c>
      <c r="K22" s="47">
        <v>56730000</v>
      </c>
      <c r="L22" s="53">
        <f>+K22/644350</f>
        <v>88.042213082951818</v>
      </c>
      <c r="M22" s="54">
        <f>L22*J22</f>
        <v>88.042213082951818</v>
      </c>
      <c r="N22" s="13"/>
      <c r="O22" s="14"/>
    </row>
    <row r="23" spans="2:15" x14ac:dyDescent="0.2">
      <c r="B23" s="81" t="s">
        <v>11</v>
      </c>
      <c r="C23" s="82"/>
      <c r="D23" s="82"/>
      <c r="E23" s="82"/>
      <c r="F23" s="82"/>
      <c r="G23" s="82"/>
      <c r="H23" s="82"/>
      <c r="I23" s="82"/>
      <c r="J23" s="82"/>
      <c r="K23" s="82"/>
      <c r="L23" s="77" t="s">
        <v>20</v>
      </c>
      <c r="M23" s="79">
        <f>SUM(M17:M19)</f>
        <v>1282.4893333117275</v>
      </c>
    </row>
    <row r="24" spans="2:15" ht="14.5" customHeight="1" thickBot="1" x14ac:dyDescent="0.25">
      <c r="B24" s="83"/>
      <c r="C24" s="84"/>
      <c r="D24" s="84"/>
      <c r="E24" s="84"/>
      <c r="F24" s="84"/>
      <c r="G24" s="84"/>
      <c r="H24" s="84"/>
      <c r="I24" s="84"/>
      <c r="J24" s="84"/>
      <c r="K24" s="84"/>
      <c r="L24" s="78"/>
      <c r="M24" s="80"/>
    </row>
    <row r="25" spans="2:15" ht="20.5" customHeight="1" x14ac:dyDescent="0.2">
      <c r="B25" s="83"/>
      <c r="C25" s="84"/>
      <c r="D25" s="84"/>
      <c r="E25" s="84"/>
      <c r="F25" s="84"/>
      <c r="G25" s="84"/>
      <c r="H25" s="84"/>
      <c r="I25" s="84"/>
      <c r="J25" s="84"/>
      <c r="K25" s="84"/>
      <c r="L25" s="73" t="s">
        <v>55</v>
      </c>
      <c r="M25" s="74"/>
    </row>
    <row r="26" spans="2:15" ht="14.5" customHeight="1" thickBot="1" x14ac:dyDescent="0.25">
      <c r="B26" s="85"/>
      <c r="C26" s="86"/>
      <c r="D26" s="86"/>
      <c r="E26" s="86"/>
      <c r="F26" s="86"/>
      <c r="G26" s="86"/>
      <c r="H26" s="86"/>
      <c r="I26" s="86"/>
      <c r="J26" s="86"/>
      <c r="K26" s="86"/>
      <c r="L26" s="75"/>
      <c r="M26" s="76"/>
    </row>
    <row r="32" spans="2:15" x14ac:dyDescent="0.2">
      <c r="B32" s="29"/>
      <c r="C32" s="29"/>
    </row>
    <row r="33" spans="2:3" ht="26" customHeight="1" x14ac:dyDescent="0.2">
      <c r="B33" s="87"/>
      <c r="C33" s="87"/>
    </row>
    <row r="34" spans="2:3" ht="17" customHeight="1" x14ac:dyDescent="0.2">
      <c r="B34" s="88" t="s">
        <v>32</v>
      </c>
      <c r="C34" s="88"/>
    </row>
  </sheetData>
  <mergeCells count="26">
    <mergeCell ref="B33:C33"/>
    <mergeCell ref="B34:C34"/>
    <mergeCell ref="B2:M2"/>
    <mergeCell ref="B5:M5"/>
    <mergeCell ref="C8:M8"/>
    <mergeCell ref="C6:M6"/>
    <mergeCell ref="B3:M3"/>
    <mergeCell ref="B14:C14"/>
    <mergeCell ref="H10:I10"/>
    <mergeCell ref="C10:G10"/>
    <mergeCell ref="J10:K10"/>
    <mergeCell ref="B12:C13"/>
    <mergeCell ref="D12:D13"/>
    <mergeCell ref="E12:E13"/>
    <mergeCell ref="K12:M12"/>
    <mergeCell ref="B20:C20"/>
    <mergeCell ref="B21:C22"/>
    <mergeCell ref="F12:J12"/>
    <mergeCell ref="D14:M14"/>
    <mergeCell ref="B17:C19"/>
    <mergeCell ref="L25:M26"/>
    <mergeCell ref="L23:L24"/>
    <mergeCell ref="M23:M24"/>
    <mergeCell ref="B23:K23"/>
    <mergeCell ref="B24:K26"/>
    <mergeCell ref="B15:C16"/>
  </mergeCells>
  <printOptions horizontalCentered="1"/>
  <pageMargins left="0.27559055118110198" right="0.27559055118110198" top="0.35433070866141703" bottom="0.35433070866141703" header="0.31496062992126" footer="0.31496062992126"/>
  <pageSetup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RESUMEN</vt:lpstr>
      <vt:lpstr>EXPERIENCIA</vt:lpstr>
      <vt:lpstr>EXPERIENCIA!Área_de_impresión</vt:lpstr>
      <vt:lpstr>EXPERIENCIA!Títulos_a_imprimir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Full name</dc:creator>
  <cp:lastModifiedBy>Microsoft Office User</cp:lastModifiedBy>
  <cp:lastPrinted>2021-06-27T22:37:21Z</cp:lastPrinted>
  <dcterms:created xsi:type="dcterms:W3CDTF">2015-08-18T00:24:11Z</dcterms:created>
  <dcterms:modified xsi:type="dcterms:W3CDTF">2021-10-04T15:02:06Z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8c149228-6834-46f6-9f12-27a15bccf16c</vt:lpwstr>
  </property>
</Properties>
</file>