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11"/>
  <workbookPr/>
  <mc:AlternateContent xmlns:mc="http://schemas.openxmlformats.org/markup-compatibility/2006">
    <mc:Choice Requires="x15">
      <x15ac:absPath xmlns:x15ac="http://schemas.microsoft.com/office/spreadsheetml/2010/11/ac" url="C:\Users\agalvisp\OneDrive - Consejo Superior de la Judicatura\2 RAMA JUDICIAL\ANDREY GALVIS\CONTRATACION\CONTRATACION 2021\MC 2021\MC XX DE 2021 INTERVENTORIA PROYECTO INFRAESTRUCTURA 2\"/>
    </mc:Choice>
  </mc:AlternateContent>
  <xr:revisionPtr revIDLastSave="42" documentId="11_80129C9DEFBF3284AE8F72701AE243DF6374C0E6" xr6:coauthVersionLast="47" xr6:coauthVersionMax="47" xr10:uidLastSave="{1FFF74F9-83E7-445A-9D99-D7ACF181BB1C}"/>
  <bookViews>
    <workbookView xWindow="0" yWindow="0" windowWidth="17970" windowHeight="5130" xr2:uid="{00000000-000D-0000-FFFF-FFFF00000000}"/>
  </bookViews>
  <sheets>
    <sheet name="PPTO" sheetId="1" r:id="rId1"/>
    <sheet name="F. Multiplicador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1" l="1"/>
  <c r="H24" i="1"/>
  <c r="H12" i="1"/>
  <c r="I12" i="1"/>
  <c r="C36" i="2" l="1"/>
  <c r="C33" i="2"/>
  <c r="C21" i="2"/>
  <c r="C37" i="2" s="1"/>
  <c r="I19" i="1" s="1"/>
  <c r="H10" i="1"/>
  <c r="E10" i="1"/>
  <c r="I10" i="1" l="1"/>
  <c r="I24" i="1"/>
  <c r="I25" i="1" s="1"/>
  <c r="I30" i="1" l="1"/>
  <c r="I29" i="1" l="1"/>
  <c r="I31" i="1" s="1"/>
  <c r="H13" i="1"/>
  <c r="H14" i="1"/>
  <c r="E11" i="1"/>
  <c r="H11" i="1"/>
  <c r="E13" i="1"/>
  <c r="E14" i="1"/>
  <c r="I13" i="1" l="1"/>
  <c r="I14" i="1"/>
  <c r="I11" i="1"/>
  <c r="I18" i="1" l="1"/>
  <c r="I20" i="1"/>
  <c r="I33" i="1" s="1"/>
  <c r="I34" i="1" l="1"/>
  <c r="I35" i="1"/>
  <c r="I36" i="1" l="1"/>
</calcChain>
</file>

<file path=xl/sharedStrings.xml><?xml version="1.0" encoding="utf-8"?>
<sst xmlns="http://schemas.openxmlformats.org/spreadsheetml/2006/main" count="99" uniqueCount="83">
  <si>
    <t>PRESUPUESTO OFICIAL</t>
  </si>
  <si>
    <t>OBJETO:</t>
  </si>
  <si>
    <t>INTERVENTORIA PARA LAS OBRAS DE REEMPLAZO DE CUBIERTAS Y MANTENIMIENTO Y MEJORAMIENTO INTEGRAL DE LAS INFRAESTRUCTURAS DEL PALACIO NACIONAL FRANCISCO DE PAULA SANTANDER Y EL PALACIO DE JUSTICIA LUIS CARLOS PÉREZ</t>
  </si>
  <si>
    <t xml:space="preserve">FECHA: </t>
  </si>
  <si>
    <t>COSTO DE PERSONAL</t>
  </si>
  <si>
    <t>Plazo:</t>
  </si>
  <si>
    <t>7 MESES</t>
  </si>
  <si>
    <t>No.</t>
  </si>
  <si>
    <t>DESCRIPCION</t>
  </si>
  <si>
    <t>CANTIDAD (1)</t>
  </si>
  <si>
    <t>VALOR MENSUAL     (2)</t>
  </si>
  <si>
    <t>COSTO TOTAL MES    (3)</t>
  </si>
  <si>
    <t>DEDICACIÓN H-MES (4)</t>
  </si>
  <si>
    <t>No. DE MESES (5)</t>
  </si>
  <si>
    <t>TOTAL H-MES (6) = (4) X (5)</t>
  </si>
  <si>
    <t>SUBTOTAL                      (7) = (3) X (6)</t>
  </si>
  <si>
    <t>PERSONAL PROFESIONAL</t>
  </si>
  <si>
    <t>Director de Interventoria</t>
  </si>
  <si>
    <t>Profesional Residente de Interventoría</t>
  </si>
  <si>
    <t>SISO</t>
  </si>
  <si>
    <t>Profesional área juridica.</t>
  </si>
  <si>
    <t>Contador</t>
  </si>
  <si>
    <t>PERSONAL TECNICO</t>
  </si>
  <si>
    <t>VALOR MENSUAL (2)</t>
  </si>
  <si>
    <t>COSTO TOTAL MES (3)</t>
  </si>
  <si>
    <t>COSTO DE PERSONAL =</t>
  </si>
  <si>
    <t>FACTOR MULTIPLICADOR =</t>
  </si>
  <si>
    <t>TOTAL COSTO DE PERSONAL (CP) =</t>
  </si>
  <si>
    <t>COSTOS DE EQUIPOS</t>
  </si>
  <si>
    <t>DEDICACIÓN  (4)</t>
  </si>
  <si>
    <t>SUBTOTAL                     (7) = (3) X (6)</t>
  </si>
  <si>
    <t>TOTAL COSTO DE EQUIPOS (CE) =</t>
  </si>
  <si>
    <t>OTROS COSTOS</t>
  </si>
  <si>
    <t>UNIDAD        (1)</t>
  </si>
  <si>
    <t>CANTIDAD            (2)</t>
  </si>
  <si>
    <t>COSTO UNITARIO (3)</t>
  </si>
  <si>
    <t>SUBTOTAL                  (4) = (2) X (3)</t>
  </si>
  <si>
    <t>Informes mensuales</t>
  </si>
  <si>
    <t>Und</t>
  </si>
  <si>
    <t>Edicion de Planos</t>
  </si>
  <si>
    <t>GL</t>
  </si>
  <si>
    <t>OTROS COSTO (OC) =</t>
  </si>
  <si>
    <t>TOTAL COSTOS (CT)=(CP)+(CE)+(OC) =</t>
  </si>
  <si>
    <t>IVA(19% DE CT) =</t>
  </si>
  <si>
    <t>ESTAMPILLA UNICAUCA (0.05%)</t>
  </si>
  <si>
    <t>VALOR TOTAL =</t>
  </si>
  <si>
    <t>Elaboró</t>
  </si>
  <si>
    <t>Aprobó</t>
  </si>
  <si>
    <t>CALCULO DEL FACTOR MULTIPLICADOR</t>
  </si>
  <si>
    <t>DESCRIPCIÓN</t>
  </si>
  <si>
    <t>VALOR (%)</t>
  </si>
  <si>
    <t>SUELDO ANUAL BÁSICO</t>
  </si>
  <si>
    <t>PRESTACIONES SOCIALES (Expresado como % de 1)</t>
  </si>
  <si>
    <t>Prima anual</t>
  </si>
  <si>
    <t>Cesantia anual</t>
  </si>
  <si>
    <t>Interés a las cesantías</t>
  </si>
  <si>
    <t>Vacaciones anuales</t>
  </si>
  <si>
    <t>Seguridad social</t>
  </si>
  <si>
    <t>Salud</t>
  </si>
  <si>
    <t>Pensión</t>
  </si>
  <si>
    <t>ARP</t>
  </si>
  <si>
    <t>Caja de Compensación</t>
  </si>
  <si>
    <t>SENA</t>
  </si>
  <si>
    <t>ICBF</t>
  </si>
  <si>
    <t>Otros</t>
  </si>
  <si>
    <t>Dotación</t>
  </si>
  <si>
    <t>SUBTOTAL 2:</t>
  </si>
  <si>
    <t>COSTOS INDIRECTOS</t>
  </si>
  <si>
    <t>GASTOS LEGALES Y DE ADMINISTRACIÓN (Expresados como porcentaje de 1)</t>
  </si>
  <si>
    <t>Gastos directos no reembolsables</t>
  </si>
  <si>
    <t>Arriendo de oficinas</t>
  </si>
  <si>
    <t>Servicios publicos</t>
  </si>
  <si>
    <t>Mantenimiento y operación de oficina</t>
  </si>
  <si>
    <t>Utiles y papelería</t>
  </si>
  <si>
    <t>Gastos Bancarios</t>
  </si>
  <si>
    <t>Sistematización y Administración</t>
  </si>
  <si>
    <t>OTROS GASTOS NO REEMBOLSABLES</t>
  </si>
  <si>
    <t>Depreciación Instalaciones y Equipos de Oficina.</t>
  </si>
  <si>
    <t>SUBTOTAL 3:</t>
  </si>
  <si>
    <t>HONORARIOS (Epresados como porcentaje de 1)</t>
  </si>
  <si>
    <t>Varía entre el 5 y 10% del Salario</t>
  </si>
  <si>
    <t>SUBTOTAL 4:</t>
  </si>
  <si>
    <t>FACTOR MULTIPLICADOR (1+2+3+4)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</si>
</sst>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 * #,##0.00_ ;_ * \-#,##0.00_ ;_ * &quot;-&quot;??_ ;_ @_ "/>
    <numFmt numFmtId="168" formatCode="_ * #,##0_ ;_ * \-#,##0_ ;_ * &quot;-&quot;??_ ;_ @_ "/>
    <numFmt numFmtId="169" formatCode="_-[$$-409]* #,##0.00_ ;_-[$$-409]* \-#,##0.00\ ;_-[$$-409]* &quot;-&quot;??_ ;_-@_ 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vertAlign val="superscript"/>
      <sz val="1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</cellStyleXfs>
  <cellXfs count="135">
    <xf numFmtId="0" fontId="0" fillId="0" borderId="0" xfId="0"/>
    <xf numFmtId="0" fontId="2" fillId="0" borderId="16" xfId="0" applyFont="1" applyBorder="1"/>
    <xf numFmtId="0" fontId="3" fillId="0" borderId="2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5" xfId="1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5" fillId="0" borderId="4" xfId="0" applyFont="1" applyBorder="1"/>
    <xf numFmtId="0" fontId="3" fillId="0" borderId="4" xfId="0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8" xfId="0" applyFont="1" applyBorder="1"/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right" vertic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11" xfId="0" applyNumberFormat="1" applyFont="1" applyBorder="1" applyAlignment="1">
      <alignment horizontal="center" vertical="center"/>
    </xf>
    <xf numFmtId="0" fontId="0" fillId="0" borderId="3" xfId="0" applyBorder="1"/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 vertical="top"/>
    </xf>
    <xf numFmtId="0" fontId="2" fillId="0" borderId="15" xfId="0" applyFont="1" applyBorder="1" applyAlignment="1">
      <alignment vertical="top"/>
    </xf>
    <xf numFmtId="0" fontId="2" fillId="0" borderId="26" xfId="0" applyFont="1" applyBorder="1" applyAlignment="1">
      <alignment vertical="top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7" fontId="2" fillId="0" borderId="34" xfId="2" applyFont="1" applyFill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/>
    </xf>
    <xf numFmtId="0" fontId="8" fillId="0" borderId="0" xfId="3" applyFont="1" applyAlignment="1">
      <alignment horizontal="center"/>
    </xf>
    <xf numFmtId="0" fontId="11" fillId="0" borderId="35" xfId="3" applyFont="1" applyBorder="1" applyAlignment="1">
      <alignment horizontal="center"/>
    </xf>
    <xf numFmtId="0" fontId="11" fillId="0" borderId="36" xfId="3" applyFont="1" applyBorder="1" applyAlignment="1">
      <alignment horizontal="center"/>
    </xf>
    <xf numFmtId="0" fontId="11" fillId="0" borderId="37" xfId="3" applyFont="1" applyBorder="1" applyAlignment="1">
      <alignment horizontal="center"/>
    </xf>
    <xf numFmtId="0" fontId="11" fillId="0" borderId="34" xfId="3" applyFont="1" applyBorder="1"/>
    <xf numFmtId="167" fontId="11" fillId="0" borderId="39" xfId="2" applyFont="1" applyFill="1" applyBorder="1"/>
    <xf numFmtId="167" fontId="8" fillId="0" borderId="39" xfId="2" applyFont="1" applyFill="1" applyBorder="1"/>
    <xf numFmtId="0" fontId="8" fillId="0" borderId="34" xfId="3" applyFont="1" applyBorder="1"/>
    <xf numFmtId="0" fontId="11" fillId="0" borderId="34" xfId="3" applyFont="1" applyBorder="1" applyAlignment="1">
      <alignment horizontal="right"/>
    </xf>
    <xf numFmtId="0" fontId="11" fillId="0" borderId="41" xfId="3" applyFont="1" applyBorder="1"/>
    <xf numFmtId="0" fontId="9" fillId="0" borderId="0" xfId="3" applyFont="1" applyAlignment="1">
      <alignment horizontal="center"/>
    </xf>
    <xf numFmtId="0" fontId="11" fillId="0" borderId="38" xfId="3" applyFont="1" applyBorder="1" applyAlignment="1">
      <alignment horizontal="center"/>
    </xf>
    <xf numFmtId="0" fontId="8" fillId="0" borderId="38" xfId="3" applyFont="1" applyBorder="1" applyAlignment="1">
      <alignment horizontal="center"/>
    </xf>
    <xf numFmtId="0" fontId="8" fillId="0" borderId="40" xfId="3" applyFont="1" applyBorder="1" applyAlignment="1">
      <alignment horizontal="center"/>
    </xf>
    <xf numFmtId="0" fontId="0" fillId="0" borderId="0" xfId="0" applyAlignment="1">
      <alignment horizontal="center"/>
    </xf>
    <xf numFmtId="168" fontId="11" fillId="0" borderId="42" xfId="2" applyNumberFormat="1" applyFont="1" applyFill="1" applyBorder="1"/>
    <xf numFmtId="165" fontId="2" fillId="0" borderId="13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9" fontId="0" fillId="0" borderId="0" xfId="0" applyNumberFormat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 wrapText="1"/>
    </xf>
    <xf numFmtId="167" fontId="8" fillId="4" borderId="39" xfId="2" applyFont="1" applyFill="1" applyBorder="1"/>
    <xf numFmtId="2" fontId="2" fillId="4" borderId="6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3" xfId="0" applyFont="1" applyBorder="1" applyAlignment="1"/>
    <xf numFmtId="0" fontId="2" fillId="0" borderId="0" xfId="0" applyFont="1" applyAlignment="1"/>
    <xf numFmtId="0" fontId="2" fillId="0" borderId="20" xfId="0" applyFont="1" applyBorder="1" applyAlignment="1"/>
    <xf numFmtId="0" fontId="2" fillId="0" borderId="16" xfId="0" applyFont="1" applyBorder="1" applyAlignment="1"/>
    <xf numFmtId="0" fontId="2" fillId="0" borderId="2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2" fillId="0" borderId="17" xfId="0" applyFont="1" applyBorder="1" applyAlignment="1"/>
    <xf numFmtId="0" fontId="2" fillId="0" borderId="18" xfId="0" applyFont="1" applyBorder="1" applyAlignment="1"/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5" xfId="0" applyFont="1" applyBorder="1" applyAlignment="1"/>
    <xf numFmtId="0" fontId="3" fillId="0" borderId="10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left" wrapText="1"/>
    </xf>
    <xf numFmtId="0" fontId="7" fillId="0" borderId="0" xfId="3" applyFont="1" applyAlignment="1">
      <alignment horizontal="center"/>
    </xf>
  </cellXfs>
  <cellStyles count="4">
    <cellStyle name="Millares 2" xfId="2" xr:uid="{00000000-0005-0000-0000-000000000000}"/>
    <cellStyle name="Moneda" xfId="1" builtinId="4"/>
    <cellStyle name="Normal" xfId="0" builtinId="0"/>
    <cellStyle name="Normal 16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zoomScale="70" zoomScaleNormal="70" workbookViewId="0">
      <selection activeCell="A7" sqref="A7:G7"/>
    </sheetView>
  </sheetViews>
  <sheetFormatPr defaultColWidth="11.42578125" defaultRowHeight="15"/>
  <cols>
    <col min="1" max="1" width="6.28515625" customWidth="1"/>
    <col min="2" max="2" width="30.85546875" customWidth="1"/>
    <col min="4" max="5" width="22.85546875" customWidth="1"/>
    <col min="6" max="6" width="13.5703125" customWidth="1"/>
    <col min="7" max="7" width="12.42578125" customWidth="1"/>
    <col min="8" max="8" width="20" customWidth="1"/>
    <col min="9" max="9" width="20.42578125" customWidth="1"/>
    <col min="11" max="11" width="15.85546875" bestFit="1" customWidth="1"/>
  </cols>
  <sheetData>
    <row r="1" spans="1:9" ht="15.75" customHeight="1">
      <c r="A1" s="119" t="s">
        <v>0</v>
      </c>
      <c r="B1" s="120"/>
      <c r="C1" s="120"/>
      <c r="D1" s="120"/>
      <c r="E1" s="120"/>
      <c r="F1" s="120"/>
      <c r="G1" s="120"/>
      <c r="H1" s="120"/>
      <c r="I1" s="121"/>
    </row>
    <row r="2" spans="1:9">
      <c r="A2" s="122"/>
      <c r="B2" s="123"/>
      <c r="C2" s="124"/>
      <c r="D2" s="124"/>
      <c r="E2" s="124"/>
      <c r="F2" s="124"/>
      <c r="G2" s="124"/>
      <c r="H2" s="124"/>
      <c r="I2" s="125"/>
    </row>
    <row r="3" spans="1:9">
      <c r="A3" s="111" t="s">
        <v>1</v>
      </c>
      <c r="B3" s="111"/>
      <c r="C3" s="77"/>
      <c r="D3" s="77"/>
      <c r="E3" s="77"/>
      <c r="F3" s="77"/>
      <c r="G3" s="77"/>
      <c r="H3" s="77"/>
      <c r="I3" s="132"/>
    </row>
    <row r="4" spans="1:9" ht="42.75" customHeight="1">
      <c r="A4" s="115" t="s">
        <v>2</v>
      </c>
      <c r="B4" s="116"/>
      <c r="C4" s="117"/>
      <c r="D4" s="117"/>
      <c r="E4" s="117"/>
      <c r="F4" s="117"/>
      <c r="G4" s="117"/>
      <c r="H4" s="117"/>
      <c r="I4" s="118"/>
    </row>
    <row r="5" spans="1:9">
      <c r="A5" s="112" t="s">
        <v>3</v>
      </c>
      <c r="B5" s="100"/>
      <c r="C5" s="126"/>
      <c r="D5" s="127"/>
      <c r="E5" s="127"/>
      <c r="F5" s="127"/>
      <c r="G5" s="127"/>
      <c r="H5" s="127"/>
      <c r="I5" s="128"/>
    </row>
    <row r="6" spans="1:9">
      <c r="A6" s="113">
        <v>44432</v>
      </c>
      <c r="B6" s="114"/>
      <c r="C6" s="129"/>
      <c r="D6" s="130"/>
      <c r="E6" s="130"/>
      <c r="F6" s="130"/>
      <c r="G6" s="130"/>
      <c r="H6" s="130"/>
      <c r="I6" s="131"/>
    </row>
    <row r="7" spans="1:9">
      <c r="A7" s="76" t="s">
        <v>4</v>
      </c>
      <c r="B7" s="77"/>
      <c r="C7" s="77"/>
      <c r="D7" s="77"/>
      <c r="E7" s="77"/>
      <c r="F7" s="77"/>
      <c r="G7" s="78"/>
      <c r="H7" s="2" t="s">
        <v>5</v>
      </c>
      <c r="I7" s="3" t="s">
        <v>6</v>
      </c>
    </row>
    <row r="8" spans="1:9" ht="30">
      <c r="A8" s="39" t="s">
        <v>7</v>
      </c>
      <c r="B8" s="4" t="s">
        <v>8</v>
      </c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4" t="s">
        <v>14</v>
      </c>
      <c r="I8" s="5" t="s">
        <v>15</v>
      </c>
    </row>
    <row r="9" spans="1:9">
      <c r="A9" s="40">
        <v>1</v>
      </c>
      <c r="B9" s="68" t="s">
        <v>16</v>
      </c>
      <c r="C9" s="6"/>
      <c r="D9" s="7"/>
      <c r="E9" s="69"/>
      <c r="F9" s="69"/>
      <c r="G9" s="69"/>
      <c r="H9" s="69"/>
      <c r="I9" s="24"/>
    </row>
    <row r="10" spans="1:9">
      <c r="A10" s="41">
        <v>1.1000000000000001</v>
      </c>
      <c r="B10" s="47" t="s">
        <v>17</v>
      </c>
      <c r="C10" s="69">
        <v>1</v>
      </c>
      <c r="D10" s="8">
        <v>3000000</v>
      </c>
      <c r="E10" s="8">
        <f>+C10*D10</f>
        <v>3000000</v>
      </c>
      <c r="F10" s="48">
        <v>0.5</v>
      </c>
      <c r="G10" s="69">
        <v>7</v>
      </c>
      <c r="H10" s="7">
        <f>+G10*F10</f>
        <v>3.5</v>
      </c>
      <c r="I10" s="16">
        <f>+H10*E10</f>
        <v>10500000</v>
      </c>
    </row>
    <row r="11" spans="1:9" ht="47.25" customHeight="1">
      <c r="A11" s="41">
        <v>1.2</v>
      </c>
      <c r="B11" s="42" t="s">
        <v>18</v>
      </c>
      <c r="C11" s="7">
        <v>1</v>
      </c>
      <c r="D11" s="8">
        <v>2000000</v>
      </c>
      <c r="E11" s="8">
        <f>+C11*D11</f>
        <v>2000000</v>
      </c>
      <c r="F11" s="9">
        <v>1</v>
      </c>
      <c r="G11" s="7">
        <v>7</v>
      </c>
      <c r="H11" s="7">
        <f>+G11*F11</f>
        <v>7</v>
      </c>
      <c r="I11" s="16">
        <f>+H11*E11</f>
        <v>14000000</v>
      </c>
    </row>
    <row r="12" spans="1:9" ht="47.25" customHeight="1">
      <c r="A12" s="41">
        <v>1.3</v>
      </c>
      <c r="B12" s="42" t="s">
        <v>19</v>
      </c>
      <c r="C12" s="7">
        <v>1</v>
      </c>
      <c r="D12" s="8">
        <v>2000000</v>
      </c>
      <c r="E12" s="8">
        <v>2000000</v>
      </c>
      <c r="F12" s="9">
        <v>1</v>
      </c>
      <c r="G12" s="7">
        <v>7</v>
      </c>
      <c r="H12" s="7">
        <f>+G12*F12</f>
        <v>7</v>
      </c>
      <c r="I12" s="16">
        <f>+H12*E12</f>
        <v>14000000</v>
      </c>
    </row>
    <row r="13" spans="1:9" ht="33.75" customHeight="1">
      <c r="A13" s="41">
        <v>1.4</v>
      </c>
      <c r="B13" s="42" t="s">
        <v>20</v>
      </c>
      <c r="C13" s="7">
        <v>1</v>
      </c>
      <c r="D13" s="8">
        <v>1500000</v>
      </c>
      <c r="E13" s="8">
        <f t="shared" ref="E13:E14" si="0">+C13*D13</f>
        <v>1500000</v>
      </c>
      <c r="F13" s="9">
        <v>0.1</v>
      </c>
      <c r="G13" s="7">
        <v>7</v>
      </c>
      <c r="H13" s="7">
        <f t="shared" ref="H13:H14" si="1">+G13*F13</f>
        <v>0.70000000000000007</v>
      </c>
      <c r="I13" s="16">
        <f t="shared" ref="I13:I14" si="2">+H13*E13</f>
        <v>1050000</v>
      </c>
    </row>
    <row r="14" spans="1:9">
      <c r="A14" s="41">
        <v>1.5</v>
      </c>
      <c r="B14" s="42" t="s">
        <v>21</v>
      </c>
      <c r="C14" s="7">
        <v>1</v>
      </c>
      <c r="D14" s="8">
        <v>1500000</v>
      </c>
      <c r="E14" s="8">
        <f t="shared" si="0"/>
        <v>1500000</v>
      </c>
      <c r="F14" s="9">
        <v>0.1</v>
      </c>
      <c r="G14" s="7">
        <v>7</v>
      </c>
      <c r="H14" s="7">
        <f t="shared" si="1"/>
        <v>0.70000000000000007</v>
      </c>
      <c r="I14" s="16">
        <f t="shared" si="2"/>
        <v>1050000</v>
      </c>
    </row>
    <row r="15" spans="1:9">
      <c r="A15" s="79"/>
      <c r="B15" s="80"/>
      <c r="C15" s="70"/>
      <c r="D15" s="25"/>
      <c r="E15" s="25"/>
      <c r="F15" s="25"/>
      <c r="G15" s="25"/>
      <c r="H15" s="25"/>
      <c r="I15" s="11"/>
    </row>
    <row r="16" spans="1:9" ht="30">
      <c r="A16" s="40">
        <v>2</v>
      </c>
      <c r="B16" s="43" t="s">
        <v>22</v>
      </c>
      <c r="C16" s="12" t="s">
        <v>9</v>
      </c>
      <c r="D16" s="12" t="s">
        <v>23</v>
      </c>
      <c r="E16" s="12" t="s">
        <v>24</v>
      </c>
      <c r="F16" s="12" t="s">
        <v>12</v>
      </c>
      <c r="G16" s="12" t="s">
        <v>13</v>
      </c>
      <c r="H16" s="12" t="s">
        <v>14</v>
      </c>
      <c r="I16" s="13" t="s">
        <v>15</v>
      </c>
    </row>
    <row r="17" spans="1:11">
      <c r="A17" s="41"/>
      <c r="B17" s="7"/>
      <c r="C17" s="14"/>
      <c r="D17" s="8"/>
      <c r="E17" s="8"/>
      <c r="F17" s="10"/>
      <c r="G17" s="7"/>
      <c r="H17" s="15"/>
      <c r="I17" s="16"/>
    </row>
    <row r="18" spans="1:11" ht="24.75" customHeight="1">
      <c r="A18" s="86"/>
      <c r="B18" s="87"/>
      <c r="C18" s="87"/>
      <c r="D18" s="87"/>
      <c r="E18" s="87"/>
      <c r="F18" s="87"/>
      <c r="G18" s="104" t="s">
        <v>25</v>
      </c>
      <c r="H18" s="104"/>
      <c r="I18" s="16">
        <f>+I11+I13+I14+I12+I17+I10</f>
        <v>40600000</v>
      </c>
      <c r="K18" s="67"/>
    </row>
    <row r="19" spans="1:11" ht="21.75" customHeight="1">
      <c r="A19" s="88"/>
      <c r="B19" s="89"/>
      <c r="C19" s="89"/>
      <c r="D19" s="89"/>
      <c r="E19" s="89"/>
      <c r="F19" s="89"/>
      <c r="G19" s="104" t="s">
        <v>26</v>
      </c>
      <c r="H19" s="104"/>
      <c r="I19" s="75">
        <f>'F. Multiplicador'!C37/100</f>
        <v>1.7637</v>
      </c>
    </row>
    <row r="20" spans="1:11" ht="26.25" customHeight="1">
      <c r="A20" s="88"/>
      <c r="B20" s="89"/>
      <c r="C20" s="89"/>
      <c r="D20" s="89"/>
      <c r="E20" s="89"/>
      <c r="F20" s="89"/>
      <c r="G20" s="104" t="s">
        <v>27</v>
      </c>
      <c r="H20" s="104"/>
      <c r="I20" s="16">
        <f>+I18*I19</f>
        <v>71606220</v>
      </c>
    </row>
    <row r="21" spans="1:11">
      <c r="A21" s="88"/>
      <c r="B21" s="89"/>
      <c r="C21" s="89"/>
      <c r="D21" s="89"/>
      <c r="E21" s="89"/>
      <c r="F21" s="89"/>
      <c r="G21" s="87"/>
      <c r="H21" s="87"/>
      <c r="I21" s="90"/>
    </row>
    <row r="22" spans="1:11">
      <c r="A22" s="100" t="s">
        <v>28</v>
      </c>
      <c r="B22" s="100"/>
      <c r="C22" s="100"/>
      <c r="D22" s="100"/>
      <c r="E22" s="100"/>
      <c r="F22" s="100"/>
      <c r="G22" s="100"/>
      <c r="H22" s="100"/>
      <c r="I22" s="101"/>
      <c r="J22" s="33"/>
    </row>
    <row r="23" spans="1:11" ht="30">
      <c r="A23" s="39" t="s">
        <v>7</v>
      </c>
      <c r="B23" s="4" t="s">
        <v>8</v>
      </c>
      <c r="C23" s="4" t="s">
        <v>9</v>
      </c>
      <c r="D23" s="4" t="s">
        <v>23</v>
      </c>
      <c r="E23" s="4" t="s">
        <v>24</v>
      </c>
      <c r="F23" s="4" t="s">
        <v>29</v>
      </c>
      <c r="G23" s="4" t="s">
        <v>13</v>
      </c>
      <c r="H23" s="4" t="s">
        <v>14</v>
      </c>
      <c r="I23" s="5" t="s">
        <v>30</v>
      </c>
    </row>
    <row r="24" spans="1:11">
      <c r="A24" s="7"/>
      <c r="B24" s="7"/>
      <c r="C24" s="7"/>
      <c r="D24" s="8">
        <v>0</v>
      </c>
      <c r="E24" s="8">
        <f>+D24*C24</f>
        <v>0</v>
      </c>
      <c r="F24" s="10">
        <v>0</v>
      </c>
      <c r="G24" s="7">
        <v>0</v>
      </c>
      <c r="H24" s="7">
        <f>+G24*F24</f>
        <v>0</v>
      </c>
      <c r="I24" s="65">
        <f>+H24*E24</f>
        <v>0</v>
      </c>
      <c r="J24" s="33"/>
    </row>
    <row r="25" spans="1:11" ht="16.5">
      <c r="A25" s="88"/>
      <c r="B25" s="89"/>
      <c r="C25" s="71"/>
      <c r="D25" s="71"/>
      <c r="E25" s="71"/>
      <c r="F25" s="71"/>
      <c r="G25" s="102" t="s">
        <v>31</v>
      </c>
      <c r="H25" s="102"/>
      <c r="I25" s="16">
        <f>+I24</f>
        <v>0</v>
      </c>
    </row>
    <row r="26" spans="1:11">
      <c r="A26" s="95"/>
      <c r="B26" s="96"/>
      <c r="C26" s="72"/>
      <c r="D26" s="72"/>
      <c r="E26" s="72"/>
      <c r="F26" s="72"/>
      <c r="G26" s="72"/>
      <c r="H26" s="34"/>
      <c r="I26" s="35"/>
    </row>
    <row r="27" spans="1:11">
      <c r="A27" s="103" t="s">
        <v>32</v>
      </c>
      <c r="B27" s="103"/>
      <c r="C27" s="103"/>
      <c r="D27" s="103"/>
      <c r="E27" s="103"/>
      <c r="F27" s="103"/>
      <c r="G27" s="103"/>
      <c r="H27" s="103"/>
      <c r="I27" s="103"/>
    </row>
    <row r="28" spans="1:11" ht="30">
      <c r="A28" s="45" t="s">
        <v>7</v>
      </c>
      <c r="B28" s="97" t="s">
        <v>8</v>
      </c>
      <c r="C28" s="98"/>
      <c r="D28" s="98"/>
      <c r="E28" s="99"/>
      <c r="F28" s="46" t="s">
        <v>33</v>
      </c>
      <c r="G28" s="46" t="s">
        <v>34</v>
      </c>
      <c r="H28" s="46" t="s">
        <v>35</v>
      </c>
      <c r="I28" s="73" t="s">
        <v>36</v>
      </c>
      <c r="J28" s="33"/>
    </row>
    <row r="29" spans="1:11">
      <c r="A29" s="44">
        <v>1</v>
      </c>
      <c r="B29" s="81" t="s">
        <v>37</v>
      </c>
      <c r="C29" s="82"/>
      <c r="D29" s="82"/>
      <c r="E29" s="83"/>
      <c r="F29" s="36" t="s">
        <v>38</v>
      </c>
      <c r="G29" s="7">
        <v>7</v>
      </c>
      <c r="H29" s="8">
        <v>150000</v>
      </c>
      <c r="I29" s="16">
        <f>+H29*G29</f>
        <v>1050000</v>
      </c>
    </row>
    <row r="30" spans="1:11">
      <c r="A30" s="44">
        <v>2</v>
      </c>
      <c r="B30" s="81" t="s">
        <v>39</v>
      </c>
      <c r="C30" s="82"/>
      <c r="D30" s="82"/>
      <c r="E30" s="83"/>
      <c r="F30" s="36" t="s">
        <v>40</v>
      </c>
      <c r="G30" s="7">
        <v>1</v>
      </c>
      <c r="H30" s="8">
        <v>400000</v>
      </c>
      <c r="I30" s="16">
        <f>+H30*G30</f>
        <v>400000</v>
      </c>
    </row>
    <row r="31" spans="1:11" ht="21" customHeight="1">
      <c r="A31" s="37"/>
      <c r="B31" s="37"/>
      <c r="C31" s="37"/>
      <c r="D31" s="37"/>
      <c r="E31" s="37"/>
      <c r="F31" s="38"/>
      <c r="G31" s="106" t="s">
        <v>41</v>
      </c>
      <c r="H31" s="104"/>
      <c r="I31" s="16">
        <f>+I29+I30</f>
        <v>1450000</v>
      </c>
    </row>
    <row r="32" spans="1:11" ht="18.75" customHeight="1">
      <c r="A32" s="109"/>
      <c r="B32" s="110"/>
      <c r="C32" s="26"/>
      <c r="D32" s="26"/>
      <c r="E32" s="26"/>
      <c r="F32" s="27"/>
      <c r="J32" s="33"/>
    </row>
    <row r="33" spans="1:9" ht="19.5" customHeight="1">
      <c r="A33" s="91"/>
      <c r="B33" s="92"/>
      <c r="C33" s="26"/>
      <c r="D33" s="71"/>
      <c r="E33" s="71"/>
      <c r="F33" s="26"/>
      <c r="G33" s="105" t="s">
        <v>42</v>
      </c>
      <c r="H33" s="106"/>
      <c r="I33" s="16">
        <f>+I20+I31+I25</f>
        <v>73056220</v>
      </c>
    </row>
    <row r="34" spans="1:9" ht="19.5" customHeight="1">
      <c r="A34" s="91"/>
      <c r="B34" s="92"/>
      <c r="C34" s="26"/>
      <c r="D34" s="71"/>
      <c r="E34" s="71"/>
      <c r="F34" s="26"/>
      <c r="G34" s="105" t="s">
        <v>43</v>
      </c>
      <c r="H34" s="106"/>
      <c r="I34" s="16">
        <f>0.19*I33</f>
        <v>13880681.800000001</v>
      </c>
    </row>
    <row r="35" spans="1:9" ht="19.5" customHeight="1">
      <c r="A35" s="88"/>
      <c r="B35" s="89"/>
      <c r="C35" s="26"/>
      <c r="D35" s="71"/>
      <c r="E35" s="71"/>
      <c r="F35" s="26"/>
      <c r="G35" s="105" t="s">
        <v>44</v>
      </c>
      <c r="H35" s="106"/>
      <c r="I35" s="66">
        <f>+I33*0.005</f>
        <v>365281.10000000003</v>
      </c>
    </row>
    <row r="36" spans="1:9" ht="19.5" customHeight="1">
      <c r="A36" s="91"/>
      <c r="B36" s="92"/>
      <c r="C36" s="26"/>
      <c r="D36" s="71"/>
      <c r="E36" s="71"/>
      <c r="F36" s="26"/>
      <c r="G36" s="104" t="s">
        <v>45</v>
      </c>
      <c r="H36" s="104"/>
      <c r="I36" s="32">
        <f>I35+I34+I33</f>
        <v>87302182.900000006</v>
      </c>
    </row>
    <row r="37" spans="1:9">
      <c r="A37" s="91"/>
      <c r="B37" s="92"/>
      <c r="C37" s="26"/>
      <c r="D37" s="26"/>
      <c r="E37" s="26"/>
      <c r="F37" s="26"/>
      <c r="G37" s="26"/>
      <c r="H37" s="29"/>
      <c r="I37" s="17"/>
    </row>
    <row r="38" spans="1:9">
      <c r="A38" s="91"/>
      <c r="B38" s="92"/>
      <c r="C38" s="26"/>
      <c r="D38" s="26"/>
      <c r="E38" s="26"/>
      <c r="F38" s="26"/>
      <c r="G38" s="26"/>
      <c r="H38" s="28"/>
      <c r="I38" s="18"/>
    </row>
    <row r="39" spans="1:9">
      <c r="A39" s="93"/>
      <c r="B39" s="94"/>
      <c r="C39" s="1"/>
      <c r="D39" s="26"/>
      <c r="E39" s="1"/>
      <c r="F39" s="1"/>
      <c r="G39" s="1"/>
      <c r="H39" s="28"/>
      <c r="I39" s="18"/>
    </row>
    <row r="40" spans="1:9">
      <c r="A40" s="85" t="s">
        <v>46</v>
      </c>
      <c r="B40" s="84"/>
      <c r="C40" s="84"/>
      <c r="D40" s="70"/>
      <c r="E40" s="84" t="s">
        <v>47</v>
      </c>
      <c r="F40" s="84"/>
      <c r="G40" s="84"/>
      <c r="H40" s="28"/>
      <c r="I40" s="18"/>
    </row>
    <row r="41" spans="1:9">
      <c r="A41" s="91"/>
      <c r="B41" s="92"/>
      <c r="C41" s="30"/>
      <c r="D41" s="30"/>
      <c r="E41" s="30"/>
      <c r="F41" s="26"/>
      <c r="G41" s="26"/>
      <c r="H41" s="28"/>
      <c r="I41" s="18"/>
    </row>
    <row r="42" spans="1:9">
      <c r="A42" s="91"/>
      <c r="B42" s="92"/>
      <c r="C42" s="31"/>
      <c r="D42" s="31"/>
      <c r="E42" s="31"/>
      <c r="F42" s="26"/>
      <c r="G42" s="26"/>
      <c r="H42" s="28"/>
      <c r="I42" s="11"/>
    </row>
    <row r="43" spans="1:9" ht="15.75" thickBot="1">
      <c r="A43" s="107"/>
      <c r="B43" s="108"/>
      <c r="C43" s="19"/>
      <c r="D43" s="19"/>
      <c r="E43" s="20"/>
      <c r="F43" s="21"/>
      <c r="G43" s="21"/>
      <c r="H43" s="22"/>
      <c r="I43" s="23"/>
    </row>
  </sheetData>
  <mergeCells count="40">
    <mergeCell ref="A3:B3"/>
    <mergeCell ref="A5:B5"/>
    <mergeCell ref="A6:B6"/>
    <mergeCell ref="A4:I4"/>
    <mergeCell ref="A1:I2"/>
    <mergeCell ref="C5:I6"/>
    <mergeCell ref="C3:I3"/>
    <mergeCell ref="A43:B43"/>
    <mergeCell ref="A32:B32"/>
    <mergeCell ref="A33:B33"/>
    <mergeCell ref="A34:B34"/>
    <mergeCell ref="A36:B36"/>
    <mergeCell ref="G36:H36"/>
    <mergeCell ref="G18:H18"/>
    <mergeCell ref="A41:B41"/>
    <mergeCell ref="A42:B42"/>
    <mergeCell ref="B30:E30"/>
    <mergeCell ref="G35:H35"/>
    <mergeCell ref="G33:H33"/>
    <mergeCell ref="G34:H34"/>
    <mergeCell ref="G19:H19"/>
    <mergeCell ref="G20:H20"/>
    <mergeCell ref="G31:H31"/>
    <mergeCell ref="A35:B35"/>
    <mergeCell ref="A7:G7"/>
    <mergeCell ref="A15:B15"/>
    <mergeCell ref="B29:E29"/>
    <mergeCell ref="E40:G40"/>
    <mergeCell ref="A40:C40"/>
    <mergeCell ref="A18:F21"/>
    <mergeCell ref="G21:I21"/>
    <mergeCell ref="A37:B37"/>
    <mergeCell ref="A38:B38"/>
    <mergeCell ref="A39:B39"/>
    <mergeCell ref="A25:B25"/>
    <mergeCell ref="A26:B26"/>
    <mergeCell ref="B28:E28"/>
    <mergeCell ref="A22:I22"/>
    <mergeCell ref="G25:H25"/>
    <mergeCell ref="A27:I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7"/>
  <sheetViews>
    <sheetView workbookViewId="0">
      <selection activeCell="E11" sqref="E11:F11"/>
    </sheetView>
  </sheetViews>
  <sheetFormatPr defaultColWidth="11.42578125" defaultRowHeight="15"/>
  <cols>
    <col min="1" max="1" width="9" style="63" customWidth="1"/>
    <col min="2" max="2" width="56.7109375" customWidth="1"/>
  </cols>
  <sheetData>
    <row r="1" spans="1:3">
      <c r="A1" s="134" t="s">
        <v>48</v>
      </c>
      <c r="B1" s="134"/>
      <c r="C1" s="134"/>
    </row>
    <row r="2" spans="1:3">
      <c r="A2" s="59" t="s">
        <v>1</v>
      </c>
      <c r="B2" s="49"/>
      <c r="C2" s="49"/>
    </row>
    <row r="3" spans="1:3">
      <c r="A3" s="133"/>
      <c r="B3" s="133"/>
      <c r="C3" s="133"/>
    </row>
    <row r="4" spans="1:3">
      <c r="A4" s="50" t="s">
        <v>7</v>
      </c>
      <c r="B4" s="51" t="s">
        <v>49</v>
      </c>
      <c r="C4" s="52" t="s">
        <v>50</v>
      </c>
    </row>
    <row r="5" spans="1:3">
      <c r="A5" s="60">
        <v>1</v>
      </c>
      <c r="B5" s="53" t="s">
        <v>51</v>
      </c>
      <c r="C5" s="54">
        <v>100</v>
      </c>
    </row>
    <row r="6" spans="1:3">
      <c r="A6" s="60">
        <v>2</v>
      </c>
      <c r="B6" s="53" t="s">
        <v>52</v>
      </c>
      <c r="C6" s="55"/>
    </row>
    <row r="7" spans="1:3">
      <c r="A7" s="61">
        <v>2.1</v>
      </c>
      <c r="B7" s="56" t="s">
        <v>53</v>
      </c>
      <c r="C7" s="74">
        <v>8.33</v>
      </c>
    </row>
    <row r="8" spans="1:3">
      <c r="A8" s="61">
        <v>2.2000000000000002</v>
      </c>
      <c r="B8" s="56" t="s">
        <v>54</v>
      </c>
      <c r="C8" s="74">
        <v>8.33</v>
      </c>
    </row>
    <row r="9" spans="1:3">
      <c r="A9" s="61">
        <v>2.2999999999999998</v>
      </c>
      <c r="B9" s="56" t="s">
        <v>55</v>
      </c>
      <c r="C9" s="74">
        <v>1</v>
      </c>
    </row>
    <row r="10" spans="1:3">
      <c r="A10" s="61">
        <v>2.4</v>
      </c>
      <c r="B10" s="56" t="s">
        <v>56</v>
      </c>
      <c r="C10" s="74">
        <v>4.2</v>
      </c>
    </row>
    <row r="11" spans="1:3">
      <c r="A11" s="61">
        <v>2.5</v>
      </c>
      <c r="B11" s="56" t="s">
        <v>57</v>
      </c>
      <c r="C11" s="55"/>
    </row>
    <row r="12" spans="1:3">
      <c r="A12" s="61"/>
      <c r="B12" s="56" t="s">
        <v>58</v>
      </c>
      <c r="C12" s="55">
        <v>8.5</v>
      </c>
    </row>
    <row r="13" spans="1:3">
      <c r="A13" s="61"/>
      <c r="B13" s="56" t="s">
        <v>59</v>
      </c>
      <c r="C13" s="55">
        <v>12</v>
      </c>
    </row>
    <row r="14" spans="1:3">
      <c r="A14" s="61"/>
      <c r="B14" s="56" t="s">
        <v>60</v>
      </c>
      <c r="C14" s="55">
        <v>6.96</v>
      </c>
    </row>
    <row r="15" spans="1:3">
      <c r="A15" s="61">
        <v>2.6</v>
      </c>
      <c r="B15" s="56" t="s">
        <v>61</v>
      </c>
      <c r="C15" s="55">
        <v>4</v>
      </c>
    </row>
    <row r="16" spans="1:3">
      <c r="A16" s="61">
        <v>2.7</v>
      </c>
      <c r="B16" s="56" t="s">
        <v>62</v>
      </c>
      <c r="C16" s="55">
        <v>2</v>
      </c>
    </row>
    <row r="17" spans="1:3">
      <c r="A17" s="61">
        <v>2.8</v>
      </c>
      <c r="B17" s="56" t="s">
        <v>63</v>
      </c>
      <c r="C17" s="55">
        <v>3</v>
      </c>
    </row>
    <row r="18" spans="1:3">
      <c r="A18" s="61">
        <v>2.9</v>
      </c>
      <c r="B18" s="56" t="s">
        <v>64</v>
      </c>
      <c r="C18" s="55"/>
    </row>
    <row r="19" spans="1:3">
      <c r="A19" s="61"/>
      <c r="B19" s="56" t="s">
        <v>65</v>
      </c>
      <c r="C19" s="55">
        <v>0.75</v>
      </c>
    </row>
    <row r="20" spans="1:3">
      <c r="A20" s="61"/>
      <c r="B20" s="56"/>
      <c r="C20" s="55"/>
    </row>
    <row r="21" spans="1:3">
      <c r="A21" s="61"/>
      <c r="B21" s="57" t="s">
        <v>66</v>
      </c>
      <c r="C21" s="54">
        <f>+SUM(C7:C19)</f>
        <v>59.07</v>
      </c>
    </row>
    <row r="22" spans="1:3">
      <c r="A22" s="60">
        <v>3</v>
      </c>
      <c r="B22" s="53" t="s">
        <v>67</v>
      </c>
      <c r="C22" s="55"/>
    </row>
    <row r="23" spans="1:3">
      <c r="A23" s="61"/>
      <c r="B23" s="56" t="s">
        <v>68</v>
      </c>
      <c r="C23" s="55"/>
    </row>
    <row r="24" spans="1:3">
      <c r="A24" s="60">
        <v>3.1</v>
      </c>
      <c r="B24" s="53" t="s">
        <v>69</v>
      </c>
      <c r="C24" s="55"/>
    </row>
    <row r="25" spans="1:3">
      <c r="A25" s="61"/>
      <c r="B25" s="56" t="s">
        <v>70</v>
      </c>
      <c r="C25" s="55">
        <v>2</v>
      </c>
    </row>
    <row r="26" spans="1:3">
      <c r="A26" s="61"/>
      <c r="B26" s="56" t="s">
        <v>71</v>
      </c>
      <c r="C26" s="55">
        <v>0.5</v>
      </c>
    </row>
    <row r="27" spans="1:3">
      <c r="A27" s="61"/>
      <c r="B27" s="56" t="s">
        <v>72</v>
      </c>
      <c r="C27" s="55">
        <v>0.5</v>
      </c>
    </row>
    <row r="28" spans="1:3">
      <c r="A28" s="61"/>
      <c r="B28" s="56" t="s">
        <v>73</v>
      </c>
      <c r="C28" s="55">
        <v>3</v>
      </c>
    </row>
    <row r="29" spans="1:3">
      <c r="A29" s="61"/>
      <c r="B29" s="56" t="s">
        <v>74</v>
      </c>
      <c r="C29" s="55">
        <v>0.3</v>
      </c>
    </row>
    <row r="30" spans="1:3">
      <c r="A30" s="61"/>
      <c r="B30" s="56" t="s">
        <v>75</v>
      </c>
      <c r="C30" s="55">
        <v>3</v>
      </c>
    </row>
    <row r="31" spans="1:3">
      <c r="A31" s="60">
        <v>3.2</v>
      </c>
      <c r="B31" s="56" t="s">
        <v>76</v>
      </c>
      <c r="C31" s="55"/>
    </row>
    <row r="32" spans="1:3">
      <c r="A32" s="61"/>
      <c r="B32" s="56" t="s">
        <v>77</v>
      </c>
      <c r="C32" s="55">
        <v>2</v>
      </c>
    </row>
    <row r="33" spans="1:3">
      <c r="A33" s="61"/>
      <c r="B33" s="57" t="s">
        <v>78</v>
      </c>
      <c r="C33" s="54">
        <f>+SUM(C25:C32)</f>
        <v>11.3</v>
      </c>
    </row>
    <row r="34" spans="1:3">
      <c r="A34" s="60">
        <v>4</v>
      </c>
      <c r="B34" s="53" t="s">
        <v>79</v>
      </c>
      <c r="C34" s="55"/>
    </row>
    <row r="35" spans="1:3">
      <c r="A35" s="61"/>
      <c r="B35" s="56" t="s">
        <v>80</v>
      </c>
      <c r="C35" s="55">
        <v>6</v>
      </c>
    </row>
    <row r="36" spans="1:3">
      <c r="A36" s="61"/>
      <c r="B36" s="57" t="s">
        <v>81</v>
      </c>
      <c r="C36" s="54">
        <f>+C35</f>
        <v>6</v>
      </c>
    </row>
    <row r="37" spans="1:3">
      <c r="A37" s="62"/>
      <c r="B37" s="58" t="s">
        <v>82</v>
      </c>
      <c r="C37" s="64">
        <f>+C5+C21+C33+C36</f>
        <v>176.37</v>
      </c>
    </row>
  </sheetData>
  <mergeCells count="2">
    <mergeCell ref="A3:C3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Dixguel03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José Cabrales Ricardo</dc:creator>
  <cp:keywords/>
  <dc:description/>
  <cp:lastModifiedBy>Antonio Jose Cabrales Ricardo</cp:lastModifiedBy>
  <cp:revision/>
  <dcterms:created xsi:type="dcterms:W3CDTF">2021-03-24T19:16:15Z</dcterms:created>
  <dcterms:modified xsi:type="dcterms:W3CDTF">2021-08-25T19:23:56Z</dcterms:modified>
  <cp:category/>
  <cp:contentStatus/>
</cp:coreProperties>
</file>