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VALUACION FINAL INTERVENTORIA\"/>
    </mc:Choice>
  </mc:AlternateContent>
  <xr:revisionPtr revIDLastSave="0" documentId="8_{96299CCE-0640-4B7D-B9A3-A6EAB555C6B8}" xr6:coauthVersionLast="31" xr6:coauthVersionMax="31" xr10:uidLastSave="{00000000-0000-0000-0000-000000000000}"/>
  <bookViews>
    <workbookView xWindow="0" yWindow="0" windowWidth="20490" windowHeight="7245" activeTab="1" xr2:uid="{00000000-000D-0000-FFFF-FFFF00000000}"/>
  </bookViews>
  <sheets>
    <sheet name="FINANCIERA" sheetId="1" r:id="rId1"/>
    <sheet name="CAPACIDAD ORGANIZACIONAL" sheetId="4" r:id="rId2"/>
  </sheets>
  <calcPr calcId="179017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W14" i="1" l="1"/>
  <c r="AZ19" i="4"/>
  <c r="AY19" i="4"/>
  <c r="AW19" i="4"/>
  <c r="AX19" i="4"/>
  <c r="AU19" i="4"/>
  <c r="AV19" i="4"/>
  <c r="AS19" i="4"/>
  <c r="AT19" i="4"/>
  <c r="AQ19" i="4"/>
  <c r="AR19" i="4"/>
  <c r="AO19" i="4"/>
  <c r="AP19" i="4"/>
  <c r="AM19" i="4"/>
  <c r="AN19" i="4"/>
  <c r="AK19" i="4"/>
  <c r="AL19" i="4"/>
  <c r="AI19" i="4"/>
  <c r="AJ19" i="4"/>
  <c r="AG19" i="4"/>
  <c r="AH19" i="4"/>
  <c r="AE19" i="4"/>
  <c r="AF19" i="4"/>
  <c r="AB19" i="4"/>
  <c r="AA19" i="4"/>
  <c r="Y19" i="4"/>
  <c r="Z19" i="4"/>
  <c r="V19" i="4"/>
  <c r="U19" i="4"/>
  <c r="R19" i="4"/>
  <c r="Q19" i="4"/>
  <c r="S19" i="4"/>
  <c r="T19" i="4"/>
  <c r="N19" i="4"/>
  <c r="M19" i="4"/>
  <c r="J19" i="4"/>
  <c r="I19" i="4"/>
  <c r="K19" i="4"/>
  <c r="L19" i="4"/>
  <c r="G19" i="4"/>
  <c r="H19" i="4"/>
  <c r="E19" i="4"/>
  <c r="F19" i="4"/>
  <c r="C19" i="4"/>
  <c r="D19" i="4"/>
  <c r="AZ18" i="4"/>
  <c r="AY18" i="4"/>
  <c r="AW18" i="4"/>
  <c r="AX18" i="4"/>
  <c r="AU18" i="4"/>
  <c r="AV18" i="4"/>
  <c r="AS18" i="4"/>
  <c r="AT18" i="4"/>
  <c r="AQ18" i="4"/>
  <c r="AR18" i="4"/>
  <c r="AO18" i="4"/>
  <c r="AP18" i="4"/>
  <c r="AM18" i="4"/>
  <c r="AN18" i="4"/>
  <c r="AK18" i="4"/>
  <c r="AL18" i="4"/>
  <c r="AI18" i="4"/>
  <c r="AJ18" i="4"/>
  <c r="AG18" i="4"/>
  <c r="AH18" i="4"/>
  <c r="AE18" i="4"/>
  <c r="AF18" i="4"/>
  <c r="AB18" i="4"/>
  <c r="AA18" i="4"/>
  <c r="Y18" i="4"/>
  <c r="Z18" i="4"/>
  <c r="V18" i="4"/>
  <c r="U18" i="4"/>
  <c r="R18" i="4"/>
  <c r="Q18" i="4"/>
  <c r="N18" i="4"/>
  <c r="M18" i="4"/>
  <c r="J18" i="4"/>
  <c r="I18" i="4"/>
  <c r="G18" i="4"/>
  <c r="H18" i="4"/>
  <c r="E18" i="4"/>
  <c r="F18" i="4"/>
  <c r="C18" i="4"/>
  <c r="D18" i="4"/>
  <c r="BA14" i="4"/>
  <c r="AY14" i="4"/>
  <c r="AU14" i="4"/>
  <c r="AS14" i="4"/>
  <c r="AQ14" i="4"/>
  <c r="AO14" i="4"/>
  <c r="AM14" i="4"/>
  <c r="AK14" i="4"/>
  <c r="AI14" i="4"/>
  <c r="AG14" i="4"/>
  <c r="AE14" i="4"/>
  <c r="AC14" i="4"/>
  <c r="AA14" i="4"/>
  <c r="Y14" i="4"/>
  <c r="W14" i="4"/>
  <c r="U14" i="4"/>
  <c r="S14" i="4"/>
  <c r="Q14" i="4"/>
  <c r="O14" i="4"/>
  <c r="M14" i="4"/>
  <c r="K14" i="4"/>
  <c r="I14" i="4"/>
  <c r="G14" i="4"/>
  <c r="E14" i="4"/>
  <c r="C14" i="4"/>
  <c r="BA13" i="4"/>
  <c r="AY13" i="4"/>
  <c r="AW13" i="4"/>
  <c r="AU13" i="4"/>
  <c r="AS13" i="4"/>
  <c r="AQ13" i="4"/>
  <c r="AO13" i="4"/>
  <c r="AM13" i="4"/>
  <c r="AK13" i="4"/>
  <c r="AI13" i="4"/>
  <c r="AG13" i="4"/>
  <c r="AE13" i="4"/>
  <c r="AC13" i="4"/>
  <c r="AA13" i="4"/>
  <c r="Y13" i="4"/>
  <c r="W13" i="4"/>
  <c r="U13" i="4"/>
  <c r="S13" i="4"/>
  <c r="Q13" i="4"/>
  <c r="O13" i="4"/>
  <c r="M13" i="4"/>
  <c r="K13" i="4"/>
  <c r="I13" i="4"/>
  <c r="G13" i="4"/>
  <c r="E13" i="4"/>
  <c r="C13" i="4"/>
  <c r="W19" i="4"/>
  <c r="X19" i="4"/>
  <c r="AC18" i="4"/>
  <c r="AD18" i="4"/>
  <c r="O19" i="4"/>
  <c r="P19" i="4"/>
  <c r="O18" i="4"/>
  <c r="P18" i="4"/>
  <c r="W18" i="4"/>
  <c r="X18" i="4"/>
  <c r="BA18" i="4"/>
  <c r="BB18" i="4"/>
  <c r="AC19" i="4"/>
  <c r="AD19" i="4"/>
  <c r="BA19" i="4"/>
  <c r="BB19" i="4"/>
  <c r="K18" i="4"/>
  <c r="L18" i="4"/>
  <c r="S18" i="4"/>
  <c r="T18" i="4"/>
  <c r="AZ20" i="1"/>
  <c r="AZ19" i="1"/>
  <c r="AZ18" i="1"/>
  <c r="AY20" i="1"/>
  <c r="BA20" i="1"/>
  <c r="AY19" i="1"/>
  <c r="BA19" i="1"/>
  <c r="AY18" i="1"/>
  <c r="AB20" i="1"/>
  <c r="AB19" i="1"/>
  <c r="AB18" i="1"/>
  <c r="AA20" i="1"/>
  <c r="AA19" i="1"/>
  <c r="AA18" i="1"/>
  <c r="U18" i="1"/>
  <c r="V18" i="1"/>
  <c r="W18" i="1"/>
  <c r="V20" i="1"/>
  <c r="V19" i="1"/>
  <c r="U20" i="1"/>
  <c r="W20" i="1"/>
  <c r="U19" i="1"/>
  <c r="R20" i="1"/>
  <c r="R19" i="1"/>
  <c r="Q20" i="1"/>
  <c r="Q19" i="1"/>
  <c r="S19" i="1"/>
  <c r="R18" i="1"/>
  <c r="Q18" i="1"/>
  <c r="S18" i="1"/>
  <c r="N20" i="1"/>
  <c r="N19" i="1"/>
  <c r="N18" i="1"/>
  <c r="M20" i="1"/>
  <c r="M19" i="1"/>
  <c r="O19" i="1"/>
  <c r="M18" i="1"/>
  <c r="O18" i="1"/>
  <c r="J20" i="1"/>
  <c r="I20" i="1"/>
  <c r="K20" i="1"/>
  <c r="J19" i="1"/>
  <c r="I19" i="1"/>
  <c r="J18" i="1"/>
  <c r="I18" i="1"/>
  <c r="K18" i="1"/>
  <c r="AU13" i="1"/>
  <c r="AW13" i="1"/>
  <c r="AY13" i="1"/>
  <c r="BA13" i="1"/>
  <c r="AK13" i="1"/>
  <c r="AM13" i="1"/>
  <c r="AO13" i="1"/>
  <c r="AQ13" i="1"/>
  <c r="AS13" i="1"/>
  <c r="AC13" i="1"/>
  <c r="AE13" i="1"/>
  <c r="AG13" i="1"/>
  <c r="AI13" i="1"/>
  <c r="U13" i="1"/>
  <c r="W13" i="1"/>
  <c r="Y13" i="1"/>
  <c r="AA13" i="1"/>
  <c r="M13" i="1"/>
  <c r="O13" i="1"/>
  <c r="Q13" i="1"/>
  <c r="S13" i="1"/>
  <c r="E13" i="1"/>
  <c r="G13" i="1"/>
  <c r="I13" i="1"/>
  <c r="K13" i="1"/>
  <c r="C13" i="1"/>
  <c r="AC18" i="1"/>
  <c r="O20" i="1"/>
  <c r="AC19" i="1"/>
  <c r="K19" i="1"/>
  <c r="W19" i="1"/>
  <c r="AC20" i="1"/>
  <c r="BA18" i="1"/>
  <c r="AW21" i="1"/>
  <c r="AX21" i="1"/>
  <c r="BB20" i="1"/>
  <c r="BA14" i="1"/>
  <c r="AZ21" i="1"/>
  <c r="AY14" i="1"/>
  <c r="AY21" i="1"/>
  <c r="BA21" i="1"/>
  <c r="AD19" i="1"/>
  <c r="AD18" i="1"/>
  <c r="AC14" i="1"/>
  <c r="AB21" i="1"/>
  <c r="AA14" i="1"/>
  <c r="AA21" i="1"/>
  <c r="X20" i="1"/>
  <c r="W14" i="1"/>
  <c r="V21" i="1"/>
  <c r="U14" i="1"/>
  <c r="U21" i="1"/>
  <c r="S20" i="1"/>
  <c r="T20" i="1"/>
  <c r="T19" i="1"/>
  <c r="S14" i="1"/>
  <c r="R21" i="1"/>
  <c r="Q14" i="1"/>
  <c r="Q21" i="1"/>
  <c r="P19" i="1"/>
  <c r="O14" i="1"/>
  <c r="N21" i="1"/>
  <c r="M14" i="1"/>
  <c r="M21" i="1"/>
  <c r="L20" i="1"/>
  <c r="L19" i="1"/>
  <c r="K14" i="1"/>
  <c r="J21" i="1"/>
  <c r="I14" i="1"/>
  <c r="I21" i="1"/>
  <c r="BB21" i="1"/>
  <c r="W21" i="1"/>
  <c r="X21" i="1"/>
  <c r="AC21" i="1"/>
  <c r="AD21" i="1"/>
  <c r="K21" i="1"/>
  <c r="L21" i="1"/>
  <c r="T18" i="1"/>
  <c r="O21" i="1"/>
  <c r="P21" i="1"/>
  <c r="X18" i="1"/>
  <c r="BB18" i="1"/>
  <c r="L18" i="1"/>
  <c r="P18" i="1"/>
  <c r="P20" i="1"/>
  <c r="S21" i="1"/>
  <c r="T21" i="1"/>
  <c r="X19" i="1"/>
  <c r="AD20" i="1"/>
  <c r="BB19" i="1"/>
  <c r="AW20" i="1"/>
  <c r="AX20" i="1"/>
  <c r="AW19" i="1"/>
  <c r="AX19" i="1"/>
  <c r="AW18" i="1"/>
  <c r="AX18" i="1"/>
  <c r="AU20" i="1"/>
  <c r="AV20" i="1"/>
  <c r="AU19" i="1"/>
  <c r="AV19" i="1"/>
  <c r="AU18" i="1"/>
  <c r="AV18" i="1"/>
  <c r="AU14" i="1"/>
  <c r="AU21" i="1"/>
  <c r="AV21" i="1"/>
  <c r="AS20" i="1"/>
  <c r="AT20" i="1"/>
  <c r="AS19" i="1"/>
  <c r="AT19" i="1"/>
  <c r="AS18" i="1"/>
  <c r="AT18" i="1"/>
  <c r="AS14" i="1"/>
  <c r="AS21" i="1"/>
  <c r="AT21" i="1"/>
  <c r="AQ20" i="1"/>
  <c r="AR20" i="1"/>
  <c r="AQ19" i="1"/>
  <c r="AR19" i="1"/>
  <c r="AQ18" i="1"/>
  <c r="AR18" i="1"/>
  <c r="AQ14" i="1"/>
  <c r="AQ21" i="1"/>
  <c r="AR21" i="1"/>
  <c r="AO20" i="1"/>
  <c r="AP20" i="1"/>
  <c r="AO19" i="1"/>
  <c r="AP19" i="1"/>
  <c r="AO18" i="1"/>
  <c r="AP18" i="1"/>
  <c r="AO14" i="1"/>
  <c r="AO21" i="1"/>
  <c r="AP21" i="1"/>
  <c r="AM20" i="1"/>
  <c r="AN20" i="1"/>
  <c r="AM19" i="1"/>
  <c r="AN19" i="1"/>
  <c r="AM18" i="1"/>
  <c r="AN18" i="1"/>
  <c r="AM14" i="1"/>
  <c r="AM21" i="1"/>
  <c r="AN21" i="1"/>
  <c r="AK20" i="1"/>
  <c r="AL20" i="1"/>
  <c r="AK19" i="1"/>
  <c r="AL19" i="1"/>
  <c r="AK18" i="1"/>
  <c r="AL18" i="1"/>
  <c r="AK14" i="1"/>
  <c r="AK21" i="1"/>
  <c r="AL21" i="1"/>
  <c r="AI20" i="1"/>
  <c r="AJ20" i="1"/>
  <c r="AI19" i="1"/>
  <c r="AJ19" i="1"/>
  <c r="AI18" i="1"/>
  <c r="AJ18" i="1"/>
  <c r="AI14" i="1"/>
  <c r="AI21" i="1"/>
  <c r="AJ21" i="1"/>
  <c r="AG20" i="1"/>
  <c r="AH20" i="1"/>
  <c r="AG19" i="1"/>
  <c r="AH19" i="1"/>
  <c r="AG18" i="1"/>
  <c r="AH18" i="1"/>
  <c r="AG14" i="1"/>
  <c r="AG21" i="1"/>
  <c r="AH21" i="1"/>
  <c r="AE20" i="1"/>
  <c r="AF20" i="1"/>
  <c r="AE19" i="1"/>
  <c r="AF19" i="1"/>
  <c r="AE18" i="1"/>
  <c r="AF18" i="1"/>
  <c r="AE14" i="1"/>
  <c r="AE21" i="1"/>
  <c r="AF21" i="1"/>
  <c r="Y20" i="1"/>
  <c r="Z20" i="1"/>
  <c r="Y19" i="1"/>
  <c r="Z19" i="1"/>
  <c r="Y18" i="1"/>
  <c r="Z18" i="1"/>
  <c r="Y14" i="1"/>
  <c r="Y21" i="1"/>
  <c r="Z21" i="1"/>
  <c r="G18" i="1"/>
  <c r="H18" i="1"/>
  <c r="E18" i="1"/>
  <c r="F18" i="1"/>
  <c r="C19" i="1"/>
  <c r="D19" i="1"/>
  <c r="C18" i="1"/>
  <c r="D18" i="1"/>
  <c r="E19" i="1"/>
  <c r="F19" i="1"/>
  <c r="C14" i="1"/>
  <c r="C21" i="1"/>
  <c r="D21" i="1"/>
  <c r="G20" i="1"/>
  <c r="H20" i="1"/>
  <c r="G19" i="1"/>
  <c r="H19" i="1"/>
  <c r="E20" i="1"/>
  <c r="F20" i="1"/>
  <c r="C20" i="1"/>
  <c r="D20" i="1"/>
  <c r="G14" i="1"/>
  <c r="G21" i="1"/>
  <c r="H21" i="1"/>
  <c r="E14" i="1"/>
  <c r="E21" i="1"/>
  <c r="F21" i="1"/>
</calcChain>
</file>

<file path=xl/sharedStrings.xml><?xml version="1.0" encoding="utf-8"?>
<sst xmlns="http://schemas.openxmlformats.org/spreadsheetml/2006/main" count="505" uniqueCount="99">
  <si>
    <t xml:space="preserve">EVALUACIÓN DOCUMENTOS DE CONTENIDO FINANCIERO PARA INFORME PRELIMINAR </t>
  </si>
  <si>
    <t>NIT</t>
  </si>
  <si>
    <t>ACTIVO CORRIENTE</t>
  </si>
  <si>
    <t>ACTIVO TOTAL</t>
  </si>
  <si>
    <t>PASIVO CORRIENTE</t>
  </si>
  <si>
    <t>PASIVO TOTAL</t>
  </si>
  <si>
    <t xml:space="preserve">PATRIMONIO  </t>
  </si>
  <si>
    <t>UTILIDAD / PERDIDA OPERACIONAL</t>
  </si>
  <si>
    <t>GASTOS DE INTERESES</t>
  </si>
  <si>
    <t>CAPITAL DE TRABAJO
(Activo Corriente - Pasivo Corriente)</t>
  </si>
  <si>
    <t>Porcentaje de participación ( en caso de consorcio o unión temporal)</t>
  </si>
  <si>
    <t>VALOR  DEL PRESUPUESTO OFICIAL</t>
  </si>
  <si>
    <t>INDICADORES DE CAPACIDAD FINANCIERA</t>
  </si>
  <si>
    <t>INDICE</t>
  </si>
  <si>
    <t>RESULTADO</t>
  </si>
  <si>
    <t>HABILITADO</t>
  </si>
  <si>
    <t>CUMPLE</t>
  </si>
  <si>
    <t>CAPACIDAD ORGANIZACIONAL</t>
  </si>
  <si>
    <t>Resultado verificación de indicadores  financieros (HABILITADO /NO HABILITADO/RECHAZADO )</t>
  </si>
  <si>
    <t xml:space="preserve">OBSERVACIONES </t>
  </si>
  <si>
    <t xml:space="preserve">DOCUMENTOS FINANCIEROS </t>
  </si>
  <si>
    <t xml:space="preserve">FOLIO </t>
  </si>
  <si>
    <t xml:space="preserve">RESULTADO </t>
  </si>
  <si>
    <t>Registro Único Tributario – RUT</t>
  </si>
  <si>
    <t xml:space="preserve"> </t>
  </si>
  <si>
    <t xml:space="preserve"> VERIFICACION INFORMACION FINANCIERA EN RUP A 31/12/2017</t>
  </si>
  <si>
    <t>-</t>
  </si>
  <si>
    <t xml:space="preserve">Aprobó: </t>
  </si>
  <si>
    <t>Liquidez   MAYOR O IGUAL A 1.5%  (Activo Corriente / Pasivo Corriente)</t>
  </si>
  <si>
    <t xml:space="preserve">Endeudamiento  MENOR O IGUAL  A 68% (Pasivo Total / Activo Total) </t>
  </si>
  <si>
    <t>Razón Cobertura de Intereses  MAYOR O IGUAL A 1% (Utilidad Operacional / Gastos de Intereses)</t>
  </si>
  <si>
    <t xml:space="preserve">Rentabilidad del Patrimonio MAYOR O IGUAL A 10% (Utilidad Operacional / Patrimonio) </t>
  </si>
  <si>
    <r>
      <t>Rentabilidad del Activo MAYOR O IGUAL  A 5% (Utilidad Operacional / Activo Total)</t>
    </r>
    <r>
      <rPr>
        <b/>
        <sz val="10"/>
        <rFont val="Arial"/>
        <family val="2"/>
      </rPr>
      <t xml:space="preserve">     </t>
    </r>
  </si>
  <si>
    <t>ARCA ARQUITECTURA E INGENIERÍA</t>
  </si>
  <si>
    <t>ARQUITECTURA URBANA LTDA</t>
  </si>
  <si>
    <t>CIVING INGENIEROS CONTRATISTAS SAS</t>
  </si>
  <si>
    <t>860451253-1</t>
  </si>
  <si>
    <t>CONSORCIO INTERVENTORES 50</t>
  </si>
  <si>
    <t>JASEN CONSULTORES SAS.</t>
  </si>
  <si>
    <t>ARQUITECTURA E INGENIERIA DE CONSULTA SAS</t>
  </si>
  <si>
    <t>901.094.289-2</t>
  </si>
  <si>
    <t>830.087.225-5</t>
  </si>
  <si>
    <t>800.173.768-1</t>
  </si>
  <si>
    <t>830.098.495-4</t>
  </si>
  <si>
    <t>CONSORCIO INTERDESARROLLO</t>
  </si>
  <si>
    <t>CONSORCIO INTERVIAL URBANO</t>
  </si>
  <si>
    <t>IAR PROYECTOS SAS</t>
  </si>
  <si>
    <t>900.709.306-8</t>
  </si>
  <si>
    <t>800.061.409-1</t>
  </si>
  <si>
    <t>BATEMAN INGENIERIA SA</t>
  </si>
  <si>
    <t>CONSORCIO KEN</t>
  </si>
  <si>
    <t>M&amp;R CONSULTORIA Y CONSTRUCCION SAS</t>
  </si>
  <si>
    <t>900.922.872-7</t>
  </si>
  <si>
    <t>ARREDONDO MADRID INGENIEROS CIVILES SAS (AIMS.A.S.)</t>
  </si>
  <si>
    <t>890.929.122-8</t>
  </si>
  <si>
    <t>CUBIKO OBRAS Y CONSULTORIA SAS</t>
  </si>
  <si>
    <t>DAIMCO SAS</t>
  </si>
  <si>
    <t>CONSORCIO FUTUROS PARQUES</t>
  </si>
  <si>
    <t>BERAKAH INGENIERÍA SAS</t>
  </si>
  <si>
    <t>900.353.973-0</t>
  </si>
  <si>
    <t>900.021.482-1</t>
  </si>
  <si>
    <t>ELSA TORRES ARENALES</t>
  </si>
  <si>
    <t>63.323.375-2</t>
  </si>
  <si>
    <t>GAVINCO INGENIEROS CONSULTORES SAS</t>
  </si>
  <si>
    <t>900.916.608-4</t>
  </si>
  <si>
    <t>GNG INGENIERIA SAS</t>
  </si>
  <si>
    <t>830.515.117-5</t>
  </si>
  <si>
    <t>INGENIEROS CONSULTORES Y CONSTRUCTORES ARG SAS</t>
  </si>
  <si>
    <t>INPLAYCO SAS</t>
  </si>
  <si>
    <t>900.008.687-0</t>
  </si>
  <si>
    <t>860.524.168-8</t>
  </si>
  <si>
    <t>INTERDISEÑOS INTERNACIONAL SAS</t>
  </si>
  <si>
    <t>900866374-0</t>
  </si>
  <si>
    <t>INTERSA SA</t>
  </si>
  <si>
    <t>860.450.644-3</t>
  </si>
  <si>
    <t>MAB INGENIERIA DE VALOR SA</t>
  </si>
  <si>
    <t>900.139.110-5</t>
  </si>
  <si>
    <t>MIRS LATINOAMERICA SAS</t>
  </si>
  <si>
    <t>900.241.875-6</t>
  </si>
  <si>
    <t>R&amp;M CONSTRUCCIONES E INTERVENTORIAS SAS</t>
  </si>
  <si>
    <t>830028126-2</t>
  </si>
  <si>
    <t>JORGE ÁLVARO SANCHEZ BLANCO</t>
  </si>
  <si>
    <t>ARM CONSULTING LTDA</t>
  </si>
  <si>
    <t>CONSORCIO SANTA LUCIA</t>
  </si>
  <si>
    <t>19 FALTA RUP</t>
  </si>
  <si>
    <t>SOLIUN INGENIERIA SAS</t>
  </si>
  <si>
    <t>SOLIUN SAS</t>
  </si>
  <si>
    <t>901.114.547-5</t>
  </si>
  <si>
    <t>900.768.458-0</t>
  </si>
  <si>
    <t>Elaboró: Gonzalo Paredes. Contratista Infraestructura</t>
  </si>
  <si>
    <t>Revisó y Aprobo: Marco Hernandez. Contratista de Infraestructura</t>
  </si>
  <si>
    <t xml:space="preserve">INDICE OFERENTE </t>
  </si>
  <si>
    <t>INDICE OFERENTE</t>
  </si>
  <si>
    <t>RESULTADO INDICE</t>
  </si>
  <si>
    <t>NO HABILITADO</t>
  </si>
  <si>
    <t>822.007.239-7</t>
  </si>
  <si>
    <t>79785874-6</t>
  </si>
  <si>
    <t>CAPITAL DE TRABAJO
(Activo Corriente - Pasivo Corriente) mayor o igual a $141.362.264</t>
  </si>
  <si>
    <t>ACTIVO TOTAL - PASIVO TOTAL -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</si>
</sst>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[$$-240A]\ #,##0.00"/>
    <numFmt numFmtId="166" formatCode="0.0%"/>
    <numFmt numFmtId="167" formatCode="_-[$$-240A]\ * #,##0_-;\-[$$-240A]\ * #,##0_-;_-[$$-240A]\ * &quot;-&quot;??_-;_-@_-"/>
    <numFmt numFmtId="168" formatCode="_(* #,##0.00_);_(* \(#,##0.00\);_(* &quot;-&quot;??_);_(@_)"/>
    <numFmt numFmtId="169" formatCode="&quot;$&quot;\ #,##0.00_);\(&quot;$&quot;\ #,##0.00\)"/>
    <numFmt numFmtId="170" formatCode="_(&quot;$&quot;\ * #,##0.00_);_(&quot;$&quot;\ * \(#,##0.0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36">
    <xf numFmtId="0" fontId="0" fillId="0" borderId="0" xfId="0"/>
    <xf numFmtId="0" fontId="4" fillId="0" borderId="2" xfId="3" applyFont="1" applyFill="1" applyBorder="1" applyAlignment="1">
      <alignment horizontal="left" vertical="center"/>
    </xf>
    <xf numFmtId="0" fontId="4" fillId="0" borderId="3" xfId="3" applyFont="1" applyFill="1" applyBorder="1" applyAlignment="1">
      <alignment horizontal="left" vertical="center"/>
    </xf>
    <xf numFmtId="0" fontId="4" fillId="0" borderId="6" xfId="3" applyFont="1" applyFill="1" applyBorder="1" applyAlignment="1">
      <alignment horizontal="left" vertical="center"/>
    </xf>
    <xf numFmtId="0" fontId="4" fillId="0" borderId="7" xfId="3" applyFont="1" applyFill="1" applyBorder="1" applyAlignment="1">
      <alignment horizontal="left" vertical="center"/>
    </xf>
    <xf numFmtId="0" fontId="5" fillId="0" borderId="6" xfId="3" applyFont="1" applyFill="1" applyBorder="1" applyAlignment="1">
      <alignment horizontal="left" vertical="center"/>
    </xf>
    <xf numFmtId="0" fontId="5" fillId="0" borderId="7" xfId="3" applyFont="1" applyFill="1" applyBorder="1" applyAlignment="1">
      <alignment horizontal="left" vertical="center"/>
    </xf>
    <xf numFmtId="0" fontId="5" fillId="0" borderId="8" xfId="3" applyFont="1" applyFill="1" applyBorder="1" applyAlignment="1">
      <alignment horizontal="left" vertical="center"/>
    </xf>
    <xf numFmtId="0" fontId="5" fillId="0" borderId="9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0" xfId="3" applyFont="1" applyFill="1" applyBorder="1" applyAlignment="1">
      <alignment horizontal="left" vertical="center"/>
    </xf>
    <xf numFmtId="0" fontId="5" fillId="3" borderId="0" xfId="0" applyFont="1" applyFill="1" applyBorder="1"/>
    <xf numFmtId="9" fontId="5" fillId="0" borderId="0" xfId="3" applyNumberFormat="1" applyFont="1" applyFill="1" applyBorder="1" applyAlignment="1">
      <alignment horizontal="left" vertical="center"/>
    </xf>
    <xf numFmtId="3" fontId="4" fillId="3" borderId="7" xfId="0" applyNumberFormat="1" applyFont="1" applyFill="1" applyBorder="1" applyAlignment="1">
      <alignment horizontal="right" vertical="top" wrapText="1"/>
    </xf>
    <xf numFmtId="0" fontId="5" fillId="3" borderId="7" xfId="0" applyFont="1" applyFill="1" applyBorder="1" applyAlignment="1">
      <alignment horizontal="right" vertical="top" wrapText="1"/>
    </xf>
    <xf numFmtId="0" fontId="5" fillId="3" borderId="7" xfId="0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right" vertical="top" wrapText="1"/>
    </xf>
    <xf numFmtId="0" fontId="4" fillId="0" borderId="8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39" fontId="5" fillId="0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right" wrapText="1"/>
    </xf>
    <xf numFmtId="0" fontId="4" fillId="0" borderId="5" xfId="3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/>
    </xf>
    <xf numFmtId="9" fontId="5" fillId="0" borderId="7" xfId="2" applyNumberFormat="1" applyFont="1" applyFill="1" applyBorder="1" applyAlignment="1">
      <alignment horizontal="right" vertical="center"/>
    </xf>
    <xf numFmtId="3" fontId="4" fillId="3" borderId="9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justify" vertical="center" wrapText="1"/>
    </xf>
    <xf numFmtId="0" fontId="4" fillId="0" borderId="18" xfId="3" applyFont="1" applyFill="1" applyBorder="1" applyAlignment="1">
      <alignment horizontal="left" vertical="center"/>
    </xf>
    <xf numFmtId="0" fontId="4" fillId="0" borderId="20" xfId="3" applyFont="1" applyFill="1" applyBorder="1" applyAlignment="1">
      <alignment horizontal="left" vertical="center"/>
    </xf>
    <xf numFmtId="0" fontId="5" fillId="0" borderId="17" xfId="3" applyFont="1" applyFill="1" applyBorder="1" applyAlignment="1">
      <alignment horizontal="left" vertical="center"/>
    </xf>
    <xf numFmtId="0" fontId="5" fillId="3" borderId="9" xfId="0" applyFont="1" applyFill="1" applyBorder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4" fillId="0" borderId="8" xfId="0" applyFont="1" applyFill="1" applyBorder="1" applyAlignment="1">
      <alignment horizontal="center"/>
    </xf>
    <xf numFmtId="9" fontId="5" fillId="0" borderId="7" xfId="2" applyFont="1" applyFill="1" applyBorder="1" applyAlignment="1">
      <alignment horizontal="right" vertical="center"/>
    </xf>
    <xf numFmtId="166" fontId="6" fillId="0" borderId="7" xfId="2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/>
    </xf>
    <xf numFmtId="0" fontId="4" fillId="0" borderId="10" xfId="0" applyFont="1" applyFill="1" applyBorder="1" applyAlignment="1"/>
    <xf numFmtId="0" fontId="4" fillId="0" borderId="10" xfId="0" applyFont="1" applyFill="1" applyBorder="1" applyAlignment="1">
      <alignment horizontal="center" vertical="center"/>
    </xf>
    <xf numFmtId="168" fontId="6" fillId="0" borderId="6" xfId="1" applyNumberFormat="1" applyFont="1" applyFill="1" applyBorder="1" applyAlignment="1">
      <alignment horizontal="right" vertical="center"/>
    </xf>
    <xf numFmtId="168" fontId="6" fillId="0" borderId="10" xfId="1" applyNumberFormat="1" applyFont="1" applyFill="1" applyBorder="1" applyAlignment="1">
      <alignment horizontal="right" vertical="center"/>
    </xf>
    <xf numFmtId="168" fontId="6" fillId="0" borderId="23" xfId="1" applyNumberFormat="1" applyFont="1" applyFill="1" applyBorder="1" applyAlignment="1">
      <alignment horizontal="right" vertical="center"/>
    </xf>
    <xf numFmtId="39" fontId="5" fillId="0" borderId="9" xfId="0" applyNumberFormat="1" applyFont="1" applyFill="1" applyBorder="1" applyAlignment="1">
      <alignment vertical="center"/>
    </xf>
    <xf numFmtId="10" fontId="5" fillId="0" borderId="6" xfId="2" applyNumberFormat="1" applyFont="1" applyFill="1" applyBorder="1" applyAlignment="1">
      <alignment horizontal="right" vertical="center"/>
    </xf>
    <xf numFmtId="10" fontId="5" fillId="0" borderId="10" xfId="2" applyNumberFormat="1" applyFont="1" applyFill="1" applyBorder="1" applyAlignment="1">
      <alignment horizontal="right" vertical="center"/>
    </xf>
    <xf numFmtId="10" fontId="5" fillId="0" borderId="23" xfId="2" applyNumberFormat="1" applyFont="1" applyFill="1" applyBorder="1" applyAlignment="1">
      <alignment horizontal="right" vertical="center"/>
    </xf>
    <xf numFmtId="39" fontId="5" fillId="0" borderId="6" xfId="1" applyNumberFormat="1" applyFont="1" applyFill="1" applyBorder="1" applyAlignment="1">
      <alignment horizontal="right" vertical="center"/>
    </xf>
    <xf numFmtId="39" fontId="5" fillId="0" borderId="10" xfId="1" applyNumberFormat="1" applyFont="1" applyFill="1" applyBorder="1" applyAlignment="1">
      <alignment horizontal="right" vertical="center"/>
    </xf>
    <xf numFmtId="39" fontId="5" fillId="0" borderId="23" xfId="1" applyNumberFormat="1" applyFont="1" applyFill="1" applyBorder="1" applyAlignment="1">
      <alignment horizontal="right" vertical="center"/>
    </xf>
    <xf numFmtId="164" fontId="5" fillId="0" borderId="6" xfId="4" applyFont="1" applyFill="1" applyBorder="1" applyAlignment="1">
      <alignment vertical="center"/>
    </xf>
    <xf numFmtId="164" fontId="5" fillId="0" borderId="10" xfId="4" applyFont="1" applyFill="1" applyBorder="1" applyAlignment="1">
      <alignment vertical="center"/>
    </xf>
    <xf numFmtId="164" fontId="5" fillId="0" borderId="10" xfId="4" applyFont="1" applyFill="1" applyBorder="1" applyAlignment="1">
      <alignment horizontal="center" vertical="center"/>
    </xf>
    <xf numFmtId="43" fontId="5" fillId="0" borderId="10" xfId="1" applyFont="1" applyFill="1" applyBorder="1" applyAlignment="1">
      <alignment horizontal="right" vertical="center"/>
    </xf>
    <xf numFmtId="43" fontId="5" fillId="0" borderId="24" xfId="1" applyFont="1" applyFill="1" applyBorder="1" applyAlignment="1">
      <alignment horizontal="right" vertical="center"/>
    </xf>
    <xf numFmtId="43" fontId="5" fillId="0" borderId="23" xfId="1" applyFont="1" applyFill="1" applyBorder="1" applyAlignment="1">
      <alignment horizontal="right" vertical="center"/>
    </xf>
    <xf numFmtId="0" fontId="4" fillId="0" borderId="4" xfId="3" applyFont="1" applyFill="1" applyBorder="1" applyAlignment="1">
      <alignment horizontal="left" vertical="center"/>
    </xf>
    <xf numFmtId="0" fontId="5" fillId="0" borderId="0" xfId="0" applyFont="1" applyFill="1" applyBorder="1"/>
    <xf numFmtId="0" fontId="0" fillId="0" borderId="0" xfId="0" applyFill="1"/>
    <xf numFmtId="0" fontId="4" fillId="0" borderId="9" xfId="0" applyFont="1" applyFill="1" applyBorder="1" applyAlignment="1">
      <alignment horizontal="center" vertical="center" wrapText="1"/>
    </xf>
    <xf numFmtId="0" fontId="0" fillId="5" borderId="0" xfId="0" applyFill="1"/>
    <xf numFmtId="0" fontId="7" fillId="5" borderId="1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center" vertical="center" wrapText="1"/>
    </xf>
    <xf numFmtId="39" fontId="5" fillId="4" borderId="8" xfId="0" applyNumberFormat="1" applyFont="1" applyFill="1" applyBorder="1" applyAlignment="1">
      <alignment horizontal="center" vertical="center"/>
    </xf>
    <xf numFmtId="164" fontId="5" fillId="0" borderId="7" xfId="4" applyFont="1" applyFill="1" applyBorder="1" applyAlignment="1">
      <alignment horizontal="right" vertical="center"/>
    </xf>
    <xf numFmtId="41" fontId="5" fillId="0" borderId="8" xfId="5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167" fontId="4" fillId="0" borderId="7" xfId="1" applyNumberFormat="1" applyFont="1" applyFill="1" applyBorder="1" applyAlignment="1">
      <alignment horizontal="center" vertical="center"/>
    </xf>
    <xf numFmtId="167" fontId="4" fillId="0" borderId="8" xfId="1" applyNumberFormat="1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justify" vertical="top" wrapText="1"/>
    </xf>
    <xf numFmtId="0" fontId="8" fillId="0" borderId="16" xfId="0" applyFont="1" applyFill="1" applyBorder="1" applyAlignment="1">
      <alignment horizontal="justify" vertical="top" wrapText="1"/>
    </xf>
    <xf numFmtId="0" fontId="4" fillId="0" borderId="11" xfId="3" applyFont="1" applyFill="1" applyBorder="1" applyAlignment="1">
      <alignment horizontal="center" vertical="center"/>
    </xf>
    <xf numFmtId="0" fontId="4" fillId="0" borderId="21" xfId="3" applyFont="1" applyFill="1" applyBorder="1" applyAlignment="1">
      <alignment horizontal="center" vertical="center"/>
    </xf>
    <xf numFmtId="4" fontId="5" fillId="0" borderId="6" xfId="1" applyNumberFormat="1" applyFont="1" applyFill="1" applyBorder="1" applyAlignment="1">
      <alignment horizontal="center" vertical="center" wrapText="1"/>
    </xf>
    <xf numFmtId="4" fontId="5" fillId="0" borderId="19" xfId="1" applyNumberFormat="1" applyFont="1" applyFill="1" applyBorder="1" applyAlignment="1">
      <alignment horizontal="center" vertical="center" wrapText="1"/>
    </xf>
    <xf numFmtId="9" fontId="4" fillId="0" borderId="6" xfId="2" applyFont="1" applyFill="1" applyBorder="1" applyAlignment="1">
      <alignment horizontal="center" vertical="center" wrapText="1"/>
    </xf>
    <xf numFmtId="9" fontId="4" fillId="0" borderId="24" xfId="2" applyFont="1" applyFill="1" applyBorder="1" applyAlignment="1">
      <alignment horizontal="center" vertical="center" wrapText="1"/>
    </xf>
    <xf numFmtId="9" fontId="4" fillId="0" borderId="9" xfId="2" applyFont="1" applyFill="1" applyBorder="1" applyAlignment="1">
      <alignment horizontal="center" vertical="center" wrapText="1"/>
    </xf>
    <xf numFmtId="9" fontId="4" fillId="0" borderId="19" xfId="2" applyFont="1" applyFill="1" applyBorder="1" applyAlignment="1">
      <alignment horizontal="center" vertical="center" wrapText="1"/>
    </xf>
    <xf numFmtId="3" fontId="4" fillId="0" borderId="6" xfId="1" applyNumberFormat="1" applyFont="1" applyFill="1" applyBorder="1" applyAlignment="1">
      <alignment horizontal="center" vertical="center"/>
    </xf>
    <xf numFmtId="3" fontId="4" fillId="0" borderId="23" xfId="1" applyNumberFormat="1" applyFont="1" applyFill="1" applyBorder="1" applyAlignment="1">
      <alignment horizontal="center" vertical="center"/>
    </xf>
    <xf numFmtId="3" fontId="4" fillId="0" borderId="19" xfId="1" applyNumberFormat="1" applyFont="1" applyFill="1" applyBorder="1" applyAlignment="1">
      <alignment horizontal="center" vertical="center"/>
    </xf>
    <xf numFmtId="165" fontId="4" fillId="5" borderId="11" xfId="1" applyNumberFormat="1" applyFont="1" applyFill="1" applyBorder="1" applyAlignment="1">
      <alignment horizontal="center" vertical="center" wrapText="1"/>
    </xf>
    <xf numFmtId="165" fontId="4" fillId="5" borderId="22" xfId="1" applyNumberFormat="1" applyFont="1" applyFill="1" applyBorder="1" applyAlignment="1">
      <alignment horizontal="center" vertical="center" wrapText="1"/>
    </xf>
    <xf numFmtId="165" fontId="4" fillId="5" borderId="21" xfId="1" applyNumberFormat="1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4" fontId="5" fillId="0" borderId="7" xfId="1" applyNumberFormat="1" applyFont="1" applyFill="1" applyBorder="1" applyAlignment="1">
      <alignment horizontal="center" vertical="center" wrapText="1"/>
    </xf>
    <xf numFmtId="4" fontId="5" fillId="0" borderId="8" xfId="1" applyNumberFormat="1" applyFont="1" applyFill="1" applyBorder="1" applyAlignment="1">
      <alignment horizontal="center" vertical="center" wrapText="1"/>
    </xf>
    <xf numFmtId="9" fontId="4" fillId="0" borderId="7" xfId="2" applyFont="1" applyFill="1" applyBorder="1" applyAlignment="1">
      <alignment horizontal="center" vertical="center" wrapText="1"/>
    </xf>
    <xf numFmtId="9" fontId="4" fillId="0" borderId="8" xfId="2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23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3" fillId="5" borderId="6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4" fontId="5" fillId="3" borderId="7" xfId="1" applyNumberFormat="1" applyFont="1" applyFill="1" applyBorder="1" applyAlignment="1">
      <alignment horizontal="center" vertical="center" wrapText="1"/>
    </xf>
    <xf numFmtId="4" fontId="5" fillId="3" borderId="8" xfId="1" applyNumberFormat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justify" vertical="top" wrapText="1"/>
    </xf>
    <xf numFmtId="0" fontId="5" fillId="0" borderId="16" xfId="0" applyFont="1" applyFill="1" applyBorder="1" applyAlignment="1">
      <alignment horizontal="justify" vertical="top" wrapText="1"/>
    </xf>
    <xf numFmtId="0" fontId="4" fillId="0" borderId="9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</cellXfs>
  <cellStyles count="19">
    <cellStyle name="Celda de comprobación" xfId="3" builtinId="23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Millares" xfId="1" builtinId="3"/>
    <cellStyle name="Millares [0]" xfId="5" builtinId="6"/>
    <cellStyle name="Moneda [0]" xfId="4" builtinId="7"/>
    <cellStyle name="Moneda 5" xfId="18" xr:uid="{00000000-0005-0000-0000-00000E000000}"/>
    <cellStyle name="Moneda 6 2" xfId="17" xr:uid="{00000000-0005-0000-0000-00000F000000}"/>
    <cellStyle name="Normal" xfId="0" builtinId="0"/>
    <cellStyle name="Normal 2" xfId="16" xr:uid="{00000000-0005-0000-0000-000011000000}"/>
    <cellStyle name="Porcentaje" xfId="2" builtinId="5"/>
  </cellStyles>
  <dxfs count="92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30"/>
  <sheetViews>
    <sheetView showGridLines="0" view="pageBreakPreview" topLeftCell="B3" zoomScale="98" zoomScaleNormal="70" zoomScaleSheetLayoutView="100" zoomScalePageLayoutView="70" workbookViewId="0">
      <pane xSplit="1" topLeftCell="C1" activePane="topRight" state="frozen"/>
      <selection activeCell="B1" sqref="B1"/>
      <selection pane="topRight" activeCell="AU2" sqref="AU2:AV3"/>
    </sheetView>
  </sheetViews>
  <sheetFormatPr baseColWidth="10" defaultRowHeight="15" x14ac:dyDescent="0.25"/>
  <cols>
    <col min="1" max="1" width="3" bestFit="1" customWidth="1"/>
    <col min="2" max="2" width="55.42578125" customWidth="1"/>
    <col min="3" max="3" width="16.42578125" bestFit="1" customWidth="1"/>
    <col min="4" max="4" width="15.85546875" bestFit="1" customWidth="1"/>
    <col min="5" max="5" width="15.7109375" bestFit="1" customWidth="1"/>
    <col min="6" max="6" width="15.85546875" bestFit="1" customWidth="1"/>
    <col min="7" max="7" width="15.7109375" bestFit="1" customWidth="1"/>
    <col min="8" max="8" width="15.85546875" bestFit="1" customWidth="1"/>
    <col min="9" max="9" width="19.7109375" style="59" customWidth="1"/>
    <col min="10" max="11" width="19" style="59" customWidth="1"/>
    <col min="12" max="12" width="18" style="59" bestFit="1" customWidth="1"/>
    <col min="13" max="24" width="18.7109375" style="59" customWidth="1"/>
    <col min="25" max="25" width="16.42578125" bestFit="1" customWidth="1"/>
    <col min="26" max="26" width="15.85546875" bestFit="1" customWidth="1"/>
    <col min="27" max="30" width="18.7109375" style="59" customWidth="1"/>
    <col min="31" max="31" width="16.42578125" bestFit="1" customWidth="1"/>
    <col min="32" max="32" width="15.85546875" bestFit="1" customWidth="1"/>
    <col min="33" max="33" width="16.42578125" bestFit="1" customWidth="1"/>
    <col min="34" max="34" width="15.85546875" bestFit="1" customWidth="1"/>
    <col min="35" max="35" width="16.42578125" bestFit="1" customWidth="1"/>
    <col min="36" max="36" width="15.85546875" bestFit="1" customWidth="1"/>
    <col min="37" max="37" width="16.42578125" bestFit="1" customWidth="1"/>
    <col min="38" max="38" width="15.85546875" bestFit="1" customWidth="1"/>
    <col min="39" max="39" width="16.42578125" bestFit="1" customWidth="1"/>
    <col min="40" max="40" width="15.85546875" bestFit="1" customWidth="1"/>
    <col min="41" max="41" width="16.42578125" bestFit="1" customWidth="1"/>
    <col min="42" max="42" width="15.85546875" bestFit="1" customWidth="1"/>
    <col min="43" max="43" width="16.42578125" bestFit="1" customWidth="1"/>
    <col min="44" max="44" width="15.85546875" bestFit="1" customWidth="1"/>
    <col min="45" max="45" width="16.42578125" bestFit="1" customWidth="1"/>
    <col min="46" max="46" width="15.85546875" bestFit="1" customWidth="1"/>
    <col min="47" max="47" width="16.42578125" bestFit="1" customWidth="1"/>
    <col min="48" max="48" width="15.85546875" bestFit="1" customWidth="1"/>
    <col min="49" max="49" width="16.42578125" bestFit="1" customWidth="1"/>
    <col min="50" max="50" width="15.85546875" bestFit="1" customWidth="1"/>
    <col min="51" max="54" width="18.7109375" style="59" customWidth="1"/>
  </cols>
  <sheetData>
    <row r="1" spans="1:54" s="61" customFormat="1" ht="15.75" x14ac:dyDescent="0.25">
      <c r="A1" s="108" t="s">
        <v>0</v>
      </c>
      <c r="B1" s="109"/>
      <c r="C1" s="96">
        <v>1</v>
      </c>
      <c r="D1" s="97"/>
      <c r="E1" s="96">
        <v>2</v>
      </c>
      <c r="F1" s="97"/>
      <c r="G1" s="96">
        <v>3</v>
      </c>
      <c r="H1" s="97"/>
      <c r="I1" s="124">
        <v>4</v>
      </c>
      <c r="J1" s="125"/>
      <c r="K1" s="125"/>
      <c r="L1" s="126"/>
      <c r="M1" s="124">
        <v>5</v>
      </c>
      <c r="N1" s="125"/>
      <c r="O1" s="125"/>
      <c r="P1" s="126"/>
      <c r="Q1" s="124">
        <v>6</v>
      </c>
      <c r="R1" s="125"/>
      <c r="S1" s="125"/>
      <c r="T1" s="126"/>
      <c r="U1" s="124">
        <v>7</v>
      </c>
      <c r="V1" s="125"/>
      <c r="W1" s="125"/>
      <c r="X1" s="126"/>
      <c r="Y1" s="96">
        <v>8</v>
      </c>
      <c r="Z1" s="97"/>
      <c r="AA1" s="124">
        <v>9</v>
      </c>
      <c r="AB1" s="125"/>
      <c r="AC1" s="125"/>
      <c r="AD1" s="126"/>
      <c r="AE1" s="96">
        <v>10</v>
      </c>
      <c r="AF1" s="97"/>
      <c r="AG1" s="96">
        <v>11</v>
      </c>
      <c r="AH1" s="97"/>
      <c r="AI1" s="96">
        <v>12</v>
      </c>
      <c r="AJ1" s="97"/>
      <c r="AK1" s="96">
        <v>13</v>
      </c>
      <c r="AL1" s="97"/>
      <c r="AM1" s="96">
        <v>14</v>
      </c>
      <c r="AN1" s="97"/>
      <c r="AO1" s="96">
        <v>15</v>
      </c>
      <c r="AP1" s="97"/>
      <c r="AQ1" s="96">
        <v>16</v>
      </c>
      <c r="AR1" s="97"/>
      <c r="AS1" s="96">
        <v>17</v>
      </c>
      <c r="AT1" s="97"/>
      <c r="AU1" s="96">
        <v>18</v>
      </c>
      <c r="AV1" s="97"/>
      <c r="AW1" s="96" t="s">
        <v>84</v>
      </c>
      <c r="AX1" s="97"/>
      <c r="AY1" s="124">
        <v>20</v>
      </c>
      <c r="AZ1" s="125"/>
      <c r="BA1" s="125"/>
      <c r="BB1" s="126"/>
    </row>
    <row r="2" spans="1:54" s="61" customFormat="1" ht="32.25" customHeight="1" x14ac:dyDescent="0.25">
      <c r="A2" s="110"/>
      <c r="B2" s="111"/>
      <c r="C2" s="98" t="s">
        <v>33</v>
      </c>
      <c r="D2" s="99"/>
      <c r="E2" s="98" t="s">
        <v>34</v>
      </c>
      <c r="F2" s="99"/>
      <c r="G2" s="98" t="s">
        <v>35</v>
      </c>
      <c r="H2" s="99"/>
      <c r="I2" s="115" t="s">
        <v>37</v>
      </c>
      <c r="J2" s="116"/>
      <c r="K2" s="116"/>
      <c r="L2" s="117"/>
      <c r="M2" s="115" t="s">
        <v>44</v>
      </c>
      <c r="N2" s="116"/>
      <c r="O2" s="116"/>
      <c r="P2" s="117"/>
      <c r="Q2" s="115" t="s">
        <v>45</v>
      </c>
      <c r="R2" s="116"/>
      <c r="S2" s="116"/>
      <c r="T2" s="117"/>
      <c r="U2" s="115" t="s">
        <v>50</v>
      </c>
      <c r="V2" s="116"/>
      <c r="W2" s="116"/>
      <c r="X2" s="117"/>
      <c r="Y2" s="98" t="s">
        <v>55</v>
      </c>
      <c r="Z2" s="99"/>
      <c r="AA2" s="115" t="s">
        <v>57</v>
      </c>
      <c r="AB2" s="116"/>
      <c r="AC2" s="116"/>
      <c r="AD2" s="117"/>
      <c r="AE2" s="98" t="s">
        <v>61</v>
      </c>
      <c r="AF2" s="99"/>
      <c r="AG2" s="98" t="s">
        <v>63</v>
      </c>
      <c r="AH2" s="99"/>
      <c r="AI2" s="98" t="s">
        <v>65</v>
      </c>
      <c r="AJ2" s="99"/>
      <c r="AK2" s="98" t="s">
        <v>67</v>
      </c>
      <c r="AL2" s="99"/>
      <c r="AM2" s="98" t="s">
        <v>68</v>
      </c>
      <c r="AN2" s="99"/>
      <c r="AO2" s="98" t="s">
        <v>71</v>
      </c>
      <c r="AP2" s="99"/>
      <c r="AQ2" s="98" t="s">
        <v>73</v>
      </c>
      <c r="AR2" s="99"/>
      <c r="AS2" s="98" t="s">
        <v>75</v>
      </c>
      <c r="AT2" s="99"/>
      <c r="AU2" s="98" t="s">
        <v>77</v>
      </c>
      <c r="AV2" s="99"/>
      <c r="AW2" s="98" t="s">
        <v>79</v>
      </c>
      <c r="AX2" s="99"/>
      <c r="AY2" s="115" t="s">
        <v>83</v>
      </c>
      <c r="AZ2" s="116"/>
      <c r="BA2" s="116"/>
      <c r="BB2" s="117"/>
    </row>
    <row r="3" spans="1:54" s="61" customFormat="1" ht="78.75" customHeight="1" x14ac:dyDescent="0.25">
      <c r="A3" s="110"/>
      <c r="B3" s="111"/>
      <c r="C3" s="98"/>
      <c r="D3" s="99"/>
      <c r="E3" s="98"/>
      <c r="F3" s="99"/>
      <c r="G3" s="98"/>
      <c r="H3" s="99"/>
      <c r="I3" s="115" t="s">
        <v>38</v>
      </c>
      <c r="J3" s="118"/>
      <c r="K3" s="119" t="s">
        <v>39</v>
      </c>
      <c r="L3" s="117"/>
      <c r="M3" s="115" t="s">
        <v>81</v>
      </c>
      <c r="N3" s="118"/>
      <c r="O3" s="119" t="s">
        <v>82</v>
      </c>
      <c r="P3" s="117"/>
      <c r="Q3" s="115" t="s">
        <v>46</v>
      </c>
      <c r="R3" s="118"/>
      <c r="S3" s="119" t="s">
        <v>49</v>
      </c>
      <c r="T3" s="117"/>
      <c r="U3" s="115" t="s">
        <v>51</v>
      </c>
      <c r="V3" s="118"/>
      <c r="W3" s="119" t="s">
        <v>53</v>
      </c>
      <c r="X3" s="117"/>
      <c r="Y3" s="98"/>
      <c r="Z3" s="99"/>
      <c r="AA3" s="115" t="s">
        <v>58</v>
      </c>
      <c r="AB3" s="118"/>
      <c r="AC3" s="119" t="s">
        <v>56</v>
      </c>
      <c r="AD3" s="117"/>
      <c r="AE3" s="98"/>
      <c r="AF3" s="99"/>
      <c r="AG3" s="98"/>
      <c r="AH3" s="99"/>
      <c r="AI3" s="98"/>
      <c r="AJ3" s="99"/>
      <c r="AK3" s="98"/>
      <c r="AL3" s="99"/>
      <c r="AM3" s="98"/>
      <c r="AN3" s="99"/>
      <c r="AO3" s="98"/>
      <c r="AP3" s="99"/>
      <c r="AQ3" s="98"/>
      <c r="AR3" s="99"/>
      <c r="AS3" s="98"/>
      <c r="AT3" s="99"/>
      <c r="AU3" s="98"/>
      <c r="AV3" s="99"/>
      <c r="AW3" s="98"/>
      <c r="AX3" s="99"/>
      <c r="AY3" s="115" t="s">
        <v>85</v>
      </c>
      <c r="AZ3" s="118"/>
      <c r="BA3" s="119" t="s">
        <v>86</v>
      </c>
      <c r="BB3" s="117"/>
    </row>
    <row r="4" spans="1:54" s="61" customFormat="1" ht="15" customHeight="1" x14ac:dyDescent="0.25">
      <c r="A4" s="64"/>
      <c r="B4" s="60" t="s">
        <v>1</v>
      </c>
      <c r="C4" s="100" t="s">
        <v>42</v>
      </c>
      <c r="D4" s="101"/>
      <c r="E4" s="100" t="s">
        <v>43</v>
      </c>
      <c r="F4" s="101"/>
      <c r="G4" s="100" t="s">
        <v>36</v>
      </c>
      <c r="H4" s="101"/>
      <c r="I4" s="120" t="s">
        <v>41</v>
      </c>
      <c r="J4" s="121"/>
      <c r="K4" s="122" t="s">
        <v>40</v>
      </c>
      <c r="L4" s="123"/>
      <c r="M4" s="120" t="s">
        <v>96</v>
      </c>
      <c r="N4" s="121"/>
      <c r="O4" s="122" t="s">
        <v>95</v>
      </c>
      <c r="P4" s="123"/>
      <c r="Q4" s="120" t="s">
        <v>47</v>
      </c>
      <c r="R4" s="121"/>
      <c r="S4" s="122" t="s">
        <v>48</v>
      </c>
      <c r="T4" s="123"/>
      <c r="U4" s="120" t="s">
        <v>52</v>
      </c>
      <c r="V4" s="121"/>
      <c r="W4" s="122" t="s">
        <v>54</v>
      </c>
      <c r="X4" s="123"/>
      <c r="Y4" s="100"/>
      <c r="Z4" s="101"/>
      <c r="AA4" s="120" t="s">
        <v>59</v>
      </c>
      <c r="AB4" s="121"/>
      <c r="AC4" s="122" t="s">
        <v>60</v>
      </c>
      <c r="AD4" s="123"/>
      <c r="AE4" s="100" t="s">
        <v>62</v>
      </c>
      <c r="AF4" s="101"/>
      <c r="AG4" s="100" t="s">
        <v>64</v>
      </c>
      <c r="AH4" s="101"/>
      <c r="AI4" s="100" t="s">
        <v>66</v>
      </c>
      <c r="AJ4" s="101"/>
      <c r="AK4" s="100" t="s">
        <v>69</v>
      </c>
      <c r="AL4" s="101"/>
      <c r="AM4" s="100" t="s">
        <v>70</v>
      </c>
      <c r="AN4" s="101"/>
      <c r="AO4" s="100" t="s">
        <v>72</v>
      </c>
      <c r="AP4" s="101"/>
      <c r="AQ4" s="100" t="s">
        <v>74</v>
      </c>
      <c r="AR4" s="101"/>
      <c r="AS4" s="100" t="s">
        <v>76</v>
      </c>
      <c r="AT4" s="101"/>
      <c r="AU4" s="100" t="s">
        <v>78</v>
      </c>
      <c r="AV4" s="101"/>
      <c r="AW4" s="100" t="s">
        <v>80</v>
      </c>
      <c r="AX4" s="101"/>
      <c r="AY4" s="120" t="s">
        <v>87</v>
      </c>
      <c r="AZ4" s="121"/>
      <c r="BA4" s="122" t="s">
        <v>88</v>
      </c>
      <c r="BB4" s="123"/>
    </row>
    <row r="5" spans="1:54" ht="25.5" x14ac:dyDescent="0.25">
      <c r="A5" s="13">
        <v>1</v>
      </c>
      <c r="B5" s="25" t="s">
        <v>25</v>
      </c>
      <c r="C5" s="102">
        <v>2017</v>
      </c>
      <c r="D5" s="103"/>
      <c r="E5" s="102">
        <v>2017</v>
      </c>
      <c r="F5" s="103"/>
      <c r="G5" s="102">
        <v>2017</v>
      </c>
      <c r="H5" s="103"/>
      <c r="I5" s="112">
        <v>2017</v>
      </c>
      <c r="J5" s="113"/>
      <c r="K5" s="113"/>
      <c r="L5" s="114"/>
      <c r="M5" s="112">
        <v>2017</v>
      </c>
      <c r="N5" s="113"/>
      <c r="O5" s="113"/>
      <c r="P5" s="114"/>
      <c r="Q5" s="112">
        <v>2017</v>
      </c>
      <c r="R5" s="113"/>
      <c r="S5" s="113"/>
      <c r="T5" s="114"/>
      <c r="U5" s="112">
        <v>2017</v>
      </c>
      <c r="V5" s="113"/>
      <c r="W5" s="113"/>
      <c r="X5" s="114"/>
      <c r="Y5" s="102">
        <v>2017</v>
      </c>
      <c r="Z5" s="103"/>
      <c r="AA5" s="112">
        <v>2017</v>
      </c>
      <c r="AB5" s="113"/>
      <c r="AC5" s="113"/>
      <c r="AD5" s="114"/>
      <c r="AE5" s="102">
        <v>2017</v>
      </c>
      <c r="AF5" s="103"/>
      <c r="AG5" s="102">
        <v>2017</v>
      </c>
      <c r="AH5" s="103"/>
      <c r="AI5" s="102">
        <v>2017</v>
      </c>
      <c r="AJ5" s="103"/>
      <c r="AK5" s="102">
        <v>2017</v>
      </c>
      <c r="AL5" s="103"/>
      <c r="AM5" s="102">
        <v>2017</v>
      </c>
      <c r="AN5" s="103"/>
      <c r="AO5" s="102">
        <v>2017</v>
      </c>
      <c r="AP5" s="103"/>
      <c r="AQ5" s="102">
        <v>2017</v>
      </c>
      <c r="AR5" s="103"/>
      <c r="AS5" s="102">
        <v>2017</v>
      </c>
      <c r="AT5" s="103"/>
      <c r="AU5" s="102">
        <v>2017</v>
      </c>
      <c r="AV5" s="103"/>
      <c r="AW5" s="102">
        <v>2017</v>
      </c>
      <c r="AX5" s="103"/>
      <c r="AY5" s="112">
        <v>2017</v>
      </c>
      <c r="AZ5" s="113"/>
      <c r="BA5" s="113"/>
      <c r="BB5" s="114"/>
    </row>
    <row r="6" spans="1:54" x14ac:dyDescent="0.25">
      <c r="A6" s="14"/>
      <c r="B6" s="26" t="s">
        <v>2</v>
      </c>
      <c r="C6" s="104">
        <v>13144586636</v>
      </c>
      <c r="D6" s="105"/>
      <c r="E6" s="104">
        <v>1825196351</v>
      </c>
      <c r="F6" s="105"/>
      <c r="G6" s="104">
        <v>2470017742</v>
      </c>
      <c r="H6" s="105"/>
      <c r="I6" s="78">
        <v>249474645</v>
      </c>
      <c r="J6" s="79"/>
      <c r="K6" s="78">
        <v>2860306028</v>
      </c>
      <c r="L6" s="79"/>
      <c r="M6" s="78">
        <v>2688358437</v>
      </c>
      <c r="N6" s="79"/>
      <c r="O6" s="78">
        <v>2688358437</v>
      </c>
      <c r="P6" s="79"/>
      <c r="Q6" s="78">
        <v>1553123585</v>
      </c>
      <c r="R6" s="79"/>
      <c r="S6" s="78">
        <v>7258950986</v>
      </c>
      <c r="T6" s="79"/>
      <c r="U6" s="78">
        <v>1137427619</v>
      </c>
      <c r="V6" s="79"/>
      <c r="W6" s="78">
        <v>18341078000</v>
      </c>
      <c r="X6" s="79"/>
      <c r="Y6" s="104">
        <v>1232518000</v>
      </c>
      <c r="Z6" s="105"/>
      <c r="AA6" s="78">
        <v>1356044872</v>
      </c>
      <c r="AB6" s="79"/>
      <c r="AC6" s="78">
        <v>4779288658</v>
      </c>
      <c r="AD6" s="79"/>
      <c r="AE6" s="104">
        <v>2360821625</v>
      </c>
      <c r="AF6" s="105"/>
      <c r="AG6" s="104">
        <v>3537710681</v>
      </c>
      <c r="AH6" s="105"/>
      <c r="AI6" s="104">
        <v>6133788000</v>
      </c>
      <c r="AJ6" s="105"/>
      <c r="AK6" s="104">
        <v>1153099298</v>
      </c>
      <c r="AL6" s="105"/>
      <c r="AM6" s="104">
        <v>1848250909</v>
      </c>
      <c r="AN6" s="105"/>
      <c r="AO6" s="104">
        <v>3602237833</v>
      </c>
      <c r="AP6" s="105"/>
      <c r="AQ6" s="104">
        <v>2812478000</v>
      </c>
      <c r="AR6" s="105"/>
      <c r="AS6" s="104">
        <v>19810279718</v>
      </c>
      <c r="AT6" s="105"/>
      <c r="AU6" s="104">
        <v>5032128923</v>
      </c>
      <c r="AV6" s="105"/>
      <c r="AW6" s="104">
        <v>3611006075</v>
      </c>
      <c r="AX6" s="105"/>
      <c r="AY6" s="78">
        <v>70733293</v>
      </c>
      <c r="AZ6" s="79"/>
      <c r="BA6" s="78">
        <v>819362750</v>
      </c>
      <c r="BB6" s="79"/>
    </row>
    <row r="7" spans="1:54" x14ac:dyDescent="0.25">
      <c r="A7" s="14"/>
      <c r="B7" s="26" t="s">
        <v>3</v>
      </c>
      <c r="C7" s="104">
        <v>13168752417</v>
      </c>
      <c r="D7" s="105"/>
      <c r="E7" s="104">
        <v>2113640502</v>
      </c>
      <c r="F7" s="105"/>
      <c r="G7" s="104">
        <v>4910969620</v>
      </c>
      <c r="H7" s="105"/>
      <c r="I7" s="78">
        <v>249474645</v>
      </c>
      <c r="J7" s="79"/>
      <c r="K7" s="78">
        <v>4763969433</v>
      </c>
      <c r="L7" s="79"/>
      <c r="M7" s="78">
        <v>3763902331</v>
      </c>
      <c r="N7" s="79"/>
      <c r="O7" s="78">
        <v>2904234000</v>
      </c>
      <c r="P7" s="79"/>
      <c r="Q7" s="78">
        <v>2661128634</v>
      </c>
      <c r="R7" s="79"/>
      <c r="S7" s="78">
        <v>10332782695</v>
      </c>
      <c r="T7" s="79"/>
      <c r="U7" s="78">
        <v>1233956153</v>
      </c>
      <c r="V7" s="79"/>
      <c r="W7" s="78">
        <v>20433748000</v>
      </c>
      <c r="X7" s="79"/>
      <c r="Y7" s="104">
        <v>1249923000</v>
      </c>
      <c r="Z7" s="105"/>
      <c r="AA7" s="78">
        <v>1357228842</v>
      </c>
      <c r="AB7" s="79"/>
      <c r="AC7" s="78">
        <v>5658503024</v>
      </c>
      <c r="AD7" s="79"/>
      <c r="AE7" s="104">
        <v>5369346995</v>
      </c>
      <c r="AF7" s="105"/>
      <c r="AG7" s="104">
        <v>4025767708</v>
      </c>
      <c r="AH7" s="105"/>
      <c r="AI7" s="104">
        <v>12355027000</v>
      </c>
      <c r="AJ7" s="105"/>
      <c r="AK7" s="104">
        <v>1355429563</v>
      </c>
      <c r="AL7" s="105"/>
      <c r="AM7" s="104">
        <v>2010607665</v>
      </c>
      <c r="AN7" s="105"/>
      <c r="AO7" s="104">
        <v>3602237833</v>
      </c>
      <c r="AP7" s="105"/>
      <c r="AQ7" s="104">
        <v>2874185000</v>
      </c>
      <c r="AR7" s="105"/>
      <c r="AS7" s="104">
        <v>21323377327</v>
      </c>
      <c r="AT7" s="105"/>
      <c r="AU7" s="104">
        <v>5130217542</v>
      </c>
      <c r="AV7" s="105"/>
      <c r="AW7" s="104">
        <v>4501313625</v>
      </c>
      <c r="AX7" s="105"/>
      <c r="AY7" s="78">
        <v>175122417</v>
      </c>
      <c r="AZ7" s="79"/>
      <c r="BA7" s="78">
        <v>1224134182</v>
      </c>
      <c r="BB7" s="79"/>
    </row>
    <row r="8" spans="1:54" x14ac:dyDescent="0.25">
      <c r="A8" s="14"/>
      <c r="B8" s="26" t="s">
        <v>4</v>
      </c>
      <c r="C8" s="104">
        <v>3056692851</v>
      </c>
      <c r="D8" s="105"/>
      <c r="E8" s="104">
        <v>301924078</v>
      </c>
      <c r="F8" s="105"/>
      <c r="G8" s="104">
        <v>76636793</v>
      </c>
      <c r="H8" s="105"/>
      <c r="I8" s="78">
        <v>30926848</v>
      </c>
      <c r="J8" s="79"/>
      <c r="K8" s="78">
        <v>1324931285</v>
      </c>
      <c r="L8" s="79"/>
      <c r="M8" s="78">
        <v>1215045214</v>
      </c>
      <c r="N8" s="79"/>
      <c r="O8" s="78">
        <v>805127000</v>
      </c>
      <c r="P8" s="79"/>
      <c r="Q8" s="78">
        <v>174072000</v>
      </c>
      <c r="R8" s="79"/>
      <c r="S8" s="78">
        <v>2434914234</v>
      </c>
      <c r="T8" s="79"/>
      <c r="U8" s="78">
        <v>238717832</v>
      </c>
      <c r="V8" s="79"/>
      <c r="W8" s="78">
        <v>6792808000</v>
      </c>
      <c r="X8" s="79"/>
      <c r="Y8" s="104">
        <v>83032000</v>
      </c>
      <c r="Z8" s="105"/>
      <c r="AA8" s="78">
        <v>59098150</v>
      </c>
      <c r="AB8" s="79"/>
      <c r="AC8" s="78">
        <v>249403020</v>
      </c>
      <c r="AD8" s="79"/>
      <c r="AE8" s="104">
        <v>463517204</v>
      </c>
      <c r="AF8" s="105"/>
      <c r="AG8" s="104">
        <v>898918278</v>
      </c>
      <c r="AH8" s="105"/>
      <c r="AI8" s="104">
        <v>1562160000</v>
      </c>
      <c r="AJ8" s="105"/>
      <c r="AK8" s="104">
        <v>340190866</v>
      </c>
      <c r="AL8" s="105"/>
      <c r="AM8" s="104">
        <v>132460543</v>
      </c>
      <c r="AN8" s="105"/>
      <c r="AO8" s="104">
        <v>339146969</v>
      </c>
      <c r="AP8" s="105"/>
      <c r="AQ8" s="104">
        <v>712596000</v>
      </c>
      <c r="AR8" s="105"/>
      <c r="AS8" s="104">
        <v>3503464327</v>
      </c>
      <c r="AT8" s="105"/>
      <c r="AU8" s="104">
        <v>101067928</v>
      </c>
      <c r="AV8" s="105"/>
      <c r="AW8" s="104">
        <v>778413793</v>
      </c>
      <c r="AX8" s="105"/>
      <c r="AY8" s="78">
        <v>8549628</v>
      </c>
      <c r="AZ8" s="79"/>
      <c r="BA8" s="78">
        <v>271087804</v>
      </c>
      <c r="BB8" s="79"/>
    </row>
    <row r="9" spans="1:54" x14ac:dyDescent="0.25">
      <c r="A9" s="14"/>
      <c r="B9" s="26" t="s">
        <v>5</v>
      </c>
      <c r="C9" s="104">
        <v>5161882094</v>
      </c>
      <c r="D9" s="105"/>
      <c r="E9" s="104">
        <v>741335267</v>
      </c>
      <c r="F9" s="105"/>
      <c r="G9" s="104">
        <v>161008173</v>
      </c>
      <c r="H9" s="105"/>
      <c r="I9" s="78">
        <v>30926848</v>
      </c>
      <c r="J9" s="79"/>
      <c r="K9" s="78">
        <v>2288022601</v>
      </c>
      <c r="L9" s="79"/>
      <c r="M9" s="78">
        <v>1607627362</v>
      </c>
      <c r="N9" s="79"/>
      <c r="O9" s="78">
        <v>1501509000</v>
      </c>
      <c r="P9" s="79"/>
      <c r="Q9" s="78">
        <v>951293102</v>
      </c>
      <c r="R9" s="79"/>
      <c r="S9" s="78">
        <v>4009216650</v>
      </c>
      <c r="T9" s="79"/>
      <c r="U9" s="78">
        <v>372051166</v>
      </c>
      <c r="V9" s="79"/>
      <c r="W9" s="78">
        <v>10212347000</v>
      </c>
      <c r="X9" s="79"/>
      <c r="Y9" s="104">
        <v>83032000</v>
      </c>
      <c r="Z9" s="105"/>
      <c r="AA9" s="78">
        <v>660985457</v>
      </c>
      <c r="AB9" s="79"/>
      <c r="AC9" s="78">
        <v>2244959730</v>
      </c>
      <c r="AD9" s="79"/>
      <c r="AE9" s="104">
        <v>2118632513</v>
      </c>
      <c r="AF9" s="105"/>
      <c r="AG9" s="104">
        <v>898918278</v>
      </c>
      <c r="AH9" s="105"/>
      <c r="AI9" s="104">
        <v>5335871000</v>
      </c>
      <c r="AJ9" s="105"/>
      <c r="AK9" s="104">
        <v>670745001</v>
      </c>
      <c r="AL9" s="105"/>
      <c r="AM9" s="104">
        <v>143602887</v>
      </c>
      <c r="AN9" s="105"/>
      <c r="AO9" s="104">
        <v>339146969</v>
      </c>
      <c r="AP9" s="105"/>
      <c r="AQ9" s="104">
        <v>1288941000</v>
      </c>
      <c r="AR9" s="105"/>
      <c r="AS9" s="104">
        <v>10302816787</v>
      </c>
      <c r="AT9" s="105"/>
      <c r="AU9" s="104">
        <v>2589361551</v>
      </c>
      <c r="AV9" s="105"/>
      <c r="AW9" s="104">
        <v>858413793</v>
      </c>
      <c r="AX9" s="105"/>
      <c r="AY9" s="78">
        <v>12084988</v>
      </c>
      <c r="AZ9" s="79"/>
      <c r="BA9" s="78">
        <v>490520306</v>
      </c>
      <c r="BB9" s="79"/>
    </row>
    <row r="10" spans="1:54" x14ac:dyDescent="0.25">
      <c r="A10" s="14"/>
      <c r="B10" s="26" t="s">
        <v>6</v>
      </c>
      <c r="C10" s="104">
        <v>8006870323</v>
      </c>
      <c r="D10" s="105"/>
      <c r="E10" s="104">
        <v>1372305235</v>
      </c>
      <c r="F10" s="105"/>
      <c r="G10" s="104">
        <v>4749961447</v>
      </c>
      <c r="H10" s="105"/>
      <c r="I10" s="78">
        <v>218547797</v>
      </c>
      <c r="J10" s="79"/>
      <c r="K10" s="78">
        <v>2475946832</v>
      </c>
      <c r="L10" s="79"/>
      <c r="M10" s="78">
        <v>2156274969</v>
      </c>
      <c r="N10" s="79"/>
      <c r="O10" s="78">
        <v>1402725000</v>
      </c>
      <c r="P10" s="79"/>
      <c r="Q10" s="78">
        <v>1709835532</v>
      </c>
      <c r="R10" s="79"/>
      <c r="S10" s="78">
        <v>6323566045</v>
      </c>
      <c r="T10" s="79"/>
      <c r="U10" s="78">
        <v>861904987</v>
      </c>
      <c r="V10" s="79"/>
      <c r="W10" s="78">
        <v>10221401000</v>
      </c>
      <c r="X10" s="79"/>
      <c r="Y10" s="104">
        <v>1166891000</v>
      </c>
      <c r="Z10" s="105"/>
      <c r="AA10" s="78">
        <v>696243385</v>
      </c>
      <c r="AB10" s="79"/>
      <c r="AC10" s="78">
        <v>3413543294</v>
      </c>
      <c r="AD10" s="79"/>
      <c r="AE10" s="104">
        <v>3250714482</v>
      </c>
      <c r="AF10" s="105"/>
      <c r="AG10" s="104">
        <v>3126849430</v>
      </c>
      <c r="AH10" s="105"/>
      <c r="AI10" s="104">
        <v>7019156000</v>
      </c>
      <c r="AJ10" s="105"/>
      <c r="AK10" s="104">
        <v>684684562</v>
      </c>
      <c r="AL10" s="105"/>
      <c r="AM10" s="104">
        <v>1867004778</v>
      </c>
      <c r="AN10" s="105"/>
      <c r="AO10" s="104">
        <v>3263090864</v>
      </c>
      <c r="AP10" s="105"/>
      <c r="AQ10" s="104">
        <v>1585244000</v>
      </c>
      <c r="AR10" s="105"/>
      <c r="AS10" s="104">
        <v>11020560540</v>
      </c>
      <c r="AT10" s="105"/>
      <c r="AU10" s="104">
        <v>2540855991</v>
      </c>
      <c r="AV10" s="105"/>
      <c r="AW10" s="104">
        <v>3642899832</v>
      </c>
      <c r="AX10" s="105"/>
      <c r="AY10" s="78">
        <v>163037429</v>
      </c>
      <c r="AZ10" s="79"/>
      <c r="BA10" s="78">
        <v>733613876</v>
      </c>
      <c r="BB10" s="79"/>
    </row>
    <row r="11" spans="1:54" x14ac:dyDescent="0.25">
      <c r="A11" s="14"/>
      <c r="B11" s="26" t="s">
        <v>7</v>
      </c>
      <c r="C11" s="104">
        <v>1193399908</v>
      </c>
      <c r="D11" s="105"/>
      <c r="E11" s="104">
        <v>420518661</v>
      </c>
      <c r="F11" s="105"/>
      <c r="G11" s="104">
        <v>524357311</v>
      </c>
      <c r="H11" s="105"/>
      <c r="I11" s="78">
        <v>28388346</v>
      </c>
      <c r="J11" s="79"/>
      <c r="K11" s="78">
        <v>341236311</v>
      </c>
      <c r="L11" s="79"/>
      <c r="M11" s="78">
        <v>124141670</v>
      </c>
      <c r="N11" s="79"/>
      <c r="O11" s="78">
        <v>360001000</v>
      </c>
      <c r="P11" s="79"/>
      <c r="Q11" s="78">
        <v>161988020</v>
      </c>
      <c r="R11" s="79"/>
      <c r="S11" s="78">
        <v>1324079877</v>
      </c>
      <c r="T11" s="79"/>
      <c r="U11" s="78">
        <v>89519918</v>
      </c>
      <c r="V11" s="79"/>
      <c r="W11" s="78">
        <v>3806164000</v>
      </c>
      <c r="X11" s="79"/>
      <c r="Y11" s="104">
        <v>140275000</v>
      </c>
      <c r="Z11" s="105"/>
      <c r="AA11" s="78">
        <v>193040943</v>
      </c>
      <c r="AB11" s="79"/>
      <c r="AC11" s="78">
        <v>817050086</v>
      </c>
      <c r="AD11" s="79"/>
      <c r="AE11" s="104">
        <v>1045042770</v>
      </c>
      <c r="AF11" s="105"/>
      <c r="AG11" s="104">
        <v>521527555</v>
      </c>
      <c r="AH11" s="105"/>
      <c r="AI11" s="104">
        <v>2455450000</v>
      </c>
      <c r="AJ11" s="105"/>
      <c r="AK11" s="104">
        <v>244247890</v>
      </c>
      <c r="AL11" s="105"/>
      <c r="AM11" s="104">
        <v>244941322</v>
      </c>
      <c r="AN11" s="105"/>
      <c r="AO11" s="104">
        <v>464727464</v>
      </c>
      <c r="AP11" s="105"/>
      <c r="AQ11" s="104">
        <v>802909000</v>
      </c>
      <c r="AR11" s="105"/>
      <c r="AS11" s="104">
        <v>4711480021</v>
      </c>
      <c r="AT11" s="105"/>
      <c r="AU11" s="104">
        <v>1048256791</v>
      </c>
      <c r="AV11" s="105"/>
      <c r="AW11" s="104">
        <v>957509308</v>
      </c>
      <c r="AX11" s="105"/>
      <c r="AY11" s="78">
        <v>19753680</v>
      </c>
      <c r="AZ11" s="79"/>
      <c r="BA11" s="78">
        <v>260540019</v>
      </c>
      <c r="BB11" s="79"/>
    </row>
    <row r="12" spans="1:54" x14ac:dyDescent="0.25">
      <c r="A12" s="14"/>
      <c r="B12" s="26" t="s">
        <v>8</v>
      </c>
      <c r="C12" s="104">
        <v>62956589</v>
      </c>
      <c r="D12" s="105"/>
      <c r="E12" s="127">
        <v>2771484</v>
      </c>
      <c r="F12" s="128"/>
      <c r="G12" s="104">
        <v>43108250</v>
      </c>
      <c r="H12" s="105"/>
      <c r="I12" s="78">
        <v>121900</v>
      </c>
      <c r="J12" s="79"/>
      <c r="K12" s="78">
        <v>84069426</v>
      </c>
      <c r="L12" s="79"/>
      <c r="M12" s="78">
        <v>25437397</v>
      </c>
      <c r="N12" s="79"/>
      <c r="O12" s="78">
        <v>112118000</v>
      </c>
      <c r="P12" s="79"/>
      <c r="Q12" s="78">
        <v>1629077</v>
      </c>
      <c r="R12" s="79"/>
      <c r="S12" s="78">
        <v>125313306</v>
      </c>
      <c r="T12" s="79"/>
      <c r="U12" s="78">
        <v>6015370</v>
      </c>
      <c r="V12" s="79"/>
      <c r="W12" s="78">
        <v>116383000</v>
      </c>
      <c r="X12" s="79"/>
      <c r="Y12" s="104">
        <v>0</v>
      </c>
      <c r="Z12" s="105"/>
      <c r="AA12" s="78">
        <v>24789423</v>
      </c>
      <c r="AB12" s="79"/>
      <c r="AC12" s="78">
        <v>817050086</v>
      </c>
      <c r="AD12" s="79"/>
      <c r="AE12" s="104">
        <v>82203900</v>
      </c>
      <c r="AF12" s="105"/>
      <c r="AG12" s="104">
        <v>57673051</v>
      </c>
      <c r="AH12" s="105"/>
      <c r="AI12" s="104">
        <v>402523000</v>
      </c>
      <c r="AJ12" s="105"/>
      <c r="AK12" s="104">
        <v>27599786</v>
      </c>
      <c r="AL12" s="105"/>
      <c r="AM12" s="104">
        <v>5328824</v>
      </c>
      <c r="AN12" s="105"/>
      <c r="AO12" s="104">
        <v>592000</v>
      </c>
      <c r="AP12" s="105"/>
      <c r="AQ12" s="104">
        <v>90851000</v>
      </c>
      <c r="AR12" s="105"/>
      <c r="AS12" s="104">
        <v>8335720</v>
      </c>
      <c r="AT12" s="105"/>
      <c r="AU12" s="104">
        <v>32870752</v>
      </c>
      <c r="AV12" s="105"/>
      <c r="AW12" s="104">
        <v>25816412</v>
      </c>
      <c r="AX12" s="105"/>
      <c r="AY12" s="78">
        <v>0</v>
      </c>
      <c r="AZ12" s="79"/>
      <c r="BA12" s="78">
        <v>213000</v>
      </c>
      <c r="BB12" s="79"/>
    </row>
    <row r="13" spans="1:54" x14ac:dyDescent="0.25">
      <c r="A13" s="14"/>
      <c r="B13" s="26" t="s">
        <v>98</v>
      </c>
      <c r="C13" s="78">
        <f>C7-C9-C10</f>
        <v>0</v>
      </c>
      <c r="D13" s="79"/>
      <c r="E13" s="78">
        <f t="shared" ref="E13" si="0">E7-E9-E10</f>
        <v>0</v>
      </c>
      <c r="F13" s="79"/>
      <c r="G13" s="78">
        <f t="shared" ref="G13" si="1">G7-G9-G10</f>
        <v>0</v>
      </c>
      <c r="H13" s="79"/>
      <c r="I13" s="78">
        <f t="shared" ref="I13" si="2">I7-I9-I10</f>
        <v>0</v>
      </c>
      <c r="J13" s="79"/>
      <c r="K13" s="78">
        <f t="shared" ref="K13" si="3">K7-K9-K10</f>
        <v>0</v>
      </c>
      <c r="L13" s="79"/>
      <c r="M13" s="78">
        <f>M7-M9-M10</f>
        <v>0</v>
      </c>
      <c r="N13" s="79"/>
      <c r="O13" s="78">
        <f t="shared" ref="O13" si="4">O7-O9-O10</f>
        <v>0</v>
      </c>
      <c r="P13" s="79"/>
      <c r="Q13" s="78">
        <f t="shared" ref="Q13" si="5">Q7-Q9-Q10</f>
        <v>0</v>
      </c>
      <c r="R13" s="79"/>
      <c r="S13" s="78">
        <f t="shared" ref="S13" si="6">S7-S9-S10</f>
        <v>0</v>
      </c>
      <c r="T13" s="79"/>
      <c r="U13" s="78">
        <f>U7-U9-U10</f>
        <v>0</v>
      </c>
      <c r="V13" s="79"/>
      <c r="W13" s="78">
        <f t="shared" ref="W13" si="7">W7-W9-W10</f>
        <v>0</v>
      </c>
      <c r="X13" s="79"/>
      <c r="Y13" s="78">
        <f t="shared" ref="Y13" si="8">Y7-Y9-Y10</f>
        <v>0</v>
      </c>
      <c r="Z13" s="79"/>
      <c r="AA13" s="78">
        <f t="shared" ref="AA13" si="9">AA7-AA9-AA10</f>
        <v>0</v>
      </c>
      <c r="AB13" s="79"/>
      <c r="AC13" s="78">
        <f>AC7-AC9-AC10</f>
        <v>0</v>
      </c>
      <c r="AD13" s="79"/>
      <c r="AE13" s="78">
        <f t="shared" ref="AE13" si="10">AE7-AE9-AE10</f>
        <v>0</v>
      </c>
      <c r="AF13" s="79"/>
      <c r="AG13" s="78">
        <f t="shared" ref="AG13" si="11">AG7-AG9-AG10</f>
        <v>0</v>
      </c>
      <c r="AH13" s="79"/>
      <c r="AI13" s="78">
        <f t="shared" ref="AI13" si="12">AI7-AI9-AI10</f>
        <v>0</v>
      </c>
      <c r="AJ13" s="79"/>
      <c r="AK13" s="78">
        <f>AK7-AK9-AK10</f>
        <v>0</v>
      </c>
      <c r="AL13" s="79"/>
      <c r="AM13" s="78">
        <f t="shared" ref="AM13" si="13">AM7-AM9-AM10</f>
        <v>0</v>
      </c>
      <c r="AN13" s="79"/>
      <c r="AO13" s="78">
        <f t="shared" ref="AO13" si="14">AO7-AO9-AO10</f>
        <v>0</v>
      </c>
      <c r="AP13" s="79"/>
      <c r="AQ13" s="78">
        <f t="shared" ref="AQ13" si="15">AQ7-AQ9-AQ10</f>
        <v>0</v>
      </c>
      <c r="AR13" s="79"/>
      <c r="AS13" s="78">
        <f t="shared" ref="AS13" si="16">AS7-AS9-AS10</f>
        <v>0</v>
      </c>
      <c r="AT13" s="79"/>
      <c r="AU13" s="78">
        <f>AU7-AU9-AU10</f>
        <v>0</v>
      </c>
      <c r="AV13" s="79"/>
      <c r="AW13" s="78">
        <f t="shared" ref="AW13" si="17">AW7-AW9-AW10</f>
        <v>0</v>
      </c>
      <c r="AX13" s="79"/>
      <c r="AY13" s="78">
        <f t="shared" ref="AY13" si="18">AY7-AY9-AY10</f>
        <v>0</v>
      </c>
      <c r="AZ13" s="79"/>
      <c r="BA13" s="78">
        <f t="shared" ref="BA13" si="19">BA7-BA9-BA10</f>
        <v>0</v>
      </c>
      <c r="BB13" s="79"/>
    </row>
    <row r="14" spans="1:54" ht="25.5" x14ac:dyDescent="0.25">
      <c r="A14" s="15"/>
      <c r="B14" s="26" t="s">
        <v>9</v>
      </c>
      <c r="C14" s="104">
        <f>C6-C8</f>
        <v>10087893785</v>
      </c>
      <c r="D14" s="105"/>
      <c r="E14" s="104">
        <f>E6-E8</f>
        <v>1523272273</v>
      </c>
      <c r="F14" s="105"/>
      <c r="G14" s="104">
        <f>G6-G8</f>
        <v>2393380949</v>
      </c>
      <c r="H14" s="105"/>
      <c r="I14" s="78">
        <f>+I6-I8</f>
        <v>218547797</v>
      </c>
      <c r="J14" s="79"/>
      <c r="K14" s="78">
        <f>+K6-K8</f>
        <v>1535374743</v>
      </c>
      <c r="L14" s="79"/>
      <c r="M14" s="78">
        <f>+M6-M8</f>
        <v>1473313223</v>
      </c>
      <c r="N14" s="79"/>
      <c r="O14" s="78">
        <f>+O6-O8</f>
        <v>1883231437</v>
      </c>
      <c r="P14" s="79"/>
      <c r="Q14" s="78">
        <f>+Q6-Q8</f>
        <v>1379051585</v>
      </c>
      <c r="R14" s="79"/>
      <c r="S14" s="78">
        <f>+S6-S8</f>
        <v>4824036752</v>
      </c>
      <c r="T14" s="79"/>
      <c r="U14" s="78">
        <f>+U6-U8</f>
        <v>898709787</v>
      </c>
      <c r="V14" s="79"/>
      <c r="W14" s="78">
        <f>+W6-W8</f>
        <v>11548270000</v>
      </c>
      <c r="X14" s="79"/>
      <c r="Y14" s="104">
        <f>Y6-Y8</f>
        <v>1149486000</v>
      </c>
      <c r="Z14" s="105"/>
      <c r="AA14" s="78">
        <f>+AA6-AA8</f>
        <v>1296946722</v>
      </c>
      <c r="AB14" s="79"/>
      <c r="AC14" s="78">
        <f>+AC6-AC8</f>
        <v>4529885638</v>
      </c>
      <c r="AD14" s="79"/>
      <c r="AE14" s="104">
        <f>AE6-AE8</f>
        <v>1897304421</v>
      </c>
      <c r="AF14" s="105"/>
      <c r="AG14" s="104">
        <f>AG6-AG8</f>
        <v>2638792403</v>
      </c>
      <c r="AH14" s="105"/>
      <c r="AI14" s="104">
        <f>AI6-AI8</f>
        <v>4571628000</v>
      </c>
      <c r="AJ14" s="105"/>
      <c r="AK14" s="104">
        <f>AK6-AK8</f>
        <v>812908432</v>
      </c>
      <c r="AL14" s="105"/>
      <c r="AM14" s="104">
        <f>AM6-AM8</f>
        <v>1715790366</v>
      </c>
      <c r="AN14" s="105"/>
      <c r="AO14" s="104">
        <f>AO6-AO8</f>
        <v>3263090864</v>
      </c>
      <c r="AP14" s="105"/>
      <c r="AQ14" s="104">
        <f>AQ6-AQ8</f>
        <v>2099882000</v>
      </c>
      <c r="AR14" s="105"/>
      <c r="AS14" s="104">
        <f>AS6-AS8</f>
        <v>16306815391</v>
      </c>
      <c r="AT14" s="105"/>
      <c r="AU14" s="104">
        <f>AU6-AU8</f>
        <v>4931060995</v>
      </c>
      <c r="AV14" s="105"/>
      <c r="AW14" s="104">
        <f>AW6-AW8</f>
        <v>2832592282</v>
      </c>
      <c r="AX14" s="105"/>
      <c r="AY14" s="78">
        <f>+AY6-AY8</f>
        <v>62183665</v>
      </c>
      <c r="AZ14" s="79"/>
      <c r="BA14" s="78">
        <f>+BA6-BA8</f>
        <v>548274946</v>
      </c>
      <c r="BB14" s="79"/>
    </row>
    <row r="15" spans="1:54" ht="25.5" x14ac:dyDescent="0.25">
      <c r="A15" s="14"/>
      <c r="B15" s="27" t="s">
        <v>10</v>
      </c>
      <c r="C15" s="106">
        <v>1</v>
      </c>
      <c r="D15" s="107"/>
      <c r="E15" s="106">
        <v>1</v>
      </c>
      <c r="F15" s="107"/>
      <c r="G15" s="106">
        <v>1</v>
      </c>
      <c r="H15" s="107"/>
      <c r="I15" s="80">
        <v>0.5</v>
      </c>
      <c r="J15" s="81"/>
      <c r="K15" s="82">
        <v>0.5</v>
      </c>
      <c r="L15" s="83"/>
      <c r="M15" s="80">
        <v>0.5</v>
      </c>
      <c r="N15" s="81"/>
      <c r="O15" s="82">
        <v>0.5</v>
      </c>
      <c r="P15" s="83"/>
      <c r="Q15" s="80">
        <v>0.5</v>
      </c>
      <c r="R15" s="81"/>
      <c r="S15" s="82">
        <v>0.5</v>
      </c>
      <c r="T15" s="83"/>
      <c r="U15" s="80">
        <v>0.5</v>
      </c>
      <c r="V15" s="81"/>
      <c r="W15" s="82">
        <v>0.5</v>
      </c>
      <c r="X15" s="83"/>
      <c r="Y15" s="106">
        <v>1</v>
      </c>
      <c r="Z15" s="107"/>
      <c r="AA15" s="80">
        <v>0.5</v>
      </c>
      <c r="AB15" s="81"/>
      <c r="AC15" s="82">
        <v>0.5</v>
      </c>
      <c r="AD15" s="83"/>
      <c r="AE15" s="106">
        <v>1</v>
      </c>
      <c r="AF15" s="107"/>
      <c r="AG15" s="106">
        <v>1</v>
      </c>
      <c r="AH15" s="107"/>
      <c r="AI15" s="106">
        <v>1</v>
      </c>
      <c r="AJ15" s="107"/>
      <c r="AK15" s="106">
        <v>1</v>
      </c>
      <c r="AL15" s="107"/>
      <c r="AM15" s="106">
        <v>1</v>
      </c>
      <c r="AN15" s="107"/>
      <c r="AO15" s="106">
        <v>1</v>
      </c>
      <c r="AP15" s="107"/>
      <c r="AQ15" s="106">
        <v>1</v>
      </c>
      <c r="AR15" s="107"/>
      <c r="AS15" s="106">
        <v>1</v>
      </c>
      <c r="AT15" s="107"/>
      <c r="AU15" s="106">
        <v>1</v>
      </c>
      <c r="AV15" s="107"/>
      <c r="AW15" s="106">
        <v>1</v>
      </c>
      <c r="AX15" s="107"/>
      <c r="AY15" s="80">
        <v>0.5</v>
      </c>
      <c r="AZ15" s="81"/>
      <c r="BA15" s="82">
        <v>0.5</v>
      </c>
      <c r="BB15" s="83"/>
    </row>
    <row r="16" spans="1:54" x14ac:dyDescent="0.25">
      <c r="A16" s="17"/>
      <c r="B16" s="27" t="s">
        <v>11</v>
      </c>
      <c r="C16" s="70">
        <v>471207545</v>
      </c>
      <c r="D16" s="71"/>
      <c r="E16" s="70">
        <v>471207545</v>
      </c>
      <c r="F16" s="71"/>
      <c r="G16" s="70">
        <v>471207545</v>
      </c>
      <c r="H16" s="71"/>
      <c r="I16" s="84">
        <v>471207545</v>
      </c>
      <c r="J16" s="85"/>
      <c r="K16" s="85"/>
      <c r="L16" s="86"/>
      <c r="M16" s="84">
        <v>471207545</v>
      </c>
      <c r="N16" s="85"/>
      <c r="O16" s="85"/>
      <c r="P16" s="86"/>
      <c r="Q16" s="84">
        <v>471207545</v>
      </c>
      <c r="R16" s="85"/>
      <c r="S16" s="85"/>
      <c r="T16" s="86"/>
      <c r="U16" s="84">
        <v>471207545</v>
      </c>
      <c r="V16" s="85"/>
      <c r="W16" s="85"/>
      <c r="X16" s="86"/>
      <c r="Y16" s="70">
        <v>471207545</v>
      </c>
      <c r="Z16" s="71"/>
      <c r="AA16" s="84">
        <v>471207545</v>
      </c>
      <c r="AB16" s="85"/>
      <c r="AC16" s="85"/>
      <c r="AD16" s="86"/>
      <c r="AE16" s="70">
        <v>471207545</v>
      </c>
      <c r="AF16" s="71"/>
      <c r="AG16" s="70">
        <v>471207545</v>
      </c>
      <c r="AH16" s="71"/>
      <c r="AI16" s="70">
        <v>471207545</v>
      </c>
      <c r="AJ16" s="71"/>
      <c r="AK16" s="70">
        <v>471207545</v>
      </c>
      <c r="AL16" s="71"/>
      <c r="AM16" s="70">
        <v>471207545</v>
      </c>
      <c r="AN16" s="71"/>
      <c r="AO16" s="70">
        <v>471207545</v>
      </c>
      <c r="AP16" s="71"/>
      <c r="AQ16" s="70">
        <v>471207545</v>
      </c>
      <c r="AR16" s="71"/>
      <c r="AS16" s="70">
        <v>471207545</v>
      </c>
      <c r="AT16" s="71"/>
      <c r="AU16" s="70">
        <v>471207545</v>
      </c>
      <c r="AV16" s="71"/>
      <c r="AW16" s="70">
        <v>471207545</v>
      </c>
      <c r="AX16" s="71"/>
      <c r="AY16" s="84">
        <v>471207545</v>
      </c>
      <c r="AZ16" s="85"/>
      <c r="BA16" s="85"/>
      <c r="BB16" s="86"/>
    </row>
    <row r="17" spans="1:54" ht="27" customHeight="1" x14ac:dyDescent="0.25">
      <c r="A17" s="16">
        <v>2</v>
      </c>
      <c r="B17" s="27" t="s">
        <v>12</v>
      </c>
      <c r="C17" s="23" t="s">
        <v>13</v>
      </c>
      <c r="D17" s="18" t="s">
        <v>14</v>
      </c>
      <c r="E17" s="23" t="s">
        <v>13</v>
      </c>
      <c r="F17" s="18" t="s">
        <v>14</v>
      </c>
      <c r="G17" s="23" t="s">
        <v>13</v>
      </c>
      <c r="H17" s="18" t="s">
        <v>14</v>
      </c>
      <c r="I17" s="38" t="s">
        <v>91</v>
      </c>
      <c r="J17" s="38" t="s">
        <v>92</v>
      </c>
      <c r="K17" s="39" t="s">
        <v>93</v>
      </c>
      <c r="L17" s="40" t="s">
        <v>14</v>
      </c>
      <c r="M17" s="38" t="s">
        <v>91</v>
      </c>
      <c r="N17" s="38" t="s">
        <v>92</v>
      </c>
      <c r="O17" s="39" t="s">
        <v>93</v>
      </c>
      <c r="P17" s="40" t="s">
        <v>14</v>
      </c>
      <c r="Q17" s="38" t="s">
        <v>91</v>
      </c>
      <c r="R17" s="38" t="s">
        <v>92</v>
      </c>
      <c r="S17" s="39" t="s">
        <v>93</v>
      </c>
      <c r="T17" s="40" t="s">
        <v>14</v>
      </c>
      <c r="U17" s="38" t="s">
        <v>91</v>
      </c>
      <c r="V17" s="38" t="s">
        <v>92</v>
      </c>
      <c r="W17" s="39" t="s">
        <v>93</v>
      </c>
      <c r="X17" s="40" t="s">
        <v>14</v>
      </c>
      <c r="Y17" s="23" t="s">
        <v>13</v>
      </c>
      <c r="Z17" s="35" t="s">
        <v>14</v>
      </c>
      <c r="AA17" s="38" t="s">
        <v>91</v>
      </c>
      <c r="AB17" s="38" t="s">
        <v>92</v>
      </c>
      <c r="AC17" s="39" t="s">
        <v>93</v>
      </c>
      <c r="AD17" s="40" t="s">
        <v>14</v>
      </c>
      <c r="AE17" s="23" t="s">
        <v>13</v>
      </c>
      <c r="AF17" s="35" t="s">
        <v>14</v>
      </c>
      <c r="AG17" s="23" t="s">
        <v>13</v>
      </c>
      <c r="AH17" s="35" t="s">
        <v>14</v>
      </c>
      <c r="AI17" s="23" t="s">
        <v>13</v>
      </c>
      <c r="AJ17" s="35" t="s">
        <v>14</v>
      </c>
      <c r="AK17" s="23" t="s">
        <v>13</v>
      </c>
      <c r="AL17" s="35" t="s">
        <v>14</v>
      </c>
      <c r="AM17" s="23" t="s">
        <v>13</v>
      </c>
      <c r="AN17" s="35" t="s">
        <v>14</v>
      </c>
      <c r="AO17" s="23" t="s">
        <v>13</v>
      </c>
      <c r="AP17" s="35" t="s">
        <v>14</v>
      </c>
      <c r="AQ17" s="23" t="s">
        <v>13</v>
      </c>
      <c r="AR17" s="35" t="s">
        <v>14</v>
      </c>
      <c r="AS17" s="23" t="s">
        <v>13</v>
      </c>
      <c r="AT17" s="35" t="s">
        <v>14</v>
      </c>
      <c r="AU17" s="23" t="s">
        <v>13</v>
      </c>
      <c r="AV17" s="35" t="s">
        <v>14</v>
      </c>
      <c r="AW17" s="23" t="s">
        <v>13</v>
      </c>
      <c r="AX17" s="35" t="s">
        <v>14</v>
      </c>
      <c r="AY17" s="38" t="s">
        <v>91</v>
      </c>
      <c r="AZ17" s="38" t="s">
        <v>92</v>
      </c>
      <c r="BA17" s="39" t="s">
        <v>93</v>
      </c>
      <c r="BB17" s="40" t="s">
        <v>14</v>
      </c>
    </row>
    <row r="18" spans="1:54" ht="25.5" x14ac:dyDescent="0.25">
      <c r="A18" s="19"/>
      <c r="B18" s="26" t="s">
        <v>28</v>
      </c>
      <c r="C18" s="37">
        <f>+C6/C8</f>
        <v>4.3002641340623207</v>
      </c>
      <c r="D18" s="20" t="str">
        <f>+IF(C18&gt;=1.5%,"HABILITADO","NO HABILITADO")</f>
        <v>HABILITADO</v>
      </c>
      <c r="E18" s="37">
        <f>+E6/E8</f>
        <v>6.0452162778484997</v>
      </c>
      <c r="F18" s="20" t="str">
        <f>+IF(E18&gt;=1.5%,"HABILITADO","NO HABILITADO")</f>
        <v>HABILITADO</v>
      </c>
      <c r="G18" s="37">
        <f>+G6/G8</f>
        <v>32.230181422127096</v>
      </c>
      <c r="H18" s="20" t="str">
        <f>+IF(G18&gt;=1.5%,"HABILITADO","NO HABILITADO")</f>
        <v>HABILITADO</v>
      </c>
      <c r="I18" s="41">
        <f>(+I6/I8)</f>
        <v>8.0666042979873023</v>
      </c>
      <c r="J18" s="42">
        <f>(+K6/K8)</f>
        <v>2.1588334884854046</v>
      </c>
      <c r="K18" s="43">
        <f>(I18*I15)+(J18*K15)</f>
        <v>5.1127188932363534</v>
      </c>
      <c r="L18" s="44" t="str">
        <f>+IF(K18&gt;=1.5%,"HABILITADO","NO HABILITADO")</f>
        <v>HABILITADO</v>
      </c>
      <c r="M18" s="41">
        <f>(+M6/M8)</f>
        <v>2.2125583525816022</v>
      </c>
      <c r="N18" s="42">
        <f>(+O6/O8)</f>
        <v>3.3390489165063402</v>
      </c>
      <c r="O18" s="43">
        <f>(M18*M15)+(N18*O15)</f>
        <v>2.7758036345439709</v>
      </c>
      <c r="P18" s="44" t="str">
        <f>+IF(O18&gt;=1.5%,"HABILITADO","NO HABILITADO")</f>
        <v>HABILITADO</v>
      </c>
      <c r="Q18" s="41">
        <f>(+Q6/Q8)</f>
        <v>8.9223056264074643</v>
      </c>
      <c r="R18" s="42">
        <f>(+S6/S8)</f>
        <v>2.9811937047471382</v>
      </c>
      <c r="S18" s="43">
        <f>(Q18*Q15)+(R18*S15)</f>
        <v>5.9517496655773012</v>
      </c>
      <c r="T18" s="44" t="str">
        <f>+IF(S18&gt;=1.5%,"HABILITADO","NO HABILITADO")</f>
        <v>HABILITADO</v>
      </c>
      <c r="U18" s="41">
        <f>(+U6/U8)</f>
        <v>4.7647367164426999</v>
      </c>
      <c r="V18" s="42">
        <f>(+W6/W8)</f>
        <v>2.7000730772899808</v>
      </c>
      <c r="W18" s="43">
        <f>(U18*U15)+(V18*W15)</f>
        <v>3.7324048968663401</v>
      </c>
      <c r="X18" s="44" t="str">
        <f>+IF(W18&gt;=1.5%,"HABILITADO","NO HABILITADO")</f>
        <v>HABILITADO</v>
      </c>
      <c r="Y18" s="37">
        <f>+Y6/Y8</f>
        <v>14.84389151170633</v>
      </c>
      <c r="Z18" s="20" t="str">
        <f>+IF(Y18&gt;=1.5%,"HABILITADO","NO HABILITADO")</f>
        <v>HABILITADO</v>
      </c>
      <c r="AA18" s="41">
        <f>(+AA6/AA8)</f>
        <v>22.945639956580706</v>
      </c>
      <c r="AB18" s="42">
        <f>(+AC6/AC8)</f>
        <v>19.16291413792824</v>
      </c>
      <c r="AC18" s="43">
        <f>(AA18*AA15)+(AB18*AC15)</f>
        <v>21.054277047254473</v>
      </c>
      <c r="AD18" s="44" t="str">
        <f>+IF(AC18&gt;=1.5%,"HABILITADO","NO HABILITADO")</f>
        <v>HABILITADO</v>
      </c>
      <c r="AE18" s="37">
        <f>+AE6/AE8</f>
        <v>5.0932772389609084</v>
      </c>
      <c r="AF18" s="20" t="str">
        <f>+IF(AE18&gt;=1.5%,"HABILITADO","NO HABILITADO")</f>
        <v>HABILITADO</v>
      </c>
      <c r="AG18" s="37">
        <f>+AG6/AG8</f>
        <v>3.9355197992759026</v>
      </c>
      <c r="AH18" s="20" t="str">
        <f>+IF(AG18&gt;=1.5%,"HABILITADO","NO HABILITADO")</f>
        <v>HABILITADO</v>
      </c>
      <c r="AI18" s="37">
        <f>+AI6/AI8</f>
        <v>3.9264787217698571</v>
      </c>
      <c r="AJ18" s="20" t="str">
        <f>+IF(AI18&gt;=1.5%,"HABILITADO","NO HABILITADO")</f>
        <v>HABILITADO</v>
      </c>
      <c r="AK18" s="37">
        <f>+AK6/AK8</f>
        <v>3.3895657210267367</v>
      </c>
      <c r="AL18" s="20" t="str">
        <f>+IF(AK18&gt;=1.5%,"HABILITADO","NO HABILITADO")</f>
        <v>HABILITADO</v>
      </c>
      <c r="AM18" s="37">
        <f>+AM6/AM8</f>
        <v>13.953218574681518</v>
      </c>
      <c r="AN18" s="20" t="str">
        <f>+IF(AM18&gt;=1.5%,"HABILITADO","NO HABILITADO")</f>
        <v>HABILITADO</v>
      </c>
      <c r="AO18" s="37">
        <f>+AO6/AO8</f>
        <v>10.621465506890614</v>
      </c>
      <c r="AP18" s="20" t="str">
        <f>+IF(AO18&gt;=1.5%,"HABILITADO","NO HABILITADO")</f>
        <v>HABILITADO</v>
      </c>
      <c r="AQ18" s="37">
        <f>+AQ6/AQ8</f>
        <v>3.9468057637146434</v>
      </c>
      <c r="AR18" s="20" t="str">
        <f>+IF(AQ18&gt;=1.5%,"HABILITADO","NO HABILITADO")</f>
        <v>HABILITADO</v>
      </c>
      <c r="AS18" s="37">
        <f>+AS6/AS8</f>
        <v>5.6544830684671048</v>
      </c>
      <c r="AT18" s="20" t="str">
        <f>+IF(AS18&gt;=1.5%,"HABILITADO","NO HABILITADO")</f>
        <v>HABILITADO</v>
      </c>
      <c r="AU18" s="37">
        <f>+AU6/AU8</f>
        <v>49.789572444781889</v>
      </c>
      <c r="AV18" s="20" t="str">
        <f>+IF(AU18&gt;=1.5%,"HABILITADO","NO HABILITADO")</f>
        <v>HABILITADO</v>
      </c>
      <c r="AW18" s="37">
        <f>+AW6/AW8</f>
        <v>4.6389286873800293</v>
      </c>
      <c r="AX18" s="65" t="str">
        <f>+IF(AW18&gt;=1.5%,"HABILITADO","NO HABILITADO")</f>
        <v>HABILITADO</v>
      </c>
      <c r="AY18" s="41">
        <f>(+AY6/AY8)</f>
        <v>8.2732597254523821</v>
      </c>
      <c r="AZ18" s="42">
        <f>(+BA6/BA8)</f>
        <v>3.0224994924522681</v>
      </c>
      <c r="BA18" s="43">
        <f>(AY18*AY15)+(AZ18*BA15)</f>
        <v>5.6478796089523247</v>
      </c>
      <c r="BB18" s="44" t="str">
        <f>+IF(BA18&gt;=1.5%,"HABILITADO","NO HABILITADO")</f>
        <v>HABILITADO</v>
      </c>
    </row>
    <row r="19" spans="1:54" ht="25.5" x14ac:dyDescent="0.25">
      <c r="A19" s="14"/>
      <c r="B19" s="26" t="s">
        <v>29</v>
      </c>
      <c r="C19" s="24">
        <f>+C9/C7</f>
        <v>0.3919795839836997</v>
      </c>
      <c r="D19" s="20" t="str">
        <f>+IF(C19&lt;=68%,"HABILITADO","NO HABILITADO")</f>
        <v>HABILITADO</v>
      </c>
      <c r="E19" s="24">
        <f>+E9/E7</f>
        <v>0.35073857938401676</v>
      </c>
      <c r="F19" s="20" t="str">
        <f>+IF(E19&lt;=68%,"HABILITADO","NO HABILITADO")</f>
        <v>HABILITADO</v>
      </c>
      <c r="G19" s="24">
        <f>+G9/G7</f>
        <v>3.2785414176518569E-2</v>
      </c>
      <c r="H19" s="20" t="str">
        <f>+IF(G19&lt;=68%,"HABILITADO","NO HABILITADO")</f>
        <v>HABILITADO</v>
      </c>
      <c r="I19" s="45">
        <f>(+I9/I7)</f>
        <v>0.12396790062573293</v>
      </c>
      <c r="J19" s="46">
        <f>(+K9/K7)</f>
        <v>0.48027650747523176</v>
      </c>
      <c r="K19" s="47">
        <f>(I19*I15)+(J19*K15)</f>
        <v>0.30212220405048235</v>
      </c>
      <c r="L19" s="44" t="str">
        <f>+IF(K19&lt;=68%,"HABILITADO","NO HABILITADO")</f>
        <v>HABILITADO</v>
      </c>
      <c r="M19" s="45">
        <f>(+M9/M7)</f>
        <v>0.42711718334436238</v>
      </c>
      <c r="N19" s="46">
        <f>(+O9/O7)</f>
        <v>0.51700689407258504</v>
      </c>
      <c r="O19" s="47">
        <f>(M19*M15)+(N19*O15)</f>
        <v>0.47206203870847374</v>
      </c>
      <c r="P19" s="44" t="str">
        <f>+IF(O19&lt;=68%,"HABILITADO","NO HABILITADO")</f>
        <v>HABILITADO</v>
      </c>
      <c r="Q19" s="45">
        <f>(+Q9/Q7)</f>
        <v>0.35747730862979393</v>
      </c>
      <c r="R19" s="46">
        <f>(+S9/S7)</f>
        <v>0.38800938414586489</v>
      </c>
      <c r="S19" s="47">
        <f>(Q19*Q15)+(R19*S15)</f>
        <v>0.37274334638782941</v>
      </c>
      <c r="T19" s="44" t="str">
        <f>+IF(S19&lt;=68%,"HABILITADO","NO HABILITADO")</f>
        <v>HABILITADO</v>
      </c>
      <c r="U19" s="45">
        <f>(+U9/U7)</f>
        <v>0.30151084793042887</v>
      </c>
      <c r="V19" s="46">
        <f>(+W9/W7)</f>
        <v>0.49977845474065746</v>
      </c>
      <c r="W19" s="47">
        <f>(U19*U15)+(V19*W15)</f>
        <v>0.40064465133554317</v>
      </c>
      <c r="X19" s="44" t="str">
        <f>+IF(W19&lt;=68%,"HABILITADO","NO HABILITADO")</f>
        <v>HABILITADO</v>
      </c>
      <c r="Y19" s="24">
        <f>+Y9/Y7</f>
        <v>6.6429692069031446E-2</v>
      </c>
      <c r="Z19" s="20" t="str">
        <f>+IF(Y19&lt;=68%,"HABILITADO","NO HABILITADO")</f>
        <v>HABILITADO</v>
      </c>
      <c r="AA19" s="45">
        <f>(+AA9/AA7)</f>
        <v>0.48701105999632155</v>
      </c>
      <c r="AB19" s="46">
        <f>(+AC9/AC7)</f>
        <v>0.39674092608561273</v>
      </c>
      <c r="AC19" s="47">
        <f>(AA19*AA15)+(AB19*AC15)</f>
        <v>0.44187599304096714</v>
      </c>
      <c r="AD19" s="44" t="str">
        <f>+IF(AC19&lt;=68%,"HABILITADO","NO HABILITADO")</f>
        <v>HABILITADO</v>
      </c>
      <c r="AE19" s="24">
        <f>+AE9/AE7</f>
        <v>0.39457917601021053</v>
      </c>
      <c r="AF19" s="20" t="str">
        <f>+IF(AE19&lt;=68%,"HABILITADO","NO HABILITADO")</f>
        <v>HABILITADO</v>
      </c>
      <c r="AG19" s="24">
        <f>+AG9/AG7</f>
        <v>0.22329114424900146</v>
      </c>
      <c r="AH19" s="20" t="str">
        <f>+IF(AG19&lt;=68%,"HABILITADO","NO HABILITADO")</f>
        <v>HABILITADO</v>
      </c>
      <c r="AI19" s="24">
        <f>+AI9/AI7</f>
        <v>0.43187853818530708</v>
      </c>
      <c r="AJ19" s="20" t="str">
        <f>+IF(AI19&lt;=68%,"HABILITADO","NO HABILITADO")</f>
        <v>HABILITADO</v>
      </c>
      <c r="AK19" s="24">
        <f>+AK9/AK7</f>
        <v>0.49485788071157777</v>
      </c>
      <c r="AL19" s="20" t="str">
        <f>+IF(AK19&lt;=68%,"HABILITADO","NO HABILITADO")</f>
        <v>HABILITADO</v>
      </c>
      <c r="AM19" s="24">
        <f>+AM9/AM7</f>
        <v>7.1422629834647533E-2</v>
      </c>
      <c r="AN19" s="20" t="str">
        <f>+IF(AM19&lt;=68%,"HABILITADO","NO HABILITADO")</f>
        <v>HABILITADO</v>
      </c>
      <c r="AO19" s="24">
        <f>+AO9/AO7</f>
        <v>9.4148966482191732E-2</v>
      </c>
      <c r="AP19" s="20" t="str">
        <f>+IF(AO19&lt;=68%,"HABILITADO","NO HABILITADO")</f>
        <v>HABILITADO</v>
      </c>
      <c r="AQ19" s="24">
        <f>+AQ9/AQ7</f>
        <v>0.44845443143012714</v>
      </c>
      <c r="AR19" s="20" t="str">
        <f>+IF(AQ19&lt;=68%,"HABILITADO","NO HABILITADO")</f>
        <v>HABILITADO</v>
      </c>
      <c r="AS19" s="24">
        <f>+AS9/AS7</f>
        <v>0.483170026445783</v>
      </c>
      <c r="AT19" s="20" t="str">
        <f>+IF(AS19&lt;=68%,"HABILITADO","NO HABILITADO")</f>
        <v>HABILITADO</v>
      </c>
      <c r="AU19" s="24">
        <f>+AU9/AU7</f>
        <v>0.50472743695592781</v>
      </c>
      <c r="AV19" s="20" t="str">
        <f>+IF(AU19&lt;=68%,"HABILITADO","NO HABILITADO")</f>
        <v>HABILITADO</v>
      </c>
      <c r="AW19" s="24">
        <f>+AW9/AW7</f>
        <v>0.19070295129680062</v>
      </c>
      <c r="AX19" s="65" t="str">
        <f>+IF(AW19&lt;=68%,"HABILITADO","NO HABILITADO")</f>
        <v>HABILITADO</v>
      </c>
      <c r="AY19" s="45">
        <f>(+AY9/AY7)</f>
        <v>6.9008800855004188E-2</v>
      </c>
      <c r="AZ19" s="46">
        <f>(+BA9/BA7)</f>
        <v>0.40070795604987036</v>
      </c>
      <c r="BA19" s="47">
        <f>(AY19*AY15)+(AZ19*BA15)</f>
        <v>0.23485837845243729</v>
      </c>
      <c r="BB19" s="44" t="str">
        <f>+IF(BA19&lt;=68%,"HABILITADO","NO HABILITADO")</f>
        <v>HABILITADO</v>
      </c>
    </row>
    <row r="20" spans="1:54" ht="25.5" x14ac:dyDescent="0.25">
      <c r="A20" s="14"/>
      <c r="B20" s="26" t="s">
        <v>30</v>
      </c>
      <c r="C20" s="36">
        <f>C11/C12</f>
        <v>18.955917513256633</v>
      </c>
      <c r="D20" s="20" t="str">
        <f>+IF(C20&gt;=1%,"HABILITADO","NO HABILITADO")</f>
        <v>HABILITADO</v>
      </c>
      <c r="E20" s="36">
        <f>E11/E12</f>
        <v>151.73050286416952</v>
      </c>
      <c r="F20" s="20" t="str">
        <f>+IF(E20&gt;=1%,"HABILITADO","NO HABILITADO")</f>
        <v>HABILITADO</v>
      </c>
      <c r="G20" s="36">
        <f>G11/G12</f>
        <v>12.163734575168327</v>
      </c>
      <c r="H20" s="20" t="str">
        <f>+IF(G20&gt;=1%,"HABILITADO","NO HABILITADO")</f>
        <v>HABILITADO</v>
      </c>
      <c r="I20" s="48">
        <f>(I11/I12)</f>
        <v>232.88224774405251</v>
      </c>
      <c r="J20" s="49">
        <f>(K11/K12)</f>
        <v>4.0589822868542011</v>
      </c>
      <c r="K20" s="50">
        <f>(I20*I15)+(J20*K15)</f>
        <v>118.47061501545335</v>
      </c>
      <c r="L20" s="44" t="str">
        <f>+IF(K20&gt;=1%,"HABILITADO","NO HABILITADO")</f>
        <v>HABILITADO</v>
      </c>
      <c r="M20" s="48">
        <f>(M11/M12)</f>
        <v>4.8802819722473965</v>
      </c>
      <c r="N20" s="49">
        <f>(O11/O12)</f>
        <v>3.2109117180113809</v>
      </c>
      <c r="O20" s="50">
        <f>(M20*M15)+(N20*O15)</f>
        <v>4.0455968451293884</v>
      </c>
      <c r="P20" s="44" t="str">
        <f>+IF(O20&gt;=1%,"HABILITADO","NO HABILITADO")</f>
        <v>HABILITADO</v>
      </c>
      <c r="Q20" s="48">
        <f>(Q11/Q12)</f>
        <v>99.435459465697448</v>
      </c>
      <c r="R20" s="49">
        <f>(S11/S12)</f>
        <v>10.566155496687639</v>
      </c>
      <c r="S20" s="50">
        <f>Q20+R20</f>
        <v>110.00161496238509</v>
      </c>
      <c r="T20" s="44" t="str">
        <f>+IF(S20&gt;=1%,"HABILITADO","NO HABILITADO")</f>
        <v>HABILITADO</v>
      </c>
      <c r="U20" s="48">
        <f>(U11/U12)</f>
        <v>14.881863958492994</v>
      </c>
      <c r="V20" s="49">
        <f>(W11/W12)</f>
        <v>32.703779761649038</v>
      </c>
      <c r="W20" s="50">
        <f>(U20*U15)+(V20*W15)</f>
        <v>23.792821860071015</v>
      </c>
      <c r="X20" s="44" t="str">
        <f>+IF(W20&gt;=1%,"HABILITADO","NO HABILITADO")</f>
        <v>HABILITADO</v>
      </c>
      <c r="Y20" s="36" t="e">
        <f>Y11/Y12</f>
        <v>#DIV/0!</v>
      </c>
      <c r="Z20" s="20" t="e">
        <f>+IF(Y20&gt;=1%,"HABILITADO","NO HABILITADO")</f>
        <v>#DIV/0!</v>
      </c>
      <c r="AA20" s="48">
        <f>(AA11/AA12)</f>
        <v>7.7872301828082078</v>
      </c>
      <c r="AB20" s="49">
        <f>(AC11/AC12)</f>
        <v>1</v>
      </c>
      <c r="AC20" s="50">
        <f>(AA20*AA15)+(AB20*AC15)</f>
        <v>4.3936150914041043</v>
      </c>
      <c r="AD20" s="44" t="str">
        <f>+IF(AC20&gt;=1%,"HABILITADO","NO HABILITADO")</f>
        <v>HABILITADO</v>
      </c>
      <c r="AE20" s="36">
        <f>AE11/AE12</f>
        <v>12.712812530792334</v>
      </c>
      <c r="AF20" s="20" t="str">
        <f>+IF(AE20&gt;=1%,"HABILITADO","NO HABILITADO")</f>
        <v>HABILITADO</v>
      </c>
      <c r="AG20" s="36">
        <f>AG11/AG12</f>
        <v>9.0428292930089658</v>
      </c>
      <c r="AH20" s="20" t="str">
        <f>+IF(AG20&gt;=1%,"HABILITADO","NO HABILITADO")</f>
        <v>HABILITADO</v>
      </c>
      <c r="AI20" s="36">
        <f>AI11/AI12</f>
        <v>6.1001483145062521</v>
      </c>
      <c r="AJ20" s="20" t="str">
        <f>+IF(AI20&gt;=1%,"HABILITADO","NO HABILITADO")</f>
        <v>HABILITADO</v>
      </c>
      <c r="AK20" s="36">
        <f>AK11/AK12</f>
        <v>8.8496298485792604</v>
      </c>
      <c r="AL20" s="20" t="str">
        <f>+IF(AK20&gt;=1%,"HABILITADO","NO HABILITADO")</f>
        <v>HABILITADO</v>
      </c>
      <c r="AM20" s="36">
        <f>AM11/AM12</f>
        <v>45.965361588222841</v>
      </c>
      <c r="AN20" s="20" t="str">
        <f>+IF(AM20&gt;=1%,"HABILITADO","NO HABILITADO")</f>
        <v>HABILITADO</v>
      </c>
      <c r="AO20" s="36">
        <f>AO11/AO12</f>
        <v>785.01260810810811</v>
      </c>
      <c r="AP20" s="20" t="str">
        <f>+IF(AO20&gt;=1%,"HABILITADO","NO HABILITADO")</f>
        <v>HABILITADO</v>
      </c>
      <c r="AQ20" s="36">
        <f>AQ11/AQ12</f>
        <v>8.8376462559575568</v>
      </c>
      <c r="AR20" s="20" t="str">
        <f>+IF(AQ20&gt;=1%,"HABILITADO","NO HABILITADO")</f>
        <v>HABILITADO</v>
      </c>
      <c r="AS20" s="36">
        <f>AS11/AS12</f>
        <v>565.2157247364355</v>
      </c>
      <c r="AT20" s="20" t="str">
        <f>+IF(AS20&gt;=1%,"HABILITADO","NO HABILITADO")</f>
        <v>HABILITADO</v>
      </c>
      <c r="AU20" s="36">
        <f>AU11/AU12</f>
        <v>31.890258884250656</v>
      </c>
      <c r="AV20" s="20" t="str">
        <f>+IF(AU20&gt;=1%,"HABILITADO","NO HABILITADO")</f>
        <v>HABILITADO</v>
      </c>
      <c r="AW20" s="36">
        <f>AW11/AW12</f>
        <v>37.089170563283545</v>
      </c>
      <c r="AX20" s="65" t="str">
        <f>+IF(AW20&gt;=1%,"HABILITADO","NO HABILITADO")</f>
        <v>HABILITADO</v>
      </c>
      <c r="AY20" s="48" t="e">
        <f>(AY11/AY12)</f>
        <v>#DIV/0!</v>
      </c>
      <c r="AZ20" s="49">
        <f>(BA11/BA12)</f>
        <v>1223.1925774647887</v>
      </c>
      <c r="BA20" s="50" t="e">
        <f>(AY20*AY15)+(AZ20*BA15)</f>
        <v>#DIV/0!</v>
      </c>
      <c r="BB20" s="44" t="e">
        <f>+IF(BA20&gt;=1%,"HABILITADO","NO HABILITADO")</f>
        <v>#DIV/0!</v>
      </c>
    </row>
    <row r="21" spans="1:54" ht="38.25" x14ac:dyDescent="0.25">
      <c r="A21" s="14"/>
      <c r="B21" s="26" t="s">
        <v>97</v>
      </c>
      <c r="C21" s="66">
        <f>+C14</f>
        <v>10087893785</v>
      </c>
      <c r="D21" s="20" t="str">
        <f>+IF(C21&gt;=141362264,"HABILITADO","NO HABILITADO")</f>
        <v>HABILITADO</v>
      </c>
      <c r="E21" s="66">
        <f>+E14</f>
        <v>1523272273</v>
      </c>
      <c r="F21" s="67" t="str">
        <f>+IF(E21&gt;=141362264,"HABILITADO","NO HABILITADO")</f>
        <v>HABILITADO</v>
      </c>
      <c r="G21" s="66">
        <f>+G14</f>
        <v>2393380949</v>
      </c>
      <c r="H21" s="20" t="str">
        <f>+IF(G21&gt;=141362264,"HABILITADO","NO HABILITADO")</f>
        <v>HABILITADO</v>
      </c>
      <c r="I21" s="51">
        <f>+I14</f>
        <v>218547797</v>
      </c>
      <c r="J21" s="52">
        <f>+K14</f>
        <v>1535374743</v>
      </c>
      <c r="K21" s="53">
        <f>J21+I21</f>
        <v>1753922540</v>
      </c>
      <c r="L21" s="44" t="str">
        <f>+IF(K21&gt;=141362264,"HABILITADO","NO HABILITADO")</f>
        <v>HABILITADO</v>
      </c>
      <c r="M21" s="51">
        <f>+M14</f>
        <v>1473313223</v>
      </c>
      <c r="N21" s="52">
        <f>+O14</f>
        <v>1883231437</v>
      </c>
      <c r="O21" s="53">
        <f>N21+M21</f>
        <v>3356544660</v>
      </c>
      <c r="P21" s="44" t="str">
        <f>+IF(O21&gt;=141362264,"HABILITADO","NO HABILITADO")</f>
        <v>HABILITADO</v>
      </c>
      <c r="Q21" s="51">
        <f>+Q14</f>
        <v>1379051585</v>
      </c>
      <c r="R21" s="52">
        <f>+S14</f>
        <v>4824036752</v>
      </c>
      <c r="S21" s="53">
        <f>R21+Q21</f>
        <v>6203088337</v>
      </c>
      <c r="T21" s="44" t="str">
        <f>+IF(S21&gt;=141362264,"HABILITADO","NO HABILITADO")</f>
        <v>HABILITADO</v>
      </c>
      <c r="U21" s="51">
        <f>+U14</f>
        <v>898709787</v>
      </c>
      <c r="V21" s="52">
        <f>+W14</f>
        <v>11548270000</v>
      </c>
      <c r="W21" s="53">
        <f>V21+U21</f>
        <v>12446979787</v>
      </c>
      <c r="X21" s="44" t="str">
        <f>+IF(W21&gt;=141362264,"HABILITADO","NO HABILITADO")</f>
        <v>HABILITADO</v>
      </c>
      <c r="Y21" s="66">
        <f>+Y14</f>
        <v>1149486000</v>
      </c>
      <c r="Z21" s="20" t="str">
        <f>+IF(Y21&gt;=141362264,"HABILITADO","NO HABILITADO")</f>
        <v>HABILITADO</v>
      </c>
      <c r="AA21" s="51">
        <f>+AA14</f>
        <v>1296946722</v>
      </c>
      <c r="AB21" s="52">
        <f>+AC14</f>
        <v>4529885638</v>
      </c>
      <c r="AC21" s="53">
        <f>AB21+AA21</f>
        <v>5826832360</v>
      </c>
      <c r="AD21" s="44" t="str">
        <f>+IF(AC21&gt;=141362264,"HABILITADO","NO HABILITADO")</f>
        <v>HABILITADO</v>
      </c>
      <c r="AE21" s="66">
        <f>+AE14</f>
        <v>1897304421</v>
      </c>
      <c r="AF21" s="20" t="str">
        <f>+IF(AE21&gt;=141362264,"HABILITADO","NO HABILITADO")</f>
        <v>HABILITADO</v>
      </c>
      <c r="AG21" s="66">
        <f>+AG14</f>
        <v>2638792403</v>
      </c>
      <c r="AH21" s="20" t="str">
        <f>+IF(AG21&gt;=141362264,"HABILITADO","NO HABILITADO")</f>
        <v>HABILITADO</v>
      </c>
      <c r="AI21" s="66">
        <f>+AI14</f>
        <v>4571628000</v>
      </c>
      <c r="AJ21" s="20" t="str">
        <f>+IF(AI21&gt;=141362264,"HABILITADO","NO HABILITADO")</f>
        <v>HABILITADO</v>
      </c>
      <c r="AK21" s="66">
        <f>+AK14</f>
        <v>812908432</v>
      </c>
      <c r="AL21" s="20" t="str">
        <f>+IF(AK21&gt;=141362264,"HABILITADO","NO HABILITADO")</f>
        <v>HABILITADO</v>
      </c>
      <c r="AM21" s="66">
        <f>+AM14</f>
        <v>1715790366</v>
      </c>
      <c r="AN21" s="20" t="str">
        <f>+IF(AM21&gt;=141362264,"HABILITADO","NO HABILITADO")</f>
        <v>HABILITADO</v>
      </c>
      <c r="AO21" s="66">
        <f>+AO14</f>
        <v>3263090864</v>
      </c>
      <c r="AP21" s="20" t="str">
        <f>+IF(AO21&gt;=141362264,"HABILITADO","NO HABILITADO")</f>
        <v>HABILITADO</v>
      </c>
      <c r="AQ21" s="66">
        <f>+AQ14</f>
        <v>2099882000</v>
      </c>
      <c r="AR21" s="20" t="str">
        <f>+IF(AQ21&gt;=141362264,"HABILITADO","NO HABILITADO")</f>
        <v>HABILITADO</v>
      </c>
      <c r="AS21" s="66">
        <f>+AS14</f>
        <v>16306815391</v>
      </c>
      <c r="AT21" s="20" t="str">
        <f>+IF(AS21&gt;=141362264,"HABILITADO","NO HABILITADO")</f>
        <v>HABILITADO</v>
      </c>
      <c r="AU21" s="66">
        <f>+AU14</f>
        <v>4931060995</v>
      </c>
      <c r="AV21" s="20" t="str">
        <f>+IF(AU21&gt;=141362264,"HABILITADO","NO HABILITADO")</f>
        <v>HABILITADO</v>
      </c>
      <c r="AW21" s="66">
        <f>+AW14</f>
        <v>2832592282</v>
      </c>
      <c r="AX21" s="65" t="str">
        <f>+IF(AW21&gt;=141362264,"HABILITADO","NO HABILITADO")</f>
        <v>HABILITADO</v>
      </c>
      <c r="AY21" s="51">
        <f>+AY14</f>
        <v>62183665</v>
      </c>
      <c r="AZ21" s="52">
        <f>+BA14</f>
        <v>548274946</v>
      </c>
      <c r="BA21" s="53">
        <f>(AY21*AY15)+(AZ21*BA15)</f>
        <v>305229305.5</v>
      </c>
      <c r="BB21" s="44" t="str">
        <f>+IF(BA21&gt;=141362264,"HABILITADO","NO HABILITADO")</f>
        <v>HABILITADO</v>
      </c>
    </row>
    <row r="22" spans="1:54" s="61" customFormat="1" ht="44.25" customHeight="1" thickBot="1" x14ac:dyDescent="0.3">
      <c r="A22" s="62"/>
      <c r="B22" s="63" t="s">
        <v>18</v>
      </c>
      <c r="C22" s="72" t="s">
        <v>15</v>
      </c>
      <c r="D22" s="73"/>
      <c r="E22" s="72" t="s">
        <v>15</v>
      </c>
      <c r="F22" s="73"/>
      <c r="G22" s="72" t="s">
        <v>15</v>
      </c>
      <c r="H22" s="73"/>
      <c r="I22" s="87" t="s">
        <v>94</v>
      </c>
      <c r="J22" s="88"/>
      <c r="K22" s="88"/>
      <c r="L22" s="89"/>
      <c r="M22" s="87" t="s">
        <v>94</v>
      </c>
      <c r="N22" s="88"/>
      <c r="O22" s="88"/>
      <c r="P22" s="89"/>
      <c r="Q22" s="87" t="s">
        <v>94</v>
      </c>
      <c r="R22" s="88"/>
      <c r="S22" s="88"/>
      <c r="T22" s="89"/>
      <c r="U22" s="87" t="s">
        <v>94</v>
      </c>
      <c r="V22" s="88"/>
      <c r="W22" s="88"/>
      <c r="X22" s="89"/>
      <c r="Y22" s="72" t="s">
        <v>15</v>
      </c>
      <c r="Z22" s="73"/>
      <c r="AA22" s="87" t="s">
        <v>94</v>
      </c>
      <c r="AB22" s="88"/>
      <c r="AC22" s="88"/>
      <c r="AD22" s="89"/>
      <c r="AE22" s="72" t="s">
        <v>15</v>
      </c>
      <c r="AF22" s="73"/>
      <c r="AG22" s="72" t="s">
        <v>15</v>
      </c>
      <c r="AH22" s="73"/>
      <c r="AI22" s="72" t="s">
        <v>15</v>
      </c>
      <c r="AJ22" s="73"/>
      <c r="AK22" s="72" t="s">
        <v>15</v>
      </c>
      <c r="AL22" s="73"/>
      <c r="AM22" s="72" t="s">
        <v>15</v>
      </c>
      <c r="AN22" s="73"/>
      <c r="AO22" s="72" t="s">
        <v>15</v>
      </c>
      <c r="AP22" s="73"/>
      <c r="AQ22" s="72" t="s">
        <v>15</v>
      </c>
      <c r="AR22" s="73"/>
      <c r="AS22" s="72" t="s">
        <v>15</v>
      </c>
      <c r="AT22" s="73"/>
      <c r="AU22" s="72" t="s">
        <v>15</v>
      </c>
      <c r="AV22" s="73"/>
      <c r="AW22" s="72" t="s">
        <v>15</v>
      </c>
      <c r="AX22" s="73"/>
      <c r="AY22" s="87" t="s">
        <v>94</v>
      </c>
      <c r="AZ22" s="88"/>
      <c r="BA22" s="88"/>
      <c r="BB22" s="89"/>
    </row>
    <row r="23" spans="1:54" x14ac:dyDescent="0.25">
      <c r="A23" s="129" t="s">
        <v>19</v>
      </c>
      <c r="B23" s="130"/>
      <c r="C23" s="74"/>
      <c r="D23" s="75"/>
      <c r="E23" s="131"/>
      <c r="F23" s="132"/>
      <c r="G23" s="131"/>
      <c r="H23" s="132"/>
      <c r="I23" s="90"/>
      <c r="J23" s="91"/>
      <c r="K23" s="91"/>
      <c r="L23" s="92"/>
      <c r="M23" s="90"/>
      <c r="N23" s="91"/>
      <c r="O23" s="91"/>
      <c r="P23" s="92"/>
      <c r="Q23" s="90"/>
      <c r="R23" s="91"/>
      <c r="S23" s="91"/>
      <c r="T23" s="92"/>
      <c r="U23" s="90"/>
      <c r="V23" s="91"/>
      <c r="W23" s="91"/>
      <c r="X23" s="92"/>
      <c r="Y23" s="74"/>
      <c r="Z23" s="75"/>
      <c r="AA23" s="90"/>
      <c r="AB23" s="91"/>
      <c r="AC23" s="91"/>
      <c r="AD23" s="92"/>
      <c r="AE23" s="74"/>
      <c r="AF23" s="75"/>
      <c r="AG23" s="74"/>
      <c r="AH23" s="75"/>
      <c r="AI23" s="74"/>
      <c r="AJ23" s="75"/>
      <c r="AK23" s="74"/>
      <c r="AL23" s="75"/>
      <c r="AM23" s="74"/>
      <c r="AN23" s="75"/>
      <c r="AO23" s="74"/>
      <c r="AP23" s="75"/>
      <c r="AQ23" s="74"/>
      <c r="AR23" s="75"/>
      <c r="AS23" s="74"/>
      <c r="AT23" s="75"/>
      <c r="AU23" s="74"/>
      <c r="AV23" s="75"/>
      <c r="AW23" s="74"/>
      <c r="AX23" s="75"/>
      <c r="AY23" s="90"/>
      <c r="AZ23" s="91"/>
      <c r="BA23" s="91"/>
      <c r="BB23" s="92"/>
    </row>
    <row r="24" spans="1:54" ht="15.75" thickBot="1" x14ac:dyDescent="0.3">
      <c r="A24" s="4"/>
      <c r="B24" s="29"/>
      <c r="C24" s="76"/>
      <c r="D24" s="77"/>
      <c r="E24" s="76"/>
      <c r="F24" s="77"/>
      <c r="G24" s="76"/>
      <c r="H24" s="77"/>
      <c r="I24" s="93"/>
      <c r="J24" s="94"/>
      <c r="K24" s="94"/>
      <c r="L24" s="95"/>
      <c r="M24" s="93"/>
      <c r="N24" s="94"/>
      <c r="O24" s="94"/>
      <c r="P24" s="95"/>
      <c r="Q24" s="93"/>
      <c r="R24" s="94"/>
      <c r="S24" s="94"/>
      <c r="T24" s="95"/>
      <c r="U24" s="93"/>
      <c r="V24" s="94"/>
      <c r="W24" s="94"/>
      <c r="X24" s="95"/>
      <c r="Y24" s="76"/>
      <c r="Z24" s="77"/>
      <c r="AA24" s="93"/>
      <c r="AB24" s="94"/>
      <c r="AC24" s="94"/>
      <c r="AD24" s="95"/>
      <c r="AE24" s="76"/>
      <c r="AF24" s="77"/>
      <c r="AG24" s="76"/>
      <c r="AH24" s="77"/>
      <c r="AI24" s="76"/>
      <c r="AJ24" s="77"/>
      <c r="AK24" s="76"/>
      <c r="AL24" s="77"/>
      <c r="AM24" s="76"/>
      <c r="AN24" s="77"/>
      <c r="AO24" s="76"/>
      <c r="AP24" s="77"/>
      <c r="AQ24" s="76"/>
      <c r="AR24" s="77"/>
      <c r="AS24" s="76"/>
      <c r="AT24" s="77"/>
      <c r="AU24" s="76"/>
      <c r="AV24" s="77"/>
      <c r="AW24" s="76"/>
      <c r="AX24" s="77"/>
      <c r="AY24" s="93"/>
      <c r="AZ24" s="94"/>
      <c r="BA24" s="94"/>
      <c r="BB24" s="95"/>
    </row>
    <row r="25" spans="1:54" x14ac:dyDescent="0.25">
      <c r="A25" s="3"/>
      <c r="B25" s="30" t="s">
        <v>20</v>
      </c>
      <c r="C25" s="1" t="s">
        <v>21</v>
      </c>
      <c r="D25" s="2" t="s">
        <v>22</v>
      </c>
      <c r="E25" s="1" t="s">
        <v>21</v>
      </c>
      <c r="F25" s="2" t="s">
        <v>22</v>
      </c>
      <c r="G25" s="1" t="s">
        <v>21</v>
      </c>
      <c r="H25" s="2" t="s">
        <v>22</v>
      </c>
      <c r="I25" s="1" t="s">
        <v>21</v>
      </c>
      <c r="J25" s="22" t="s">
        <v>21</v>
      </c>
      <c r="K25" s="57"/>
      <c r="L25" s="2" t="s">
        <v>22</v>
      </c>
      <c r="M25" s="1" t="s">
        <v>21</v>
      </c>
      <c r="N25" s="22" t="s">
        <v>21</v>
      </c>
      <c r="O25" s="57"/>
      <c r="P25" s="2" t="s">
        <v>22</v>
      </c>
      <c r="Q25" s="1" t="s">
        <v>21</v>
      </c>
      <c r="R25" s="22" t="s">
        <v>21</v>
      </c>
      <c r="S25" s="57"/>
      <c r="T25" s="2" t="s">
        <v>22</v>
      </c>
      <c r="U25" s="1" t="s">
        <v>21</v>
      </c>
      <c r="V25" s="22" t="s">
        <v>21</v>
      </c>
      <c r="W25" s="57"/>
      <c r="X25" s="2" t="s">
        <v>22</v>
      </c>
      <c r="Y25" s="1" t="s">
        <v>21</v>
      </c>
      <c r="Z25" s="2" t="s">
        <v>22</v>
      </c>
      <c r="AA25" s="1" t="s">
        <v>21</v>
      </c>
      <c r="AB25" s="22" t="s">
        <v>21</v>
      </c>
      <c r="AC25" s="57"/>
      <c r="AD25" s="2" t="s">
        <v>22</v>
      </c>
      <c r="AE25" s="1" t="s">
        <v>21</v>
      </c>
      <c r="AF25" s="2" t="s">
        <v>22</v>
      </c>
      <c r="AG25" s="1" t="s">
        <v>21</v>
      </c>
      <c r="AH25" s="2" t="s">
        <v>22</v>
      </c>
      <c r="AI25" s="1" t="s">
        <v>21</v>
      </c>
      <c r="AJ25" s="2" t="s">
        <v>22</v>
      </c>
      <c r="AK25" s="1" t="s">
        <v>21</v>
      </c>
      <c r="AL25" s="2" t="s">
        <v>22</v>
      </c>
      <c r="AM25" s="1" t="s">
        <v>21</v>
      </c>
      <c r="AN25" s="2" t="s">
        <v>22</v>
      </c>
      <c r="AO25" s="1" t="s">
        <v>21</v>
      </c>
      <c r="AP25" s="2" t="s">
        <v>22</v>
      </c>
      <c r="AQ25" s="1" t="s">
        <v>21</v>
      </c>
      <c r="AR25" s="2" t="s">
        <v>22</v>
      </c>
      <c r="AS25" s="1" t="s">
        <v>21</v>
      </c>
      <c r="AT25" s="2" t="s">
        <v>22</v>
      </c>
      <c r="AU25" s="1" t="s">
        <v>21</v>
      </c>
      <c r="AV25" s="2" t="s">
        <v>22</v>
      </c>
      <c r="AW25" s="1" t="s">
        <v>21</v>
      </c>
      <c r="AX25" s="2" t="s">
        <v>22</v>
      </c>
      <c r="AY25" s="1" t="s">
        <v>21</v>
      </c>
      <c r="AZ25" s="22" t="s">
        <v>21</v>
      </c>
      <c r="BA25" s="57"/>
      <c r="BB25" s="2" t="s">
        <v>22</v>
      </c>
    </row>
    <row r="26" spans="1:54" x14ac:dyDescent="0.25">
      <c r="A26" s="5">
        <v>1</v>
      </c>
      <c r="B26" s="5" t="s">
        <v>23</v>
      </c>
      <c r="C26" s="6" t="s">
        <v>26</v>
      </c>
      <c r="D26" s="7" t="s">
        <v>16</v>
      </c>
      <c r="E26" s="6" t="s">
        <v>26</v>
      </c>
      <c r="F26" s="7" t="s">
        <v>16</v>
      </c>
      <c r="G26" s="6" t="s">
        <v>26</v>
      </c>
      <c r="H26" s="7" t="s">
        <v>16</v>
      </c>
      <c r="I26" s="6" t="s">
        <v>26</v>
      </c>
      <c r="J26" s="9" t="s">
        <v>26</v>
      </c>
      <c r="K26" s="8"/>
      <c r="L26" s="7" t="s">
        <v>16</v>
      </c>
      <c r="M26" s="6" t="s">
        <v>26</v>
      </c>
      <c r="N26" s="9" t="s">
        <v>26</v>
      </c>
      <c r="O26" s="8"/>
      <c r="P26" s="7" t="s">
        <v>16</v>
      </c>
      <c r="Q26" s="6" t="s">
        <v>26</v>
      </c>
      <c r="R26" s="9" t="s">
        <v>26</v>
      </c>
      <c r="S26" s="8"/>
      <c r="T26" s="7" t="s">
        <v>16</v>
      </c>
      <c r="U26" s="6" t="s">
        <v>26</v>
      </c>
      <c r="V26" s="9" t="s">
        <v>26</v>
      </c>
      <c r="W26" s="8"/>
      <c r="X26" s="7" t="s">
        <v>16</v>
      </c>
      <c r="Y26" s="6" t="s">
        <v>26</v>
      </c>
      <c r="Z26" s="7" t="s">
        <v>16</v>
      </c>
      <c r="AA26" s="6" t="s">
        <v>26</v>
      </c>
      <c r="AB26" s="9" t="s">
        <v>26</v>
      </c>
      <c r="AC26" s="8"/>
      <c r="AD26" s="7" t="s">
        <v>16</v>
      </c>
      <c r="AE26" s="6" t="s">
        <v>26</v>
      </c>
      <c r="AF26" s="7" t="s">
        <v>16</v>
      </c>
      <c r="AG26" s="6" t="s">
        <v>26</v>
      </c>
      <c r="AH26" s="7" t="s">
        <v>16</v>
      </c>
      <c r="AI26" s="6" t="s">
        <v>26</v>
      </c>
      <c r="AJ26" s="7" t="s">
        <v>16</v>
      </c>
      <c r="AK26" s="6" t="s">
        <v>26</v>
      </c>
      <c r="AL26" s="7" t="s">
        <v>16</v>
      </c>
      <c r="AM26" s="6" t="s">
        <v>26</v>
      </c>
      <c r="AN26" s="7" t="s">
        <v>16</v>
      </c>
      <c r="AO26" s="6" t="s">
        <v>26</v>
      </c>
      <c r="AP26" s="7" t="s">
        <v>16</v>
      </c>
      <c r="AQ26" s="6" t="s">
        <v>26</v>
      </c>
      <c r="AR26" s="7" t="s">
        <v>16</v>
      </c>
      <c r="AS26" s="6" t="s">
        <v>26</v>
      </c>
      <c r="AT26" s="7" t="s">
        <v>16</v>
      </c>
      <c r="AU26" s="6" t="s">
        <v>26</v>
      </c>
      <c r="AV26" s="7" t="s">
        <v>16</v>
      </c>
      <c r="AW26" s="6" t="s">
        <v>26</v>
      </c>
      <c r="AX26" s="7" t="s">
        <v>16</v>
      </c>
      <c r="AY26" s="6" t="s">
        <v>26</v>
      </c>
      <c r="AZ26" s="9" t="s">
        <v>26</v>
      </c>
      <c r="BA26" s="8"/>
      <c r="BB26" s="7" t="s">
        <v>16</v>
      </c>
    </row>
    <row r="27" spans="1:54" x14ac:dyDescent="0.25">
      <c r="A27" s="31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</row>
    <row r="28" spans="1:54" x14ac:dyDescent="0.25">
      <c r="A28" s="8"/>
      <c r="B28" s="33" t="s">
        <v>89</v>
      </c>
      <c r="C28" s="10"/>
      <c r="D28" s="10"/>
      <c r="E28" s="10"/>
      <c r="F28" s="12" t="s">
        <v>24</v>
      </c>
      <c r="G28" s="10" t="s">
        <v>24</v>
      </c>
      <c r="H28" s="10" t="s">
        <v>24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</row>
    <row r="29" spans="1:54" ht="27.75" customHeight="1" x14ac:dyDescent="0.25">
      <c r="A29" s="32"/>
      <c r="B29" s="34" t="s">
        <v>90</v>
      </c>
      <c r="C29" s="11"/>
      <c r="D29" s="11"/>
      <c r="E29" s="11"/>
      <c r="F29" s="11" t="s">
        <v>24</v>
      </c>
      <c r="G29" s="11" t="s">
        <v>24</v>
      </c>
      <c r="H29" s="11" t="s">
        <v>24</v>
      </c>
      <c r="I29" s="58" t="s">
        <v>24</v>
      </c>
      <c r="J29" s="58"/>
      <c r="K29" s="58"/>
      <c r="L29" s="58"/>
      <c r="M29" s="58" t="s">
        <v>24</v>
      </c>
      <c r="N29" s="58"/>
      <c r="O29" s="58"/>
      <c r="P29" s="58"/>
      <c r="Q29" s="58" t="s">
        <v>24</v>
      </c>
      <c r="R29" s="58"/>
      <c r="S29" s="58"/>
      <c r="T29" s="58"/>
      <c r="U29" s="58" t="s">
        <v>24</v>
      </c>
      <c r="V29" s="58"/>
      <c r="W29" s="58"/>
      <c r="X29" s="58"/>
      <c r="Y29" s="11"/>
      <c r="Z29" s="11"/>
      <c r="AA29" s="58" t="s">
        <v>24</v>
      </c>
      <c r="AB29" s="58"/>
      <c r="AC29" s="58"/>
      <c r="AD29" s="58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58" t="s">
        <v>24</v>
      </c>
      <c r="AZ29" s="58"/>
      <c r="BA29" s="58"/>
      <c r="BB29" s="58"/>
    </row>
    <row r="30" spans="1:54" x14ac:dyDescent="0.25">
      <c r="A30" s="32"/>
      <c r="B30" s="33" t="s">
        <v>27</v>
      </c>
      <c r="C30" s="11"/>
      <c r="D30" s="11"/>
      <c r="E30" s="11"/>
      <c r="F30" s="11"/>
      <c r="G30" s="11"/>
      <c r="H30" s="11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11"/>
      <c r="Z30" s="11"/>
      <c r="AA30" s="58"/>
      <c r="AB30" s="58"/>
      <c r="AC30" s="58"/>
      <c r="AD30" s="58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58"/>
      <c r="AZ30" s="58"/>
      <c r="BA30" s="58"/>
      <c r="BB30" s="58"/>
    </row>
  </sheetData>
  <mergeCells count="440">
    <mergeCell ref="AK2:AL3"/>
    <mergeCell ref="AM2:AN3"/>
    <mergeCell ref="AE2:AF3"/>
    <mergeCell ref="AG2:AH3"/>
    <mergeCell ref="AI2:AJ3"/>
    <mergeCell ref="Y1:Z1"/>
    <mergeCell ref="AA1:AD1"/>
    <mergeCell ref="AQ11:AR11"/>
    <mergeCell ref="AQ12:AR12"/>
    <mergeCell ref="BA10:BB10"/>
    <mergeCell ref="AY11:AZ11"/>
    <mergeCell ref="BA11:BB11"/>
    <mergeCell ref="BA7:BB7"/>
    <mergeCell ref="AU10:AV10"/>
    <mergeCell ref="Q6:R6"/>
    <mergeCell ref="AY1:BB1"/>
    <mergeCell ref="AY2:BB2"/>
    <mergeCell ref="AY3:AZ3"/>
    <mergeCell ref="BA3:BB3"/>
    <mergeCell ref="AY4:AZ4"/>
    <mergeCell ref="BA4:BB4"/>
    <mergeCell ref="AY5:BB5"/>
    <mergeCell ref="AY6:AZ6"/>
    <mergeCell ref="BA6:BB6"/>
    <mergeCell ref="S6:T6"/>
    <mergeCell ref="AE1:AF1"/>
    <mergeCell ref="AG1:AH1"/>
    <mergeCell ref="AI1:AJ1"/>
    <mergeCell ref="AK1:AL1"/>
    <mergeCell ref="AM1:AN1"/>
    <mergeCell ref="AI4:AJ4"/>
    <mergeCell ref="BA13:BB13"/>
    <mergeCell ref="AY13:AZ13"/>
    <mergeCell ref="AW13:AX13"/>
    <mergeCell ref="AU13:AV13"/>
    <mergeCell ref="AY7:AZ7"/>
    <mergeCell ref="AY8:AZ8"/>
    <mergeCell ref="AW12:AX12"/>
    <mergeCell ref="AU11:AV11"/>
    <mergeCell ref="AU12:AV12"/>
    <mergeCell ref="AY12:AZ12"/>
    <mergeCell ref="BA12:BB12"/>
    <mergeCell ref="AQ15:AR15"/>
    <mergeCell ref="AQ16:AR16"/>
    <mergeCell ref="AA15:AB15"/>
    <mergeCell ref="AC15:AD15"/>
    <mergeCell ref="AA16:AD16"/>
    <mergeCell ref="AO15:AP15"/>
    <mergeCell ref="AO16:AP16"/>
    <mergeCell ref="AQ13:AR13"/>
    <mergeCell ref="AS13:AT13"/>
    <mergeCell ref="AO13:AP13"/>
    <mergeCell ref="AA22:AD22"/>
    <mergeCell ref="AK23:AL23"/>
    <mergeCell ref="AM23:AN23"/>
    <mergeCell ref="Y10:Z10"/>
    <mergeCell ref="AG9:AH9"/>
    <mergeCell ref="AG11:AH11"/>
    <mergeCell ref="AG12:AH12"/>
    <mergeCell ref="AI9:AJ9"/>
    <mergeCell ref="AC9:AD9"/>
    <mergeCell ref="AI11:AJ11"/>
    <mergeCell ref="AA23:AD23"/>
    <mergeCell ref="AI23:AJ23"/>
    <mergeCell ref="AI22:AJ22"/>
    <mergeCell ref="AK14:AL14"/>
    <mergeCell ref="AE14:AF14"/>
    <mergeCell ref="AG14:AH14"/>
    <mergeCell ref="AI14:AJ14"/>
    <mergeCell ref="AE23:AF23"/>
    <mergeCell ref="AG23:AH23"/>
    <mergeCell ref="AG22:AH22"/>
    <mergeCell ref="AK22:AL22"/>
    <mergeCell ref="AM22:AN22"/>
    <mergeCell ref="AI16:AJ16"/>
    <mergeCell ref="AK16:AL16"/>
    <mergeCell ref="AG15:AH15"/>
    <mergeCell ref="AG16:AH16"/>
    <mergeCell ref="AI15:AJ15"/>
    <mergeCell ref="AE22:AF22"/>
    <mergeCell ref="AM16:AN16"/>
    <mergeCell ref="AM15:AN15"/>
    <mergeCell ref="I5:L5"/>
    <mergeCell ref="Q24:T24"/>
    <mergeCell ref="O11:P11"/>
    <mergeCell ref="U5:X5"/>
    <mergeCell ref="U6:V6"/>
    <mergeCell ref="W6:X6"/>
    <mergeCell ref="U7:V7"/>
    <mergeCell ref="W7:X7"/>
    <mergeCell ref="U8:V8"/>
    <mergeCell ref="W8:X8"/>
    <mergeCell ref="U9:V9"/>
    <mergeCell ref="W9:X9"/>
    <mergeCell ref="U10:V10"/>
    <mergeCell ref="S15:T15"/>
    <mergeCell ref="Q16:T16"/>
    <mergeCell ref="U15:V15"/>
    <mergeCell ref="W15:X15"/>
    <mergeCell ref="U16:X16"/>
    <mergeCell ref="U24:X24"/>
    <mergeCell ref="U22:X22"/>
    <mergeCell ref="U23:X23"/>
    <mergeCell ref="W13:X13"/>
    <mergeCell ref="Q22:T22"/>
    <mergeCell ref="Q23:T23"/>
    <mergeCell ref="I22:L22"/>
    <mergeCell ref="Q7:R7"/>
    <mergeCell ref="S7:T7"/>
    <mergeCell ref="I24:L24"/>
    <mergeCell ref="M1:P1"/>
    <mergeCell ref="M2:P2"/>
    <mergeCell ref="M3:N3"/>
    <mergeCell ref="O3:P3"/>
    <mergeCell ref="M4:N4"/>
    <mergeCell ref="O4:P4"/>
    <mergeCell ref="M5:P5"/>
    <mergeCell ref="M6:N6"/>
    <mergeCell ref="O6:P6"/>
    <mergeCell ref="M7:N7"/>
    <mergeCell ref="O7:P7"/>
    <mergeCell ref="M8:N8"/>
    <mergeCell ref="O8:P8"/>
    <mergeCell ref="M9:N9"/>
    <mergeCell ref="O9:P9"/>
    <mergeCell ref="M10:N10"/>
    <mergeCell ref="M12:N12"/>
    <mergeCell ref="M22:P22"/>
    <mergeCell ref="M23:P23"/>
    <mergeCell ref="M24:P24"/>
    <mergeCell ref="I23:L23"/>
    <mergeCell ref="Q8:R8"/>
    <mergeCell ref="A23:B23"/>
    <mergeCell ref="C23:D23"/>
    <mergeCell ref="E23:F23"/>
    <mergeCell ref="G23:H23"/>
    <mergeCell ref="O14:P14"/>
    <mergeCell ref="Q14:R14"/>
    <mergeCell ref="M15:N15"/>
    <mergeCell ref="Q13:R13"/>
    <mergeCell ref="K13:L13"/>
    <mergeCell ref="I13:J13"/>
    <mergeCell ref="E9:F9"/>
    <mergeCell ref="C10:D10"/>
    <mergeCell ref="E10:F10"/>
    <mergeCell ref="G10:H10"/>
    <mergeCell ref="O15:P15"/>
    <mergeCell ref="M16:P16"/>
    <mergeCell ref="Q15:R15"/>
    <mergeCell ref="M11:N11"/>
    <mergeCell ref="Q11:R11"/>
    <mergeCell ref="C22:D22"/>
    <mergeCell ref="E22:F22"/>
    <mergeCell ref="G22:H22"/>
    <mergeCell ref="E11:F11"/>
    <mergeCell ref="G11:H11"/>
    <mergeCell ref="G13:H13"/>
    <mergeCell ref="E13:F13"/>
    <mergeCell ref="M13:N13"/>
    <mergeCell ref="AC13:AD13"/>
    <mergeCell ref="C13:D13"/>
    <mergeCell ref="C16:D16"/>
    <mergeCell ref="E16:F16"/>
    <mergeCell ref="G16:H16"/>
    <mergeCell ref="G15:H15"/>
    <mergeCell ref="C15:D15"/>
    <mergeCell ref="E15:F15"/>
    <mergeCell ref="Y15:Z15"/>
    <mergeCell ref="Y16:Z16"/>
    <mergeCell ref="I15:J15"/>
    <mergeCell ref="K15:L15"/>
    <mergeCell ref="I16:L16"/>
    <mergeCell ref="I11:J11"/>
    <mergeCell ref="Y14:Z14"/>
    <mergeCell ref="W12:X12"/>
    <mergeCell ref="W14:X14"/>
    <mergeCell ref="AA11:AB11"/>
    <mergeCell ref="AC11:AD11"/>
    <mergeCell ref="I14:J14"/>
    <mergeCell ref="K14:L14"/>
    <mergeCell ref="M14:N14"/>
    <mergeCell ref="U14:V14"/>
    <mergeCell ref="AA13:AB13"/>
    <mergeCell ref="S14:T14"/>
    <mergeCell ref="K11:L11"/>
    <mergeCell ref="O13:P13"/>
    <mergeCell ref="Y11:Z11"/>
    <mergeCell ref="Y12:Z12"/>
    <mergeCell ref="Y13:Z13"/>
    <mergeCell ref="S11:T11"/>
    <mergeCell ref="Q12:R12"/>
    <mergeCell ref="U13:V13"/>
    <mergeCell ref="S13:T13"/>
    <mergeCell ref="I10:J10"/>
    <mergeCell ref="K10:L10"/>
    <mergeCell ref="S10:T10"/>
    <mergeCell ref="W10:X10"/>
    <mergeCell ref="AA9:AB9"/>
    <mergeCell ref="AA10:AB10"/>
    <mergeCell ref="U11:V11"/>
    <mergeCell ref="W11:X11"/>
    <mergeCell ref="U12:V12"/>
    <mergeCell ref="I9:J9"/>
    <mergeCell ref="K9:L9"/>
    <mergeCell ref="O10:P10"/>
    <mergeCell ref="Q9:R9"/>
    <mergeCell ref="S9:T9"/>
    <mergeCell ref="Q10:R10"/>
    <mergeCell ref="Y9:Z9"/>
    <mergeCell ref="I12:J12"/>
    <mergeCell ref="K12:L12"/>
    <mergeCell ref="O12:P12"/>
    <mergeCell ref="S12:T12"/>
    <mergeCell ref="C6:D6"/>
    <mergeCell ref="E6:F6"/>
    <mergeCell ref="G6:H6"/>
    <mergeCell ref="AE6:AF6"/>
    <mergeCell ref="Y6:Z6"/>
    <mergeCell ref="Y7:Z7"/>
    <mergeCell ref="Y8:Z8"/>
    <mergeCell ref="AA6:AB6"/>
    <mergeCell ref="AC6:AD6"/>
    <mergeCell ref="AA7:AB7"/>
    <mergeCell ref="AC7:AD7"/>
    <mergeCell ref="AA8:AB8"/>
    <mergeCell ref="AC8:AD8"/>
    <mergeCell ref="S8:T8"/>
    <mergeCell ref="AE7:AF7"/>
    <mergeCell ref="I6:J6"/>
    <mergeCell ref="C12:D12"/>
    <mergeCell ref="E12:F12"/>
    <mergeCell ref="G12:H12"/>
    <mergeCell ref="C11:D11"/>
    <mergeCell ref="K6:L6"/>
    <mergeCell ref="I7:J7"/>
    <mergeCell ref="K7:L7"/>
    <mergeCell ref="I8:J8"/>
    <mergeCell ref="K8:L8"/>
    <mergeCell ref="AK4:AL4"/>
    <mergeCell ref="AM4:AN4"/>
    <mergeCell ref="AE4:AF4"/>
    <mergeCell ref="AG4:AH4"/>
    <mergeCell ref="AE5:AF5"/>
    <mergeCell ref="Q4:R4"/>
    <mergeCell ref="S4:T4"/>
    <mergeCell ref="Q5:T5"/>
    <mergeCell ref="AG5:AH5"/>
    <mergeCell ref="AI5:AJ5"/>
    <mergeCell ref="AG7:AH7"/>
    <mergeCell ref="AM7:AN7"/>
    <mergeCell ref="AK7:AL7"/>
    <mergeCell ref="AM8:AN8"/>
    <mergeCell ref="AG6:AH6"/>
    <mergeCell ref="AI6:AJ6"/>
    <mergeCell ref="AG8:AH8"/>
    <mergeCell ref="AI7:AJ7"/>
    <mergeCell ref="AI8:AJ8"/>
    <mergeCell ref="AA2:AD2"/>
    <mergeCell ref="AA3:AB3"/>
    <mergeCell ref="AC3:AD3"/>
    <mergeCell ref="AA4:AB4"/>
    <mergeCell ref="AC4:AD4"/>
    <mergeCell ref="C2:D3"/>
    <mergeCell ref="E2:F3"/>
    <mergeCell ref="G2:H3"/>
    <mergeCell ref="I1:L1"/>
    <mergeCell ref="I2:L2"/>
    <mergeCell ref="I3:J3"/>
    <mergeCell ref="K3:L3"/>
    <mergeCell ref="I4:J4"/>
    <mergeCell ref="K4:L4"/>
    <mergeCell ref="U1:X1"/>
    <mergeCell ref="U2:X2"/>
    <mergeCell ref="U3:V3"/>
    <mergeCell ref="W3:X3"/>
    <mergeCell ref="U4:V4"/>
    <mergeCell ref="W4:X4"/>
    <mergeCell ref="Q1:T1"/>
    <mergeCell ref="Q2:T2"/>
    <mergeCell ref="Q3:R3"/>
    <mergeCell ref="S3:T3"/>
    <mergeCell ref="Y2:Z3"/>
    <mergeCell ref="Y4:Z4"/>
    <mergeCell ref="Y5:Z5"/>
    <mergeCell ref="AA5:AD5"/>
    <mergeCell ref="AQ24:AR24"/>
    <mergeCell ref="AU24:AV24"/>
    <mergeCell ref="AE24:AF24"/>
    <mergeCell ref="AG24:AH24"/>
    <mergeCell ref="AI24:AJ24"/>
    <mergeCell ref="AM24:AN24"/>
    <mergeCell ref="Y22:Z22"/>
    <mergeCell ref="Y23:Z23"/>
    <mergeCell ref="Y24:Z24"/>
    <mergeCell ref="AK8:AL8"/>
    <mergeCell ref="AK9:AL9"/>
    <mergeCell ref="AK11:AL11"/>
    <mergeCell ref="AK15:AL15"/>
    <mergeCell ref="AK24:AL24"/>
    <mergeCell ref="AO11:AP11"/>
    <mergeCell ref="AO12:AP12"/>
    <mergeCell ref="AE8:AF8"/>
    <mergeCell ref="AA24:AD24"/>
    <mergeCell ref="AO24:AP24"/>
    <mergeCell ref="AK6:AL6"/>
    <mergeCell ref="C24:D24"/>
    <mergeCell ref="E24:F24"/>
    <mergeCell ref="G24:H24"/>
    <mergeCell ref="A1:B3"/>
    <mergeCell ref="C1:D1"/>
    <mergeCell ref="E1:F1"/>
    <mergeCell ref="G1:H1"/>
    <mergeCell ref="C5:D5"/>
    <mergeCell ref="E5:F5"/>
    <mergeCell ref="G5:H5"/>
    <mergeCell ref="C4:D4"/>
    <mergeCell ref="E4:F4"/>
    <mergeCell ref="G4:H4"/>
    <mergeCell ref="E7:F7"/>
    <mergeCell ref="G7:H7"/>
    <mergeCell ref="G9:H9"/>
    <mergeCell ref="C14:D14"/>
    <mergeCell ref="E14:F14"/>
    <mergeCell ref="G14:H14"/>
    <mergeCell ref="C8:D8"/>
    <mergeCell ref="E8:F8"/>
    <mergeCell ref="G8:H8"/>
    <mergeCell ref="C7:D7"/>
    <mergeCell ref="C9:D9"/>
    <mergeCell ref="AO1:AP1"/>
    <mergeCell ref="AO2:AP3"/>
    <mergeCell ref="AO4:AP4"/>
    <mergeCell ref="AO5:AP5"/>
    <mergeCell ref="AO6:AP6"/>
    <mergeCell ref="AO7:AP7"/>
    <mergeCell ref="AO8:AP8"/>
    <mergeCell ref="AO9:AP9"/>
    <mergeCell ref="AO10:AP10"/>
    <mergeCell ref="AE9:AF9"/>
    <mergeCell ref="AE11:AF11"/>
    <mergeCell ref="AE12:AF12"/>
    <mergeCell ref="AE15:AF15"/>
    <mergeCell ref="AE16:AF16"/>
    <mergeCell ref="AA12:AB12"/>
    <mergeCell ref="AC12:AD12"/>
    <mergeCell ref="AA14:AB14"/>
    <mergeCell ref="AC14:AD14"/>
    <mergeCell ref="AC10:AD10"/>
    <mergeCell ref="AE13:AF13"/>
    <mergeCell ref="AE10:AF10"/>
    <mergeCell ref="AG10:AH10"/>
    <mergeCell ref="AI10:AJ10"/>
    <mergeCell ref="AO14:AP14"/>
    <mergeCell ref="AS24:AT24"/>
    <mergeCell ref="AK5:AL5"/>
    <mergeCell ref="AM5:AN5"/>
    <mergeCell ref="AM6:AN6"/>
    <mergeCell ref="AM14:AN14"/>
    <mergeCell ref="AQ14:AR14"/>
    <mergeCell ref="AI12:AJ12"/>
    <mergeCell ref="AM13:AN13"/>
    <mergeCell ref="AK13:AL13"/>
    <mergeCell ref="AI13:AJ13"/>
    <mergeCell ref="AG13:AH13"/>
    <mergeCell ref="AK10:AL10"/>
    <mergeCell ref="AM10:AN10"/>
    <mergeCell ref="AM9:AN9"/>
    <mergeCell ref="AK12:AL12"/>
    <mergeCell ref="AM12:AN12"/>
    <mergeCell ref="AM11:AN11"/>
    <mergeCell ref="AQ23:AR23"/>
    <mergeCell ref="AO22:AP22"/>
    <mergeCell ref="AO23:AP23"/>
    <mergeCell ref="AQ22:AR22"/>
    <mergeCell ref="AQ1:AR1"/>
    <mergeCell ref="AQ2:AR3"/>
    <mergeCell ref="AQ4:AR4"/>
    <mergeCell ref="AQ5:AR5"/>
    <mergeCell ref="AQ6:AR6"/>
    <mergeCell ref="AQ7:AR7"/>
    <mergeCell ref="AQ8:AR8"/>
    <mergeCell ref="AQ9:AR9"/>
    <mergeCell ref="AQ10:AR10"/>
    <mergeCell ref="AS1:AT1"/>
    <mergeCell ref="AU1:AV1"/>
    <mergeCell ref="AU2:AV3"/>
    <mergeCell ref="AU4:AV4"/>
    <mergeCell ref="AU5:AV5"/>
    <mergeCell ref="AU6:AV6"/>
    <mergeCell ref="AU7:AV7"/>
    <mergeCell ref="AS2:AT3"/>
    <mergeCell ref="AS23:AT23"/>
    <mergeCell ref="AS4:AT4"/>
    <mergeCell ref="AS5:AT5"/>
    <mergeCell ref="AS6:AT6"/>
    <mergeCell ref="AS7:AT7"/>
    <mergeCell ref="AS8:AT8"/>
    <mergeCell ref="AS9:AT9"/>
    <mergeCell ref="AS10:AT10"/>
    <mergeCell ref="AS15:AT15"/>
    <mergeCell ref="AS11:AT11"/>
    <mergeCell ref="AS12:AT12"/>
    <mergeCell ref="AS14:AT14"/>
    <mergeCell ref="AS16:AT16"/>
    <mergeCell ref="AS22:AT22"/>
    <mergeCell ref="AU15:AV15"/>
    <mergeCell ref="AU16:AV16"/>
    <mergeCell ref="AU22:AV22"/>
    <mergeCell ref="AU23:AV23"/>
    <mergeCell ref="AY23:BB23"/>
    <mergeCell ref="AY24:BB24"/>
    <mergeCell ref="AY14:AZ14"/>
    <mergeCell ref="AW1:AX1"/>
    <mergeCell ref="AW2:AX3"/>
    <mergeCell ref="AW4:AX4"/>
    <mergeCell ref="AW5:AX5"/>
    <mergeCell ref="AW6:AX6"/>
    <mergeCell ref="AW7:AX7"/>
    <mergeCell ref="AW8:AX8"/>
    <mergeCell ref="AW9:AX9"/>
    <mergeCell ref="AU8:AV8"/>
    <mergeCell ref="AU9:AV9"/>
    <mergeCell ref="AW10:AX10"/>
    <mergeCell ref="AW11:AX11"/>
    <mergeCell ref="AU14:AV14"/>
    <mergeCell ref="BA8:BB8"/>
    <mergeCell ref="AY9:AZ9"/>
    <mergeCell ref="BA9:BB9"/>
    <mergeCell ref="AY10:AZ10"/>
    <mergeCell ref="AW14:AX14"/>
    <mergeCell ref="AW15:AX15"/>
    <mergeCell ref="AW16:AX16"/>
    <mergeCell ref="AW22:AX22"/>
    <mergeCell ref="AW23:AX23"/>
    <mergeCell ref="AW24:AX24"/>
    <mergeCell ref="BA14:BB14"/>
    <mergeCell ref="AY15:AZ15"/>
    <mergeCell ref="BA15:BB15"/>
    <mergeCell ref="AY16:BB16"/>
    <mergeCell ref="AY22:BB22"/>
  </mergeCells>
  <conditionalFormatting sqref="D18:D21">
    <cfRule type="beginsWith" dxfId="91" priority="219" operator="beginsWith" text="N">
      <formula>LEFT(D18,LEN("N"))="N"</formula>
    </cfRule>
    <cfRule type="notContainsText" dxfId="90" priority="220" operator="notContains" text="N">
      <formula>ISERROR(SEARCH("N",D18))</formula>
    </cfRule>
  </conditionalFormatting>
  <conditionalFormatting sqref="F18:F21">
    <cfRule type="beginsWith" dxfId="89" priority="89" operator="beginsWith" text="N">
      <formula>LEFT(F18,LEN("N"))="N"</formula>
    </cfRule>
    <cfRule type="notContainsText" dxfId="88" priority="90" operator="notContains" text="N">
      <formula>ISERROR(SEARCH("N",F18))</formula>
    </cfRule>
  </conditionalFormatting>
  <conditionalFormatting sqref="H18:H21">
    <cfRule type="beginsWith" dxfId="87" priority="87" operator="beginsWith" text="N">
      <formula>LEFT(H18,LEN("N"))="N"</formula>
    </cfRule>
    <cfRule type="notContainsText" dxfId="86" priority="88" operator="notContains" text="N">
      <formula>ISERROR(SEARCH("N",H18))</formula>
    </cfRule>
  </conditionalFormatting>
  <conditionalFormatting sqref="Z18:Z21">
    <cfRule type="beginsWith" dxfId="85" priority="61" operator="beginsWith" text="N">
      <formula>LEFT(Z18,LEN("N"))="N"</formula>
    </cfRule>
    <cfRule type="notContainsText" dxfId="84" priority="62" operator="notContains" text="N">
      <formula>ISERROR(SEARCH("N",Z18))</formula>
    </cfRule>
  </conditionalFormatting>
  <conditionalFormatting sqref="AF18:AF21">
    <cfRule type="beginsWith" dxfId="83" priority="47" operator="beginsWith" text="N">
      <formula>LEFT(AF18,LEN("N"))="N"</formula>
    </cfRule>
    <cfRule type="notContainsText" dxfId="82" priority="48" operator="notContains" text="N">
      <formula>ISERROR(SEARCH("N",AF18))</formula>
    </cfRule>
  </conditionalFormatting>
  <conditionalFormatting sqref="AH18:AH21">
    <cfRule type="beginsWith" dxfId="81" priority="45" operator="beginsWith" text="N">
      <formula>LEFT(AH18,LEN("N"))="N"</formula>
    </cfRule>
    <cfRule type="notContainsText" dxfId="80" priority="46" operator="notContains" text="N">
      <formula>ISERROR(SEARCH("N",AH18))</formula>
    </cfRule>
  </conditionalFormatting>
  <conditionalFormatting sqref="AJ18:AJ21">
    <cfRule type="beginsWith" dxfId="79" priority="43" operator="beginsWith" text="N">
      <formula>LEFT(AJ18,LEN("N"))="N"</formula>
    </cfRule>
    <cfRule type="notContainsText" dxfId="78" priority="44" operator="notContains" text="N">
      <formula>ISERROR(SEARCH("N",AJ18))</formula>
    </cfRule>
  </conditionalFormatting>
  <conditionalFormatting sqref="AL18:AL21">
    <cfRule type="beginsWith" dxfId="77" priority="41" operator="beginsWith" text="N">
      <formula>LEFT(AL18,LEN("N"))="N"</formula>
    </cfRule>
    <cfRule type="notContainsText" dxfId="76" priority="42" operator="notContains" text="N">
      <formula>ISERROR(SEARCH("N",AL18))</formula>
    </cfRule>
  </conditionalFormatting>
  <conditionalFormatting sqref="AN18:AN21">
    <cfRule type="beginsWith" dxfId="75" priority="39" operator="beginsWith" text="N">
      <formula>LEFT(AN18,LEN("N"))="N"</formula>
    </cfRule>
    <cfRule type="notContainsText" dxfId="74" priority="40" operator="notContains" text="N">
      <formula>ISERROR(SEARCH("N",AN18))</formula>
    </cfRule>
  </conditionalFormatting>
  <conditionalFormatting sqref="AP18:AP21">
    <cfRule type="beginsWith" dxfId="73" priority="37" operator="beginsWith" text="N">
      <formula>LEFT(AP18,LEN("N"))="N"</formula>
    </cfRule>
    <cfRule type="notContainsText" dxfId="72" priority="38" operator="notContains" text="N">
      <formula>ISERROR(SEARCH("N",AP18))</formula>
    </cfRule>
  </conditionalFormatting>
  <conditionalFormatting sqref="AR18:AR21">
    <cfRule type="beginsWith" dxfId="71" priority="35" operator="beginsWith" text="N">
      <formula>LEFT(AR18,LEN("N"))="N"</formula>
    </cfRule>
    <cfRule type="notContainsText" dxfId="70" priority="36" operator="notContains" text="N">
      <formula>ISERROR(SEARCH("N",AR18))</formula>
    </cfRule>
  </conditionalFormatting>
  <conditionalFormatting sqref="AT18:AT21">
    <cfRule type="beginsWith" dxfId="69" priority="33" operator="beginsWith" text="N">
      <formula>LEFT(AT18,LEN("N"))="N"</formula>
    </cfRule>
    <cfRule type="notContainsText" dxfId="68" priority="34" operator="notContains" text="N">
      <formula>ISERROR(SEARCH("N",AT18))</formula>
    </cfRule>
  </conditionalFormatting>
  <conditionalFormatting sqref="AV18:AV21">
    <cfRule type="beginsWith" dxfId="67" priority="31" operator="beginsWith" text="N">
      <formula>LEFT(AV18,LEN("N"))="N"</formula>
    </cfRule>
    <cfRule type="notContainsText" dxfId="66" priority="32" operator="notContains" text="N">
      <formula>ISERROR(SEARCH("N",AV18))</formula>
    </cfRule>
  </conditionalFormatting>
  <conditionalFormatting sqref="AX18:AX21">
    <cfRule type="beginsWith" dxfId="65" priority="29" operator="beginsWith" text="N">
      <formula>LEFT(AX18,LEN("N"))="N"</formula>
    </cfRule>
    <cfRule type="notContainsText" dxfId="64" priority="30" operator="notContains" text="N">
      <formula>ISERROR(SEARCH("N",AX18))</formula>
    </cfRule>
  </conditionalFormatting>
  <conditionalFormatting sqref="L19">
    <cfRule type="beginsWith" dxfId="63" priority="21" operator="beginsWith" text="N">
      <formula>LEFT(L19,LEN("N"))="N"</formula>
    </cfRule>
    <cfRule type="notContainsText" dxfId="62" priority="22" operator="notContains" text="N">
      <formula>ISERROR(SEARCH("N",L19))</formula>
    </cfRule>
  </conditionalFormatting>
  <conditionalFormatting sqref="L18 L20:L21">
    <cfRule type="beginsWith" dxfId="61" priority="23" operator="beginsWith" text="N">
      <formula>LEFT(L18,LEN("N"))="N"</formula>
    </cfRule>
    <cfRule type="notContainsText" dxfId="60" priority="24" operator="notContains" text="N">
      <formula>ISERROR(SEARCH("N",L18))</formula>
    </cfRule>
  </conditionalFormatting>
  <conditionalFormatting sqref="P19">
    <cfRule type="beginsWith" dxfId="59" priority="17" operator="beginsWith" text="N">
      <formula>LEFT(P19,LEN("N"))="N"</formula>
    </cfRule>
    <cfRule type="notContainsText" dxfId="58" priority="18" operator="notContains" text="N">
      <formula>ISERROR(SEARCH("N",P19))</formula>
    </cfRule>
  </conditionalFormatting>
  <conditionalFormatting sqref="P18 P20:P21">
    <cfRule type="beginsWith" dxfId="57" priority="19" operator="beginsWith" text="N">
      <formula>LEFT(P18,LEN("N"))="N"</formula>
    </cfRule>
    <cfRule type="notContainsText" dxfId="56" priority="20" operator="notContains" text="N">
      <formula>ISERROR(SEARCH("N",P18))</formula>
    </cfRule>
  </conditionalFormatting>
  <conditionalFormatting sqref="T19">
    <cfRule type="beginsWith" dxfId="55" priority="13" operator="beginsWith" text="N">
      <formula>LEFT(T19,LEN("N"))="N"</formula>
    </cfRule>
    <cfRule type="notContainsText" dxfId="54" priority="14" operator="notContains" text="N">
      <formula>ISERROR(SEARCH("N",T19))</formula>
    </cfRule>
  </conditionalFormatting>
  <conditionalFormatting sqref="T18 T20:T21">
    <cfRule type="beginsWith" dxfId="53" priority="15" operator="beginsWith" text="N">
      <formula>LEFT(T18,LEN("N"))="N"</formula>
    </cfRule>
    <cfRule type="notContainsText" dxfId="52" priority="16" operator="notContains" text="N">
      <formula>ISERROR(SEARCH("N",T18))</formula>
    </cfRule>
  </conditionalFormatting>
  <conditionalFormatting sqref="X19">
    <cfRule type="beginsWith" dxfId="51" priority="9" operator="beginsWith" text="N">
      <formula>LEFT(X19,LEN("N"))="N"</formula>
    </cfRule>
    <cfRule type="notContainsText" dxfId="50" priority="10" operator="notContains" text="N">
      <formula>ISERROR(SEARCH("N",X19))</formula>
    </cfRule>
  </conditionalFormatting>
  <conditionalFormatting sqref="X18 X20:X21">
    <cfRule type="beginsWith" dxfId="49" priority="11" operator="beginsWith" text="N">
      <formula>LEFT(X18,LEN("N"))="N"</formula>
    </cfRule>
    <cfRule type="notContainsText" dxfId="48" priority="12" operator="notContains" text="N">
      <formula>ISERROR(SEARCH("N",X18))</formula>
    </cfRule>
  </conditionalFormatting>
  <conditionalFormatting sqref="AD19">
    <cfRule type="beginsWith" dxfId="47" priority="5" operator="beginsWith" text="N">
      <formula>LEFT(AD19,LEN("N"))="N"</formula>
    </cfRule>
    <cfRule type="notContainsText" dxfId="46" priority="6" operator="notContains" text="N">
      <formula>ISERROR(SEARCH("N",AD19))</formula>
    </cfRule>
  </conditionalFormatting>
  <conditionalFormatting sqref="AD18 AD20:AD21">
    <cfRule type="beginsWith" dxfId="45" priority="7" operator="beginsWith" text="N">
      <formula>LEFT(AD18,LEN("N"))="N"</formula>
    </cfRule>
    <cfRule type="notContainsText" dxfId="44" priority="8" operator="notContains" text="N">
      <formula>ISERROR(SEARCH("N",AD18))</formula>
    </cfRule>
  </conditionalFormatting>
  <conditionalFormatting sqref="BB19">
    <cfRule type="beginsWith" dxfId="43" priority="1" operator="beginsWith" text="N">
      <formula>LEFT(BB19,LEN("N"))="N"</formula>
    </cfRule>
    <cfRule type="notContainsText" dxfId="42" priority="2" operator="notContains" text="N">
      <formula>ISERROR(SEARCH("N",BB19))</formula>
    </cfRule>
  </conditionalFormatting>
  <conditionalFormatting sqref="BB18 BB20:BB21">
    <cfRule type="beginsWith" dxfId="41" priority="3" operator="beginsWith" text="N">
      <formula>LEFT(BB18,LEN("N"))="N"</formula>
    </cfRule>
    <cfRule type="notContainsText" dxfId="40" priority="4" operator="notContains" text="N">
      <formula>ISERROR(SEARCH("N",BB18))</formula>
    </cfRule>
  </conditionalFormatting>
  <printOptions horizontalCentered="1" verticalCentered="1"/>
  <pageMargins left="0.51181102362204722" right="0.51181102362204722" top="0.74803149606299213" bottom="0.74803149606299213" header="0.31496062992125984" footer="0.31496062992125984"/>
  <pageSetup paperSize="14" scale="65" fitToWidth="0" orientation="landscape" r:id="rId1"/>
  <headerFooter>
    <oddHeader>&amp;CALCALDIA LOCAL DE KENNEDY
EVALUACION DEFINITIVA
FACTORES FINANCIEROS
FDLK-SAMC-006-2017</oddHeader>
    <oddFooter>&amp;F</oddFooter>
  </headerFooter>
  <colBreaks count="1" manualBreakCount="1">
    <brk id="9" max="1048575" man="1"/>
  </colBreaks>
  <ignoredErrors>
    <ignoredError sqref="E19:E20 G19:G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8"/>
  <sheetViews>
    <sheetView tabSelected="1" topLeftCell="AQ1" workbookViewId="0">
      <selection activeCell="AW4" sqref="AW4:AX4"/>
    </sheetView>
  </sheetViews>
  <sheetFormatPr baseColWidth="10" defaultRowHeight="15" x14ac:dyDescent="0.25"/>
  <cols>
    <col min="1" max="1" width="4.140625" hidden="1" customWidth="1"/>
    <col min="2" max="2" width="59.85546875" customWidth="1"/>
    <col min="3" max="3" width="17.42578125" customWidth="1"/>
    <col min="4" max="4" width="14.85546875" customWidth="1"/>
    <col min="5" max="5" width="16" customWidth="1"/>
    <col min="6" max="7" width="15.7109375" customWidth="1"/>
    <col min="8" max="8" width="16.42578125" customWidth="1"/>
    <col min="9" max="9" width="14.7109375" customWidth="1"/>
    <col min="10" max="10" width="15.42578125" customWidth="1"/>
    <col min="11" max="11" width="15.85546875" customWidth="1"/>
    <col min="12" max="12" width="15" customWidth="1"/>
    <col min="13" max="13" width="15.42578125" customWidth="1"/>
    <col min="14" max="14" width="16.7109375" customWidth="1"/>
    <col min="15" max="15" width="16" customWidth="1"/>
    <col min="16" max="16" width="15.42578125" customWidth="1"/>
    <col min="17" max="17" width="17" customWidth="1"/>
    <col min="18" max="19" width="15.85546875" customWidth="1"/>
    <col min="20" max="20" width="16.28515625" customWidth="1"/>
    <col min="21" max="22" width="16.42578125" customWidth="1"/>
    <col min="23" max="23" width="16.85546875" customWidth="1"/>
    <col min="24" max="24" width="16.28515625" customWidth="1"/>
    <col min="25" max="25" width="16.7109375" customWidth="1"/>
    <col min="26" max="26" width="16.85546875" customWidth="1"/>
    <col min="27" max="27" width="15.85546875" customWidth="1"/>
    <col min="28" max="28" width="16.140625" customWidth="1"/>
    <col min="29" max="29" width="17.140625" customWidth="1"/>
    <col min="30" max="30" width="16" customWidth="1"/>
    <col min="31" max="31" width="15.85546875" customWidth="1"/>
    <col min="32" max="32" width="16.28515625" customWidth="1"/>
    <col min="33" max="33" width="16" customWidth="1"/>
    <col min="34" max="34" width="15.7109375" customWidth="1"/>
    <col min="35" max="35" width="15.42578125" customWidth="1"/>
    <col min="36" max="36" width="16.42578125" customWidth="1"/>
    <col min="37" max="37" width="15.7109375" customWidth="1"/>
    <col min="38" max="38" width="16" customWidth="1"/>
    <col min="39" max="39" width="16.140625" customWidth="1"/>
    <col min="40" max="40" width="14.7109375" customWidth="1"/>
    <col min="41" max="41" width="18.140625" customWidth="1"/>
    <col min="42" max="42" width="14.42578125" customWidth="1"/>
    <col min="43" max="43" width="15.140625" customWidth="1"/>
    <col min="44" max="44" width="14.85546875" customWidth="1"/>
    <col min="45" max="45" width="17.7109375" customWidth="1"/>
    <col min="46" max="46" width="15.42578125" customWidth="1"/>
    <col min="47" max="47" width="17.42578125" customWidth="1"/>
    <col min="48" max="48" width="15.7109375" customWidth="1"/>
    <col min="49" max="49" width="15.140625" customWidth="1"/>
    <col min="50" max="50" width="14.7109375" customWidth="1"/>
    <col min="51" max="51" width="18.140625" customWidth="1"/>
    <col min="52" max="52" width="15.140625" customWidth="1"/>
    <col min="53" max="53" width="15.85546875" customWidth="1"/>
    <col min="54" max="54" width="14.42578125" customWidth="1"/>
  </cols>
  <sheetData>
    <row r="1" spans="1:54" s="61" customFormat="1" ht="15.75" x14ac:dyDescent="0.25">
      <c r="A1" s="108" t="s">
        <v>0</v>
      </c>
      <c r="B1" s="109"/>
      <c r="C1" s="96">
        <v>1</v>
      </c>
      <c r="D1" s="97"/>
      <c r="E1" s="96">
        <v>2</v>
      </c>
      <c r="F1" s="97"/>
      <c r="G1" s="96">
        <v>3</v>
      </c>
      <c r="H1" s="97"/>
      <c r="I1" s="124">
        <v>4</v>
      </c>
      <c r="J1" s="125"/>
      <c r="K1" s="125"/>
      <c r="L1" s="126"/>
      <c r="M1" s="124">
        <v>5</v>
      </c>
      <c r="N1" s="125"/>
      <c r="O1" s="125"/>
      <c r="P1" s="126"/>
      <c r="Q1" s="124">
        <v>6</v>
      </c>
      <c r="R1" s="125"/>
      <c r="S1" s="125"/>
      <c r="T1" s="126"/>
      <c r="U1" s="124">
        <v>7</v>
      </c>
      <c r="V1" s="125"/>
      <c r="W1" s="125"/>
      <c r="X1" s="126"/>
      <c r="Y1" s="96">
        <v>8</v>
      </c>
      <c r="Z1" s="97"/>
      <c r="AA1" s="124">
        <v>9</v>
      </c>
      <c r="AB1" s="125"/>
      <c r="AC1" s="125"/>
      <c r="AD1" s="126"/>
      <c r="AE1" s="96">
        <v>10</v>
      </c>
      <c r="AF1" s="97"/>
      <c r="AG1" s="96">
        <v>11</v>
      </c>
      <c r="AH1" s="97"/>
      <c r="AI1" s="96">
        <v>12</v>
      </c>
      <c r="AJ1" s="97"/>
      <c r="AK1" s="96">
        <v>13</v>
      </c>
      <c r="AL1" s="97"/>
      <c r="AM1" s="96">
        <v>14</v>
      </c>
      <c r="AN1" s="97"/>
      <c r="AO1" s="96">
        <v>15</v>
      </c>
      <c r="AP1" s="97"/>
      <c r="AQ1" s="96">
        <v>16</v>
      </c>
      <c r="AR1" s="97"/>
      <c r="AS1" s="96">
        <v>17</v>
      </c>
      <c r="AT1" s="97"/>
      <c r="AU1" s="96">
        <v>18</v>
      </c>
      <c r="AV1" s="97"/>
      <c r="AW1" s="96" t="s">
        <v>84</v>
      </c>
      <c r="AX1" s="97"/>
      <c r="AY1" s="124">
        <v>20</v>
      </c>
      <c r="AZ1" s="125"/>
      <c r="BA1" s="125"/>
      <c r="BB1" s="126"/>
    </row>
    <row r="2" spans="1:54" s="61" customFormat="1" ht="32.25" customHeight="1" x14ac:dyDescent="0.25">
      <c r="A2" s="110"/>
      <c r="B2" s="111"/>
      <c r="C2" s="98" t="s">
        <v>33</v>
      </c>
      <c r="D2" s="99"/>
      <c r="E2" s="98" t="s">
        <v>34</v>
      </c>
      <c r="F2" s="99"/>
      <c r="G2" s="98" t="s">
        <v>35</v>
      </c>
      <c r="H2" s="99"/>
      <c r="I2" s="115" t="s">
        <v>37</v>
      </c>
      <c r="J2" s="116"/>
      <c r="K2" s="116"/>
      <c r="L2" s="117"/>
      <c r="M2" s="115" t="s">
        <v>44</v>
      </c>
      <c r="N2" s="116"/>
      <c r="O2" s="116"/>
      <c r="P2" s="117"/>
      <c r="Q2" s="115" t="s">
        <v>45</v>
      </c>
      <c r="R2" s="116"/>
      <c r="S2" s="116"/>
      <c r="T2" s="117"/>
      <c r="U2" s="115" t="s">
        <v>50</v>
      </c>
      <c r="V2" s="116"/>
      <c r="W2" s="116"/>
      <c r="X2" s="117"/>
      <c r="Y2" s="98" t="s">
        <v>55</v>
      </c>
      <c r="Z2" s="99"/>
      <c r="AA2" s="115" t="s">
        <v>57</v>
      </c>
      <c r="AB2" s="116"/>
      <c r="AC2" s="116"/>
      <c r="AD2" s="117"/>
      <c r="AE2" s="98" t="s">
        <v>61</v>
      </c>
      <c r="AF2" s="99"/>
      <c r="AG2" s="98" t="s">
        <v>63</v>
      </c>
      <c r="AH2" s="99"/>
      <c r="AI2" s="98" t="s">
        <v>65</v>
      </c>
      <c r="AJ2" s="99"/>
      <c r="AK2" s="98" t="s">
        <v>67</v>
      </c>
      <c r="AL2" s="99"/>
      <c r="AM2" s="98" t="s">
        <v>68</v>
      </c>
      <c r="AN2" s="99"/>
      <c r="AO2" s="98" t="s">
        <v>71</v>
      </c>
      <c r="AP2" s="99"/>
      <c r="AQ2" s="98" t="s">
        <v>73</v>
      </c>
      <c r="AR2" s="99"/>
      <c r="AS2" s="98" t="s">
        <v>75</v>
      </c>
      <c r="AT2" s="99"/>
      <c r="AU2" s="98" t="s">
        <v>77</v>
      </c>
      <c r="AV2" s="99"/>
      <c r="AW2" s="98" t="s">
        <v>79</v>
      </c>
      <c r="AX2" s="99"/>
      <c r="AY2" s="115" t="s">
        <v>83</v>
      </c>
      <c r="AZ2" s="116"/>
      <c r="BA2" s="116"/>
      <c r="BB2" s="117"/>
    </row>
    <row r="3" spans="1:54" s="61" customFormat="1" ht="78.75" customHeight="1" x14ac:dyDescent="0.25">
      <c r="A3" s="110"/>
      <c r="B3" s="111"/>
      <c r="C3" s="98"/>
      <c r="D3" s="99"/>
      <c r="E3" s="98"/>
      <c r="F3" s="99"/>
      <c r="G3" s="98"/>
      <c r="H3" s="99"/>
      <c r="I3" s="115" t="s">
        <v>38</v>
      </c>
      <c r="J3" s="118"/>
      <c r="K3" s="119" t="s">
        <v>39</v>
      </c>
      <c r="L3" s="117"/>
      <c r="M3" s="115" t="s">
        <v>81</v>
      </c>
      <c r="N3" s="118"/>
      <c r="O3" s="119" t="s">
        <v>82</v>
      </c>
      <c r="P3" s="117"/>
      <c r="Q3" s="115" t="s">
        <v>46</v>
      </c>
      <c r="R3" s="118"/>
      <c r="S3" s="119" t="s">
        <v>49</v>
      </c>
      <c r="T3" s="117"/>
      <c r="U3" s="115" t="s">
        <v>51</v>
      </c>
      <c r="V3" s="118"/>
      <c r="W3" s="119" t="s">
        <v>53</v>
      </c>
      <c r="X3" s="117"/>
      <c r="Y3" s="98"/>
      <c r="Z3" s="99"/>
      <c r="AA3" s="115" t="s">
        <v>58</v>
      </c>
      <c r="AB3" s="118"/>
      <c r="AC3" s="119" t="s">
        <v>56</v>
      </c>
      <c r="AD3" s="117"/>
      <c r="AE3" s="98"/>
      <c r="AF3" s="99"/>
      <c r="AG3" s="98"/>
      <c r="AH3" s="99"/>
      <c r="AI3" s="98"/>
      <c r="AJ3" s="99"/>
      <c r="AK3" s="98"/>
      <c r="AL3" s="99"/>
      <c r="AM3" s="98"/>
      <c r="AN3" s="99"/>
      <c r="AO3" s="98"/>
      <c r="AP3" s="99"/>
      <c r="AQ3" s="98"/>
      <c r="AR3" s="99"/>
      <c r="AS3" s="98"/>
      <c r="AT3" s="99"/>
      <c r="AU3" s="98"/>
      <c r="AV3" s="99"/>
      <c r="AW3" s="98"/>
      <c r="AX3" s="99"/>
      <c r="AY3" s="115" t="s">
        <v>85</v>
      </c>
      <c r="AZ3" s="118"/>
      <c r="BA3" s="119" t="s">
        <v>86</v>
      </c>
      <c r="BB3" s="117"/>
    </row>
    <row r="4" spans="1:54" s="61" customFormat="1" ht="15" customHeight="1" x14ac:dyDescent="0.25">
      <c r="A4" s="64"/>
      <c r="B4" s="60" t="s">
        <v>1</v>
      </c>
      <c r="C4" s="100" t="s">
        <v>42</v>
      </c>
      <c r="D4" s="101"/>
      <c r="E4" s="100" t="s">
        <v>43</v>
      </c>
      <c r="F4" s="101"/>
      <c r="G4" s="100" t="s">
        <v>36</v>
      </c>
      <c r="H4" s="101"/>
      <c r="I4" s="120" t="s">
        <v>41</v>
      </c>
      <c r="J4" s="121"/>
      <c r="K4" s="122" t="s">
        <v>40</v>
      </c>
      <c r="L4" s="123"/>
      <c r="M4" s="120" t="s">
        <v>96</v>
      </c>
      <c r="N4" s="121"/>
      <c r="O4" s="122" t="s">
        <v>95</v>
      </c>
      <c r="P4" s="123"/>
      <c r="Q4" s="120" t="s">
        <v>47</v>
      </c>
      <c r="R4" s="121"/>
      <c r="S4" s="122" t="s">
        <v>48</v>
      </c>
      <c r="T4" s="123"/>
      <c r="U4" s="120" t="s">
        <v>52</v>
      </c>
      <c r="V4" s="121"/>
      <c r="W4" s="122" t="s">
        <v>54</v>
      </c>
      <c r="X4" s="123"/>
      <c r="Y4" s="100"/>
      <c r="Z4" s="101"/>
      <c r="AA4" s="120" t="s">
        <v>59</v>
      </c>
      <c r="AB4" s="121"/>
      <c r="AC4" s="122" t="s">
        <v>60</v>
      </c>
      <c r="AD4" s="123"/>
      <c r="AE4" s="100" t="s">
        <v>62</v>
      </c>
      <c r="AF4" s="101"/>
      <c r="AG4" s="100" t="s">
        <v>64</v>
      </c>
      <c r="AH4" s="101"/>
      <c r="AI4" s="100" t="s">
        <v>66</v>
      </c>
      <c r="AJ4" s="101"/>
      <c r="AK4" s="100" t="s">
        <v>69</v>
      </c>
      <c r="AL4" s="101"/>
      <c r="AM4" s="100" t="s">
        <v>70</v>
      </c>
      <c r="AN4" s="101"/>
      <c r="AO4" s="100" t="s">
        <v>72</v>
      </c>
      <c r="AP4" s="101"/>
      <c r="AQ4" s="100" t="s">
        <v>74</v>
      </c>
      <c r="AR4" s="101"/>
      <c r="AS4" s="100" t="s">
        <v>76</v>
      </c>
      <c r="AT4" s="101"/>
      <c r="AU4" s="100" t="s">
        <v>78</v>
      </c>
      <c r="AV4" s="101"/>
      <c r="AW4" s="100" t="s">
        <v>80</v>
      </c>
      <c r="AX4" s="101"/>
      <c r="AY4" s="120" t="s">
        <v>87</v>
      </c>
      <c r="AZ4" s="121"/>
      <c r="BA4" s="122" t="s">
        <v>88</v>
      </c>
      <c r="BB4" s="123"/>
    </row>
    <row r="5" spans="1:54" ht="25.5" x14ac:dyDescent="0.25">
      <c r="A5" s="13">
        <v>1</v>
      </c>
      <c r="B5" s="25" t="s">
        <v>25</v>
      </c>
      <c r="C5" s="102">
        <v>2017</v>
      </c>
      <c r="D5" s="103"/>
      <c r="E5" s="102">
        <v>2017</v>
      </c>
      <c r="F5" s="103"/>
      <c r="G5" s="102">
        <v>2017</v>
      </c>
      <c r="H5" s="103"/>
      <c r="I5" s="112">
        <v>2017</v>
      </c>
      <c r="J5" s="113"/>
      <c r="K5" s="113"/>
      <c r="L5" s="114"/>
      <c r="M5" s="112">
        <v>2017</v>
      </c>
      <c r="N5" s="113"/>
      <c r="O5" s="113"/>
      <c r="P5" s="114"/>
      <c r="Q5" s="112">
        <v>2017</v>
      </c>
      <c r="R5" s="113"/>
      <c r="S5" s="113"/>
      <c r="T5" s="114"/>
      <c r="U5" s="112">
        <v>2017</v>
      </c>
      <c r="V5" s="113"/>
      <c r="W5" s="113"/>
      <c r="X5" s="114"/>
      <c r="Y5" s="102">
        <v>2017</v>
      </c>
      <c r="Z5" s="103"/>
      <c r="AA5" s="112">
        <v>2017</v>
      </c>
      <c r="AB5" s="113"/>
      <c r="AC5" s="113"/>
      <c r="AD5" s="114"/>
      <c r="AE5" s="102">
        <v>2017</v>
      </c>
      <c r="AF5" s="103"/>
      <c r="AG5" s="102">
        <v>2017</v>
      </c>
      <c r="AH5" s="103"/>
      <c r="AI5" s="102">
        <v>2017</v>
      </c>
      <c r="AJ5" s="103"/>
      <c r="AK5" s="102">
        <v>2017</v>
      </c>
      <c r="AL5" s="103"/>
      <c r="AM5" s="102">
        <v>2017</v>
      </c>
      <c r="AN5" s="103"/>
      <c r="AO5" s="102">
        <v>2017</v>
      </c>
      <c r="AP5" s="103"/>
      <c r="AQ5" s="102">
        <v>2017</v>
      </c>
      <c r="AR5" s="103"/>
      <c r="AS5" s="102">
        <v>2017</v>
      </c>
      <c r="AT5" s="103"/>
      <c r="AU5" s="102">
        <v>2017</v>
      </c>
      <c r="AV5" s="103"/>
      <c r="AW5" s="102">
        <v>2017</v>
      </c>
      <c r="AX5" s="103"/>
      <c r="AY5" s="112">
        <v>2017</v>
      </c>
      <c r="AZ5" s="113"/>
      <c r="BA5" s="113"/>
      <c r="BB5" s="114"/>
    </row>
    <row r="6" spans="1:54" ht="18" customHeight="1" x14ac:dyDescent="0.25">
      <c r="A6" s="14"/>
      <c r="B6" s="26" t="s">
        <v>2</v>
      </c>
      <c r="C6" s="104">
        <v>13144586636</v>
      </c>
      <c r="D6" s="105"/>
      <c r="E6" s="104">
        <v>1825196351</v>
      </c>
      <c r="F6" s="105"/>
      <c r="G6" s="104">
        <v>2470017742</v>
      </c>
      <c r="H6" s="105"/>
      <c r="I6" s="78">
        <v>249474645</v>
      </c>
      <c r="J6" s="79"/>
      <c r="K6" s="78">
        <v>2860306028</v>
      </c>
      <c r="L6" s="79"/>
      <c r="M6" s="78">
        <v>2688358437</v>
      </c>
      <c r="N6" s="79"/>
      <c r="O6" s="78">
        <v>2688358437</v>
      </c>
      <c r="P6" s="79"/>
      <c r="Q6" s="78">
        <v>1553123585</v>
      </c>
      <c r="R6" s="79"/>
      <c r="S6" s="78">
        <v>7258950986</v>
      </c>
      <c r="T6" s="79"/>
      <c r="U6" s="78">
        <v>1137427619</v>
      </c>
      <c r="V6" s="79"/>
      <c r="W6" s="78">
        <v>18341078000</v>
      </c>
      <c r="X6" s="79"/>
      <c r="Y6" s="104">
        <v>1232518000</v>
      </c>
      <c r="Z6" s="105"/>
      <c r="AA6" s="78">
        <v>1356044872</v>
      </c>
      <c r="AB6" s="79"/>
      <c r="AC6" s="78">
        <v>4779288658</v>
      </c>
      <c r="AD6" s="79"/>
      <c r="AE6" s="104">
        <v>2360821625</v>
      </c>
      <c r="AF6" s="105"/>
      <c r="AG6" s="104">
        <v>3537710681</v>
      </c>
      <c r="AH6" s="105"/>
      <c r="AI6" s="104">
        <v>6133788000</v>
      </c>
      <c r="AJ6" s="105"/>
      <c r="AK6" s="104">
        <v>1153099298</v>
      </c>
      <c r="AL6" s="105"/>
      <c r="AM6" s="104">
        <v>1848250909</v>
      </c>
      <c r="AN6" s="105"/>
      <c r="AO6" s="104">
        <v>3602237833</v>
      </c>
      <c r="AP6" s="105"/>
      <c r="AQ6" s="104">
        <v>2812478000</v>
      </c>
      <c r="AR6" s="105"/>
      <c r="AS6" s="104">
        <v>19810279718</v>
      </c>
      <c r="AT6" s="105"/>
      <c r="AU6" s="104">
        <v>5032128923</v>
      </c>
      <c r="AV6" s="105"/>
      <c r="AW6" s="104">
        <v>3611006075</v>
      </c>
      <c r="AX6" s="105"/>
      <c r="AY6" s="78">
        <v>70733293</v>
      </c>
      <c r="AZ6" s="79"/>
      <c r="BA6" s="78">
        <v>819362750</v>
      </c>
      <c r="BB6" s="79"/>
    </row>
    <row r="7" spans="1:54" ht="16.5" customHeight="1" x14ac:dyDescent="0.25">
      <c r="A7" s="14"/>
      <c r="B7" s="26" t="s">
        <v>3</v>
      </c>
      <c r="C7" s="104">
        <v>13168752417</v>
      </c>
      <c r="D7" s="105"/>
      <c r="E7" s="104">
        <v>2113640502</v>
      </c>
      <c r="F7" s="105"/>
      <c r="G7" s="104">
        <v>4910969620</v>
      </c>
      <c r="H7" s="105"/>
      <c r="I7" s="78">
        <v>249474645</v>
      </c>
      <c r="J7" s="79"/>
      <c r="K7" s="78">
        <v>4763969433</v>
      </c>
      <c r="L7" s="79"/>
      <c r="M7" s="78">
        <v>3763902331</v>
      </c>
      <c r="N7" s="79"/>
      <c r="O7" s="78">
        <v>2904234000</v>
      </c>
      <c r="P7" s="79"/>
      <c r="Q7" s="78">
        <v>2661128634</v>
      </c>
      <c r="R7" s="79"/>
      <c r="S7" s="78">
        <v>10332782695</v>
      </c>
      <c r="T7" s="79"/>
      <c r="U7" s="78">
        <v>1233956153</v>
      </c>
      <c r="V7" s="79"/>
      <c r="W7" s="78">
        <v>20433748000</v>
      </c>
      <c r="X7" s="79"/>
      <c r="Y7" s="104">
        <v>1249923000</v>
      </c>
      <c r="Z7" s="105"/>
      <c r="AA7" s="78">
        <v>1357228842</v>
      </c>
      <c r="AB7" s="79"/>
      <c r="AC7" s="78">
        <v>5658503024</v>
      </c>
      <c r="AD7" s="79"/>
      <c r="AE7" s="104">
        <v>5369346995</v>
      </c>
      <c r="AF7" s="105"/>
      <c r="AG7" s="104">
        <v>4025767708</v>
      </c>
      <c r="AH7" s="105"/>
      <c r="AI7" s="104">
        <v>12355027000</v>
      </c>
      <c r="AJ7" s="105"/>
      <c r="AK7" s="104">
        <v>1355429563</v>
      </c>
      <c r="AL7" s="105"/>
      <c r="AM7" s="104">
        <v>2010607665</v>
      </c>
      <c r="AN7" s="105"/>
      <c r="AO7" s="104">
        <v>3602237833</v>
      </c>
      <c r="AP7" s="105"/>
      <c r="AQ7" s="104">
        <v>2874185000</v>
      </c>
      <c r="AR7" s="105"/>
      <c r="AS7" s="104">
        <v>21323377327</v>
      </c>
      <c r="AT7" s="105"/>
      <c r="AU7" s="104">
        <v>5130217542</v>
      </c>
      <c r="AV7" s="105"/>
      <c r="AW7" s="104">
        <v>4501313625</v>
      </c>
      <c r="AX7" s="105"/>
      <c r="AY7" s="78">
        <v>175122417</v>
      </c>
      <c r="AZ7" s="79"/>
      <c r="BA7" s="78">
        <v>1224134182</v>
      </c>
      <c r="BB7" s="79"/>
    </row>
    <row r="8" spans="1:54" ht="17.25" customHeight="1" x14ac:dyDescent="0.25">
      <c r="A8" s="14"/>
      <c r="B8" s="26" t="s">
        <v>4</v>
      </c>
      <c r="C8" s="104">
        <v>3056692851</v>
      </c>
      <c r="D8" s="105"/>
      <c r="E8" s="104">
        <v>301924078</v>
      </c>
      <c r="F8" s="105"/>
      <c r="G8" s="104">
        <v>76636793</v>
      </c>
      <c r="H8" s="105"/>
      <c r="I8" s="78">
        <v>30926848</v>
      </c>
      <c r="J8" s="79"/>
      <c r="K8" s="78">
        <v>1324931285</v>
      </c>
      <c r="L8" s="79"/>
      <c r="M8" s="78">
        <v>1215045214</v>
      </c>
      <c r="N8" s="79"/>
      <c r="O8" s="78">
        <v>805127000</v>
      </c>
      <c r="P8" s="79"/>
      <c r="Q8" s="78">
        <v>174072000</v>
      </c>
      <c r="R8" s="79"/>
      <c r="S8" s="78">
        <v>2434914234</v>
      </c>
      <c r="T8" s="79"/>
      <c r="U8" s="78">
        <v>238717832</v>
      </c>
      <c r="V8" s="79"/>
      <c r="W8" s="78">
        <v>6792808000</v>
      </c>
      <c r="X8" s="79"/>
      <c r="Y8" s="104">
        <v>83032000</v>
      </c>
      <c r="Z8" s="105"/>
      <c r="AA8" s="78">
        <v>59098150</v>
      </c>
      <c r="AB8" s="79"/>
      <c r="AC8" s="78">
        <v>249403020</v>
      </c>
      <c r="AD8" s="79"/>
      <c r="AE8" s="104">
        <v>463517204</v>
      </c>
      <c r="AF8" s="105"/>
      <c r="AG8" s="104">
        <v>898918278</v>
      </c>
      <c r="AH8" s="105"/>
      <c r="AI8" s="104">
        <v>1562160000</v>
      </c>
      <c r="AJ8" s="105"/>
      <c r="AK8" s="104">
        <v>340190866</v>
      </c>
      <c r="AL8" s="105"/>
      <c r="AM8" s="104">
        <v>132460543</v>
      </c>
      <c r="AN8" s="105"/>
      <c r="AO8" s="104">
        <v>339146969</v>
      </c>
      <c r="AP8" s="105"/>
      <c r="AQ8" s="104">
        <v>712596000</v>
      </c>
      <c r="AR8" s="105"/>
      <c r="AS8" s="104">
        <v>3503464327</v>
      </c>
      <c r="AT8" s="105"/>
      <c r="AU8" s="104">
        <v>101067928</v>
      </c>
      <c r="AV8" s="105"/>
      <c r="AW8" s="104">
        <v>778413793</v>
      </c>
      <c r="AX8" s="105"/>
      <c r="AY8" s="78">
        <v>8549628</v>
      </c>
      <c r="AZ8" s="79"/>
      <c r="BA8" s="78">
        <v>271087804</v>
      </c>
      <c r="BB8" s="79"/>
    </row>
    <row r="9" spans="1:54" ht="16.5" customHeight="1" x14ac:dyDescent="0.25">
      <c r="A9" s="14"/>
      <c r="B9" s="26" t="s">
        <v>5</v>
      </c>
      <c r="C9" s="104">
        <v>5161882094</v>
      </c>
      <c r="D9" s="105"/>
      <c r="E9" s="104">
        <v>741335267</v>
      </c>
      <c r="F9" s="105"/>
      <c r="G9" s="104">
        <v>161008173</v>
      </c>
      <c r="H9" s="105"/>
      <c r="I9" s="78">
        <v>30926848</v>
      </c>
      <c r="J9" s="79"/>
      <c r="K9" s="78">
        <v>2288022601</v>
      </c>
      <c r="L9" s="79"/>
      <c r="M9" s="78">
        <v>1607627362</v>
      </c>
      <c r="N9" s="79"/>
      <c r="O9" s="78">
        <v>1501509000</v>
      </c>
      <c r="P9" s="79"/>
      <c r="Q9" s="78">
        <v>951293102</v>
      </c>
      <c r="R9" s="79"/>
      <c r="S9" s="78">
        <v>4009216650</v>
      </c>
      <c r="T9" s="79"/>
      <c r="U9" s="78">
        <v>372051166</v>
      </c>
      <c r="V9" s="79"/>
      <c r="W9" s="78">
        <v>10212347000</v>
      </c>
      <c r="X9" s="79"/>
      <c r="Y9" s="104">
        <v>83032000</v>
      </c>
      <c r="Z9" s="105"/>
      <c r="AA9" s="78">
        <v>660985457</v>
      </c>
      <c r="AB9" s="79"/>
      <c r="AC9" s="78">
        <v>2244959730</v>
      </c>
      <c r="AD9" s="79"/>
      <c r="AE9" s="104">
        <v>2118632513</v>
      </c>
      <c r="AF9" s="105"/>
      <c r="AG9" s="104">
        <v>898918278</v>
      </c>
      <c r="AH9" s="105"/>
      <c r="AI9" s="104">
        <v>5335871000</v>
      </c>
      <c r="AJ9" s="105"/>
      <c r="AK9" s="104">
        <v>670745001</v>
      </c>
      <c r="AL9" s="105"/>
      <c r="AM9" s="104">
        <v>143602887</v>
      </c>
      <c r="AN9" s="105"/>
      <c r="AO9" s="104">
        <v>339146969</v>
      </c>
      <c r="AP9" s="105"/>
      <c r="AQ9" s="104">
        <v>1288941000</v>
      </c>
      <c r="AR9" s="105"/>
      <c r="AS9" s="104">
        <v>10302816787</v>
      </c>
      <c r="AT9" s="105"/>
      <c r="AU9" s="104">
        <v>2589361551</v>
      </c>
      <c r="AV9" s="105"/>
      <c r="AW9" s="104">
        <v>858413793</v>
      </c>
      <c r="AX9" s="105"/>
      <c r="AY9" s="78">
        <v>12084988</v>
      </c>
      <c r="AZ9" s="79"/>
      <c r="BA9" s="78">
        <v>490520306</v>
      </c>
      <c r="BB9" s="79"/>
    </row>
    <row r="10" spans="1:54" ht="15.75" customHeight="1" x14ac:dyDescent="0.25">
      <c r="A10" s="14"/>
      <c r="B10" s="26" t="s">
        <v>6</v>
      </c>
      <c r="C10" s="104">
        <v>8006870323</v>
      </c>
      <c r="D10" s="105"/>
      <c r="E10" s="104">
        <v>1372305235</v>
      </c>
      <c r="F10" s="105"/>
      <c r="G10" s="104">
        <v>4749961447</v>
      </c>
      <c r="H10" s="105"/>
      <c r="I10" s="78">
        <v>218547797</v>
      </c>
      <c r="J10" s="79"/>
      <c r="K10" s="78">
        <v>2475946832</v>
      </c>
      <c r="L10" s="79"/>
      <c r="M10" s="78">
        <v>2156274969</v>
      </c>
      <c r="N10" s="79"/>
      <c r="O10" s="78">
        <v>1402725000</v>
      </c>
      <c r="P10" s="79"/>
      <c r="Q10" s="78">
        <v>1709835532</v>
      </c>
      <c r="R10" s="79"/>
      <c r="S10" s="78">
        <v>6323566045</v>
      </c>
      <c r="T10" s="79"/>
      <c r="U10" s="78">
        <v>861904987</v>
      </c>
      <c r="V10" s="79"/>
      <c r="W10" s="78">
        <v>10221401000</v>
      </c>
      <c r="X10" s="79"/>
      <c r="Y10" s="104">
        <v>1166891000</v>
      </c>
      <c r="Z10" s="105"/>
      <c r="AA10" s="78">
        <v>696243385</v>
      </c>
      <c r="AB10" s="79"/>
      <c r="AC10" s="78">
        <v>3413543294</v>
      </c>
      <c r="AD10" s="79"/>
      <c r="AE10" s="104">
        <v>3250714482</v>
      </c>
      <c r="AF10" s="105"/>
      <c r="AG10" s="104">
        <v>3126849430</v>
      </c>
      <c r="AH10" s="105"/>
      <c r="AI10" s="104">
        <v>7019156000</v>
      </c>
      <c r="AJ10" s="105"/>
      <c r="AK10" s="104">
        <v>684684562</v>
      </c>
      <c r="AL10" s="105"/>
      <c r="AM10" s="104">
        <v>1867004778</v>
      </c>
      <c r="AN10" s="105"/>
      <c r="AO10" s="104">
        <v>3263090864</v>
      </c>
      <c r="AP10" s="105"/>
      <c r="AQ10" s="104">
        <v>1585244000</v>
      </c>
      <c r="AR10" s="105"/>
      <c r="AS10" s="104">
        <v>11020560540</v>
      </c>
      <c r="AT10" s="105"/>
      <c r="AU10" s="104">
        <v>2540855991</v>
      </c>
      <c r="AV10" s="105"/>
      <c r="AW10" s="104">
        <v>3642899832</v>
      </c>
      <c r="AX10" s="105"/>
      <c r="AY10" s="78">
        <v>163037429</v>
      </c>
      <c r="AZ10" s="79"/>
      <c r="BA10" s="78">
        <v>733613876</v>
      </c>
      <c r="BB10" s="79"/>
    </row>
    <row r="11" spans="1:54" ht="15" customHeight="1" x14ac:dyDescent="0.25">
      <c r="A11" s="14"/>
      <c r="B11" s="26" t="s">
        <v>7</v>
      </c>
      <c r="C11" s="104">
        <v>1193399908</v>
      </c>
      <c r="D11" s="105"/>
      <c r="E11" s="104">
        <v>420518661</v>
      </c>
      <c r="F11" s="105"/>
      <c r="G11" s="104">
        <v>524357311</v>
      </c>
      <c r="H11" s="105"/>
      <c r="I11" s="78">
        <v>28388346</v>
      </c>
      <c r="J11" s="79"/>
      <c r="K11" s="78">
        <v>341236311</v>
      </c>
      <c r="L11" s="79"/>
      <c r="M11" s="78">
        <v>124141670</v>
      </c>
      <c r="N11" s="79"/>
      <c r="O11" s="78">
        <v>360001000</v>
      </c>
      <c r="P11" s="79"/>
      <c r="Q11" s="78">
        <v>161988020</v>
      </c>
      <c r="R11" s="79"/>
      <c r="S11" s="78">
        <v>1324079877</v>
      </c>
      <c r="T11" s="79"/>
      <c r="U11" s="78">
        <v>89519918</v>
      </c>
      <c r="V11" s="79"/>
      <c r="W11" s="78">
        <v>3806164000</v>
      </c>
      <c r="X11" s="79"/>
      <c r="Y11" s="104">
        <v>140275000</v>
      </c>
      <c r="Z11" s="105"/>
      <c r="AA11" s="78">
        <v>193040943</v>
      </c>
      <c r="AB11" s="79"/>
      <c r="AC11" s="78">
        <v>817050086</v>
      </c>
      <c r="AD11" s="79"/>
      <c r="AE11" s="104">
        <v>1045042770</v>
      </c>
      <c r="AF11" s="105"/>
      <c r="AG11" s="104">
        <v>521527555</v>
      </c>
      <c r="AH11" s="105"/>
      <c r="AI11" s="104">
        <v>2455450000</v>
      </c>
      <c r="AJ11" s="105"/>
      <c r="AK11" s="104">
        <v>244247890</v>
      </c>
      <c r="AL11" s="105"/>
      <c r="AM11" s="104">
        <v>244941322</v>
      </c>
      <c r="AN11" s="105"/>
      <c r="AO11" s="104">
        <v>464727464</v>
      </c>
      <c r="AP11" s="105"/>
      <c r="AQ11" s="104">
        <v>802909000</v>
      </c>
      <c r="AR11" s="105"/>
      <c r="AS11" s="104">
        <v>4711480021</v>
      </c>
      <c r="AT11" s="105"/>
      <c r="AU11" s="104">
        <v>1048256791</v>
      </c>
      <c r="AV11" s="105"/>
      <c r="AW11" s="104">
        <v>957509308</v>
      </c>
      <c r="AX11" s="105"/>
      <c r="AY11" s="78">
        <v>19753680</v>
      </c>
      <c r="AZ11" s="79"/>
      <c r="BA11" s="78">
        <v>260540019</v>
      </c>
      <c r="BB11" s="79"/>
    </row>
    <row r="12" spans="1:54" ht="15" customHeight="1" x14ac:dyDescent="0.25">
      <c r="A12" s="14"/>
      <c r="B12" s="26" t="s">
        <v>8</v>
      </c>
      <c r="C12" s="104">
        <v>62956589</v>
      </c>
      <c r="D12" s="105"/>
      <c r="E12" s="127">
        <v>2771484</v>
      </c>
      <c r="F12" s="128"/>
      <c r="G12" s="104">
        <v>43108250</v>
      </c>
      <c r="H12" s="105"/>
      <c r="I12" s="78">
        <v>121900</v>
      </c>
      <c r="J12" s="79"/>
      <c r="K12" s="78">
        <v>84069426</v>
      </c>
      <c r="L12" s="79"/>
      <c r="M12" s="78">
        <v>25437397</v>
      </c>
      <c r="N12" s="79"/>
      <c r="O12" s="78">
        <v>112118000</v>
      </c>
      <c r="P12" s="79"/>
      <c r="Q12" s="78">
        <v>1629077</v>
      </c>
      <c r="R12" s="79"/>
      <c r="S12" s="78">
        <v>125313306</v>
      </c>
      <c r="T12" s="79"/>
      <c r="U12" s="78">
        <v>6015370</v>
      </c>
      <c r="V12" s="79"/>
      <c r="W12" s="78">
        <v>116383000</v>
      </c>
      <c r="X12" s="79"/>
      <c r="Y12" s="104">
        <v>0</v>
      </c>
      <c r="Z12" s="105"/>
      <c r="AA12" s="78">
        <v>24789423</v>
      </c>
      <c r="AB12" s="79"/>
      <c r="AC12" s="78">
        <v>817050086</v>
      </c>
      <c r="AD12" s="79"/>
      <c r="AE12" s="104">
        <v>82203900</v>
      </c>
      <c r="AF12" s="105"/>
      <c r="AG12" s="104">
        <v>57673051</v>
      </c>
      <c r="AH12" s="105"/>
      <c r="AI12" s="104">
        <v>402523000</v>
      </c>
      <c r="AJ12" s="105"/>
      <c r="AK12" s="104">
        <v>27599786</v>
      </c>
      <c r="AL12" s="105"/>
      <c r="AM12" s="104">
        <v>5328824</v>
      </c>
      <c r="AN12" s="105"/>
      <c r="AO12" s="104">
        <v>592000</v>
      </c>
      <c r="AP12" s="105"/>
      <c r="AQ12" s="104">
        <v>90851000</v>
      </c>
      <c r="AR12" s="105"/>
      <c r="AS12" s="104">
        <v>8335720</v>
      </c>
      <c r="AT12" s="105"/>
      <c r="AU12" s="104">
        <v>32870752</v>
      </c>
      <c r="AV12" s="105"/>
      <c r="AW12" s="104">
        <v>25816412</v>
      </c>
      <c r="AX12" s="105"/>
      <c r="AY12" s="78">
        <v>0</v>
      </c>
      <c r="AZ12" s="79"/>
      <c r="BA12" s="78">
        <v>213000</v>
      </c>
      <c r="BB12" s="79"/>
    </row>
    <row r="13" spans="1:54" ht="15" customHeight="1" x14ac:dyDescent="0.25">
      <c r="A13" s="14"/>
      <c r="B13" s="26" t="s">
        <v>98</v>
      </c>
      <c r="C13" s="78">
        <f>C7-C9-C10</f>
        <v>0</v>
      </c>
      <c r="D13" s="79"/>
      <c r="E13" s="78">
        <f t="shared" ref="E13" si="0">E7-E9-E10</f>
        <v>0</v>
      </c>
      <c r="F13" s="79"/>
      <c r="G13" s="78">
        <f t="shared" ref="G13" si="1">G7-G9-G10</f>
        <v>0</v>
      </c>
      <c r="H13" s="79"/>
      <c r="I13" s="78">
        <f t="shared" ref="I13" si="2">I7-I9-I10</f>
        <v>0</v>
      </c>
      <c r="J13" s="79"/>
      <c r="K13" s="78">
        <f t="shared" ref="K13" si="3">K7-K9-K10</f>
        <v>0</v>
      </c>
      <c r="L13" s="79"/>
      <c r="M13" s="78">
        <f>M7-M9-M10</f>
        <v>0</v>
      </c>
      <c r="N13" s="79"/>
      <c r="O13" s="78">
        <f t="shared" ref="O13" si="4">O7-O9-O10</f>
        <v>0</v>
      </c>
      <c r="P13" s="79"/>
      <c r="Q13" s="78">
        <f t="shared" ref="Q13" si="5">Q7-Q9-Q10</f>
        <v>0</v>
      </c>
      <c r="R13" s="79"/>
      <c r="S13" s="78">
        <f t="shared" ref="S13" si="6">S7-S9-S10</f>
        <v>0</v>
      </c>
      <c r="T13" s="79"/>
      <c r="U13" s="78">
        <f>U7-U9-U10</f>
        <v>0</v>
      </c>
      <c r="V13" s="79"/>
      <c r="W13" s="78">
        <f t="shared" ref="W13" si="7">W7-W9-W10</f>
        <v>0</v>
      </c>
      <c r="X13" s="79"/>
      <c r="Y13" s="78">
        <f t="shared" ref="Y13" si="8">Y7-Y9-Y10</f>
        <v>0</v>
      </c>
      <c r="Z13" s="79"/>
      <c r="AA13" s="78">
        <f t="shared" ref="AA13" si="9">AA7-AA9-AA10</f>
        <v>0</v>
      </c>
      <c r="AB13" s="79"/>
      <c r="AC13" s="78">
        <f>AC7-AC9-AC10</f>
        <v>0</v>
      </c>
      <c r="AD13" s="79"/>
      <c r="AE13" s="78">
        <f t="shared" ref="AE13" si="10">AE7-AE9-AE10</f>
        <v>0</v>
      </c>
      <c r="AF13" s="79"/>
      <c r="AG13" s="78">
        <f t="shared" ref="AG13" si="11">AG7-AG9-AG10</f>
        <v>0</v>
      </c>
      <c r="AH13" s="79"/>
      <c r="AI13" s="78">
        <f t="shared" ref="AI13" si="12">AI7-AI9-AI10</f>
        <v>0</v>
      </c>
      <c r="AJ13" s="79"/>
      <c r="AK13" s="78">
        <f>AK7-AK9-AK10</f>
        <v>0</v>
      </c>
      <c r="AL13" s="79"/>
      <c r="AM13" s="78">
        <f t="shared" ref="AM13" si="13">AM7-AM9-AM10</f>
        <v>0</v>
      </c>
      <c r="AN13" s="79"/>
      <c r="AO13" s="78">
        <f t="shared" ref="AO13" si="14">AO7-AO9-AO10</f>
        <v>0</v>
      </c>
      <c r="AP13" s="79"/>
      <c r="AQ13" s="78">
        <f t="shared" ref="AQ13" si="15">AQ7-AQ9-AQ10</f>
        <v>0</v>
      </c>
      <c r="AR13" s="79"/>
      <c r="AS13" s="78">
        <f t="shared" ref="AS13" si="16">AS7-AS9-AS10</f>
        <v>0</v>
      </c>
      <c r="AT13" s="79"/>
      <c r="AU13" s="78">
        <f>AU7-AU9-AU10</f>
        <v>0</v>
      </c>
      <c r="AV13" s="79"/>
      <c r="AW13" s="78">
        <f t="shared" ref="AW13" si="17">AW7-AW9-AW10</f>
        <v>0</v>
      </c>
      <c r="AX13" s="79"/>
      <c r="AY13" s="78">
        <f t="shared" ref="AY13" si="18">AY7-AY9-AY10</f>
        <v>0</v>
      </c>
      <c r="AZ13" s="79"/>
      <c r="BA13" s="78">
        <f t="shared" ref="BA13" si="19">BA7-BA9-BA10</f>
        <v>0</v>
      </c>
      <c r="BB13" s="79"/>
    </row>
    <row r="14" spans="1:54" ht="24.75" customHeight="1" x14ac:dyDescent="0.25">
      <c r="A14" s="15"/>
      <c r="B14" s="26" t="s">
        <v>9</v>
      </c>
      <c r="C14" s="104">
        <f>C6-C8</f>
        <v>10087893785</v>
      </c>
      <c r="D14" s="105"/>
      <c r="E14" s="104">
        <f>E6-E8</f>
        <v>1523272273</v>
      </c>
      <c r="F14" s="105"/>
      <c r="G14" s="104">
        <f>G6-G8</f>
        <v>2393380949</v>
      </c>
      <c r="H14" s="105"/>
      <c r="I14" s="78">
        <f>+I6-I8</f>
        <v>218547797</v>
      </c>
      <c r="J14" s="79"/>
      <c r="K14" s="78">
        <f>+K6-K8</f>
        <v>1535374743</v>
      </c>
      <c r="L14" s="79"/>
      <c r="M14" s="78">
        <f>+M6-M8</f>
        <v>1473313223</v>
      </c>
      <c r="N14" s="79"/>
      <c r="O14" s="78">
        <f>+O6-O8</f>
        <v>1883231437</v>
      </c>
      <c r="P14" s="79"/>
      <c r="Q14" s="78">
        <f>+Q6-Q8</f>
        <v>1379051585</v>
      </c>
      <c r="R14" s="79"/>
      <c r="S14" s="78">
        <f>+S6-S8</f>
        <v>4824036752</v>
      </c>
      <c r="T14" s="79"/>
      <c r="U14" s="78">
        <f>+U6-U8</f>
        <v>898709787</v>
      </c>
      <c r="V14" s="79"/>
      <c r="W14" s="78">
        <f>+W6-W8</f>
        <v>11548270000</v>
      </c>
      <c r="X14" s="79"/>
      <c r="Y14" s="104">
        <f>Y6-Y8</f>
        <v>1149486000</v>
      </c>
      <c r="Z14" s="105"/>
      <c r="AA14" s="78">
        <f>+AA6-AA8</f>
        <v>1296946722</v>
      </c>
      <c r="AB14" s="79"/>
      <c r="AC14" s="78">
        <f>+AC6-AC8</f>
        <v>4529885638</v>
      </c>
      <c r="AD14" s="79"/>
      <c r="AE14" s="104">
        <f>AE6-AE8</f>
        <v>1897304421</v>
      </c>
      <c r="AF14" s="105"/>
      <c r="AG14" s="104">
        <f>AG6-AG8</f>
        <v>2638792403</v>
      </c>
      <c r="AH14" s="105"/>
      <c r="AI14" s="104">
        <f>AI6-AI8</f>
        <v>4571628000</v>
      </c>
      <c r="AJ14" s="105"/>
      <c r="AK14" s="104">
        <f>AK6-AK8</f>
        <v>812908432</v>
      </c>
      <c r="AL14" s="105"/>
      <c r="AM14" s="104">
        <f>AM6-AM8</f>
        <v>1715790366</v>
      </c>
      <c r="AN14" s="105"/>
      <c r="AO14" s="104">
        <f>AO6-AO8</f>
        <v>3263090864</v>
      </c>
      <c r="AP14" s="105"/>
      <c r="AQ14" s="104">
        <f>AQ6-AQ8</f>
        <v>2099882000</v>
      </c>
      <c r="AR14" s="105"/>
      <c r="AS14" s="104">
        <f>AS6-AS8</f>
        <v>16306815391</v>
      </c>
      <c r="AT14" s="105"/>
      <c r="AU14" s="104">
        <f>AU6-AU8</f>
        <v>4931060995</v>
      </c>
      <c r="AV14" s="105"/>
      <c r="AW14" s="104"/>
      <c r="AX14" s="105"/>
      <c r="AY14" s="78">
        <f>+AY6-AY8</f>
        <v>62183665</v>
      </c>
      <c r="AZ14" s="79"/>
      <c r="BA14" s="78">
        <f>+BA6-BA8</f>
        <v>548274946</v>
      </c>
      <c r="BB14" s="79"/>
    </row>
    <row r="15" spans="1:54" ht="27.75" customHeight="1" x14ac:dyDescent="0.25">
      <c r="A15" s="14"/>
      <c r="B15" s="27" t="s">
        <v>10</v>
      </c>
      <c r="C15" s="106">
        <v>1</v>
      </c>
      <c r="D15" s="107"/>
      <c r="E15" s="106">
        <v>1</v>
      </c>
      <c r="F15" s="107"/>
      <c r="G15" s="106">
        <v>1</v>
      </c>
      <c r="H15" s="107"/>
      <c r="I15" s="80">
        <v>0.5</v>
      </c>
      <c r="J15" s="81"/>
      <c r="K15" s="82">
        <v>0.5</v>
      </c>
      <c r="L15" s="83"/>
      <c r="M15" s="80">
        <v>0.5</v>
      </c>
      <c r="N15" s="81"/>
      <c r="O15" s="82">
        <v>0.5</v>
      </c>
      <c r="P15" s="83"/>
      <c r="Q15" s="80">
        <v>0.5</v>
      </c>
      <c r="R15" s="81"/>
      <c r="S15" s="82">
        <v>0.5</v>
      </c>
      <c r="T15" s="83"/>
      <c r="U15" s="80">
        <v>0.5</v>
      </c>
      <c r="V15" s="81"/>
      <c r="W15" s="82">
        <v>0.5</v>
      </c>
      <c r="X15" s="83"/>
      <c r="Y15" s="106">
        <v>1</v>
      </c>
      <c r="Z15" s="107"/>
      <c r="AA15" s="80">
        <v>0.5</v>
      </c>
      <c r="AB15" s="81"/>
      <c r="AC15" s="82">
        <v>0.5</v>
      </c>
      <c r="AD15" s="83"/>
      <c r="AE15" s="106">
        <v>1</v>
      </c>
      <c r="AF15" s="107"/>
      <c r="AG15" s="106">
        <v>1</v>
      </c>
      <c r="AH15" s="107"/>
      <c r="AI15" s="106">
        <v>1</v>
      </c>
      <c r="AJ15" s="107"/>
      <c r="AK15" s="106">
        <v>1</v>
      </c>
      <c r="AL15" s="107"/>
      <c r="AM15" s="106">
        <v>1</v>
      </c>
      <c r="AN15" s="107"/>
      <c r="AO15" s="106">
        <v>1</v>
      </c>
      <c r="AP15" s="107"/>
      <c r="AQ15" s="106">
        <v>1</v>
      </c>
      <c r="AR15" s="107"/>
      <c r="AS15" s="106">
        <v>1</v>
      </c>
      <c r="AT15" s="107"/>
      <c r="AU15" s="106">
        <v>1</v>
      </c>
      <c r="AV15" s="107"/>
      <c r="AW15" s="106">
        <v>1</v>
      </c>
      <c r="AX15" s="107"/>
      <c r="AY15" s="80">
        <v>0.5</v>
      </c>
      <c r="AZ15" s="81"/>
      <c r="BA15" s="82">
        <v>0.5</v>
      </c>
      <c r="BB15" s="83"/>
    </row>
    <row r="16" spans="1:54" ht="20.25" customHeight="1" x14ac:dyDescent="0.25">
      <c r="A16" s="17"/>
      <c r="B16" s="27" t="s">
        <v>11</v>
      </c>
      <c r="C16" s="70">
        <v>471207545</v>
      </c>
      <c r="D16" s="71"/>
      <c r="E16" s="70">
        <v>471207545</v>
      </c>
      <c r="F16" s="71"/>
      <c r="G16" s="70">
        <v>471207545</v>
      </c>
      <c r="H16" s="71"/>
      <c r="I16" s="84">
        <v>471207545</v>
      </c>
      <c r="J16" s="85"/>
      <c r="K16" s="85"/>
      <c r="L16" s="86"/>
      <c r="M16" s="84">
        <v>471207545</v>
      </c>
      <c r="N16" s="85"/>
      <c r="O16" s="85"/>
      <c r="P16" s="86"/>
      <c r="Q16" s="84">
        <v>471207545</v>
      </c>
      <c r="R16" s="85"/>
      <c r="S16" s="85"/>
      <c r="T16" s="86"/>
      <c r="U16" s="84">
        <v>471207545</v>
      </c>
      <c r="V16" s="85"/>
      <c r="W16" s="85"/>
      <c r="X16" s="86"/>
      <c r="Y16" s="70">
        <v>471207545</v>
      </c>
      <c r="Z16" s="71"/>
      <c r="AA16" s="84">
        <v>471207545</v>
      </c>
      <c r="AB16" s="85"/>
      <c r="AC16" s="85"/>
      <c r="AD16" s="86"/>
      <c r="AE16" s="70">
        <v>471207545</v>
      </c>
      <c r="AF16" s="71"/>
      <c r="AG16" s="70">
        <v>471207545</v>
      </c>
      <c r="AH16" s="71"/>
      <c r="AI16" s="70">
        <v>471207545</v>
      </c>
      <c r="AJ16" s="71"/>
      <c r="AK16" s="70">
        <v>471207545</v>
      </c>
      <c r="AL16" s="71"/>
      <c r="AM16" s="70">
        <v>471207545</v>
      </c>
      <c r="AN16" s="71"/>
      <c r="AO16" s="70">
        <v>471207545</v>
      </c>
      <c r="AP16" s="71"/>
      <c r="AQ16" s="70">
        <v>471207545</v>
      </c>
      <c r="AR16" s="71"/>
      <c r="AS16" s="70">
        <v>471207545</v>
      </c>
      <c r="AT16" s="71"/>
      <c r="AU16" s="70">
        <v>471207545</v>
      </c>
      <c r="AV16" s="71"/>
      <c r="AW16" s="70">
        <v>471207545</v>
      </c>
      <c r="AX16" s="71"/>
      <c r="AY16" s="84">
        <v>471207545</v>
      </c>
      <c r="AZ16" s="85"/>
      <c r="BA16" s="85"/>
      <c r="BB16" s="86"/>
    </row>
    <row r="17" spans="1:54" ht="21" customHeight="1" x14ac:dyDescent="0.25">
      <c r="A17" s="21">
        <v>3</v>
      </c>
      <c r="B17" s="27" t="s">
        <v>17</v>
      </c>
      <c r="C17" s="23" t="s">
        <v>13</v>
      </c>
      <c r="D17" s="35" t="s">
        <v>14</v>
      </c>
      <c r="E17" s="23" t="s">
        <v>13</v>
      </c>
      <c r="F17" s="35" t="s">
        <v>14</v>
      </c>
      <c r="G17" s="23" t="s">
        <v>13</v>
      </c>
      <c r="H17" s="35" t="s">
        <v>14</v>
      </c>
      <c r="I17" s="23" t="s">
        <v>13</v>
      </c>
      <c r="J17" s="133" t="s">
        <v>14</v>
      </c>
      <c r="K17" s="134"/>
      <c r="L17" s="135"/>
      <c r="M17" s="23" t="s">
        <v>13</v>
      </c>
      <c r="N17" s="133" t="s">
        <v>14</v>
      </c>
      <c r="O17" s="134"/>
      <c r="P17" s="135"/>
      <c r="Q17" s="23" t="s">
        <v>13</v>
      </c>
      <c r="R17" s="133" t="s">
        <v>14</v>
      </c>
      <c r="S17" s="134"/>
      <c r="T17" s="135"/>
      <c r="U17" s="23" t="s">
        <v>13</v>
      </c>
      <c r="V17" s="133" t="s">
        <v>14</v>
      </c>
      <c r="W17" s="134"/>
      <c r="X17" s="135"/>
      <c r="Y17" s="23" t="s">
        <v>13</v>
      </c>
      <c r="Z17" s="35" t="s">
        <v>14</v>
      </c>
      <c r="AA17" s="23" t="s">
        <v>13</v>
      </c>
      <c r="AB17" s="133" t="s">
        <v>14</v>
      </c>
      <c r="AC17" s="134"/>
      <c r="AD17" s="135"/>
      <c r="AE17" s="23" t="s">
        <v>13</v>
      </c>
      <c r="AF17" s="35" t="s">
        <v>14</v>
      </c>
      <c r="AG17" s="23" t="s">
        <v>13</v>
      </c>
      <c r="AH17" s="35" t="s">
        <v>14</v>
      </c>
      <c r="AI17" s="23" t="s">
        <v>13</v>
      </c>
      <c r="AJ17" s="35" t="s">
        <v>14</v>
      </c>
      <c r="AK17" s="23" t="s">
        <v>13</v>
      </c>
      <c r="AL17" s="35" t="s">
        <v>14</v>
      </c>
      <c r="AM17" s="23" t="s">
        <v>13</v>
      </c>
      <c r="AN17" s="35" t="s">
        <v>14</v>
      </c>
      <c r="AO17" s="23" t="s">
        <v>13</v>
      </c>
      <c r="AP17" s="35" t="s">
        <v>14</v>
      </c>
      <c r="AQ17" s="23" t="s">
        <v>13</v>
      </c>
      <c r="AR17" s="35" t="s">
        <v>14</v>
      </c>
      <c r="AS17" s="23" t="s">
        <v>13</v>
      </c>
      <c r="AT17" s="35" t="s">
        <v>14</v>
      </c>
      <c r="AU17" s="23" t="s">
        <v>13</v>
      </c>
      <c r="AV17" s="35" t="s">
        <v>14</v>
      </c>
      <c r="AW17" s="23" t="s">
        <v>13</v>
      </c>
      <c r="AX17" s="35" t="s">
        <v>14</v>
      </c>
      <c r="AY17" s="23" t="s">
        <v>13</v>
      </c>
      <c r="AZ17" s="133" t="s">
        <v>14</v>
      </c>
      <c r="BA17" s="134"/>
      <c r="BB17" s="135"/>
    </row>
    <row r="18" spans="1:54" ht="38.25" customHeight="1" x14ac:dyDescent="0.25">
      <c r="A18" s="14"/>
      <c r="B18" s="26" t="s">
        <v>31</v>
      </c>
      <c r="C18" s="36">
        <f>C11/C10</f>
        <v>0.1490469883809557</v>
      </c>
      <c r="D18" s="20" t="str">
        <f>+IF(C18&gt;=10%,"HABILITADO","NO HABILITADO")</f>
        <v>HABILITADO</v>
      </c>
      <c r="E18" s="36">
        <f>E11/E10</f>
        <v>0.30643230840695584</v>
      </c>
      <c r="F18" s="20" t="str">
        <f>+IF(E18&gt;=10%,"HABILITADO","NO HABILITADO")</f>
        <v>HABILITADO</v>
      </c>
      <c r="G18" s="36">
        <f>G11/G10</f>
        <v>0.11039190882931812</v>
      </c>
      <c r="H18" s="20" t="str">
        <f>+IF(G18&gt;=10%,"HABILITADO","NO HABILITADO")</f>
        <v>HABILITADO</v>
      </c>
      <c r="I18" s="54">
        <f>(I11/I10)</f>
        <v>0.12989536563482265</v>
      </c>
      <c r="J18" s="55">
        <f>(K11/K10)</f>
        <v>0.13782053256949744</v>
      </c>
      <c r="K18" s="56">
        <f>(I18*I15)+(J18*K15)</f>
        <v>0.13385794910216003</v>
      </c>
      <c r="L18" s="44" t="str">
        <f>+IF(K18&gt;=10%,"HABILITADO","NO HABILITADO")</f>
        <v>HABILITADO</v>
      </c>
      <c r="M18" s="54">
        <f>(M11/M10)</f>
        <v>5.7572281728787256E-2</v>
      </c>
      <c r="N18" s="55">
        <f>(O11/O10)</f>
        <v>0.25664403215170473</v>
      </c>
      <c r="O18" s="56">
        <f>(M18*M15)+(N18*O15)</f>
        <v>0.15710815694024599</v>
      </c>
      <c r="P18" s="44" t="str">
        <f>+IF(O18&gt;=10%,"HABILITADO","NO HABILITADO")</f>
        <v>HABILITADO</v>
      </c>
      <c r="Q18" s="54">
        <f>(Q11/Q10)</f>
        <v>9.4738948260434205E-2</v>
      </c>
      <c r="R18" s="55">
        <f>(S11/S10)</f>
        <v>0.20938816287796042</v>
      </c>
      <c r="S18" s="56">
        <f>(Q18*Q15)+(R18*S15)</f>
        <v>0.15206355556919732</v>
      </c>
      <c r="T18" s="44" t="str">
        <f>+IF(S18&gt;=10%,"HABILITADO","NO HABILITADO")</f>
        <v>HABILITADO</v>
      </c>
      <c r="U18" s="54">
        <f>(U11/U10)</f>
        <v>0.10386286116244504</v>
      </c>
      <c r="V18" s="55">
        <f>(W11/W10)</f>
        <v>0.37237204567162563</v>
      </c>
      <c r="W18" s="56">
        <f>(U18*U15)+(V18*W15)</f>
        <v>0.23811745341703533</v>
      </c>
      <c r="X18" s="44" t="str">
        <f>+IF(W18&gt;=10%,"HABILITADO","NO HABILITADO")</f>
        <v>HABILITADO</v>
      </c>
      <c r="Y18" s="36">
        <f>Y11/Y10</f>
        <v>0.1202125991202263</v>
      </c>
      <c r="Z18" s="20" t="str">
        <f>+IF(Y18&gt;=10%,"HABILITADO","NO HABILITADO")</f>
        <v>HABILITADO</v>
      </c>
      <c r="AA18" s="54">
        <f>(AA11/AA10)</f>
        <v>0.27726072111981359</v>
      </c>
      <c r="AB18" s="55">
        <f>(AC11/AC10)</f>
        <v>0.23935541917283795</v>
      </c>
      <c r="AC18" s="56">
        <f>(AA18*AA15)+(AB18*AC15)</f>
        <v>0.25830807014632579</v>
      </c>
      <c r="AD18" s="44" t="str">
        <f>+IF(AC18&gt;=10%,"HABILITADO","NO HABILITADO")</f>
        <v>HABILITADO</v>
      </c>
      <c r="AE18" s="36">
        <f>AE11/AE10</f>
        <v>0.3214809469692454</v>
      </c>
      <c r="AF18" s="20" t="str">
        <f>+IF(AE18&gt;=10%,"HABILITADO","NO HABILITADO")</f>
        <v>HABILITADO</v>
      </c>
      <c r="AG18" s="36">
        <f>AG11/AG10</f>
        <v>0.16679010827841492</v>
      </c>
      <c r="AH18" s="20" t="str">
        <f>+IF(AG18&gt;=10%,"HABILITADO","NO HABILITADO")</f>
        <v>HABILITADO</v>
      </c>
      <c r="AI18" s="36">
        <f>AI11/AI10</f>
        <v>0.34982126056181112</v>
      </c>
      <c r="AJ18" s="20" t="str">
        <f>+IF(AI18&gt;=10%,"HABILITADO","NO HABILITADO")</f>
        <v>HABILITADO</v>
      </c>
      <c r="AK18" s="36">
        <f>AK11/AK10</f>
        <v>0.35673053484153189</v>
      </c>
      <c r="AL18" s="20" t="str">
        <f>+IF(AK18&gt;=10%,"HABILITADO","NO HABILITADO")</f>
        <v>HABILITADO</v>
      </c>
      <c r="AM18" s="36">
        <f>AM11/AM10</f>
        <v>0.13119480190210847</v>
      </c>
      <c r="AN18" s="20" t="str">
        <f>+IF(AM18&gt;=10%,"HABILITADO","NO HABILITADO")</f>
        <v>HABILITADO</v>
      </c>
      <c r="AO18" s="36">
        <f>AO11/AO10</f>
        <v>0.14241940643673109</v>
      </c>
      <c r="AP18" s="20" t="str">
        <f>+IF(AO18&gt;=10%,"HABILITADO","NO HABILITADO")</f>
        <v>HABILITADO</v>
      </c>
      <c r="AQ18" s="36">
        <f>AQ11/AQ10</f>
        <v>0.50648922184849776</v>
      </c>
      <c r="AR18" s="20" t="str">
        <f>+IF(AQ18&gt;=10%,"HABILITADO","NO HABILITADO")</f>
        <v>HABILITADO</v>
      </c>
      <c r="AS18" s="36">
        <f>AS11/AS10</f>
        <v>0.42751727590437066</v>
      </c>
      <c r="AT18" s="20" t="str">
        <f>+IF(AS18&gt;=10%,"HABILITADO","NO HABILITADO")</f>
        <v>HABILITADO</v>
      </c>
      <c r="AU18" s="36">
        <f>AU11/AU10</f>
        <v>0.41256048934415979</v>
      </c>
      <c r="AV18" s="20" t="str">
        <f>+IF(AU18&gt;=10%,"HABILITADO","NO HABILITADO")</f>
        <v>HABILITADO</v>
      </c>
      <c r="AW18" s="36">
        <f>AW11/AW10</f>
        <v>0.26284261224781325</v>
      </c>
      <c r="AX18" s="65" t="str">
        <f>+IF(AW18&gt;=10%,"HABILITADO","NO HABILITADO")</f>
        <v>HABILITADO</v>
      </c>
      <c r="AY18" s="54">
        <f>(AY11/AY10)</f>
        <v>0.12116039930928989</v>
      </c>
      <c r="AZ18" s="55">
        <f>(BA11/BA10)</f>
        <v>0.35514598009048565</v>
      </c>
      <c r="BA18" s="56">
        <f>(AY18*AY15)+(AZ18*BA15)</f>
        <v>0.23815318969988777</v>
      </c>
      <c r="BB18" s="44" t="str">
        <f>+IF(BA18&gt;=10%,"HABILITADO","NO HABILITADO")</f>
        <v>HABILITADO</v>
      </c>
    </row>
    <row r="19" spans="1:54" ht="37.5" customHeight="1" x14ac:dyDescent="0.25">
      <c r="A19" s="14"/>
      <c r="B19" s="28" t="s">
        <v>32</v>
      </c>
      <c r="C19" s="36">
        <f>C11/C7</f>
        <v>9.0623611881365362E-2</v>
      </c>
      <c r="D19" s="20" t="str">
        <f>+IF(C19&gt;=5%,"HABILITADO","NO HABILITADO")</f>
        <v>HABILITADO</v>
      </c>
      <c r="E19" s="36">
        <f>E11/E7</f>
        <v>0.19895467587893526</v>
      </c>
      <c r="F19" s="20" t="str">
        <f>+IF(E19&gt;=5%,"HABILITADO","NO HABILITADO")</f>
        <v>HABILITADO</v>
      </c>
      <c r="G19" s="36">
        <f>G11/G7</f>
        <v>0.10677266437661245</v>
      </c>
      <c r="H19" s="20" t="str">
        <f>+IF(G19&gt;=5%,"HABILITADO","NO HABILITADO")</f>
        <v>HABILITADO</v>
      </c>
      <c r="I19" s="54">
        <f>(I11/I7)</f>
        <v>0.11379250985606172</v>
      </c>
      <c r="J19" s="55">
        <f>(K11/K7)</f>
        <v>7.1628568528642786E-2</v>
      </c>
      <c r="K19" s="56">
        <f>(I19*I15)+(J19*K15)</f>
        <v>9.2710539192352254E-2</v>
      </c>
      <c r="L19" s="44" t="str">
        <f>+IF(K19&gt;=5%,"HABILITADO","NO HABILITADO")</f>
        <v>HABILITADO</v>
      </c>
      <c r="M19" s="54">
        <f>(M11/M7)</f>
        <v>3.2982170918079541E-2</v>
      </c>
      <c r="N19" s="55">
        <f>(O11/O7)</f>
        <v>0.1239572982066872</v>
      </c>
      <c r="O19" s="56">
        <f>(M19*M15)+(N19*O15)</f>
        <v>7.8469734562383375E-2</v>
      </c>
      <c r="P19" s="44" t="str">
        <f>+IF(O19&gt;=5%,"HABILITADO","NO HABILITADO")</f>
        <v>HABILITADO</v>
      </c>
      <c r="Q19" s="54">
        <f>(Q11/Q7)</f>
        <v>6.0871924013876887E-2</v>
      </c>
      <c r="R19" s="55">
        <f>(S11/S7)</f>
        <v>0.12814359075224896</v>
      </c>
      <c r="S19" s="56">
        <f>(Q19*Q15)+(R19*S15)</f>
        <v>9.4507757383062926E-2</v>
      </c>
      <c r="T19" s="44" t="str">
        <f>+IF(S19&gt;=5%,"HABILITADO","NO HABILITADO")</f>
        <v>HABILITADO</v>
      </c>
      <c r="U19" s="54">
        <f>(U11/U7)</f>
        <v>7.2547081824875834E-2</v>
      </c>
      <c r="V19" s="55">
        <f>(W11/W7)</f>
        <v>0.18626852009724304</v>
      </c>
      <c r="W19" s="56">
        <f>(U19*U15)+(V19*W15)</f>
        <v>0.12940780096105944</v>
      </c>
      <c r="X19" s="44" t="str">
        <f>+IF(W19&gt;=5%,"HABILITADO","NO HABILITADO")</f>
        <v>HABILITADO</v>
      </c>
      <c r="Y19" s="36">
        <f>Y11/Y7</f>
        <v>0.11222691317785176</v>
      </c>
      <c r="Z19" s="20" t="str">
        <f>+IF(Y19&gt;=5%,"HABILITADO","NO HABILITADO")</f>
        <v>HABILITADO</v>
      </c>
      <c r="AA19" s="54">
        <f>(AA11/AA7)</f>
        <v>0.14223168343190867</v>
      </c>
      <c r="AB19" s="55">
        <f>(AC11/AC7)</f>
        <v>0.1443933285065962</v>
      </c>
      <c r="AC19" s="56">
        <f>(AA19*AA15)+(AB19*AC15)</f>
        <v>0.14331250596925244</v>
      </c>
      <c r="AD19" s="44" t="str">
        <f>+IF(AC19&gt;=5%,"HABILITADO","NO HABILITADO")</f>
        <v>HABILITADO</v>
      </c>
      <c r="AE19" s="36">
        <f>AE11/AE7</f>
        <v>0.19463125981113835</v>
      </c>
      <c r="AF19" s="20" t="str">
        <f>+IF(AE19&gt;=5%,"HABILITADO","NO HABILITADO")</f>
        <v>HABILITADO</v>
      </c>
      <c r="AG19" s="36">
        <f>AG11/AG7</f>
        <v>0.12954735415151281</v>
      </c>
      <c r="AH19" s="20" t="str">
        <f>+IF(AG19&gt;=5%,"HABILITADO","NO HABILITADO")</f>
        <v>HABILITADO</v>
      </c>
      <c r="AI19" s="36">
        <f>AI11/AI7</f>
        <v>0.19874096592423474</v>
      </c>
      <c r="AJ19" s="20" t="str">
        <f>+IF(AI19&gt;=5%,"HABILITADO","NO HABILITADO")</f>
        <v>HABILITADO</v>
      </c>
      <c r="AK19" s="36">
        <f>AK11/AK7</f>
        <v>0.18019961838474377</v>
      </c>
      <c r="AL19" s="20" t="str">
        <f>+IF(AK19&gt;=5%,"HABILITADO","NO HABILITADO")</f>
        <v>HABILITADO</v>
      </c>
      <c r="AM19" s="36">
        <f>AM11/AM7</f>
        <v>0.12182452412962426</v>
      </c>
      <c r="AN19" s="20" t="str">
        <f>+IF(AM19&gt;=5%,"HABILITADO","NO HABILITADO")</f>
        <v>HABILITADO</v>
      </c>
      <c r="AO19" s="36">
        <f>AO11/AO7</f>
        <v>0.12901076651370566</v>
      </c>
      <c r="AP19" s="20" t="str">
        <f>+IF(AO19&gt;=5%,"HABILITADO","NO HABILITADO")</f>
        <v>HABILITADO</v>
      </c>
      <c r="AQ19" s="36">
        <f>AQ11/AQ7</f>
        <v>0.27935188583894216</v>
      </c>
      <c r="AR19" s="20" t="str">
        <f>+IF(AQ19&gt;=5%,"HABILITADO","NO HABILITADO")</f>
        <v>HABILITADO</v>
      </c>
      <c r="AS19" s="36">
        <f>AS11/AS7</f>
        <v>0.22095374239962676</v>
      </c>
      <c r="AT19" s="20" t="str">
        <f>+IF(AS19&gt;=5%,"HABILITADO","NO HABILITADO")</f>
        <v>HABILITADO</v>
      </c>
      <c r="AU19" s="36">
        <f>AU11/AU7</f>
        <v>0.20432989096819865</v>
      </c>
      <c r="AV19" s="20" t="str">
        <f>+IF(AU19&gt;=5%,"HABILITADO","NO HABILITADO")</f>
        <v>HABILITADO</v>
      </c>
      <c r="AW19" s="36">
        <f>AW11/AW7</f>
        <v>0.21271775036559468</v>
      </c>
      <c r="AX19" s="65" t="str">
        <f>+IF(AW19&gt;=5%,"HABILITADO","NO HABILITADO")</f>
        <v>HABILITADO</v>
      </c>
      <c r="AY19" s="54">
        <f>(AY11/AY7)</f>
        <v>0.11279926544184232</v>
      </c>
      <c r="AZ19" s="55">
        <f>(BA11/BA7)</f>
        <v>0.21283616030909919</v>
      </c>
      <c r="BA19" s="56">
        <f>(AY19*AY15)+(AZ19*BA15)</f>
        <v>0.16281771287547075</v>
      </c>
      <c r="BB19" s="44" t="str">
        <f>+IF(BA19&gt;=5%,"HABILITADO","NO HABILITADO")</f>
        <v>HABILITADO</v>
      </c>
    </row>
    <row r="20" spans="1:54" s="61" customFormat="1" ht="35.25" customHeight="1" thickBot="1" x14ac:dyDescent="0.3">
      <c r="A20" s="62"/>
      <c r="B20" s="63" t="s">
        <v>18</v>
      </c>
      <c r="C20" s="72" t="s">
        <v>15</v>
      </c>
      <c r="D20" s="73"/>
      <c r="E20" s="72" t="s">
        <v>15</v>
      </c>
      <c r="F20" s="73"/>
      <c r="G20" s="72" t="s">
        <v>15</v>
      </c>
      <c r="H20" s="73"/>
      <c r="I20" s="87" t="s">
        <v>15</v>
      </c>
      <c r="J20" s="88"/>
      <c r="K20" s="88"/>
      <c r="L20" s="89"/>
      <c r="M20" s="87" t="s">
        <v>15</v>
      </c>
      <c r="N20" s="88"/>
      <c r="O20" s="88"/>
      <c r="P20" s="89"/>
      <c r="Q20" s="87" t="s">
        <v>15</v>
      </c>
      <c r="R20" s="88"/>
      <c r="S20" s="88"/>
      <c r="T20" s="89"/>
      <c r="U20" s="87" t="s">
        <v>15</v>
      </c>
      <c r="V20" s="88"/>
      <c r="W20" s="88"/>
      <c r="X20" s="89"/>
      <c r="Y20" s="72" t="s">
        <v>15</v>
      </c>
      <c r="Z20" s="73"/>
      <c r="AA20" s="87" t="s">
        <v>15</v>
      </c>
      <c r="AB20" s="88"/>
      <c r="AC20" s="88"/>
      <c r="AD20" s="89"/>
      <c r="AE20" s="72" t="s">
        <v>15</v>
      </c>
      <c r="AF20" s="73"/>
      <c r="AG20" s="72" t="s">
        <v>15</v>
      </c>
      <c r="AH20" s="73"/>
      <c r="AI20" s="72" t="s">
        <v>15</v>
      </c>
      <c r="AJ20" s="73"/>
      <c r="AK20" s="72" t="s">
        <v>15</v>
      </c>
      <c r="AL20" s="73"/>
      <c r="AM20" s="72" t="s">
        <v>15</v>
      </c>
      <c r="AN20" s="73"/>
      <c r="AO20" s="72" t="s">
        <v>15</v>
      </c>
      <c r="AP20" s="73"/>
      <c r="AQ20" s="72" t="s">
        <v>15</v>
      </c>
      <c r="AR20" s="73"/>
      <c r="AS20" s="72" t="s">
        <v>15</v>
      </c>
      <c r="AT20" s="73"/>
      <c r="AU20" s="72" t="s">
        <v>15</v>
      </c>
      <c r="AV20" s="73"/>
      <c r="AW20" s="72" t="s">
        <v>15</v>
      </c>
      <c r="AX20" s="73"/>
      <c r="AY20" s="87" t="s">
        <v>15</v>
      </c>
      <c r="AZ20" s="88"/>
      <c r="BA20" s="88"/>
      <c r="BB20" s="89"/>
    </row>
    <row r="21" spans="1:54" x14ac:dyDescent="0.25">
      <c r="A21" s="129" t="s">
        <v>19</v>
      </c>
      <c r="B21" s="130"/>
      <c r="C21" s="74"/>
      <c r="D21" s="75"/>
      <c r="E21" s="131"/>
      <c r="F21" s="132"/>
      <c r="G21" s="131"/>
      <c r="H21" s="132"/>
      <c r="I21" s="90"/>
      <c r="J21" s="91"/>
      <c r="K21" s="91"/>
      <c r="L21" s="92"/>
      <c r="M21" s="90"/>
      <c r="N21" s="91"/>
      <c r="O21" s="91"/>
      <c r="P21" s="92"/>
      <c r="Q21" s="90"/>
      <c r="R21" s="91"/>
      <c r="S21" s="91"/>
      <c r="T21" s="92"/>
      <c r="U21" s="90"/>
      <c r="V21" s="91"/>
      <c r="W21" s="91"/>
      <c r="X21" s="92"/>
      <c r="Y21" s="74"/>
      <c r="Z21" s="75"/>
      <c r="AA21" s="90"/>
      <c r="AB21" s="91"/>
      <c r="AC21" s="91"/>
      <c r="AD21" s="92"/>
      <c r="AE21" s="74"/>
      <c r="AF21" s="75"/>
      <c r="AG21" s="74"/>
      <c r="AH21" s="75"/>
      <c r="AI21" s="74"/>
      <c r="AJ21" s="75"/>
      <c r="AK21" s="74"/>
      <c r="AL21" s="75"/>
      <c r="AM21" s="74"/>
      <c r="AN21" s="75"/>
      <c r="AO21" s="74"/>
      <c r="AP21" s="75"/>
      <c r="AQ21" s="74"/>
      <c r="AR21" s="75"/>
      <c r="AS21" s="74"/>
      <c r="AT21" s="75"/>
      <c r="AU21" s="74"/>
      <c r="AV21" s="75"/>
      <c r="AW21" s="74"/>
      <c r="AX21" s="75"/>
      <c r="AY21" s="90"/>
      <c r="AZ21" s="91"/>
      <c r="BA21" s="91"/>
      <c r="BB21" s="92"/>
    </row>
    <row r="22" spans="1:54" ht="15.75" thickBot="1" x14ac:dyDescent="0.3">
      <c r="A22" s="4"/>
      <c r="B22" s="29"/>
      <c r="C22" s="76"/>
      <c r="D22" s="77"/>
      <c r="E22" s="76"/>
      <c r="F22" s="77"/>
      <c r="G22" s="76"/>
      <c r="H22" s="77"/>
      <c r="I22" s="93"/>
      <c r="J22" s="94"/>
      <c r="K22" s="94"/>
      <c r="L22" s="95"/>
      <c r="M22" s="93"/>
      <c r="N22" s="94"/>
      <c r="O22" s="94"/>
      <c r="P22" s="95"/>
      <c r="Q22" s="93"/>
      <c r="R22" s="94"/>
      <c r="S22" s="94"/>
      <c r="T22" s="95"/>
      <c r="U22" s="93"/>
      <c r="V22" s="94"/>
      <c r="W22" s="94"/>
      <c r="X22" s="95"/>
      <c r="Y22" s="76"/>
      <c r="Z22" s="77"/>
      <c r="AA22" s="93"/>
      <c r="AB22" s="94"/>
      <c r="AC22" s="94"/>
      <c r="AD22" s="95"/>
      <c r="AE22" s="76"/>
      <c r="AF22" s="77"/>
      <c r="AG22" s="76"/>
      <c r="AH22" s="77"/>
      <c r="AI22" s="76"/>
      <c r="AJ22" s="77"/>
      <c r="AK22" s="76"/>
      <c r="AL22" s="77"/>
      <c r="AM22" s="76"/>
      <c r="AN22" s="77"/>
      <c r="AO22" s="76"/>
      <c r="AP22" s="77"/>
      <c r="AQ22" s="76"/>
      <c r="AR22" s="77"/>
      <c r="AS22" s="76"/>
      <c r="AT22" s="77"/>
      <c r="AU22" s="76"/>
      <c r="AV22" s="77"/>
      <c r="AW22" s="76"/>
      <c r="AX22" s="77"/>
      <c r="AY22" s="93"/>
      <c r="AZ22" s="94"/>
      <c r="BA22" s="94"/>
      <c r="BB22" s="95"/>
    </row>
    <row r="23" spans="1:54" x14ac:dyDescent="0.25">
      <c r="A23" s="3"/>
      <c r="B23" s="30" t="s">
        <v>20</v>
      </c>
      <c r="C23" s="1" t="s">
        <v>21</v>
      </c>
      <c r="D23" s="2" t="s">
        <v>22</v>
      </c>
      <c r="E23" s="1" t="s">
        <v>21</v>
      </c>
      <c r="F23" s="2" t="s">
        <v>22</v>
      </c>
      <c r="G23" s="1" t="s">
        <v>21</v>
      </c>
      <c r="H23" s="2" t="s">
        <v>22</v>
      </c>
      <c r="I23" s="1" t="s">
        <v>21</v>
      </c>
      <c r="J23" s="22" t="s">
        <v>21</v>
      </c>
      <c r="K23" s="57"/>
      <c r="L23" s="2" t="s">
        <v>22</v>
      </c>
      <c r="M23" s="1" t="s">
        <v>21</v>
      </c>
      <c r="N23" s="22" t="s">
        <v>21</v>
      </c>
      <c r="O23" s="57"/>
      <c r="P23" s="2" t="s">
        <v>22</v>
      </c>
      <c r="Q23" s="1" t="s">
        <v>21</v>
      </c>
      <c r="R23" s="22" t="s">
        <v>21</v>
      </c>
      <c r="S23" s="57"/>
      <c r="T23" s="2" t="s">
        <v>22</v>
      </c>
      <c r="U23" s="1" t="s">
        <v>21</v>
      </c>
      <c r="V23" s="22" t="s">
        <v>21</v>
      </c>
      <c r="W23" s="57"/>
      <c r="X23" s="2" t="s">
        <v>22</v>
      </c>
      <c r="Y23" s="1" t="s">
        <v>21</v>
      </c>
      <c r="Z23" s="2" t="s">
        <v>22</v>
      </c>
      <c r="AA23" s="1" t="s">
        <v>21</v>
      </c>
      <c r="AB23" s="22" t="s">
        <v>21</v>
      </c>
      <c r="AC23" s="57"/>
      <c r="AD23" s="2" t="s">
        <v>22</v>
      </c>
      <c r="AE23" s="1" t="s">
        <v>21</v>
      </c>
      <c r="AF23" s="2" t="s">
        <v>22</v>
      </c>
      <c r="AG23" s="1" t="s">
        <v>21</v>
      </c>
      <c r="AH23" s="2" t="s">
        <v>22</v>
      </c>
      <c r="AI23" s="1" t="s">
        <v>21</v>
      </c>
      <c r="AJ23" s="2" t="s">
        <v>22</v>
      </c>
      <c r="AK23" s="1" t="s">
        <v>21</v>
      </c>
      <c r="AL23" s="2" t="s">
        <v>22</v>
      </c>
      <c r="AM23" s="1" t="s">
        <v>21</v>
      </c>
      <c r="AN23" s="2" t="s">
        <v>22</v>
      </c>
      <c r="AO23" s="1" t="s">
        <v>21</v>
      </c>
      <c r="AP23" s="2" t="s">
        <v>22</v>
      </c>
      <c r="AQ23" s="1" t="s">
        <v>21</v>
      </c>
      <c r="AR23" s="2" t="s">
        <v>22</v>
      </c>
      <c r="AS23" s="1" t="s">
        <v>21</v>
      </c>
      <c r="AT23" s="2" t="s">
        <v>22</v>
      </c>
      <c r="AU23" s="1" t="s">
        <v>21</v>
      </c>
      <c r="AV23" s="2" t="s">
        <v>22</v>
      </c>
      <c r="AW23" s="1" t="s">
        <v>21</v>
      </c>
      <c r="AX23" s="2" t="s">
        <v>22</v>
      </c>
      <c r="AY23" s="1" t="s">
        <v>21</v>
      </c>
      <c r="AZ23" s="22" t="s">
        <v>21</v>
      </c>
      <c r="BA23" s="57"/>
      <c r="BB23" s="2" t="s">
        <v>22</v>
      </c>
    </row>
    <row r="24" spans="1:54" x14ac:dyDescent="0.25">
      <c r="A24" s="5">
        <v>1</v>
      </c>
      <c r="B24" s="5" t="s">
        <v>23</v>
      </c>
      <c r="C24" s="6" t="s">
        <v>26</v>
      </c>
      <c r="D24" s="7" t="s">
        <v>16</v>
      </c>
      <c r="E24" s="6" t="s">
        <v>26</v>
      </c>
      <c r="F24" s="7" t="s">
        <v>16</v>
      </c>
      <c r="G24" s="6" t="s">
        <v>26</v>
      </c>
      <c r="H24" s="7" t="s">
        <v>16</v>
      </c>
      <c r="I24" s="6" t="s">
        <v>26</v>
      </c>
      <c r="J24" s="9" t="s">
        <v>26</v>
      </c>
      <c r="K24" s="8"/>
      <c r="L24" s="7" t="s">
        <v>16</v>
      </c>
      <c r="M24" s="6" t="s">
        <v>26</v>
      </c>
      <c r="N24" s="9" t="s">
        <v>26</v>
      </c>
      <c r="O24" s="8"/>
      <c r="P24" s="7" t="s">
        <v>16</v>
      </c>
      <c r="Q24" s="6" t="s">
        <v>26</v>
      </c>
      <c r="R24" s="9" t="s">
        <v>26</v>
      </c>
      <c r="S24" s="8"/>
      <c r="T24" s="7" t="s">
        <v>16</v>
      </c>
      <c r="U24" s="6" t="s">
        <v>26</v>
      </c>
      <c r="V24" s="9" t="s">
        <v>26</v>
      </c>
      <c r="W24" s="8"/>
      <c r="X24" s="7" t="s">
        <v>16</v>
      </c>
      <c r="Y24" s="6" t="s">
        <v>26</v>
      </c>
      <c r="Z24" s="7" t="s">
        <v>16</v>
      </c>
      <c r="AA24" s="6" t="s">
        <v>26</v>
      </c>
      <c r="AB24" s="9" t="s">
        <v>26</v>
      </c>
      <c r="AC24" s="8"/>
      <c r="AD24" s="7" t="s">
        <v>16</v>
      </c>
      <c r="AE24" s="6" t="s">
        <v>26</v>
      </c>
      <c r="AF24" s="7" t="s">
        <v>16</v>
      </c>
      <c r="AG24" s="6" t="s">
        <v>26</v>
      </c>
      <c r="AH24" s="7" t="s">
        <v>16</v>
      </c>
      <c r="AI24" s="6" t="s">
        <v>26</v>
      </c>
      <c r="AJ24" s="7" t="s">
        <v>16</v>
      </c>
      <c r="AK24" s="6" t="s">
        <v>26</v>
      </c>
      <c r="AL24" s="7" t="s">
        <v>16</v>
      </c>
      <c r="AM24" s="6" t="s">
        <v>26</v>
      </c>
      <c r="AN24" s="7" t="s">
        <v>16</v>
      </c>
      <c r="AO24" s="6" t="s">
        <v>26</v>
      </c>
      <c r="AP24" s="7" t="s">
        <v>16</v>
      </c>
      <c r="AQ24" s="6" t="s">
        <v>26</v>
      </c>
      <c r="AR24" s="7" t="s">
        <v>16</v>
      </c>
      <c r="AS24" s="6" t="s">
        <v>26</v>
      </c>
      <c r="AT24" s="7" t="s">
        <v>16</v>
      </c>
      <c r="AU24" s="6" t="s">
        <v>26</v>
      </c>
      <c r="AV24" s="7" t="s">
        <v>16</v>
      </c>
      <c r="AW24" s="6" t="s">
        <v>26</v>
      </c>
      <c r="AX24" s="7" t="s">
        <v>16</v>
      </c>
      <c r="AY24" s="6" t="s">
        <v>26</v>
      </c>
      <c r="AZ24" s="9" t="s">
        <v>26</v>
      </c>
      <c r="BA24" s="8"/>
      <c r="BB24" s="7" t="s">
        <v>16</v>
      </c>
    </row>
    <row r="25" spans="1:54" x14ac:dyDescent="0.25">
      <c r="A25" s="31"/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</row>
    <row r="26" spans="1:54" x14ac:dyDescent="0.25">
      <c r="A26" s="8"/>
      <c r="B26" s="68" t="s">
        <v>89</v>
      </c>
      <c r="C26" s="10"/>
      <c r="D26" s="10"/>
      <c r="E26" s="10"/>
      <c r="F26" s="12" t="s">
        <v>24</v>
      </c>
      <c r="G26" s="10" t="s">
        <v>24</v>
      </c>
      <c r="H26" s="10" t="s">
        <v>24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</row>
    <row r="27" spans="1:54" ht="27.75" customHeight="1" x14ac:dyDescent="0.25">
      <c r="A27" s="32"/>
      <c r="B27" s="69" t="s">
        <v>90</v>
      </c>
      <c r="C27" s="11"/>
      <c r="D27" s="11"/>
      <c r="E27" s="11"/>
      <c r="F27" s="11" t="s">
        <v>24</v>
      </c>
      <c r="G27" s="11" t="s">
        <v>24</v>
      </c>
      <c r="H27" s="11" t="s">
        <v>24</v>
      </c>
      <c r="I27" s="58" t="s">
        <v>24</v>
      </c>
      <c r="J27" s="58"/>
      <c r="K27" s="58"/>
      <c r="L27" s="58"/>
      <c r="M27" s="58" t="s">
        <v>24</v>
      </c>
      <c r="N27" s="58"/>
      <c r="O27" s="58"/>
      <c r="P27" s="58"/>
      <c r="Q27" s="58" t="s">
        <v>24</v>
      </c>
      <c r="R27" s="58"/>
      <c r="S27" s="58"/>
      <c r="T27" s="58"/>
      <c r="U27" s="58" t="s">
        <v>24</v>
      </c>
      <c r="V27" s="58"/>
      <c r="W27" s="58"/>
      <c r="X27" s="58"/>
      <c r="Y27" s="11"/>
      <c r="Z27" s="11"/>
      <c r="AA27" s="58" t="s">
        <v>24</v>
      </c>
      <c r="AB27" s="58"/>
      <c r="AC27" s="58"/>
      <c r="AD27" s="58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58" t="s">
        <v>24</v>
      </c>
      <c r="AZ27" s="58"/>
      <c r="BA27" s="58"/>
      <c r="BB27" s="58"/>
    </row>
    <row r="28" spans="1:54" x14ac:dyDescent="0.25">
      <c r="A28" s="32"/>
      <c r="B28" s="33"/>
      <c r="C28" s="11"/>
      <c r="D28" s="11"/>
      <c r="E28" s="11"/>
      <c r="F28" s="11"/>
      <c r="G28" s="11"/>
      <c r="H28" s="11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11"/>
      <c r="Z28" s="11"/>
      <c r="AA28" s="58"/>
      <c r="AB28" s="58"/>
      <c r="AC28" s="58"/>
      <c r="AD28" s="58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58"/>
      <c r="AZ28" s="58"/>
      <c r="BA28" s="58"/>
      <c r="BB28" s="58"/>
    </row>
  </sheetData>
  <mergeCells count="446">
    <mergeCell ref="A1:B3"/>
    <mergeCell ref="C1:D1"/>
    <mergeCell ref="E1:F1"/>
    <mergeCell ref="G1:H1"/>
    <mergeCell ref="I1:L1"/>
    <mergeCell ref="M1:P1"/>
    <mergeCell ref="AU1:AV1"/>
    <mergeCell ref="AW1:AX1"/>
    <mergeCell ref="AY1:BB1"/>
    <mergeCell ref="C2:D3"/>
    <mergeCell ref="E2:F3"/>
    <mergeCell ref="G2:H3"/>
    <mergeCell ref="I2:L2"/>
    <mergeCell ref="M2:P2"/>
    <mergeCell ref="Q2:T2"/>
    <mergeCell ref="U2:X2"/>
    <mergeCell ref="AI1:AJ1"/>
    <mergeCell ref="AK1:AL1"/>
    <mergeCell ref="AM1:AN1"/>
    <mergeCell ref="AO1:AP1"/>
    <mergeCell ref="AQ1:AR1"/>
    <mergeCell ref="AS1:AT1"/>
    <mergeCell ref="Q1:T1"/>
    <mergeCell ref="U1:X1"/>
    <mergeCell ref="I3:J3"/>
    <mergeCell ref="K3:L3"/>
    <mergeCell ref="M3:N3"/>
    <mergeCell ref="O3:P3"/>
    <mergeCell ref="Q3:R3"/>
    <mergeCell ref="S3:T3"/>
    <mergeCell ref="U3:V3"/>
    <mergeCell ref="W3:X3"/>
    <mergeCell ref="AA3:AB3"/>
    <mergeCell ref="Y2:Z3"/>
    <mergeCell ref="AA2:AD2"/>
    <mergeCell ref="AC3:AD3"/>
    <mergeCell ref="Y1:Z1"/>
    <mergeCell ref="AA1:AD1"/>
    <mergeCell ref="AY3:AZ3"/>
    <mergeCell ref="AS4:AT4"/>
    <mergeCell ref="AU4:AV4"/>
    <mergeCell ref="AW4:AX4"/>
    <mergeCell ref="AY4:AZ4"/>
    <mergeCell ref="AE1:AF1"/>
    <mergeCell ref="AG1:AH1"/>
    <mergeCell ref="AY2:BB2"/>
    <mergeCell ref="AM2:AN3"/>
    <mergeCell ref="AO2:AP3"/>
    <mergeCell ref="AQ2:AR3"/>
    <mergeCell ref="AS2:AT3"/>
    <mergeCell ref="AU2:AV3"/>
    <mergeCell ref="AW2:AX3"/>
    <mergeCell ref="AE2:AF3"/>
    <mergeCell ref="AG2:AH3"/>
    <mergeCell ref="BA3:BB3"/>
    <mergeCell ref="BA4:BB4"/>
    <mergeCell ref="AI2:AJ3"/>
    <mergeCell ref="AK2:AL3"/>
    <mergeCell ref="C4:D4"/>
    <mergeCell ref="E4:F4"/>
    <mergeCell ref="G4:H4"/>
    <mergeCell ref="I4:J4"/>
    <mergeCell ref="K4:L4"/>
    <mergeCell ref="M4:N4"/>
    <mergeCell ref="O4:P4"/>
    <mergeCell ref="Q4:R4"/>
    <mergeCell ref="AQ4:AR4"/>
    <mergeCell ref="S4:T4"/>
    <mergeCell ref="U4:V4"/>
    <mergeCell ref="W4:X4"/>
    <mergeCell ref="Y4:Z4"/>
    <mergeCell ref="AA4:AB4"/>
    <mergeCell ref="AC4:AD4"/>
    <mergeCell ref="AE4:AF4"/>
    <mergeCell ref="AG4:AH4"/>
    <mergeCell ref="AI4:AJ4"/>
    <mergeCell ref="AK4:AL4"/>
    <mergeCell ref="AM4:AN4"/>
    <mergeCell ref="AO4:AP4"/>
    <mergeCell ref="AA5:AD5"/>
    <mergeCell ref="AE5:AF5"/>
    <mergeCell ref="AG5:AH5"/>
    <mergeCell ref="AI5:AJ5"/>
    <mergeCell ref="C5:D5"/>
    <mergeCell ref="E5:F5"/>
    <mergeCell ref="G5:H5"/>
    <mergeCell ref="I5:L5"/>
    <mergeCell ref="M5:P5"/>
    <mergeCell ref="Q5:T5"/>
    <mergeCell ref="S6:T6"/>
    <mergeCell ref="U6:V6"/>
    <mergeCell ref="W6:X6"/>
    <mergeCell ref="Y6:Z6"/>
    <mergeCell ref="AA6:AB6"/>
    <mergeCell ref="AC6:AD6"/>
    <mergeCell ref="AW5:AX5"/>
    <mergeCell ref="AY5:BB5"/>
    <mergeCell ref="C6:D6"/>
    <mergeCell ref="E6:F6"/>
    <mergeCell ref="G6:H6"/>
    <mergeCell ref="I6:J6"/>
    <mergeCell ref="K6:L6"/>
    <mergeCell ref="M6:N6"/>
    <mergeCell ref="O6:P6"/>
    <mergeCell ref="Q6:R6"/>
    <mergeCell ref="AK5:AL5"/>
    <mergeCell ref="AM5:AN5"/>
    <mergeCell ref="AO5:AP5"/>
    <mergeCell ref="AQ5:AR5"/>
    <mergeCell ref="AS5:AT5"/>
    <mergeCell ref="AU5:AV5"/>
    <mergeCell ref="U5:X5"/>
    <mergeCell ref="Y5:Z5"/>
    <mergeCell ref="AQ6:AR6"/>
    <mergeCell ref="AS6:AT6"/>
    <mergeCell ref="AU6:AV6"/>
    <mergeCell ref="AW6:AX6"/>
    <mergeCell ref="AY6:AZ6"/>
    <mergeCell ref="BA6:BB6"/>
    <mergeCell ref="AE6:AF6"/>
    <mergeCell ref="AG6:AH6"/>
    <mergeCell ref="AI6:AJ6"/>
    <mergeCell ref="AK6:AL6"/>
    <mergeCell ref="AM6:AN6"/>
    <mergeCell ref="AO6:AP6"/>
    <mergeCell ref="S7:T7"/>
    <mergeCell ref="U7:V7"/>
    <mergeCell ref="W7:X7"/>
    <mergeCell ref="Y7:Z7"/>
    <mergeCell ref="C7:D7"/>
    <mergeCell ref="E7:F7"/>
    <mergeCell ref="G7:H7"/>
    <mergeCell ref="I7:J7"/>
    <mergeCell ref="K7:L7"/>
    <mergeCell ref="M7:N7"/>
    <mergeCell ref="AY7:AZ7"/>
    <mergeCell ref="BA7:BB7"/>
    <mergeCell ref="C8:D8"/>
    <mergeCell ref="E8:F8"/>
    <mergeCell ref="G8:H8"/>
    <mergeCell ref="I8:J8"/>
    <mergeCell ref="K8:L8"/>
    <mergeCell ref="M8:N8"/>
    <mergeCell ref="O8:P8"/>
    <mergeCell ref="Q8:R8"/>
    <mergeCell ref="AM7:AN7"/>
    <mergeCell ref="AO7:AP7"/>
    <mergeCell ref="AQ7:AR7"/>
    <mergeCell ref="AS7:AT7"/>
    <mergeCell ref="AU7:AV7"/>
    <mergeCell ref="AW7:AX7"/>
    <mergeCell ref="AA7:AB7"/>
    <mergeCell ref="AC7:AD7"/>
    <mergeCell ref="AE7:AF7"/>
    <mergeCell ref="AG7:AH7"/>
    <mergeCell ref="AI7:AJ7"/>
    <mergeCell ref="AK7:AL7"/>
    <mergeCell ref="O7:P7"/>
    <mergeCell ref="Q7:R7"/>
    <mergeCell ref="AW8:AX8"/>
    <mergeCell ref="AY8:AZ8"/>
    <mergeCell ref="BA8:BB8"/>
    <mergeCell ref="AE8:AF8"/>
    <mergeCell ref="AG8:AH8"/>
    <mergeCell ref="AI8:AJ8"/>
    <mergeCell ref="AK8:AL8"/>
    <mergeCell ref="AM8:AN8"/>
    <mergeCell ref="AO8:AP8"/>
    <mergeCell ref="E9:F9"/>
    <mergeCell ref="G9:H9"/>
    <mergeCell ref="I9:J9"/>
    <mergeCell ref="K9:L9"/>
    <mergeCell ref="M9:N9"/>
    <mergeCell ref="AQ8:AR8"/>
    <mergeCell ref="AS8:AT8"/>
    <mergeCell ref="AU8:AV8"/>
    <mergeCell ref="S8:T8"/>
    <mergeCell ref="U8:V8"/>
    <mergeCell ref="W8:X8"/>
    <mergeCell ref="Y8:Z8"/>
    <mergeCell ref="AA8:AB8"/>
    <mergeCell ref="AC8:AD8"/>
    <mergeCell ref="AE9:AF9"/>
    <mergeCell ref="AG9:AH9"/>
    <mergeCell ref="AI9:AJ9"/>
    <mergeCell ref="AK9:AL9"/>
    <mergeCell ref="O9:P9"/>
    <mergeCell ref="Q9:R9"/>
    <mergeCell ref="S9:T9"/>
    <mergeCell ref="U9:V9"/>
    <mergeCell ref="W9:X9"/>
    <mergeCell ref="AY9:AZ9"/>
    <mergeCell ref="BA9:BB9"/>
    <mergeCell ref="AO9:AP9"/>
    <mergeCell ref="AQ9:AR9"/>
    <mergeCell ref="AS9:AT9"/>
    <mergeCell ref="AU9:AV9"/>
    <mergeCell ref="AW9:AX9"/>
    <mergeCell ref="AQ10:AR10"/>
    <mergeCell ref="AS10:AT10"/>
    <mergeCell ref="AU10:AV10"/>
    <mergeCell ref="AW10:AX10"/>
    <mergeCell ref="AY10:AZ10"/>
    <mergeCell ref="BA10:BB10"/>
    <mergeCell ref="AO10:AP10"/>
    <mergeCell ref="C10:D10"/>
    <mergeCell ref="E10:F10"/>
    <mergeCell ref="G10:H10"/>
    <mergeCell ref="I10:J10"/>
    <mergeCell ref="K10:L10"/>
    <mergeCell ref="M10:N10"/>
    <mergeCell ref="O10:P10"/>
    <mergeCell ref="Q10:R10"/>
    <mergeCell ref="AM9:AN9"/>
    <mergeCell ref="AA9:AB9"/>
    <mergeCell ref="AC9:AD9"/>
    <mergeCell ref="AE10:AF10"/>
    <mergeCell ref="AG10:AH10"/>
    <mergeCell ref="AI10:AJ10"/>
    <mergeCell ref="AK10:AL10"/>
    <mergeCell ref="AM10:AN10"/>
    <mergeCell ref="Y9:Z9"/>
    <mergeCell ref="S10:T10"/>
    <mergeCell ref="U10:V10"/>
    <mergeCell ref="W10:X10"/>
    <mergeCell ref="Y10:Z10"/>
    <mergeCell ref="AA10:AB10"/>
    <mergeCell ref="AC10:AD10"/>
    <mergeCell ref="C9:D9"/>
    <mergeCell ref="S11:T11"/>
    <mergeCell ref="U11:V11"/>
    <mergeCell ref="W11:X11"/>
    <mergeCell ref="Y11:Z11"/>
    <mergeCell ref="C11:D11"/>
    <mergeCell ref="E11:F11"/>
    <mergeCell ref="G11:H11"/>
    <mergeCell ref="I11:J11"/>
    <mergeCell ref="K11:L11"/>
    <mergeCell ref="M11:N11"/>
    <mergeCell ref="AY11:AZ11"/>
    <mergeCell ref="BA11:BB11"/>
    <mergeCell ref="C12:D12"/>
    <mergeCell ref="E12:F12"/>
    <mergeCell ref="G12:H12"/>
    <mergeCell ref="I12:J12"/>
    <mergeCell ref="K12:L12"/>
    <mergeCell ref="M12:N12"/>
    <mergeCell ref="O12:P12"/>
    <mergeCell ref="Q12:R12"/>
    <mergeCell ref="AM11:AN11"/>
    <mergeCell ref="AO11:AP11"/>
    <mergeCell ref="AQ11:AR11"/>
    <mergeCell ref="AS11:AT11"/>
    <mergeCell ref="AU11:AV11"/>
    <mergeCell ref="AW11:AX11"/>
    <mergeCell ref="AA11:AB11"/>
    <mergeCell ref="AC11:AD11"/>
    <mergeCell ref="AE11:AF11"/>
    <mergeCell ref="AG11:AH11"/>
    <mergeCell ref="AI11:AJ11"/>
    <mergeCell ref="AK11:AL11"/>
    <mergeCell ref="O11:P11"/>
    <mergeCell ref="Q11:R11"/>
    <mergeCell ref="AW12:AX12"/>
    <mergeCell ref="AY12:AZ12"/>
    <mergeCell ref="BA12:BB12"/>
    <mergeCell ref="AE12:AF12"/>
    <mergeCell ref="AG12:AH12"/>
    <mergeCell ref="AI12:AJ12"/>
    <mergeCell ref="AK12:AL12"/>
    <mergeCell ref="AM12:AN12"/>
    <mergeCell ref="AO12:AP12"/>
    <mergeCell ref="E13:F13"/>
    <mergeCell ref="G13:H13"/>
    <mergeCell ref="I13:J13"/>
    <mergeCell ref="K13:L13"/>
    <mergeCell ref="M13:N13"/>
    <mergeCell ref="AQ12:AR12"/>
    <mergeCell ref="AS12:AT12"/>
    <mergeCell ref="AU12:AV12"/>
    <mergeCell ref="S12:T12"/>
    <mergeCell ref="U12:V12"/>
    <mergeCell ref="W12:X12"/>
    <mergeCell ref="Y12:Z12"/>
    <mergeCell ref="AA12:AB12"/>
    <mergeCell ref="AC12:AD12"/>
    <mergeCell ref="AE13:AF13"/>
    <mergeCell ref="AG13:AH13"/>
    <mergeCell ref="AI13:AJ13"/>
    <mergeCell ref="AK13:AL13"/>
    <mergeCell ref="O13:P13"/>
    <mergeCell ref="Q13:R13"/>
    <mergeCell ref="S13:T13"/>
    <mergeCell ref="U13:V13"/>
    <mergeCell ref="W13:X13"/>
    <mergeCell ref="AY13:AZ13"/>
    <mergeCell ref="BA13:BB13"/>
    <mergeCell ref="AO13:AP13"/>
    <mergeCell ref="AQ13:AR13"/>
    <mergeCell ref="AS13:AT13"/>
    <mergeCell ref="AU13:AV13"/>
    <mergeCell ref="AW13:AX13"/>
    <mergeCell ref="AQ14:AR14"/>
    <mergeCell ref="AS14:AT14"/>
    <mergeCell ref="AU14:AV14"/>
    <mergeCell ref="AW14:AX14"/>
    <mergeCell ref="AY14:AZ14"/>
    <mergeCell ref="BA14:BB14"/>
    <mergeCell ref="AO14:AP14"/>
    <mergeCell ref="C14:D14"/>
    <mergeCell ref="E14:F14"/>
    <mergeCell ref="G14:H14"/>
    <mergeCell ref="I14:J14"/>
    <mergeCell ref="K14:L14"/>
    <mergeCell ref="M14:N14"/>
    <mergeCell ref="O14:P14"/>
    <mergeCell ref="Q14:R14"/>
    <mergeCell ref="AM13:AN13"/>
    <mergeCell ref="AA13:AB13"/>
    <mergeCell ref="AC13:AD13"/>
    <mergeCell ref="AE14:AF14"/>
    <mergeCell ref="AG14:AH14"/>
    <mergeCell ref="AI14:AJ14"/>
    <mergeCell ref="AK14:AL14"/>
    <mergeCell ref="AM14:AN14"/>
    <mergeCell ref="Y13:Z13"/>
    <mergeCell ref="S14:T14"/>
    <mergeCell ref="U14:V14"/>
    <mergeCell ref="W14:X14"/>
    <mergeCell ref="Y14:Z14"/>
    <mergeCell ref="AA14:AB14"/>
    <mergeCell ref="AC14:AD14"/>
    <mergeCell ref="C13:D13"/>
    <mergeCell ref="S15:T15"/>
    <mergeCell ref="U15:V15"/>
    <mergeCell ref="W15:X15"/>
    <mergeCell ref="Y15:Z15"/>
    <mergeCell ref="C15:D15"/>
    <mergeCell ref="E15:F15"/>
    <mergeCell ref="G15:H15"/>
    <mergeCell ref="I15:J15"/>
    <mergeCell ref="K15:L15"/>
    <mergeCell ref="M15:N15"/>
    <mergeCell ref="AY15:AZ15"/>
    <mergeCell ref="BA15:BB15"/>
    <mergeCell ref="C16:D16"/>
    <mergeCell ref="E16:F16"/>
    <mergeCell ref="G16:H16"/>
    <mergeCell ref="I16:L16"/>
    <mergeCell ref="M16:P16"/>
    <mergeCell ref="Q16:T16"/>
    <mergeCell ref="U16:X16"/>
    <mergeCell ref="Y16:Z16"/>
    <mergeCell ref="AM15:AN15"/>
    <mergeCell ref="AO15:AP15"/>
    <mergeCell ref="AQ15:AR15"/>
    <mergeCell ref="AS15:AT15"/>
    <mergeCell ref="AU15:AV15"/>
    <mergeCell ref="AW15:AX15"/>
    <mergeCell ref="AA15:AB15"/>
    <mergeCell ref="AC15:AD15"/>
    <mergeCell ref="AE15:AF15"/>
    <mergeCell ref="AG15:AH15"/>
    <mergeCell ref="AI15:AJ15"/>
    <mergeCell ref="AK15:AL15"/>
    <mergeCell ref="O15:P15"/>
    <mergeCell ref="Q15:R15"/>
    <mergeCell ref="AZ17:BB17"/>
    <mergeCell ref="AO16:AP16"/>
    <mergeCell ref="AQ16:AR16"/>
    <mergeCell ref="AS16:AT16"/>
    <mergeCell ref="AU16:AV16"/>
    <mergeCell ref="AW16:AX16"/>
    <mergeCell ref="AY16:BB16"/>
    <mergeCell ref="AA16:AD16"/>
    <mergeCell ref="AE16:AF16"/>
    <mergeCell ref="AG16:AH16"/>
    <mergeCell ref="AI16:AJ16"/>
    <mergeCell ref="AK16:AL16"/>
    <mergeCell ref="AM16:AN16"/>
    <mergeCell ref="G20:H20"/>
    <mergeCell ref="I20:L20"/>
    <mergeCell ref="M20:P20"/>
    <mergeCell ref="Q20:T20"/>
    <mergeCell ref="J17:L17"/>
    <mergeCell ref="N17:P17"/>
    <mergeCell ref="R17:T17"/>
    <mergeCell ref="V17:X17"/>
    <mergeCell ref="AB17:AD17"/>
    <mergeCell ref="AW20:AX20"/>
    <mergeCell ref="AY20:BB20"/>
    <mergeCell ref="A21:B21"/>
    <mergeCell ref="C21:D21"/>
    <mergeCell ref="E21:F21"/>
    <mergeCell ref="G21:H21"/>
    <mergeCell ref="I21:L21"/>
    <mergeCell ref="M21:P21"/>
    <mergeCell ref="Q21:T21"/>
    <mergeCell ref="U21:X21"/>
    <mergeCell ref="AK20:AL20"/>
    <mergeCell ref="AM20:AN20"/>
    <mergeCell ref="AO20:AP20"/>
    <mergeCell ref="AQ20:AR20"/>
    <mergeCell ref="AS20:AT20"/>
    <mergeCell ref="AU20:AV20"/>
    <mergeCell ref="U20:X20"/>
    <mergeCell ref="Y20:Z20"/>
    <mergeCell ref="AA20:AD20"/>
    <mergeCell ref="AE20:AF20"/>
    <mergeCell ref="AG20:AH20"/>
    <mergeCell ref="AI20:AJ20"/>
    <mergeCell ref="C20:D20"/>
    <mergeCell ref="E20:F20"/>
    <mergeCell ref="AY21:BB21"/>
    <mergeCell ref="C22:D22"/>
    <mergeCell ref="E22:F22"/>
    <mergeCell ref="G22:H22"/>
    <mergeCell ref="I22:L22"/>
    <mergeCell ref="M22:P22"/>
    <mergeCell ref="Q22:T22"/>
    <mergeCell ref="U22:X22"/>
    <mergeCell ref="Y22:Z22"/>
    <mergeCell ref="AA22:AD22"/>
    <mergeCell ref="AM21:AN21"/>
    <mergeCell ref="AO21:AP21"/>
    <mergeCell ref="AQ21:AR21"/>
    <mergeCell ref="AS21:AT21"/>
    <mergeCell ref="AU21:AV21"/>
    <mergeCell ref="AW21:AX21"/>
    <mergeCell ref="Y21:Z21"/>
    <mergeCell ref="AA21:AD21"/>
    <mergeCell ref="AE21:AF21"/>
    <mergeCell ref="AG21:AH21"/>
    <mergeCell ref="AI21:AJ21"/>
    <mergeCell ref="AK21:AL21"/>
    <mergeCell ref="AQ22:AR22"/>
    <mergeCell ref="AS22:AT22"/>
    <mergeCell ref="AU22:AV22"/>
    <mergeCell ref="AW22:AX22"/>
    <mergeCell ref="AY22:BB22"/>
    <mergeCell ref="AE22:AF22"/>
    <mergeCell ref="AG22:AH22"/>
    <mergeCell ref="AI22:AJ22"/>
    <mergeCell ref="AK22:AL22"/>
    <mergeCell ref="AM22:AN22"/>
    <mergeCell ref="AO22:AP22"/>
  </mergeCells>
  <conditionalFormatting sqref="D18:D19">
    <cfRule type="beginsWith" dxfId="39" priority="51" operator="beginsWith" text="N">
      <formula>LEFT(D18,LEN("N"))="N"</formula>
    </cfRule>
    <cfRule type="notContainsText" dxfId="38" priority="52" operator="notContains" text="N">
      <formula>ISERROR(SEARCH("N",D18))</formula>
    </cfRule>
  </conditionalFormatting>
  <conditionalFormatting sqref="F18:F19">
    <cfRule type="beginsWith" dxfId="37" priority="49" operator="beginsWith" text="N">
      <formula>LEFT(F18,LEN("N"))="N"</formula>
    </cfRule>
    <cfRule type="notContainsText" dxfId="36" priority="50" operator="notContains" text="N">
      <formula>ISERROR(SEARCH("N",F18))</formula>
    </cfRule>
  </conditionalFormatting>
  <conditionalFormatting sqref="H18:H19">
    <cfRule type="beginsWith" dxfId="35" priority="47" operator="beginsWith" text="N">
      <formula>LEFT(H18,LEN("N"))="N"</formula>
    </cfRule>
    <cfRule type="notContainsText" dxfId="34" priority="48" operator="notContains" text="N">
      <formula>ISERROR(SEARCH("N",H18))</formula>
    </cfRule>
  </conditionalFormatting>
  <conditionalFormatting sqref="Z18:Z19">
    <cfRule type="beginsWith" dxfId="33" priority="45" operator="beginsWith" text="N">
      <formula>LEFT(Z18,LEN("N"))="N"</formula>
    </cfRule>
    <cfRule type="notContainsText" dxfId="32" priority="46" operator="notContains" text="N">
      <formula>ISERROR(SEARCH("N",Z18))</formula>
    </cfRule>
  </conditionalFormatting>
  <conditionalFormatting sqref="AF18:AF19">
    <cfRule type="beginsWith" dxfId="31" priority="43" operator="beginsWith" text="N">
      <formula>LEFT(AF18,LEN("N"))="N"</formula>
    </cfRule>
    <cfRule type="notContainsText" dxfId="30" priority="44" operator="notContains" text="N">
      <formula>ISERROR(SEARCH("N",AF18))</formula>
    </cfRule>
  </conditionalFormatting>
  <conditionalFormatting sqref="AH18:AH19">
    <cfRule type="beginsWith" dxfId="29" priority="41" operator="beginsWith" text="N">
      <formula>LEFT(AH18,LEN("N"))="N"</formula>
    </cfRule>
    <cfRule type="notContainsText" dxfId="28" priority="42" operator="notContains" text="N">
      <formula>ISERROR(SEARCH("N",AH18))</formula>
    </cfRule>
  </conditionalFormatting>
  <conditionalFormatting sqref="AJ18:AJ19">
    <cfRule type="beginsWith" dxfId="27" priority="39" operator="beginsWith" text="N">
      <formula>LEFT(AJ18,LEN("N"))="N"</formula>
    </cfRule>
    <cfRule type="notContainsText" dxfId="26" priority="40" operator="notContains" text="N">
      <formula>ISERROR(SEARCH("N",AJ18))</formula>
    </cfRule>
  </conditionalFormatting>
  <conditionalFormatting sqref="AL18:AL19">
    <cfRule type="beginsWith" dxfId="25" priority="37" operator="beginsWith" text="N">
      <formula>LEFT(AL18,LEN("N"))="N"</formula>
    </cfRule>
    <cfRule type="notContainsText" dxfId="24" priority="38" operator="notContains" text="N">
      <formula>ISERROR(SEARCH("N",AL18))</formula>
    </cfRule>
  </conditionalFormatting>
  <conditionalFormatting sqref="AN18:AN19">
    <cfRule type="beginsWith" dxfId="23" priority="35" operator="beginsWith" text="N">
      <formula>LEFT(AN18,LEN("N"))="N"</formula>
    </cfRule>
    <cfRule type="notContainsText" dxfId="22" priority="36" operator="notContains" text="N">
      <formula>ISERROR(SEARCH("N",AN18))</formula>
    </cfRule>
  </conditionalFormatting>
  <conditionalFormatting sqref="AP18:AP19">
    <cfRule type="beginsWith" dxfId="21" priority="33" operator="beginsWith" text="N">
      <formula>LEFT(AP18,LEN("N"))="N"</formula>
    </cfRule>
    <cfRule type="notContainsText" dxfId="20" priority="34" operator="notContains" text="N">
      <formula>ISERROR(SEARCH("N",AP18))</formula>
    </cfRule>
  </conditionalFormatting>
  <conditionalFormatting sqref="AR18:AR19">
    <cfRule type="beginsWith" dxfId="19" priority="31" operator="beginsWith" text="N">
      <formula>LEFT(AR18,LEN("N"))="N"</formula>
    </cfRule>
    <cfRule type="notContainsText" dxfId="18" priority="32" operator="notContains" text="N">
      <formula>ISERROR(SEARCH("N",AR18))</formula>
    </cfRule>
  </conditionalFormatting>
  <conditionalFormatting sqref="AT18:AT19">
    <cfRule type="beginsWith" dxfId="17" priority="29" operator="beginsWith" text="N">
      <formula>LEFT(AT18,LEN("N"))="N"</formula>
    </cfRule>
    <cfRule type="notContainsText" dxfId="16" priority="30" operator="notContains" text="N">
      <formula>ISERROR(SEARCH("N",AT18))</formula>
    </cfRule>
  </conditionalFormatting>
  <conditionalFormatting sqref="AV18:AV19">
    <cfRule type="beginsWith" dxfId="15" priority="27" operator="beginsWith" text="N">
      <formula>LEFT(AV18,LEN("N"))="N"</formula>
    </cfRule>
    <cfRule type="notContainsText" dxfId="14" priority="28" operator="notContains" text="N">
      <formula>ISERROR(SEARCH("N",AV18))</formula>
    </cfRule>
  </conditionalFormatting>
  <conditionalFormatting sqref="AX18:AX19">
    <cfRule type="beginsWith" dxfId="13" priority="25" operator="beginsWith" text="N">
      <formula>LEFT(AX18,LEN("N"))="N"</formula>
    </cfRule>
    <cfRule type="notContainsText" dxfId="12" priority="26" operator="notContains" text="N">
      <formula>ISERROR(SEARCH("N",AX18))</formula>
    </cfRule>
  </conditionalFormatting>
  <conditionalFormatting sqref="L18:L19">
    <cfRule type="beginsWith" dxfId="11" priority="23" operator="beginsWith" text="N">
      <formula>LEFT(L18,LEN("N"))="N"</formula>
    </cfRule>
    <cfRule type="notContainsText" dxfId="10" priority="24" operator="notContains" text="N">
      <formula>ISERROR(SEARCH("N",L18))</formula>
    </cfRule>
  </conditionalFormatting>
  <conditionalFormatting sqref="P18:P19">
    <cfRule type="beginsWith" dxfId="9" priority="19" operator="beginsWith" text="N">
      <formula>LEFT(P18,LEN("N"))="N"</formula>
    </cfRule>
    <cfRule type="notContainsText" dxfId="8" priority="20" operator="notContains" text="N">
      <formula>ISERROR(SEARCH("N",P18))</formula>
    </cfRule>
  </conditionalFormatting>
  <conditionalFormatting sqref="T18:T19">
    <cfRule type="beginsWith" dxfId="7" priority="15" operator="beginsWith" text="N">
      <formula>LEFT(T18,LEN("N"))="N"</formula>
    </cfRule>
    <cfRule type="notContainsText" dxfId="6" priority="16" operator="notContains" text="N">
      <formula>ISERROR(SEARCH("N",T18))</formula>
    </cfRule>
  </conditionalFormatting>
  <conditionalFormatting sqref="X18:X19">
    <cfRule type="beginsWith" dxfId="5" priority="11" operator="beginsWith" text="N">
      <formula>LEFT(X18,LEN("N"))="N"</formula>
    </cfRule>
    <cfRule type="notContainsText" dxfId="4" priority="12" operator="notContains" text="N">
      <formula>ISERROR(SEARCH("N",X18))</formula>
    </cfRule>
  </conditionalFormatting>
  <conditionalFormatting sqref="AD18:AD19">
    <cfRule type="beginsWith" dxfId="3" priority="7" operator="beginsWith" text="N">
      <formula>LEFT(AD18,LEN("N"))="N"</formula>
    </cfRule>
    <cfRule type="notContainsText" dxfId="2" priority="8" operator="notContains" text="N">
      <formula>ISERROR(SEARCH("N",AD18))</formula>
    </cfRule>
  </conditionalFormatting>
  <conditionalFormatting sqref="BB18:BB19">
    <cfRule type="beginsWith" dxfId="1" priority="3" operator="beginsWith" text="N">
      <formula>LEFT(BB18,LEN("N"))="N"</formula>
    </cfRule>
    <cfRule type="notContainsText" dxfId="0" priority="4" operator="notContains" text="N">
      <formula>ISERROR(SEARCH("N",BB18))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FINANCIERA</vt:lpstr>
      <vt:lpstr>CAPACIDAD ORGANIZACIONAL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Carolina Rojas Rojas</dc:creator>
  <cp:lastModifiedBy>Catalina Arias</cp:lastModifiedBy>
  <cp:lastPrinted>2018-09-07T21:56:17Z</cp:lastPrinted>
  <dcterms:created xsi:type="dcterms:W3CDTF">2017-10-26T12:38:29Z</dcterms:created>
  <dcterms:modified xsi:type="dcterms:W3CDTF">2018-10-02T04:20:56Z</dcterms:modified>
</cp:coreProperties>
</file>