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psierra\Documents\SAMC OBRA BELLO\"/>
    </mc:Choice>
  </mc:AlternateContent>
  <bookViews>
    <workbookView xWindow="0" yWindow="0" windowWidth="17970" windowHeight="6120" activeTab="1"/>
  </bookViews>
  <sheets>
    <sheet name="OFERTAS LAB. BIOLOGIA" sheetId="2" r:id="rId1"/>
    <sheet name="EVALUACION TECNICA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5" i="1" l="1"/>
  <c r="G10" i="2" l="1"/>
  <c r="P1" i="1" l="1"/>
  <c r="A6" i="1" l="1"/>
  <c r="A7" i="1" s="1"/>
  <c r="A8" i="1" s="1"/>
  <c r="A9" i="1" s="1"/>
  <c r="A10" i="1" s="1"/>
  <c r="A11" i="1" s="1"/>
  <c r="U11" i="1"/>
  <c r="U10" i="1"/>
  <c r="U9" i="1"/>
  <c r="U8" i="1"/>
  <c r="U7" i="1"/>
  <c r="U6" i="1"/>
  <c r="V11" i="1" l="1"/>
  <c r="Y11" i="1" s="1"/>
  <c r="V6" i="1"/>
  <c r="Y6" i="1" s="1"/>
  <c r="V7" i="1"/>
  <c r="Y7" i="1" s="1"/>
  <c r="V8" i="1"/>
  <c r="Y8" i="1" s="1"/>
  <c r="V9" i="1"/>
  <c r="Y9" i="1" s="1"/>
  <c r="V10" i="1"/>
  <c r="Y10" i="1" s="1"/>
  <c r="U13" i="1"/>
  <c r="U12" i="1"/>
  <c r="V5" i="1"/>
  <c r="Y5" i="1" s="1"/>
  <c r="A5" i="2"/>
  <c r="A6" i="2" s="1"/>
  <c r="A7" i="2" s="1"/>
  <c r="A8" i="2" s="1"/>
  <c r="A9" i="2" s="1"/>
  <c r="A10" i="2" s="1"/>
  <c r="A11" i="2" s="1"/>
  <c r="A12" i="1" l="1"/>
  <c r="A13" i="1" s="1"/>
</calcChain>
</file>

<file path=xl/sharedStrings.xml><?xml version="1.0" encoding="utf-8"?>
<sst xmlns="http://schemas.openxmlformats.org/spreadsheetml/2006/main" count="223" uniqueCount="111">
  <si>
    <t>OFERENTES</t>
  </si>
  <si>
    <t>RUP</t>
  </si>
  <si>
    <t>Cumple</t>
  </si>
  <si>
    <t>No cumple</t>
  </si>
  <si>
    <t>N/A</t>
  </si>
  <si>
    <t>F. 9</t>
  </si>
  <si>
    <t>X</t>
  </si>
  <si>
    <t>F.8</t>
  </si>
  <si>
    <t>F. 15</t>
  </si>
  <si>
    <t>F. 8</t>
  </si>
  <si>
    <t>F.13</t>
  </si>
  <si>
    <t>F. 23</t>
  </si>
  <si>
    <t xml:space="preserve">F.14 </t>
  </si>
  <si>
    <t>ESTANDAR INGENIEROS SAS</t>
  </si>
  <si>
    <t>INTEGRARCONSTRUCCIONES SAS</t>
  </si>
  <si>
    <t>ACUERDO CONSORCIAL</t>
  </si>
  <si>
    <t>RUT</t>
  </si>
  <si>
    <t>ENDEUDAMIENTO (Menor o igual a 70%)</t>
  </si>
  <si>
    <t>LIQUIDEZ (Mayor o igual a 1.0)</t>
  </si>
  <si>
    <t>RAZÓN DE COBERTURA DE INTERESES</t>
  </si>
  <si>
    <t>(Mayor o igual a 1.0 )</t>
  </si>
  <si>
    <t>RENTABILIDAD SOBRE EL PATRIMONIO</t>
  </si>
  <si>
    <t>(Mayor o igual a 0.0)</t>
  </si>
  <si>
    <t>CAPACIDAD RESIDUAL</t>
  </si>
  <si>
    <t>(Igual o superior a 422,395 SMMLV)</t>
  </si>
  <si>
    <t>No</t>
  </si>
  <si>
    <t>F. 33-35</t>
  </si>
  <si>
    <t>F. 16</t>
  </si>
  <si>
    <t>F. 39</t>
  </si>
  <si>
    <t>F. 21</t>
  </si>
  <si>
    <t>F. 09</t>
  </si>
  <si>
    <t xml:space="preserve">F. 9 </t>
  </si>
  <si>
    <t>F.87</t>
  </si>
  <si>
    <t>F.23</t>
  </si>
  <si>
    <t xml:space="preserve">N/A.  </t>
  </si>
  <si>
    <t xml:space="preserve">F.77  </t>
  </si>
  <si>
    <t xml:space="preserve">F.26  </t>
  </si>
  <si>
    <t>F.26</t>
  </si>
  <si>
    <t xml:space="preserve">F.26 </t>
  </si>
  <si>
    <t>F.51-53</t>
  </si>
  <si>
    <t>F.14</t>
  </si>
  <si>
    <t xml:space="preserve">F.14  </t>
  </si>
  <si>
    <t xml:space="preserve">F.10 </t>
  </si>
  <si>
    <t xml:space="preserve">F.10  </t>
  </si>
  <si>
    <t>F.10</t>
  </si>
  <si>
    <t>F. 49</t>
  </si>
  <si>
    <t>F.49</t>
  </si>
  <si>
    <t>F. 41-45</t>
  </si>
  <si>
    <t>F.16</t>
  </si>
  <si>
    <t>F.95</t>
  </si>
  <si>
    <t>F24</t>
  </si>
  <si>
    <t>F27</t>
  </si>
  <si>
    <t>F60</t>
  </si>
  <si>
    <t>F97-98</t>
  </si>
  <si>
    <t>F.51</t>
  </si>
  <si>
    <t>PLAZO</t>
  </si>
  <si>
    <t>Proponente</t>
  </si>
  <si>
    <t>Garantía de seriedad de la oferta</t>
  </si>
  <si>
    <t>Vigencia</t>
  </si>
  <si>
    <t>Valor asegurado</t>
  </si>
  <si>
    <t>CARTA</t>
  </si>
  <si>
    <t>Seguros del Estado</t>
  </si>
  <si>
    <t>Desde el 14-07-2020 al 14-11-2020</t>
  </si>
  <si>
    <t>Seguros mundial</t>
  </si>
  <si>
    <t>14-07-2020 hast el 20-10-2020</t>
  </si>
  <si>
    <t>Seguros del estado</t>
  </si>
  <si>
    <t>13-07-2020 hasta el 30-11-2020</t>
  </si>
  <si>
    <t>Seguros Mundial</t>
  </si>
  <si>
    <t>14-07-2020 hasta el 14-12-2020</t>
  </si>
  <si>
    <t>14-07-2020 hasat el 14-11-2020</t>
  </si>
  <si>
    <t>Aseguradora Soliaria</t>
  </si>
  <si>
    <t>14-07-2020 al 14-10-2020</t>
  </si>
  <si>
    <t xml:space="preserve">OBSERVACIONES </t>
  </si>
  <si>
    <t>PLAZO, INCONSISTENCIA</t>
  </si>
  <si>
    <t>PLAZO,RUP</t>
  </si>
  <si>
    <t>VR. PROPUESTA</t>
  </si>
  <si>
    <t>PRESUPUESTO OFICIAL</t>
  </si>
  <si>
    <t>INTEC PROYECTOS Y SERVICIOS SAS</t>
  </si>
  <si>
    <t>DIARQCO CONSTRUCTORES SAS</t>
  </si>
  <si>
    <t>ARIETE INGENIERIA Y CONSTRUCCION SAS</t>
  </si>
  <si>
    <t>JOSE ORLANDO SUAREZ LONDOÑO</t>
  </si>
  <si>
    <t>ECOCIVIL SAS</t>
  </si>
  <si>
    <t>CONSTRUCCIONES GOMEZ OROZCO</t>
  </si>
  <si>
    <t>DIEGO FERNANDO POLANIA LISCANO</t>
  </si>
  <si>
    <t>CORREGIDA</t>
  </si>
  <si>
    <t>No Cumple</t>
  </si>
  <si>
    <t>EXPERIENCIA INGENIERO RESIDENTE (100 puntos)</t>
  </si>
  <si>
    <t>CERTIFICADO IND. NACIONAL (100 puntos)</t>
  </si>
  <si>
    <t>FACTOR PRECIO (800 PUNTOS)</t>
  </si>
  <si>
    <t>Ingo. Civil RAMIRO ERNESTO GUARIN BARON</t>
  </si>
  <si>
    <t>Ingo. Civil ORLANDO GERMAN POSSO AREVALO</t>
  </si>
  <si>
    <t>PROFESIONAL</t>
  </si>
  <si>
    <t>CUMPLE</t>
  </si>
  <si>
    <t>SI</t>
  </si>
  <si>
    <t>DOCUMENTO</t>
  </si>
  <si>
    <t>NO</t>
  </si>
  <si>
    <r>
      <t xml:space="preserve">CAPACIDAD RESIDUAL        </t>
    </r>
    <r>
      <rPr>
        <b/>
        <sz val="12"/>
        <color theme="1"/>
        <rFont val="Calibri"/>
        <family val="2"/>
      </rPr>
      <t>≥ 449,74 SMMLV</t>
    </r>
  </si>
  <si>
    <t>NINGUNO</t>
  </si>
  <si>
    <t>No. Oferta</t>
  </si>
  <si>
    <t>OBSERVACION</t>
  </si>
  <si>
    <t>RESIDENTE DE OBRA  (100 PUNTOS)</t>
  </si>
  <si>
    <t>APOYO A LA INDUSTRIA NACIONAL (100 PUNTOS)</t>
  </si>
  <si>
    <t>Costo de la oferta con AU e IVA sobre utilidad incluido (S/A)</t>
  </si>
  <si>
    <t>Ingo. Civil LAURA JOHANNA CRICIEN PANESSO</t>
  </si>
  <si>
    <t>Ingo. Civil ANDRES MAURICIO NARANJO USMA</t>
  </si>
  <si>
    <t>Ingo. Civil NICOLAS JOSE IDARRAGA IDARRAGA</t>
  </si>
  <si>
    <t>Inga. Civil BEATRIZ ELENA CASTAÑO PUERTA</t>
  </si>
  <si>
    <t>Ingo. Civil JUAN CARLOS MONJE QUIROGA</t>
  </si>
  <si>
    <t>-</t>
  </si>
  <si>
    <t>PUNTAJE PRECIO</t>
  </si>
  <si>
    <t>PUNTAJE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</si>
</sst>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€_-;\-* #,##0.00\ _€_-;_-* &quot;-&quot;??\ _€_-;_-@_-"/>
    <numFmt numFmtId="165" formatCode="#,##0.000"/>
    <numFmt numFmtId="166" formatCode="#,##0.0"/>
  </numFmts>
  <fonts count="1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 Black"/>
      <family val="2"/>
    </font>
    <font>
      <b/>
      <sz val="11"/>
      <color theme="1"/>
      <name val="Arial Black"/>
      <family val="2"/>
    </font>
    <font>
      <sz val="11"/>
      <color rgb="FFFF0000"/>
      <name val="Arial Black"/>
      <family val="2"/>
    </font>
    <font>
      <sz val="10"/>
      <color theme="1"/>
      <name val="Arial Black"/>
      <family val="2"/>
    </font>
    <font>
      <b/>
      <sz val="11"/>
      <name val="Arial Black"/>
      <family val="2"/>
    </font>
    <font>
      <sz val="11"/>
      <name val="Arial Black"/>
      <family val="2"/>
    </font>
    <font>
      <sz val="18"/>
      <color rgb="FFFF0000"/>
      <name val="Arial Black"/>
      <family val="2"/>
    </font>
    <font>
      <sz val="9"/>
      <color theme="1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4" fontId="0" fillId="0" borderId="0" xfId="0" applyNumberFormat="1"/>
    <xf numFmtId="4" fontId="0" fillId="0" borderId="0" xfId="0" applyNumberFormat="1" applyAlignment="1">
      <alignment horizontal="center"/>
    </xf>
    <xf numFmtId="164" fontId="0" fillId="0" borderId="0" xfId="0" applyNumberFormat="1"/>
    <xf numFmtId="0" fontId="3" fillId="2" borderId="1" xfId="0" applyFont="1" applyFill="1" applyBorder="1"/>
    <xf numFmtId="0" fontId="3" fillId="2" borderId="2" xfId="0" applyFont="1" applyFill="1" applyBorder="1"/>
    <xf numFmtId="0" fontId="3" fillId="0" borderId="1" xfId="0" applyFont="1" applyBorder="1"/>
    <xf numFmtId="0" fontId="3" fillId="0" borderId="15" xfId="0" applyFont="1" applyBorder="1"/>
    <xf numFmtId="0" fontId="3" fillId="0" borderId="16" xfId="0" applyFont="1" applyBorder="1"/>
    <xf numFmtId="0" fontId="6" fillId="0" borderId="16" xfId="0" applyFont="1" applyBorder="1"/>
    <xf numFmtId="166" fontId="0" fillId="0" borderId="0" xfId="0" applyNumberFormat="1"/>
    <xf numFmtId="164" fontId="5" fillId="0" borderId="15" xfId="0" applyNumberFormat="1" applyFont="1" applyBorder="1"/>
    <xf numFmtId="166" fontId="3" fillId="0" borderId="17" xfId="0" applyNumberFormat="1" applyFont="1" applyBorder="1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166" fontId="3" fillId="0" borderId="0" xfId="0" applyNumberFormat="1" applyFont="1" applyAlignment="1">
      <alignment horizontal="center"/>
    </xf>
    <xf numFmtId="0" fontId="9" fillId="0" borderId="0" xfId="0" applyFont="1"/>
    <xf numFmtId="164" fontId="5" fillId="0" borderId="26" xfId="0" applyNumberFormat="1" applyFont="1" applyBorder="1"/>
    <xf numFmtId="166" fontId="3" fillId="0" borderId="34" xfId="0" applyNumberFormat="1" applyFont="1" applyBorder="1"/>
    <xf numFmtId="0" fontId="10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3" fillId="2" borderId="2" xfId="0" applyFont="1" applyFill="1" applyBorder="1" applyAlignment="1">
      <alignment horizontal="center"/>
    </xf>
    <xf numFmtId="0" fontId="3" fillId="0" borderId="2" xfId="0" applyFont="1" applyBorder="1"/>
    <xf numFmtId="0" fontId="3" fillId="0" borderId="26" xfId="0" applyFont="1" applyBorder="1"/>
    <xf numFmtId="0" fontId="3" fillId="0" borderId="27" xfId="0" applyFont="1" applyBorder="1"/>
    <xf numFmtId="0" fontId="6" fillId="0" borderId="27" xfId="0" applyFont="1" applyBorder="1"/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" fillId="0" borderId="6" xfId="0" applyFont="1" applyBorder="1"/>
    <xf numFmtId="4" fontId="1" fillId="0" borderId="7" xfId="0" applyNumberFormat="1" applyFont="1" applyBorder="1"/>
    <xf numFmtId="0" fontId="13" fillId="0" borderId="17" xfId="0" applyFont="1" applyBorder="1" applyAlignment="1">
      <alignment horizontal="center" vertical="center" wrapText="1"/>
    </xf>
    <xf numFmtId="0" fontId="1" fillId="0" borderId="39" xfId="0" applyFont="1" applyBorder="1"/>
    <xf numFmtId="0" fontId="1" fillId="0" borderId="41" xfId="0" applyFont="1" applyBorder="1"/>
    <xf numFmtId="4" fontId="1" fillId="0" borderId="44" xfId="0" applyNumberFormat="1" applyFont="1" applyBorder="1"/>
    <xf numFmtId="0" fontId="13" fillId="0" borderId="33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/>
    </xf>
    <xf numFmtId="0" fontId="10" fillId="0" borderId="31" xfId="0" applyFont="1" applyFill="1" applyBorder="1" applyAlignment="1">
      <alignment vertical="center"/>
    </xf>
    <xf numFmtId="0" fontId="1" fillId="0" borderId="30" xfId="0" applyFont="1" applyBorder="1"/>
    <xf numFmtId="4" fontId="1" fillId="0" borderId="30" xfId="0" applyNumberFormat="1" applyFont="1" applyBorder="1"/>
    <xf numFmtId="0" fontId="1" fillId="0" borderId="31" xfId="0" applyFont="1" applyBorder="1" applyAlignment="1">
      <alignment horizontal="center" vertical="center"/>
    </xf>
    <xf numFmtId="3" fontId="2" fillId="3" borderId="31" xfId="0" applyNumberFormat="1" applyFont="1" applyFill="1" applyBorder="1" applyAlignment="1">
      <alignment horizontal="center"/>
    </xf>
    <xf numFmtId="0" fontId="12" fillId="0" borderId="31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0" xfId="0" applyFont="1" applyBorder="1"/>
    <xf numFmtId="4" fontId="1" fillId="0" borderId="0" xfId="0" applyNumberFormat="1" applyFont="1" applyBorder="1"/>
    <xf numFmtId="0" fontId="12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0" fillId="0" borderId="36" xfId="0" applyFont="1" applyFill="1" applyBorder="1" applyAlignment="1">
      <alignment vertical="center"/>
    </xf>
    <xf numFmtId="0" fontId="1" fillId="0" borderId="32" xfId="0" applyFont="1" applyBorder="1"/>
    <xf numFmtId="4" fontId="1" fillId="0" borderId="32" xfId="0" applyNumberFormat="1" applyFont="1" applyBorder="1"/>
    <xf numFmtId="0" fontId="1" fillId="0" borderId="36" xfId="0" applyFont="1" applyBorder="1" applyAlignment="1">
      <alignment horizontal="center" vertical="center"/>
    </xf>
    <xf numFmtId="3" fontId="2" fillId="3" borderId="36" xfId="0" applyNumberFormat="1" applyFont="1" applyFill="1" applyBorder="1" applyAlignment="1">
      <alignment horizontal="center"/>
    </xf>
    <xf numFmtId="0" fontId="12" fillId="0" borderId="36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3" fillId="0" borderId="24" xfId="0" applyFont="1" applyFill="1" applyBorder="1"/>
    <xf numFmtId="4" fontId="3" fillId="0" borderId="17" xfId="0" applyNumberFormat="1" applyFont="1" applyFill="1" applyBorder="1" applyAlignment="1">
      <alignment horizontal="center" vertical="center"/>
    </xf>
    <xf numFmtId="165" fontId="3" fillId="0" borderId="25" xfId="0" applyNumberFormat="1" applyFont="1" applyFill="1" applyBorder="1" applyAlignment="1">
      <alignment horizontal="center" vertical="center"/>
    </xf>
    <xf numFmtId="0" fontId="3" fillId="0" borderId="0" xfId="0" applyFont="1" applyFill="1"/>
    <xf numFmtId="164" fontId="3" fillId="0" borderId="0" xfId="0" applyNumberFormat="1" applyFont="1" applyFill="1"/>
    <xf numFmtId="166" fontId="3" fillId="0" borderId="0" xfId="0" applyNumberFormat="1" applyFont="1" applyFill="1" applyAlignment="1">
      <alignment horizontal="center"/>
    </xf>
    <xf numFmtId="166" fontId="0" fillId="0" borderId="0" xfId="0" applyNumberFormat="1" applyFill="1"/>
    <xf numFmtId="0" fontId="9" fillId="0" borderId="0" xfId="0" applyFont="1" applyFill="1"/>
    <xf numFmtId="0" fontId="3" fillId="0" borderId="6" xfId="0" applyFont="1" applyFill="1" applyBorder="1"/>
    <xf numFmtId="0" fontId="3" fillId="0" borderId="1" xfId="0" applyFont="1" applyFill="1" applyBorder="1"/>
    <xf numFmtId="0" fontId="3" fillId="0" borderId="2" xfId="0" applyFont="1" applyFill="1" applyBorder="1"/>
    <xf numFmtId="0" fontId="4" fillId="0" borderId="1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vertical="center"/>
    </xf>
    <xf numFmtId="0" fontId="3" fillId="0" borderId="40" xfId="0" applyFont="1" applyFill="1" applyBorder="1" applyAlignment="1">
      <alignment horizontal="center" vertical="center"/>
    </xf>
    <xf numFmtId="164" fontId="3" fillId="0" borderId="26" xfId="0" applyNumberFormat="1" applyFont="1" applyFill="1" applyBorder="1" applyAlignment="1">
      <alignment vertical="center"/>
    </xf>
    <xf numFmtId="166" fontId="3" fillId="0" borderId="2" xfId="0" applyNumberFormat="1" applyFont="1" applyFill="1" applyBorder="1" applyAlignment="1">
      <alignment horizontal="center" vertical="center"/>
    </xf>
    <xf numFmtId="4" fontId="3" fillId="0" borderId="33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164" fontId="8" fillId="0" borderId="11" xfId="0" applyNumberFormat="1" applyFont="1" applyFill="1" applyBorder="1" applyAlignment="1">
      <alignment vertical="center"/>
    </xf>
    <xf numFmtId="166" fontId="3" fillId="0" borderId="1" xfId="0" applyNumberFormat="1" applyFont="1" applyFill="1" applyBorder="1" applyAlignment="1">
      <alignment horizontal="center" vertical="center"/>
    </xf>
    <xf numFmtId="164" fontId="7" fillId="0" borderId="11" xfId="0" applyNumberFormat="1" applyFont="1" applyFill="1" applyBorder="1" applyAlignment="1">
      <alignment vertical="center"/>
    </xf>
    <xf numFmtId="164" fontId="3" fillId="0" borderId="11" xfId="0" applyNumberFormat="1" applyFont="1" applyFill="1" applyBorder="1" applyAlignment="1">
      <alignment vertical="center"/>
    </xf>
    <xf numFmtId="0" fontId="3" fillId="0" borderId="36" xfId="0" applyFont="1" applyFill="1" applyBorder="1" applyAlignment="1">
      <alignment horizontal="center"/>
    </xf>
    <xf numFmtId="0" fontId="3" fillId="0" borderId="36" xfId="0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166" fontId="3" fillId="0" borderId="36" xfId="0" applyNumberFormat="1" applyFont="1" applyFill="1" applyBorder="1" applyAlignment="1">
      <alignment horizontal="center" vertical="center"/>
    </xf>
    <xf numFmtId="4" fontId="3" fillId="0" borderId="17" xfId="0" applyNumberFormat="1" applyFont="1" applyFill="1" applyBorder="1" applyAlignment="1">
      <alignment vertical="center"/>
    </xf>
    <xf numFmtId="0" fontId="11" fillId="0" borderId="42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4" fontId="11" fillId="0" borderId="33" xfId="0" applyNumberFormat="1" applyFont="1" applyBorder="1" applyAlignment="1">
      <alignment horizontal="center" vertical="center" wrapText="1"/>
    </xf>
    <xf numFmtId="4" fontId="11" fillId="0" borderId="34" xfId="0" applyNumberFormat="1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166" fontId="3" fillId="0" borderId="33" xfId="0" applyNumberFormat="1" applyFont="1" applyFill="1" applyBorder="1" applyAlignment="1">
      <alignment horizontal="center" vertical="center" wrapText="1"/>
    </xf>
    <xf numFmtId="166" fontId="3" fillId="0" borderId="34" xfId="0" applyNumberFormat="1" applyFont="1" applyFill="1" applyBorder="1" applyAlignment="1">
      <alignment horizontal="center" vertical="center" wrapText="1"/>
    </xf>
    <xf numFmtId="166" fontId="3" fillId="0" borderId="50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wrapText="1"/>
    </xf>
    <xf numFmtId="0" fontId="3" fillId="0" borderId="30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4" fillId="0" borderId="3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4" fillId="0" borderId="38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166" fontId="3" fillId="0" borderId="47" xfId="0" applyNumberFormat="1" applyFont="1" applyFill="1" applyBorder="1" applyAlignment="1">
      <alignment horizontal="center" vertical="center" wrapText="1"/>
    </xf>
    <xf numFmtId="166" fontId="3" fillId="0" borderId="27" xfId="0" applyNumberFormat="1" applyFont="1" applyFill="1" applyBorder="1" applyAlignment="1">
      <alignment horizontal="center" vertical="center" wrapText="1"/>
    </xf>
    <xf numFmtId="164" fontId="3" fillId="0" borderId="48" xfId="0" applyNumberFormat="1" applyFont="1" applyFill="1" applyBorder="1" applyAlignment="1">
      <alignment horizontal="center" vertical="center"/>
    </xf>
    <xf numFmtId="164" fontId="3" fillId="0" borderId="26" xfId="0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"/>
  <sheetViews>
    <sheetView workbookViewId="0">
      <selection activeCell="J17" sqref="J17"/>
    </sheetView>
  </sheetViews>
  <sheetFormatPr baseColWidth="10" defaultRowHeight="15" x14ac:dyDescent="0.25"/>
  <cols>
    <col min="1" max="1" width="11.5703125" bestFit="1" customWidth="1"/>
    <col min="2" max="2" width="38.42578125" customWidth="1"/>
    <col min="3" max="3" width="24.5703125" hidden="1" customWidth="1"/>
    <col min="4" max="4" width="13.42578125" hidden="1" customWidth="1"/>
    <col min="5" max="5" width="2.28515625" style="1" hidden="1" customWidth="1"/>
    <col min="6" max="6" width="16.28515625" style="21" customWidth="1"/>
    <col min="7" max="7" width="17.28515625" style="2" customWidth="1"/>
    <col min="8" max="8" width="25.5703125" style="21" customWidth="1"/>
    <col min="9" max="9" width="44.28515625" style="21" customWidth="1"/>
    <col min="10" max="10" width="18.5703125" style="21" customWidth="1"/>
    <col min="11" max="11" width="14.7109375" customWidth="1"/>
  </cols>
  <sheetData>
    <row r="2" spans="1:12" ht="15.75" thickBot="1" x14ac:dyDescent="0.3"/>
    <row r="3" spans="1:12" ht="56.25" customHeight="1" thickBot="1" x14ac:dyDescent="0.35">
      <c r="A3" s="104" t="s">
        <v>98</v>
      </c>
      <c r="B3" s="114" t="s">
        <v>56</v>
      </c>
      <c r="C3" s="34" t="s">
        <v>57</v>
      </c>
      <c r="D3" s="25" t="s">
        <v>58</v>
      </c>
      <c r="E3" s="35" t="s">
        <v>59</v>
      </c>
      <c r="F3" s="106" t="s">
        <v>99</v>
      </c>
      <c r="G3" s="112" t="s">
        <v>102</v>
      </c>
      <c r="H3" s="36" t="s">
        <v>96</v>
      </c>
      <c r="I3" s="108" t="s">
        <v>100</v>
      </c>
      <c r="J3" s="109"/>
      <c r="K3" s="110" t="s">
        <v>101</v>
      </c>
      <c r="L3" s="111"/>
    </row>
    <row r="4" spans="1:12" ht="36" customHeight="1" thickBot="1" x14ac:dyDescent="0.35">
      <c r="A4" s="105"/>
      <c r="B4" s="115"/>
      <c r="C4" s="37" t="s">
        <v>57</v>
      </c>
      <c r="D4" s="38" t="s">
        <v>58</v>
      </c>
      <c r="E4" s="39" t="s">
        <v>59</v>
      </c>
      <c r="F4" s="107"/>
      <c r="G4" s="113"/>
      <c r="H4" s="40" t="s">
        <v>92</v>
      </c>
      <c r="I4" s="41" t="s">
        <v>91</v>
      </c>
      <c r="J4" s="41" t="s">
        <v>92</v>
      </c>
      <c r="K4" s="40" t="s">
        <v>94</v>
      </c>
      <c r="L4" s="40" t="s">
        <v>92</v>
      </c>
    </row>
    <row r="5" spans="1:12" ht="18.75" x14ac:dyDescent="0.3">
      <c r="A5" s="42">
        <f>A4+1</f>
        <v>1</v>
      </c>
      <c r="B5" s="43" t="s">
        <v>77</v>
      </c>
      <c r="C5" s="44" t="s">
        <v>61</v>
      </c>
      <c r="D5" s="44" t="s">
        <v>62</v>
      </c>
      <c r="E5" s="45">
        <v>37077986</v>
      </c>
      <c r="F5" s="46"/>
      <c r="G5" s="47">
        <v>400995880</v>
      </c>
      <c r="H5" s="48" t="s">
        <v>6</v>
      </c>
      <c r="I5" s="49" t="s">
        <v>89</v>
      </c>
      <c r="J5" s="48" t="s">
        <v>93</v>
      </c>
      <c r="K5" s="50" t="s">
        <v>97</v>
      </c>
      <c r="L5" s="51" t="s">
        <v>95</v>
      </c>
    </row>
    <row r="6" spans="1:12" ht="18.75" x14ac:dyDescent="0.3">
      <c r="A6" s="52">
        <f t="shared" ref="A6:A11" si="0">A5+1</f>
        <v>2</v>
      </c>
      <c r="B6" s="20" t="s">
        <v>78</v>
      </c>
      <c r="C6" s="53" t="s">
        <v>63</v>
      </c>
      <c r="D6" s="53" t="s">
        <v>64</v>
      </c>
      <c r="E6" s="54">
        <v>37077986</v>
      </c>
      <c r="F6" s="22"/>
      <c r="G6" s="23">
        <v>397964399</v>
      </c>
      <c r="H6" s="32" t="s">
        <v>6</v>
      </c>
      <c r="I6" s="33" t="s">
        <v>90</v>
      </c>
      <c r="J6" s="31" t="s">
        <v>93</v>
      </c>
      <c r="K6" s="24" t="s">
        <v>60</v>
      </c>
      <c r="L6" s="55" t="s">
        <v>93</v>
      </c>
    </row>
    <row r="7" spans="1:12" ht="18.75" x14ac:dyDescent="0.3">
      <c r="A7" s="52">
        <f t="shared" si="0"/>
        <v>3</v>
      </c>
      <c r="B7" s="20" t="s">
        <v>79</v>
      </c>
      <c r="C7" s="53" t="s">
        <v>65</v>
      </c>
      <c r="D7" s="53" t="s">
        <v>66</v>
      </c>
      <c r="E7" s="54">
        <v>37077986</v>
      </c>
      <c r="F7" s="22"/>
      <c r="G7" s="23">
        <v>400867242</v>
      </c>
      <c r="H7" s="31" t="s">
        <v>6</v>
      </c>
      <c r="I7" s="33" t="s">
        <v>103</v>
      </c>
      <c r="J7" s="31" t="s">
        <v>93</v>
      </c>
      <c r="K7" s="24" t="s">
        <v>60</v>
      </c>
      <c r="L7" s="55" t="s">
        <v>93</v>
      </c>
    </row>
    <row r="8" spans="1:12" ht="18.75" x14ac:dyDescent="0.3">
      <c r="A8" s="52">
        <f t="shared" si="0"/>
        <v>4</v>
      </c>
      <c r="B8" s="20" t="s">
        <v>80</v>
      </c>
      <c r="C8" s="53" t="s">
        <v>67</v>
      </c>
      <c r="D8" s="53" t="s">
        <v>68</v>
      </c>
      <c r="E8" s="54">
        <v>37077986</v>
      </c>
      <c r="F8" s="22"/>
      <c r="G8" s="23">
        <v>392131937</v>
      </c>
      <c r="H8" s="31" t="s">
        <v>6</v>
      </c>
      <c r="I8" s="33" t="s">
        <v>104</v>
      </c>
      <c r="J8" s="31" t="s">
        <v>93</v>
      </c>
      <c r="K8" s="24" t="s">
        <v>60</v>
      </c>
      <c r="L8" s="55" t="s">
        <v>93</v>
      </c>
    </row>
    <row r="9" spans="1:12" ht="18.75" x14ac:dyDescent="0.3">
      <c r="A9" s="52">
        <f t="shared" si="0"/>
        <v>5</v>
      </c>
      <c r="B9" s="20" t="s">
        <v>81</v>
      </c>
      <c r="C9" s="53" t="s">
        <v>67</v>
      </c>
      <c r="D9" s="53" t="s">
        <v>69</v>
      </c>
      <c r="E9" s="54">
        <v>37077986</v>
      </c>
      <c r="F9" s="22"/>
      <c r="G9" s="23">
        <v>399904861</v>
      </c>
      <c r="H9" s="31" t="s">
        <v>6</v>
      </c>
      <c r="I9" s="33" t="s">
        <v>105</v>
      </c>
      <c r="J9" s="31" t="s">
        <v>93</v>
      </c>
      <c r="K9" s="24" t="s">
        <v>60</v>
      </c>
      <c r="L9" s="55" t="s">
        <v>93</v>
      </c>
    </row>
    <row r="10" spans="1:12" ht="18.75" x14ac:dyDescent="0.3">
      <c r="A10" s="52">
        <f t="shared" si="0"/>
        <v>6</v>
      </c>
      <c r="B10" s="20" t="s">
        <v>82</v>
      </c>
      <c r="C10" s="53" t="s">
        <v>70</v>
      </c>
      <c r="D10" s="53" t="s">
        <v>71</v>
      </c>
      <c r="E10" s="54">
        <v>37077986</v>
      </c>
      <c r="F10" s="63" t="s">
        <v>84</v>
      </c>
      <c r="G10" s="23">
        <f>399261413</f>
        <v>399261413</v>
      </c>
      <c r="H10" s="31" t="s">
        <v>6</v>
      </c>
      <c r="I10" s="33" t="s">
        <v>106</v>
      </c>
      <c r="J10" s="31" t="s">
        <v>93</v>
      </c>
      <c r="K10" s="24" t="s">
        <v>60</v>
      </c>
      <c r="L10" s="55" t="s">
        <v>93</v>
      </c>
    </row>
    <row r="11" spans="1:12" ht="19.5" thickBot="1" x14ac:dyDescent="0.35">
      <c r="A11" s="56">
        <f t="shared" si="0"/>
        <v>7</v>
      </c>
      <c r="B11" s="57" t="s">
        <v>83</v>
      </c>
      <c r="C11" s="58" t="s">
        <v>67</v>
      </c>
      <c r="D11" s="58" t="s">
        <v>68</v>
      </c>
      <c r="E11" s="59">
        <v>37077986</v>
      </c>
      <c r="F11" s="60"/>
      <c r="G11" s="61">
        <v>400825919</v>
      </c>
      <c r="H11" s="62" t="s">
        <v>6</v>
      </c>
      <c r="I11" s="64" t="s">
        <v>107</v>
      </c>
      <c r="J11" s="62" t="s">
        <v>93</v>
      </c>
      <c r="K11" s="65" t="s">
        <v>60</v>
      </c>
      <c r="L11" s="66" t="s">
        <v>93</v>
      </c>
    </row>
  </sheetData>
  <mergeCells count="6">
    <mergeCell ref="A3:A4"/>
    <mergeCell ref="F3:F4"/>
    <mergeCell ref="I3:J3"/>
    <mergeCell ref="K3:L3"/>
    <mergeCell ref="G3:G4"/>
    <mergeCell ref="B3:B4"/>
  </mergeCells>
  <pageMargins left="0.7" right="0.7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Views>
    <sheetView tabSelected="1" zoomScale="75" zoomScaleNormal="75" workbookViewId="0">
      <selection activeCell="AD11" sqref="AD11"/>
    </sheetView>
  </sheetViews>
  <sheetFormatPr baseColWidth="10" defaultRowHeight="27" x14ac:dyDescent="0.5"/>
  <cols>
    <col min="1" max="1" width="8.140625" style="13" customWidth="1"/>
    <col min="2" max="2" width="54.140625" customWidth="1"/>
    <col min="3" max="4" width="0" hidden="1" customWidth="1"/>
    <col min="5" max="5" width="17.5703125" hidden="1" customWidth="1"/>
    <col min="6" max="13" width="0" hidden="1" customWidth="1"/>
    <col min="14" max="14" width="1" hidden="1" customWidth="1"/>
    <col min="15" max="15" width="21.5703125" customWidth="1"/>
    <col min="16" max="16" width="19.7109375" customWidth="1"/>
    <col min="17" max="17" width="12.42578125" customWidth="1"/>
    <col min="18" max="18" width="18.85546875" customWidth="1"/>
    <col min="20" max="20" width="19" customWidth="1"/>
    <col min="21" max="21" width="23.140625" style="3" customWidth="1"/>
    <col min="22" max="22" width="15.5703125" style="15" customWidth="1"/>
    <col min="23" max="24" width="0" hidden="1" customWidth="1"/>
    <col min="25" max="25" width="14.42578125" style="10" customWidth="1"/>
    <col min="26" max="26" width="5.85546875" style="17" customWidth="1"/>
  </cols>
  <sheetData>
    <row r="1" spans="1:26" ht="27.75" thickBot="1" x14ac:dyDescent="0.55000000000000004">
      <c r="A1" s="116" t="s">
        <v>76</v>
      </c>
      <c r="B1" s="11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8">
        <v>408602167</v>
      </c>
      <c r="P1" s="69">
        <f>O1/908526</f>
        <v>449.74185328763292</v>
      </c>
      <c r="Q1" s="70"/>
      <c r="R1" s="70"/>
      <c r="S1" s="70"/>
      <c r="T1" s="70"/>
      <c r="U1" s="71"/>
      <c r="V1" s="72"/>
      <c r="W1" s="70"/>
      <c r="X1" s="70"/>
      <c r="Y1" s="73"/>
      <c r="Z1" s="74"/>
    </row>
    <row r="2" spans="1:26" ht="38.25" customHeight="1" thickBot="1" x14ac:dyDescent="0.55000000000000004">
      <c r="A2" s="121"/>
      <c r="B2" s="134" t="s">
        <v>0</v>
      </c>
      <c r="C2" s="137" t="s">
        <v>15</v>
      </c>
      <c r="D2" s="138"/>
      <c r="E2" s="141" t="s">
        <v>16</v>
      </c>
      <c r="F2" s="142"/>
      <c r="G2" s="130" t="s">
        <v>17</v>
      </c>
      <c r="H2" s="145"/>
      <c r="I2" s="130" t="s">
        <v>18</v>
      </c>
      <c r="J2" s="131"/>
      <c r="K2" s="130" t="s">
        <v>19</v>
      </c>
      <c r="L2" s="131"/>
      <c r="M2" s="157" t="s">
        <v>21</v>
      </c>
      <c r="N2" s="157"/>
      <c r="O2" s="124" t="s">
        <v>23</v>
      </c>
      <c r="P2" s="125"/>
      <c r="Q2" s="167" t="s">
        <v>86</v>
      </c>
      <c r="R2" s="168"/>
      <c r="S2" s="126" t="s">
        <v>87</v>
      </c>
      <c r="T2" s="127"/>
      <c r="U2" s="128" t="s">
        <v>88</v>
      </c>
      <c r="V2" s="129"/>
      <c r="W2" s="147" t="s">
        <v>72</v>
      </c>
      <c r="X2" s="148"/>
      <c r="Y2" s="118" t="s">
        <v>110</v>
      </c>
      <c r="Z2" s="74"/>
    </row>
    <row r="3" spans="1:26" ht="30" customHeight="1" x14ac:dyDescent="0.5">
      <c r="A3" s="122"/>
      <c r="B3" s="135"/>
      <c r="C3" s="139"/>
      <c r="D3" s="140"/>
      <c r="E3" s="143"/>
      <c r="F3" s="144"/>
      <c r="G3" s="132"/>
      <c r="H3" s="146"/>
      <c r="I3" s="132"/>
      <c r="J3" s="133"/>
      <c r="K3" s="132" t="s">
        <v>20</v>
      </c>
      <c r="L3" s="133"/>
      <c r="M3" s="158" t="s">
        <v>22</v>
      </c>
      <c r="N3" s="158"/>
      <c r="O3" s="151" t="s">
        <v>24</v>
      </c>
      <c r="P3" s="152"/>
      <c r="Q3" s="159" t="s">
        <v>2</v>
      </c>
      <c r="R3" s="161" t="s">
        <v>85</v>
      </c>
      <c r="S3" s="159" t="s">
        <v>2</v>
      </c>
      <c r="T3" s="161" t="s">
        <v>85</v>
      </c>
      <c r="U3" s="165" t="s">
        <v>75</v>
      </c>
      <c r="V3" s="163" t="s">
        <v>109</v>
      </c>
      <c r="W3" s="149"/>
      <c r="X3" s="150"/>
      <c r="Y3" s="119"/>
      <c r="Z3" s="74"/>
    </row>
    <row r="4" spans="1:26" ht="27.75" thickBot="1" x14ac:dyDescent="0.55000000000000004">
      <c r="A4" s="123"/>
      <c r="B4" s="136"/>
      <c r="C4" s="75" t="s">
        <v>2</v>
      </c>
      <c r="D4" s="76" t="s">
        <v>3</v>
      </c>
      <c r="E4" s="76" t="s">
        <v>2</v>
      </c>
      <c r="F4" s="76" t="s">
        <v>3</v>
      </c>
      <c r="G4" s="76" t="s">
        <v>2</v>
      </c>
      <c r="H4" s="76" t="s">
        <v>25</v>
      </c>
      <c r="I4" s="76" t="s">
        <v>2</v>
      </c>
      <c r="J4" s="76" t="s">
        <v>25</v>
      </c>
      <c r="K4" s="77" t="s">
        <v>2</v>
      </c>
      <c r="L4" s="77" t="s">
        <v>25</v>
      </c>
      <c r="M4" s="77" t="s">
        <v>2</v>
      </c>
      <c r="N4" s="77" t="s">
        <v>25</v>
      </c>
      <c r="O4" s="78" t="s">
        <v>2</v>
      </c>
      <c r="P4" s="79" t="s">
        <v>3</v>
      </c>
      <c r="Q4" s="160"/>
      <c r="R4" s="162"/>
      <c r="S4" s="160"/>
      <c r="T4" s="162"/>
      <c r="U4" s="166"/>
      <c r="V4" s="164"/>
      <c r="W4" s="149"/>
      <c r="X4" s="150"/>
      <c r="Y4" s="120"/>
      <c r="Z4" s="74"/>
    </row>
    <row r="5" spans="1:26" ht="27.75" thickBot="1" x14ac:dyDescent="0.55000000000000004">
      <c r="A5" s="80">
        <v>1</v>
      </c>
      <c r="B5" s="81" t="s">
        <v>77</v>
      </c>
      <c r="C5" s="81" t="s">
        <v>4</v>
      </c>
      <c r="D5" s="81"/>
      <c r="E5" s="81" t="s">
        <v>26</v>
      </c>
      <c r="F5" s="81"/>
      <c r="G5" s="81" t="s">
        <v>8</v>
      </c>
      <c r="H5" s="81"/>
      <c r="I5" s="81" t="s">
        <v>8</v>
      </c>
      <c r="J5" s="81"/>
      <c r="K5" s="81" t="s">
        <v>8</v>
      </c>
      <c r="L5" s="81"/>
      <c r="M5" s="81" t="s">
        <v>27</v>
      </c>
      <c r="N5" s="81"/>
      <c r="O5" s="82" t="s">
        <v>6</v>
      </c>
      <c r="P5" s="83" t="s">
        <v>108</v>
      </c>
      <c r="Q5" s="82" t="s">
        <v>6</v>
      </c>
      <c r="R5" s="83" t="s">
        <v>108</v>
      </c>
      <c r="S5" s="84"/>
      <c r="T5" s="85" t="s">
        <v>6</v>
      </c>
      <c r="U5" s="86">
        <f>'OFERTAS LAB. BIOLOGIA'!G5</f>
        <v>400995880</v>
      </c>
      <c r="V5" s="87">
        <f>($U$8/U5)*800</f>
        <v>782.3161415025013</v>
      </c>
      <c r="W5" s="155"/>
      <c r="X5" s="156"/>
      <c r="Y5" s="88">
        <f>V5+100</f>
        <v>882.3161415025013</v>
      </c>
      <c r="Z5" s="74"/>
    </row>
    <row r="6" spans="1:26" ht="27.75" thickBot="1" x14ac:dyDescent="0.55000000000000004">
      <c r="A6" s="89">
        <f>A5+1</f>
        <v>2</v>
      </c>
      <c r="B6" s="90" t="s">
        <v>78</v>
      </c>
      <c r="C6" s="90" t="s">
        <v>4</v>
      </c>
      <c r="D6" s="90"/>
      <c r="E6" s="90" t="s">
        <v>28</v>
      </c>
      <c r="F6" s="90"/>
      <c r="G6" s="90" t="s">
        <v>9</v>
      </c>
      <c r="H6" s="90"/>
      <c r="I6" s="90" t="s">
        <v>9</v>
      </c>
      <c r="J6" s="90"/>
      <c r="K6" s="90" t="s">
        <v>9</v>
      </c>
      <c r="L6" s="90"/>
      <c r="M6" s="90" t="s">
        <v>9</v>
      </c>
      <c r="N6" s="90"/>
      <c r="O6" s="82" t="s">
        <v>6</v>
      </c>
      <c r="P6" s="83" t="s">
        <v>108</v>
      </c>
      <c r="Q6" s="82" t="s">
        <v>6</v>
      </c>
      <c r="R6" s="83" t="s">
        <v>108</v>
      </c>
      <c r="S6" s="82" t="s">
        <v>6</v>
      </c>
      <c r="T6" s="91"/>
      <c r="U6" s="92">
        <f>'OFERTAS LAB. BIOLOGIA'!G6</f>
        <v>397964399</v>
      </c>
      <c r="V6" s="93">
        <f t="shared" ref="V6:V11" si="0">($U$8/U6)*800</f>
        <v>788.27540952978563</v>
      </c>
      <c r="W6" s="153" t="s">
        <v>55</v>
      </c>
      <c r="X6" s="154"/>
      <c r="Y6" s="88">
        <f t="shared" ref="Y6:Y11" si="1">V6+200</f>
        <v>988.27540952978563</v>
      </c>
      <c r="Z6" s="74">
        <v>2</v>
      </c>
    </row>
    <row r="7" spans="1:26" ht="27.75" thickBot="1" x14ac:dyDescent="0.55000000000000004">
      <c r="A7" s="89">
        <f t="shared" ref="A7:A11" si="2">A6+1</f>
        <v>3</v>
      </c>
      <c r="B7" s="90" t="s">
        <v>79</v>
      </c>
      <c r="C7" s="90" t="s">
        <v>4</v>
      </c>
      <c r="D7" s="90"/>
      <c r="E7" s="90" t="s">
        <v>29</v>
      </c>
      <c r="F7" s="90"/>
      <c r="G7" s="90" t="s">
        <v>30</v>
      </c>
      <c r="H7" s="90"/>
      <c r="I7" s="90" t="s">
        <v>5</v>
      </c>
      <c r="J7" s="90"/>
      <c r="K7" s="90" t="s">
        <v>5</v>
      </c>
      <c r="L7" s="90"/>
      <c r="M7" s="90" t="s">
        <v>31</v>
      </c>
      <c r="N7" s="90"/>
      <c r="O7" s="82" t="s">
        <v>6</v>
      </c>
      <c r="P7" s="83" t="s">
        <v>108</v>
      </c>
      <c r="Q7" s="82" t="s">
        <v>6</v>
      </c>
      <c r="R7" s="83" t="s">
        <v>108</v>
      </c>
      <c r="S7" s="82" t="s">
        <v>6</v>
      </c>
      <c r="T7" s="91"/>
      <c r="U7" s="94">
        <f>'OFERTAS LAB. BIOLOGIA'!G7</f>
        <v>400867242</v>
      </c>
      <c r="V7" s="93">
        <f t="shared" si="0"/>
        <v>782.56718617082709</v>
      </c>
      <c r="W7" s="153" t="s">
        <v>1</v>
      </c>
      <c r="X7" s="154"/>
      <c r="Y7" s="88">
        <f t="shared" si="1"/>
        <v>982.56718617082709</v>
      </c>
      <c r="Z7" s="74"/>
    </row>
    <row r="8" spans="1:26" ht="27.75" thickBot="1" x14ac:dyDescent="0.55000000000000004">
      <c r="A8" s="89">
        <f t="shared" si="2"/>
        <v>4</v>
      </c>
      <c r="B8" s="90" t="s">
        <v>80</v>
      </c>
      <c r="C8" s="90" t="s">
        <v>4</v>
      </c>
      <c r="D8" s="90"/>
      <c r="E8" s="90" t="s">
        <v>32</v>
      </c>
      <c r="F8" s="90"/>
      <c r="G8" s="90" t="s">
        <v>33</v>
      </c>
      <c r="H8" s="90"/>
      <c r="I8" s="90" t="s">
        <v>11</v>
      </c>
      <c r="J8" s="90"/>
      <c r="K8" s="90" t="s">
        <v>11</v>
      </c>
      <c r="L8" s="90"/>
      <c r="M8" s="90" t="s">
        <v>11</v>
      </c>
      <c r="N8" s="90"/>
      <c r="O8" s="82" t="s">
        <v>6</v>
      </c>
      <c r="P8" s="83" t="s">
        <v>108</v>
      </c>
      <c r="Q8" s="82" t="s">
        <v>6</v>
      </c>
      <c r="R8" s="83" t="s">
        <v>108</v>
      </c>
      <c r="S8" s="82" t="s">
        <v>6</v>
      </c>
      <c r="T8" s="91"/>
      <c r="U8" s="95">
        <f>'OFERTAS LAB. BIOLOGIA'!G8</f>
        <v>392131937</v>
      </c>
      <c r="V8" s="93">
        <f t="shared" si="0"/>
        <v>800</v>
      </c>
      <c r="W8" s="173"/>
      <c r="X8" s="174"/>
      <c r="Y8" s="88">
        <f t="shared" si="1"/>
        <v>1000</v>
      </c>
      <c r="Z8" s="74">
        <v>1</v>
      </c>
    </row>
    <row r="9" spans="1:26" ht="27.75" thickBot="1" x14ac:dyDescent="0.55000000000000004">
      <c r="A9" s="89">
        <f t="shared" si="2"/>
        <v>5</v>
      </c>
      <c r="B9" s="90" t="s">
        <v>81</v>
      </c>
      <c r="C9" s="90" t="s">
        <v>34</v>
      </c>
      <c r="D9" s="90"/>
      <c r="E9" s="90" t="s">
        <v>35</v>
      </c>
      <c r="F9" s="90"/>
      <c r="G9" s="90" t="s">
        <v>36</v>
      </c>
      <c r="H9" s="90"/>
      <c r="I9" s="90" t="s">
        <v>37</v>
      </c>
      <c r="J9" s="90"/>
      <c r="K9" s="90" t="s">
        <v>38</v>
      </c>
      <c r="L9" s="90"/>
      <c r="M9" s="90" t="s">
        <v>38</v>
      </c>
      <c r="N9" s="90"/>
      <c r="O9" s="82" t="s">
        <v>6</v>
      </c>
      <c r="P9" s="83" t="s">
        <v>108</v>
      </c>
      <c r="Q9" s="82" t="s">
        <v>6</v>
      </c>
      <c r="R9" s="83" t="s">
        <v>108</v>
      </c>
      <c r="S9" s="82" t="s">
        <v>6</v>
      </c>
      <c r="T9" s="91"/>
      <c r="U9" s="92">
        <f>'OFERTAS LAB. BIOLOGIA'!G9</f>
        <v>399904861</v>
      </c>
      <c r="V9" s="93">
        <f t="shared" si="0"/>
        <v>784.45045357925767</v>
      </c>
      <c r="W9" s="153" t="s">
        <v>74</v>
      </c>
      <c r="X9" s="154"/>
      <c r="Y9" s="88">
        <f t="shared" si="1"/>
        <v>984.45045357925767</v>
      </c>
      <c r="Z9" s="74">
        <v>4</v>
      </c>
    </row>
    <row r="10" spans="1:26" ht="30" customHeight="1" thickBot="1" x14ac:dyDescent="0.55000000000000004">
      <c r="A10" s="89">
        <f t="shared" si="2"/>
        <v>6</v>
      </c>
      <c r="B10" s="90" t="s">
        <v>82</v>
      </c>
      <c r="C10" s="90" t="s">
        <v>4</v>
      </c>
      <c r="D10" s="90"/>
      <c r="E10" s="90" t="s">
        <v>39</v>
      </c>
      <c r="F10" s="90"/>
      <c r="G10" s="90" t="s">
        <v>40</v>
      </c>
      <c r="H10" s="90"/>
      <c r="I10" s="90" t="s">
        <v>41</v>
      </c>
      <c r="J10" s="90"/>
      <c r="K10" s="90" t="s">
        <v>12</v>
      </c>
      <c r="L10" s="90"/>
      <c r="M10" s="90" t="s">
        <v>41</v>
      </c>
      <c r="N10" s="90"/>
      <c r="O10" s="82" t="s">
        <v>6</v>
      </c>
      <c r="P10" s="83" t="s">
        <v>108</v>
      </c>
      <c r="Q10" s="82" t="s">
        <v>6</v>
      </c>
      <c r="R10" s="83" t="s">
        <v>108</v>
      </c>
      <c r="S10" s="82" t="s">
        <v>6</v>
      </c>
      <c r="T10" s="91"/>
      <c r="U10" s="92">
        <f>'OFERTAS LAB. BIOLOGIA'!G10</f>
        <v>399261413</v>
      </c>
      <c r="V10" s="93">
        <f t="shared" si="0"/>
        <v>785.71467060354269</v>
      </c>
      <c r="W10" s="175" t="s">
        <v>73</v>
      </c>
      <c r="X10" s="176"/>
      <c r="Y10" s="88">
        <f t="shared" si="1"/>
        <v>985.71467060354269</v>
      </c>
      <c r="Z10" s="74">
        <v>3</v>
      </c>
    </row>
    <row r="11" spans="1:26" ht="27.75" thickBot="1" x14ac:dyDescent="0.55000000000000004">
      <c r="A11" s="96">
        <f t="shared" si="2"/>
        <v>7</v>
      </c>
      <c r="B11" s="97" t="s">
        <v>83</v>
      </c>
      <c r="C11" s="97" t="s">
        <v>4</v>
      </c>
      <c r="D11" s="97"/>
      <c r="E11" s="97" t="s">
        <v>7</v>
      </c>
      <c r="F11" s="97"/>
      <c r="G11" s="97" t="s">
        <v>42</v>
      </c>
      <c r="H11" s="97"/>
      <c r="I11" s="97" t="s">
        <v>42</v>
      </c>
      <c r="J11" s="97"/>
      <c r="K11" s="97" t="s">
        <v>43</v>
      </c>
      <c r="L11" s="97"/>
      <c r="M11" s="97" t="s">
        <v>44</v>
      </c>
      <c r="N11" s="97"/>
      <c r="O11" s="98" t="s">
        <v>6</v>
      </c>
      <c r="P11" s="99" t="s">
        <v>108</v>
      </c>
      <c r="Q11" s="98" t="s">
        <v>6</v>
      </c>
      <c r="R11" s="99" t="s">
        <v>108</v>
      </c>
      <c r="S11" s="98" t="s">
        <v>6</v>
      </c>
      <c r="T11" s="100"/>
      <c r="U11" s="101">
        <f>'OFERTAS LAB. BIOLOGIA'!G11</f>
        <v>400825919</v>
      </c>
      <c r="V11" s="102">
        <f t="shared" si="0"/>
        <v>782.64786464569931</v>
      </c>
      <c r="W11" s="177" t="s">
        <v>55</v>
      </c>
      <c r="X11" s="178"/>
      <c r="Y11" s="103">
        <f t="shared" si="1"/>
        <v>982.64786464569931</v>
      </c>
      <c r="Z11" s="74"/>
    </row>
    <row r="12" spans="1:26" hidden="1" x14ac:dyDescent="0.5">
      <c r="A12" s="26" t="e">
        <f>#REF!+1</f>
        <v>#REF!</v>
      </c>
      <c r="B12" s="5" t="s">
        <v>13</v>
      </c>
      <c r="C12" s="27" t="s">
        <v>4</v>
      </c>
      <c r="D12" s="27"/>
      <c r="E12" s="27" t="s">
        <v>10</v>
      </c>
      <c r="F12" s="27"/>
      <c r="G12" s="27" t="s">
        <v>45</v>
      </c>
      <c r="H12" s="27"/>
      <c r="I12" s="27" t="s">
        <v>46</v>
      </c>
      <c r="J12" s="27"/>
      <c r="K12" s="27" t="s">
        <v>46</v>
      </c>
      <c r="L12" s="27"/>
      <c r="M12" s="27" t="s">
        <v>46</v>
      </c>
      <c r="N12" s="27"/>
      <c r="O12" s="28" t="s">
        <v>49</v>
      </c>
      <c r="P12" s="29"/>
      <c r="Q12" s="28" t="s">
        <v>51</v>
      </c>
      <c r="R12" s="30"/>
      <c r="S12" s="28" t="s">
        <v>50</v>
      </c>
      <c r="T12" s="29"/>
      <c r="U12" s="18" t="e">
        <f>'OFERTAS LAB. BIOLOGIA'!#REF!</f>
        <v>#REF!</v>
      </c>
      <c r="V12" s="16">
        <v>0</v>
      </c>
      <c r="W12" s="169" t="s">
        <v>1</v>
      </c>
      <c r="X12" s="170"/>
      <c r="Y12" s="19">
        <v>0</v>
      </c>
    </row>
    <row r="13" spans="1:26" ht="27.75" hidden="1" thickBot="1" x14ac:dyDescent="0.55000000000000004">
      <c r="A13" s="14" t="e">
        <f t="shared" ref="A13" si="3">A12+1</f>
        <v>#REF!</v>
      </c>
      <c r="B13" s="4" t="s">
        <v>14</v>
      </c>
      <c r="C13" s="6" t="s">
        <v>4</v>
      </c>
      <c r="D13" s="6"/>
      <c r="E13" s="6" t="s">
        <v>47</v>
      </c>
      <c r="F13" s="6"/>
      <c r="G13" s="6" t="s">
        <v>8</v>
      </c>
      <c r="H13" s="6"/>
      <c r="I13" s="6" t="s">
        <v>8</v>
      </c>
      <c r="J13" s="6"/>
      <c r="K13" s="6" t="s">
        <v>27</v>
      </c>
      <c r="L13" s="6"/>
      <c r="M13" s="6" t="s">
        <v>48</v>
      </c>
      <c r="N13" s="6"/>
      <c r="O13" s="7" t="s">
        <v>54</v>
      </c>
      <c r="P13" s="8"/>
      <c r="Q13" s="7" t="s">
        <v>53</v>
      </c>
      <c r="R13" s="9"/>
      <c r="S13" s="7" t="s">
        <v>52</v>
      </c>
      <c r="T13" s="8"/>
      <c r="U13" s="11" t="e">
        <f>'OFERTAS LAB. BIOLOGIA'!#REF!</f>
        <v>#REF!</v>
      </c>
      <c r="V13" s="16">
        <v>0</v>
      </c>
      <c r="W13" s="171" t="s">
        <v>1</v>
      </c>
      <c r="X13" s="172"/>
      <c r="Y13" s="12">
        <v>0</v>
      </c>
    </row>
  </sheetData>
  <sheetProtection formatRows="0" insertColumns="0" insertRows="0" selectLockedCells="1" selectUnlockedCells="1"/>
  <mergeCells count="33">
    <mergeCell ref="W12:X12"/>
    <mergeCell ref="W13:X13"/>
    <mergeCell ref="W7:X7"/>
    <mergeCell ref="W8:X8"/>
    <mergeCell ref="W9:X9"/>
    <mergeCell ref="W10:X10"/>
    <mergeCell ref="W11:X11"/>
    <mergeCell ref="W6:X6"/>
    <mergeCell ref="W5:X5"/>
    <mergeCell ref="M2:N2"/>
    <mergeCell ref="M3:N3"/>
    <mergeCell ref="Q3:Q4"/>
    <mergeCell ref="R3:R4"/>
    <mergeCell ref="S3:S4"/>
    <mergeCell ref="T3:T4"/>
    <mergeCell ref="V3:V4"/>
    <mergeCell ref="U3:U4"/>
    <mergeCell ref="Q2:R2"/>
    <mergeCell ref="A1:B1"/>
    <mergeCell ref="Y2:Y4"/>
    <mergeCell ref="A2:A4"/>
    <mergeCell ref="O2:P2"/>
    <mergeCell ref="S2:T2"/>
    <mergeCell ref="U2:V2"/>
    <mergeCell ref="K2:L2"/>
    <mergeCell ref="K3:L3"/>
    <mergeCell ref="B2:B4"/>
    <mergeCell ref="C2:D3"/>
    <mergeCell ref="E2:F3"/>
    <mergeCell ref="G2:H3"/>
    <mergeCell ref="I2:J3"/>
    <mergeCell ref="W2:X4"/>
    <mergeCell ref="O3:P3"/>
  </mergeCells>
  <pageMargins left="0.31496062992125984" right="0.31496062992125984" top="0.74803149606299213" bottom="0.15748031496062992" header="0.31496062992125984" footer="0.31496062992125984"/>
  <pageSetup scale="45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OFERTAS LAB. BIOLOGIA</vt:lpstr>
      <vt:lpstr>EVALUACION TECNICA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soluciones</dc:creator>
  <cp:lastModifiedBy>Natalia Patricia Sierra Palacio</cp:lastModifiedBy>
  <cp:lastPrinted>2020-08-29T21:48:28Z</cp:lastPrinted>
  <dcterms:created xsi:type="dcterms:W3CDTF">2020-07-23T19:59:44Z</dcterms:created>
  <dcterms:modified xsi:type="dcterms:W3CDTF">2021-10-19T13:47:13Z</dcterms:modified>
</cp:coreProperties>
</file>