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24226"/>
  <mc:AlternateContent xmlns:mc="http://schemas.openxmlformats.org/markup-compatibility/2006">
    <mc:Choice Requires="x15">
      <x15ac:absPath xmlns:x15ac="http://schemas.microsoft.com/office/spreadsheetml/2010/11/ac" url="D:\EDWIN\TRABAJO EDWIN\INVIAS EDWIN\COLOMBIA RURAL\CORDOBA\2. CONVENIOS 2020\2. ESPECIALES\3. INTERVENTORIAS\3. MODULOS CORDOBA\MODELOS PLIEGOS\CÓRDOBA INTERVENTORÍA\OBSERVACIONES DC\PRESUPUESTOS\"/>
    </mc:Choice>
  </mc:AlternateContent>
  <xr:revisionPtr revIDLastSave="0" documentId="8_{C03B4570-CA38-41FF-9B06-8AD34476E36A}" xr6:coauthVersionLast="47" xr6:coauthVersionMax="47" xr10:uidLastSave="{00000000-0000-0000-0000-000000000000}"/>
  <bookViews>
    <workbookView xWindow="-120" yWindow="-120" windowWidth="20730" windowHeight="11160" xr2:uid="{00000000-000D-0000-FFFF-FFFF00000000}"/>
  </bookViews>
  <sheets>
    <sheet name="PRESUPUESTO" sheetId="1" r:id="rId1"/>
    <sheet name="FORMULARIO 1 - Modelo 2" sheetId="5" state="hidden" r:id="rId2"/>
    <sheet name="F.M." sheetId="6" state="hidden" r:id="rId3"/>
    <sheet name="FORMULARIO 2" sheetId="4"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PJ50" localSheetId="1">#REF!</definedName>
    <definedName name="_____PJ50">#REF!</definedName>
    <definedName name="_____pj51" localSheetId="1">#REF!</definedName>
    <definedName name="_____pj51">#REF!</definedName>
    <definedName name="____PJ50" localSheetId="1">#REF!</definedName>
    <definedName name="____PJ50">#REF!</definedName>
    <definedName name="____pj51" localSheetId="1">#REF!</definedName>
    <definedName name="____pj51">#REF!</definedName>
    <definedName name="___PJ50" localSheetId="1">#REF!</definedName>
    <definedName name="___PJ50">#REF!</definedName>
    <definedName name="___pj51" localSheetId="1">#REF!</definedName>
    <definedName name="___pj51">#REF!</definedName>
    <definedName name="__PJ50" localSheetId="1">#REF!</definedName>
    <definedName name="__PJ50">#REF!</definedName>
    <definedName name="__pj51" localSheetId="1">#REF!</definedName>
    <definedName name="__pj51">#REF!</definedName>
    <definedName name="_APU221" localSheetId="1">#REF!</definedName>
    <definedName name="_APU221">#REF!</definedName>
    <definedName name="_APU465" localSheetId="1">[1]!absc</definedName>
    <definedName name="_APU465">[1]!absc</definedName>
    <definedName name="_xlnm._FilterDatabase" localSheetId="0" hidden="1">PRESUPUESTO!$D$12:$J$54</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 localSheetId="1">[2]!absc</definedName>
    <definedName name="adoq">[2]!absc</definedName>
    <definedName name="alc" localSheetId="1">[3]!absc</definedName>
    <definedName name="alc">[3]!absc</definedName>
    <definedName name="AÑOWUIE">'[4]Res-Accide-10'!$R$2:$R$7</definedName>
    <definedName name="APU" localSheetId="1">[5]!absc</definedName>
    <definedName name="APU">[5]!absc</definedName>
    <definedName name="APU221.1" localSheetId="1">#REF!</definedName>
    <definedName name="APU221.1">#REF!</definedName>
    <definedName name="APU221.2" localSheetId="1">#REF!</definedName>
    <definedName name="APU221.2">#REF!</definedName>
    <definedName name="_xlnm.Print_Area" localSheetId="1">'FORMULARIO 1 - Modelo 2'!$A$1:$F$88</definedName>
    <definedName name="_xlnm.Print_Area" localSheetId="0">PRESUPUESTO!$A$1:$K$55</definedName>
    <definedName name="_xlnm.Print_Area">#REF!</definedName>
    <definedName name="asdfñk" localSheetId="1">[6]!absc</definedName>
    <definedName name="asdfñk">[6]!absc</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 localSheetId="1">'[7]A. P. U.'!#REF!</definedName>
    <definedName name="CCCCCC">'[7]A. P. U.'!#REF!</definedName>
    <definedName name="ccto210" localSheetId="1">#REF!</definedName>
    <definedName name="ccto210">#REF!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XCROC">'[8]Análisis de precios'!$H$52</definedName>
    <definedName name="fd" localSheetId="1">'[7]A. P. U.'!#REF!</definedName>
    <definedName name="fd">'[7]A. P. U.'!#REF!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'[7]A. P. U.'!#REF!</definedName>
    <definedName name="IF">'[7]A. P. U.'!#REF!</definedName>
    <definedName name="inf" localSheetId="1">#REF!</definedName>
    <definedName name="inf">#REF!</definedName>
    <definedName name="INFG" localSheetId="1">#REF!</definedName>
    <definedName name="INFG">#REF!</definedName>
    <definedName name="INV_11">'[9]PR 1'!$A$2:$N$655</definedName>
    <definedName name="ITEM" localSheetId="1">#REF!</definedName>
    <definedName name="ITEM">#REF!</definedName>
    <definedName name="LICITACION" localSheetId="1">#REF!</definedName>
    <definedName name="LICITACION">#REF!</definedName>
    <definedName name="LOCA" localSheetId="1">[10]!absc</definedName>
    <definedName name="LOCA">[10]!absc</definedName>
    <definedName name="LOCA1" localSheetId="1">[5]!absc</definedName>
    <definedName name="LOCA1">[5]!absc</definedName>
    <definedName name="MAL" localSheetId="1">'[11]Estado Resumen'!#REF!&lt;2.5</definedName>
    <definedName name="MAL">'[11]Estado Resumen'!#REF!&lt;2.5</definedName>
    <definedName name="MALO" localSheetId="1">'[12]ESTADO VÍA-CRIT.TECNICO'!#REF!&lt;2.5</definedName>
    <definedName name="MALO">'[12]ESTADO VÍA-CRIT.TECNICO'!#REF!&lt;2.5</definedName>
    <definedName name="MAT" localSheetId="1">#REF!</definedName>
    <definedName name="MAT">#REF!</definedName>
    <definedName name="NM" localSheetId="1">#REF!</definedName>
    <definedName name="NM">#REF!</definedName>
    <definedName name="NNN" localSheetId="1">[1]!absc</definedName>
    <definedName name="NNN">[1]!absc</definedName>
    <definedName name="NOMBRE" localSheetId="1">#REF!</definedName>
    <definedName name="NOMBRE">#REF!</definedName>
    <definedName name="ooo" localSheetId="1">#REF!</definedName>
    <definedName name="ooo">#REF!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'[11]Estado Resumen'!XFC1&gt;2.5</definedName>
    <definedName name="REGULAR">'[12]ESTADO VÍA-CRIT.TECNICO'!XFC1&gt;2.5</definedName>
    <definedName name="rell" localSheetId="1">#REF!</definedName>
    <definedName name="rell">#REF!</definedName>
    <definedName name="RELLG" localSheetId="1">#REF!</definedName>
    <definedName name="RELLG">#REF!</definedName>
    <definedName name="t" localSheetId="1">[1]!absc</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[13]desmonte!$E$48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'[4]Res-Accide-10'!$S$2:$S$7</definedName>
    <definedName name="WILSON" localSheetId="1">'[4]Res-Accide-10'!#REF!</definedName>
    <definedName name="WILSON">'[4]Res-Accide-10'!#REF!</definedName>
    <definedName name="XXXXXXXXXX" localSheetId="1">#REF!</definedName>
    <definedName name="XXXXXXXXXX">#REF!</definedName>
    <definedName name="XXXXXXXXXXXX" localSheetId="1">#REF!</definedName>
    <definedName name="XXXXXXXXXXXX">#REF!</definedName>
    <definedName name="ZZZZZZZZZZZ" localSheetId="1">'[7]A. P. U.'!#REF!</definedName>
    <definedName name="ZZZZZZZZZZZ">'[7]A. P. U.'!#REF!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19" i="1" l="1"/>
  <c r="H21" i="1" l="1"/>
  <c r="I21" i="1" s="1"/>
  <c r="I25" i="1"/>
  <c r="I18" i="1"/>
  <c r="I17" i="1"/>
  <c r="I39" i="1"/>
  <c r="I46" i="1"/>
  <c r="I38" i="1"/>
  <c r="I22" i="1"/>
  <c r="I48" i="1"/>
  <c r="A15" i="1"/>
  <c r="I41" i="1"/>
  <c r="A14" i="1"/>
  <c r="A13" i="1"/>
  <c r="A11" i="1"/>
  <c r="A12" i="1"/>
  <c r="I23" i="1"/>
  <c r="I20" i="1"/>
  <c r="I47" i="1"/>
  <c r="I45" i="1"/>
  <c r="I43" i="1"/>
  <c r="I42" i="1"/>
  <c r="I40" i="1"/>
  <c r="I27" i="1"/>
  <c r="A10" i="1"/>
  <c r="A16" i="1" s="1"/>
  <c r="I36" i="1"/>
  <c r="I49" i="1"/>
  <c r="J54" i="6"/>
  <c r="I50" i="6"/>
  <c r="I47" i="6"/>
  <c r="I48" i="6"/>
  <c r="I40" i="6"/>
  <c r="I24" i="6"/>
  <c r="I11" i="6"/>
  <c r="I17" i="6" s="1"/>
  <c r="J44" i="6"/>
  <c r="M11" i="6"/>
  <c r="M17" i="6"/>
  <c r="F50" i="5"/>
  <c r="F52" i="5"/>
  <c r="F71" i="5"/>
  <c r="F41" i="5"/>
  <c r="F43" i="5" s="1"/>
  <c r="I51" i="6" l="1"/>
  <c r="I55" i="6" s="1"/>
  <c r="I59" i="6" s="1"/>
  <c r="A17" i="1"/>
  <c r="F53" i="5"/>
  <c r="F72" i="5" s="1"/>
  <c r="F74" i="5" s="1"/>
  <c r="I50" i="1"/>
  <c r="I28" i="1"/>
  <c r="I30" i="1" s="1"/>
  <c r="F75" i="5" l="1"/>
  <c r="F76" i="5" s="1"/>
  <c r="I52" i="1"/>
  <c r="I53" i="1" s="1"/>
  <c r="I54" i="1" s="1"/>
</calcChain>
</file>

<file path=xl/sharedStrings.xml><?xml version="1.0" encoding="utf-8"?>
<sst xmlns="http://schemas.openxmlformats.org/spreadsheetml/2006/main" count="340" uniqueCount="248">
  <si>
    <t>MINISTERIO DE TRANSPORTE</t>
  </si>
  <si>
    <t>INSTITUTO NACIONAL DE VÍAS</t>
  </si>
  <si>
    <t>Subdirección de la Red Nacional de Carreteras</t>
  </si>
  <si>
    <t>CANT.</t>
  </si>
  <si>
    <t>CARGO / OFICIO</t>
  </si>
  <si>
    <t>SUELDO Y/O</t>
  </si>
  <si>
    <t>PRIMA</t>
  </si>
  <si>
    <t>PARTICIPACIÓN</t>
  </si>
  <si>
    <t>VALOR</t>
  </si>
  <si>
    <t>JORNAL MENSUAL</t>
  </si>
  <si>
    <t>REGIONAL</t>
  </si>
  <si>
    <t>(h-mes)</t>
  </si>
  <si>
    <t>PARCIAL ($)</t>
  </si>
  <si>
    <t>(1)</t>
  </si>
  <si>
    <t>(2)</t>
  </si>
  <si>
    <t>(3)</t>
  </si>
  <si>
    <t>(4)</t>
  </si>
  <si>
    <r>
      <t>(1)*((2)+(3))*(4) =</t>
    </r>
    <r>
      <rPr>
        <b/>
        <sz val="8"/>
        <color indexed="12"/>
        <rFont val="Arial Narrow"/>
        <family val="2"/>
      </rPr>
      <t xml:space="preserve"> (5)</t>
    </r>
  </si>
  <si>
    <t>PERSONAL PROFESIONAL</t>
  </si>
  <si>
    <t xml:space="preserve">Ingeniero Residente </t>
  </si>
  <si>
    <t>Especialista en Estructuras</t>
  </si>
  <si>
    <t>Especialista Ambiental</t>
  </si>
  <si>
    <t>Profesional de Aseguramiento o Gestión de la Calidad</t>
  </si>
  <si>
    <t>PERSONAL TÉCNICO</t>
  </si>
  <si>
    <t xml:space="preserve">Topógrafo Inspector </t>
  </si>
  <si>
    <t>Inspector SISO</t>
  </si>
  <si>
    <t xml:space="preserve">Secretaria </t>
  </si>
  <si>
    <r>
      <t>SUBTOTAL COSTOS DE PERSONAL = SUMATORIA DE (5) =</t>
    </r>
    <r>
      <rPr>
        <b/>
        <sz val="9"/>
        <color indexed="12"/>
        <rFont val="Arial Narrow"/>
        <family val="2"/>
      </rPr>
      <t xml:space="preserve"> (6)</t>
    </r>
  </si>
  <si>
    <t>CONCEPTO</t>
  </si>
  <si>
    <t>UNIDAD</t>
  </si>
  <si>
    <t>COSTO</t>
  </si>
  <si>
    <t>UTILIZACION</t>
  </si>
  <si>
    <t>($)</t>
  </si>
  <si>
    <t>(10)</t>
  </si>
  <si>
    <t>(11)</t>
  </si>
  <si>
    <t>(12)</t>
  </si>
  <si>
    <r>
      <t xml:space="preserve">(10)*(11)*(12) = </t>
    </r>
    <r>
      <rPr>
        <b/>
        <sz val="8"/>
        <color indexed="12"/>
        <rFont val="Arial Narrow"/>
        <family val="2"/>
      </rPr>
      <t>(13)</t>
    </r>
  </si>
  <si>
    <t>OTROS COSTOS DIRECTOS</t>
  </si>
  <si>
    <t>VIÁTICOS</t>
  </si>
  <si>
    <t>Día</t>
  </si>
  <si>
    <t>COSTOS DE ALQUILER DE EQUIPOS Y OFICINA</t>
  </si>
  <si>
    <t>Mes</t>
  </si>
  <si>
    <t xml:space="preserve">Equipo completo de topografía </t>
  </si>
  <si>
    <t>Según comprobante por mes</t>
  </si>
  <si>
    <t>Oficina/Campamento (incluye  dotación y sevicios públicos)</t>
  </si>
  <si>
    <t>OTROS COSTOS</t>
  </si>
  <si>
    <t>Transportes aereos y/o terrestres (incluye peajes)</t>
  </si>
  <si>
    <t>Comunicaciones (telefonía fija y/o celular, fax,correo, internet, etc)</t>
  </si>
  <si>
    <t>NOTAS:</t>
  </si>
  <si>
    <t xml:space="preserve"> </t>
  </si>
  <si>
    <t xml:space="preserve">Cadenero </t>
  </si>
  <si>
    <t xml:space="preserve">COSTOS DIRECTOS DE PERSONAL </t>
  </si>
  <si>
    <t>NO MODIFICAR</t>
  </si>
  <si>
    <t>Especialista en Pavimentos</t>
  </si>
  <si>
    <t xml:space="preserve">FACTOR MULTIPLICADOR </t>
  </si>
  <si>
    <t>PORCENTAJE</t>
  </si>
  <si>
    <t>1.</t>
  </si>
  <si>
    <t>Salarios y Prestaciones Sociales de Personal Facturable</t>
  </si>
  <si>
    <t>Sub-total</t>
  </si>
  <si>
    <t>2.</t>
  </si>
  <si>
    <t>Gastos Directos</t>
  </si>
  <si>
    <t>3.</t>
  </si>
  <si>
    <t>Gastos Generales</t>
  </si>
  <si>
    <t>4.</t>
  </si>
  <si>
    <t>Costos Directos no Reembolsables</t>
  </si>
  <si>
    <t>ok</t>
  </si>
  <si>
    <t>OK</t>
  </si>
  <si>
    <t>TOTAL FACTOR MULTIPLICADOR</t>
  </si>
  <si>
    <t>5.</t>
  </si>
  <si>
    <t xml:space="preserve">Porcentaje de Honorarios </t>
  </si>
  <si>
    <t>TOTAL FACTOR DE HONORARIOS</t>
  </si>
  <si>
    <t>TOTAL FACTOR MULTIPLICADOR MAS FACTOR DE HONORARIOS</t>
  </si>
  <si>
    <t>FORMULARIO 1</t>
  </si>
  <si>
    <t>PERSONAL AUXILIAR TÉCNICO</t>
  </si>
  <si>
    <t>CONCURSO DE MERITOS ABIERTO CMA-DO-SRN-PRE-0XX-2015</t>
  </si>
  <si>
    <t>Ingeniero Residente Auxiliar</t>
  </si>
  <si>
    <t>PERSONAL ADMINISTRATIVO</t>
  </si>
  <si>
    <r>
      <t xml:space="preserve">CONCURSO DE MÉRITOS ABIERTO No. </t>
    </r>
    <r>
      <rPr>
        <b/>
        <sz val="10"/>
        <color indexed="10"/>
        <rFont val="Arial Narrow"/>
        <family val="2"/>
      </rPr>
      <t>CMA-PRE-DO-XXX-2015</t>
    </r>
  </si>
  <si>
    <t>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</si>
  <si>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Profesional Ténico Predial</t>
  </si>
  <si>
    <t>Especialista en Geologia y/o Geotecnia</t>
  </si>
  <si>
    <t>Especialista en Hidráulica e Hidrología</t>
  </si>
  <si>
    <t xml:space="preserve">Abogado </t>
  </si>
  <si>
    <t>Laboratorista</t>
  </si>
  <si>
    <t>Inspector</t>
  </si>
  <si>
    <t>Auxiliar de laboratorio</t>
  </si>
  <si>
    <t>Campamentera</t>
  </si>
  <si>
    <t>Celador</t>
  </si>
  <si>
    <t xml:space="preserve">Conductor </t>
  </si>
  <si>
    <t>OTROS COSTOS DE PERSONAL</t>
  </si>
  <si>
    <t>Horas extras, recargos nocturnos, dominicales y festivos, jornadas 7X24</t>
  </si>
  <si>
    <t>Especialistas, Director y Residentes (**)</t>
  </si>
  <si>
    <t>Auditor de Calidad</t>
  </si>
  <si>
    <t>Profesional Social</t>
  </si>
  <si>
    <t>Profesional Ambiental</t>
  </si>
  <si>
    <t>COSTOS DIRECTOS DE PERSONAL JORNADA DIURNA (6AM-10PM)</t>
  </si>
  <si>
    <r>
      <t xml:space="preserve">FACTOR MULTIPLICADOR PERSONAL </t>
    </r>
    <r>
      <rPr>
        <b/>
        <sz val="9"/>
        <color indexed="12"/>
        <rFont val="Arial Narrow"/>
        <family val="2"/>
      </rPr>
      <t>(7)</t>
    </r>
  </si>
  <si>
    <r>
      <t xml:space="preserve">SUBTOTAL COSTOS DE PERSONAL =  (6) * (7) = </t>
    </r>
    <r>
      <rPr>
        <b/>
        <sz val="9"/>
        <color indexed="12"/>
        <rFont val="Arial Narrow"/>
        <family val="2"/>
      </rPr>
      <t xml:space="preserve">(A) </t>
    </r>
  </si>
  <si>
    <t>gl</t>
  </si>
  <si>
    <r>
      <t>FACTOR MULTIPLICADOR PERSONAL ESPECIALISTA</t>
    </r>
    <r>
      <rPr>
        <b/>
        <sz val="9"/>
        <color indexed="12"/>
        <rFont val="Arial Narrow"/>
        <family val="2"/>
      </rPr>
      <t xml:space="preserve"> (9)</t>
    </r>
  </si>
  <si>
    <r>
      <t xml:space="preserve">SUBTOTAL COSTOS DE PERSONAL ESPECIALISTA =  (8) * (9) = </t>
    </r>
    <r>
      <rPr>
        <b/>
        <sz val="9"/>
        <color indexed="12"/>
        <rFont val="Arial Narrow"/>
        <family val="2"/>
      </rPr>
      <t xml:space="preserve">(B) </t>
    </r>
  </si>
  <si>
    <r>
      <t xml:space="preserve">TOTAL COSTOS DE PERSONAL =   </t>
    </r>
    <r>
      <rPr>
        <b/>
        <sz val="10"/>
        <color indexed="12"/>
        <rFont val="Arial Narrow"/>
        <family val="2"/>
      </rPr>
      <t xml:space="preserve">(A) + (B) </t>
    </r>
  </si>
  <si>
    <t xml:space="preserve"> Laboratorio </t>
  </si>
  <si>
    <t>Edición de informes, papelería, reproducciòn de documentos,  planos, fotografías</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</si>
  <si>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</si>
  <si>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</si>
  <si>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PROVISIÓN SEGUNDO FRENTE y/o AJUSTES = </t>
    </r>
    <r>
      <rPr>
        <b/>
        <sz val="9"/>
        <color indexed="62"/>
        <rFont val="Arial Narrow"/>
        <family val="2"/>
      </rPr>
      <t>(D)</t>
    </r>
  </si>
  <si>
    <r>
      <t xml:space="preserve">SUBTOTAL COSTOS BASICOS INCLUIDO PROVISION SEGUNDO FRENTE y/o AJUSTES = (C) + (D) = </t>
    </r>
    <r>
      <rPr>
        <b/>
        <sz val="9"/>
        <color indexed="62"/>
        <rFont val="Arial Narrow"/>
        <family val="2"/>
      </rPr>
      <t>(E)</t>
    </r>
  </si>
  <si>
    <r>
      <t xml:space="preserve">IVA = 16% * (E) = </t>
    </r>
    <r>
      <rPr>
        <b/>
        <sz val="9"/>
        <color indexed="56"/>
        <rFont val="Arial Narrow"/>
        <family val="2"/>
      </rPr>
      <t>(F)</t>
    </r>
  </si>
  <si>
    <r>
      <t xml:space="preserve">COSTO TOTAL </t>
    </r>
    <r>
      <rPr>
        <b/>
        <sz val="9"/>
        <rFont val="Arial Narrow"/>
        <family val="2"/>
      </rPr>
      <t>= (E) + (F)</t>
    </r>
  </si>
  <si>
    <r>
      <t xml:space="preserve">PLAZO: </t>
    </r>
    <r>
      <rPr>
        <b/>
        <sz val="11"/>
        <color indexed="10"/>
        <rFont val="Arial Narrow"/>
        <family val="2"/>
      </rPr>
      <t>14 MESES</t>
    </r>
  </si>
  <si>
    <t>Director de Interventoría</t>
  </si>
  <si>
    <t>SUBTOTAL ESPECIALISTAS (8)</t>
  </si>
  <si>
    <t>ESPECIALISTAS POR PRESTACIÓN DE SERVICIOS</t>
  </si>
  <si>
    <t>FACTOR MULTIPLICADOR EMPRESAS DE CONSULTORIA</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</si>
  <si>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</si>
  <si>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</si>
  <si>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</si>
  <si>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</si>
  <si>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</si>
  <si>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</si>
  <si>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</si>
  <si>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</si>
  <si>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</si>
  <si>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</si>
  <si>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</si>
  <si>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</si>
  <si>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</si>
  <si>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(pensión)</t>
  </si>
  <si>
    <t>Seguridad Social (salud)</t>
  </si>
  <si>
    <t>1.8.</t>
  </si>
  <si>
    <t>ARP</t>
  </si>
  <si>
    <t>1.9.</t>
  </si>
  <si>
    <t>Otros (Auxilios varios, prestaciones extralegales, Incapacidades no cubertas)</t>
  </si>
  <si>
    <t>1.10.</t>
  </si>
  <si>
    <t>Dotación</t>
  </si>
  <si>
    <t>2.1.</t>
  </si>
  <si>
    <t>Arriendo oficina</t>
  </si>
  <si>
    <t>2.2.</t>
  </si>
  <si>
    <t>Administración edificio</t>
  </si>
  <si>
    <t>3.2.</t>
  </si>
  <si>
    <t>Servicios públicos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</si>
  <si>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</si>
  <si>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</si>
  <si>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</si>
  <si>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</si>
  <si>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</si>
  <si>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</si>
  <si>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</si>
  <si>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</si>
  <si>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</si>
  <si>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</si>
  <si>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</si>
  <si>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</si>
  <si>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</si>
  <si>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</si>
  <si>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</si>
  <si>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</si>
  <si>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</si>
  <si>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</si>
  <si>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</si>
  <si>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</si>
  <si>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</si>
  <si>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</si>
  <si>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</si>
  <si>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Poliza de Calidad</t>
  </si>
  <si>
    <t>Póliza Cumplimiento</t>
  </si>
  <si>
    <t>Póliza Salarios y prestaciones Sociales</t>
  </si>
  <si>
    <t>Impuesto de Renta</t>
  </si>
  <si>
    <t>Impuesto CRE</t>
  </si>
  <si>
    <t>Impuesto de Industria y Comercio</t>
  </si>
  <si>
    <t>Impuesto pro Universidad Nacional y demas universidades estatales</t>
  </si>
  <si>
    <t>Imprevistos</t>
  </si>
  <si>
    <t>provisión para imprevistos</t>
  </si>
  <si>
    <t>TOTAL FM</t>
  </si>
  <si>
    <t>6.</t>
  </si>
  <si>
    <t xml:space="preserve">Honorarios (Utilidad del consultor) </t>
  </si>
  <si>
    <t>Total</t>
  </si>
  <si>
    <t>Veeduría Comunitaria</t>
  </si>
  <si>
    <t xml:space="preserve">1. El Director de Obra, los Ingenieros Residentes y el Personal con deedicación del 100% al Proyecto, debe residir en el lugar de ejecución de la obra, so pena de incurrir en falta grave a sus obligaciones, con la consecuencia de la aplicación de las sanciones establecidas contractualmente </t>
  </si>
  <si>
    <t>2. Para el reconocimiento de los gastos deberá tenerse en cuenta la forma de pago establecida en los estudios previos, pliego y contrato y las indicaciones pertinentes del Manual de Interventoría vigente, o el que lo modifique o sustituya. Se tendrá en cuenta lo siguiente, según corresponda:</t>
  </si>
  <si>
    <t>3. Los costos directos de personal deben estar soportados por la nómina firmada, los cuales se anexarán al acta de costos para el trámite correspondiente ante el Instituto.</t>
  </si>
  <si>
    <t>4. Los viáticos se reconocerán según su utilización real y sin superar los topes fijados en la Resolución que el Instituto a tal fecha tenga vigente. Se reconoceran viaticos a los Especialistas. En los casos en que se reuiera la presencia del Director e Ingenieros Residentes de Interventoría en Planta Central de INVIAS Bogotá, se le reconocerán viáticos.</t>
  </si>
  <si>
    <t xml:space="preserve">5. El Equipo completo de topografía, Laboratorio completo de Suelos, Pavimentos y Concretos o Ensayos de Laboratorio de suelos, Pavimentos y Concretos, Oficina/Campamento (incluye  dotación y sevicios públicos), Transportes aereos y/o terrestres (incluye peajes), Edición de informes, papelería, reproducciòn de documentos,  planos, fotografías, Comunicaciones (telefonía fija y/o celular, fax,correo, internet, etc) y Veeduría Comunitaria, se reembolsarán según su costo real,  contra presentación de facturas y soportes. </t>
  </si>
  <si>
    <t>6. Los gastos de transporte terrestre y peajes solo se reconocerán aquellos que se originen por el desplazamiento del personal en la zona del proyecto.</t>
  </si>
  <si>
    <t>7. Los pasajes  aéreos y/o terrestres se reconocerán para los Especialistas, Director e Ingenieros Residentes de Interventoría.</t>
  </si>
  <si>
    <t>8. Para el caso del reembolso de los costos globales, es responsabilidad de la Interventoría el gasto racional de estos recursos, de acuerdo con las necesidades del proyecto dentro del plazo contractual.</t>
  </si>
  <si>
    <t>9. La participación del personal en el Proyectoy la utilización de los otros costos directos, se pagarán mensualmente, de conformidad con  la programación de recursos aprobada por el Supervisor del Contrato.</t>
  </si>
  <si>
    <t>10. Los valores que aparecen fijos e inmodificables, no podrán alterarse, de lo contrario, será causal de rechazo.</t>
  </si>
  <si>
    <t>11. Los costos correspondientes a las jornadas adicionales cuando se programen jornadas de trabajo 7 días a la semana 24 horas diarias (7x24), serán pagados por la provisón de horas extras contempladas en el presupuesto.</t>
  </si>
  <si>
    <t>Camioneta o Campero de mas de  2000 c.c (Incluye Peajes y Combustible)</t>
  </si>
  <si>
    <t>Van de pasajeros (Entre 8 y 10 personas) de mas de  2000 c.c (Incluye Peajes y Combustible)</t>
  </si>
  <si>
    <t>MODELO 2</t>
  </si>
  <si>
    <t>(8)</t>
  </si>
  <si>
    <t>(9)</t>
  </si>
  <si>
    <t>COSTOS</t>
  </si>
  <si>
    <t>DE PERSONAL</t>
  </si>
  <si>
    <t>Ensayos de laboratorio de suelos, pavimentos y concretos</t>
  </si>
  <si>
    <t>MESES</t>
  </si>
  <si>
    <t>PLAZO</t>
  </si>
  <si>
    <t>SUBDIRECCION RED TERCIARIA Y FERREA</t>
  </si>
  <si>
    <t>Director y Especialistas</t>
  </si>
  <si>
    <t>Veedurias Ciudadanas (Pago Según Comprobante)</t>
  </si>
  <si>
    <t>Especialista Hidráulica e Hidrología</t>
  </si>
  <si>
    <t>PRESUPUESTO OFICIAL</t>
  </si>
  <si>
    <t>VALOR CONVENIO</t>
  </si>
  <si>
    <t>Camioneta o campero de más de 2000 c. c. modelo 2012 a 2017 (incluye conductor, peajes y combustible)</t>
  </si>
  <si>
    <t>Motocicletas (150 cc o mayor, modelo 2014 en adelante, incluye combustible y SOAT)</t>
  </si>
  <si>
    <t>Trabajo de topografía (incluye personal, equipo y transporte)</t>
  </si>
  <si>
    <t>Oficina/campamento (incluye dotación y servicios públicos)</t>
  </si>
  <si>
    <t>Transportes aéreos y/o terrestres (incluye peajes y combustible)</t>
  </si>
  <si>
    <t>Edición de informes, papelería, reproducción de documentos, planos, fotografías, etc.</t>
  </si>
  <si>
    <t>Comunicaciones (telefonía fija y/o celular, fax, correo, internet, etc.)</t>
  </si>
  <si>
    <t>VALOR MAXIMO</t>
  </si>
  <si>
    <t>Especialista en Geotecnia y/o Pavimentos</t>
  </si>
  <si>
    <t>Provision elementos de Bio-Seguridad (Pago Según Comprobante)</t>
  </si>
  <si>
    <r>
      <t>(1)*((2)+(3))*(4) =</t>
    </r>
    <r>
      <rPr>
        <b/>
        <sz val="10"/>
        <color indexed="12"/>
        <rFont val="Calibri"/>
        <family val="2"/>
      </rPr>
      <t xml:space="preserve"> (5)</t>
    </r>
  </si>
  <si>
    <r>
      <t>SUBTOTAL COSTOS DE PERSONAL = SUMATORIA DE (5) =</t>
    </r>
    <r>
      <rPr>
        <b/>
        <sz val="10"/>
        <color indexed="12"/>
        <rFont val="Calibri"/>
        <family val="2"/>
      </rPr>
      <t xml:space="preserve"> (6)</t>
    </r>
  </si>
  <si>
    <r>
      <t>FACTOR MULTIPLICADOR</t>
    </r>
    <r>
      <rPr>
        <b/>
        <sz val="10"/>
        <color indexed="12"/>
        <rFont val="Calibri"/>
        <family val="2"/>
      </rPr>
      <t xml:space="preserve"> (7)</t>
    </r>
  </si>
  <si>
    <r>
      <t xml:space="preserve">SUBTOTAL COSTOS DE PERSONAL =  (6) * (7) = </t>
    </r>
    <r>
      <rPr>
        <b/>
        <sz val="10"/>
        <color indexed="12"/>
        <rFont val="Calibri"/>
        <family val="2"/>
      </rPr>
      <t xml:space="preserve">(A) </t>
    </r>
  </si>
  <si>
    <r>
      <t xml:space="preserve">(8)*(9)*(10) = </t>
    </r>
    <r>
      <rPr>
        <b/>
        <sz val="10"/>
        <color indexed="12"/>
        <rFont val="Calibri"/>
        <family val="2"/>
      </rPr>
      <t>(11)</t>
    </r>
  </si>
  <si>
    <r>
      <t xml:space="preserve">SUBTOTAL OTROS COSTOS DIRECTOS = SUMATORIA DE (11) = </t>
    </r>
    <r>
      <rPr>
        <b/>
        <sz val="10"/>
        <color indexed="12"/>
        <rFont val="Calibri"/>
        <family val="2"/>
      </rPr>
      <t>(B)</t>
    </r>
  </si>
  <si>
    <r>
      <t>PROVISIÓN FRENTE ADICIONAL</t>
    </r>
    <r>
      <rPr>
        <b/>
        <sz val="10"/>
        <color indexed="12"/>
        <rFont val="Calibri"/>
        <family val="2"/>
      </rPr>
      <t xml:space="preserve"> = (C)</t>
    </r>
  </si>
  <si>
    <r>
      <t>SUBTOTAL COSTOS BASICOS = (A) + (B)</t>
    </r>
    <r>
      <rPr>
        <b/>
        <sz val="10"/>
        <color indexed="12"/>
        <rFont val="Calibri"/>
        <family val="2"/>
      </rPr>
      <t xml:space="preserve"> </t>
    </r>
    <r>
      <rPr>
        <b/>
        <sz val="10"/>
        <rFont val="Calibri"/>
        <family val="2"/>
      </rPr>
      <t xml:space="preserve">+ (C) </t>
    </r>
    <r>
      <rPr>
        <b/>
        <sz val="10"/>
        <color indexed="12"/>
        <rFont val="Calibri"/>
        <family val="2"/>
      </rPr>
      <t>= (D)</t>
    </r>
  </si>
  <si>
    <r>
      <t xml:space="preserve">IVA = 19% * (D) = </t>
    </r>
    <r>
      <rPr>
        <b/>
        <sz val="10"/>
        <color indexed="12"/>
        <rFont val="Calibri"/>
        <family val="2"/>
      </rPr>
      <t>(E)</t>
    </r>
  </si>
  <si>
    <t>COSTO TOTAL = (D) + (E)</t>
  </si>
  <si>
    <t>Ingeniero Residente de Interventoría</t>
  </si>
  <si>
    <t>1.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</si>
  <si>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</si>
  <si>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</si>
  <si>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</si>
  <si>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</si>
  <si>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</si>
  <si>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</si>
  <si>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</si>
  <si>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</si>
  <si>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t>
  </si>
  <si>
    <t>2.9. Los costos correspondientes a las jornadas adicionales cuando se programen jornadas de trabajo 7 días a la semana 24 horas diarias (7x24), serán pagados por la provisión de horas extras contempladas en el presupuesto, si aplica.</t>
  </si>
  <si>
    <t>2.11. EL INTERVENTOR dará estricto cumplimiento de los protocolos de Bioseguridad, así como del Decreto 531 de 2020 y la Resolución 312 de 2019 y demás normas vigentes sobre el tema.</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</si>
  <si>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</si>
  <si>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PERSONAL TECNICO</t>
  </si>
  <si>
    <t>Inspector SST</t>
  </si>
  <si>
    <t>2.10. El Personal de Interventoría NO tendrá Prima Regional.</t>
  </si>
  <si>
    <t>Ingeniero Auxiliar</t>
  </si>
  <si>
    <t>18 meses</t>
  </si>
  <si>
    <t>PLAZO HASTA 31 DE JULIO DE 2022</t>
  </si>
  <si>
    <r>
      <t xml:space="preserve">CONCURSO DE MÉRITOS ABIERTO No. </t>
    </r>
    <r>
      <rPr>
        <b/>
        <sz val="10"/>
        <color indexed="10"/>
        <rFont val="Calibri"/>
        <family val="2"/>
      </rPr>
      <t>CMA-DO-SRT-167-2021</t>
    </r>
  </si>
  <si>
    <t>“INTERVENTORIA TECNICA, ADMINISTRATIVA, FINANCIERA Y AMBIENTAL PARA EL MANTENIMIENTO Y MEJORAMIENTO DE VIAS TERCIARIAS DEL PROGRAMA "COLOMBIA RURAL" EN LOS MUNICIPIOS DEL DEPARTAMENTO DEL CÓRDOBA – GRUPO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</si>
</sst>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0.00_-;\-&quot;$&quot;* #,##0.00_-;_-&quot;$&quot;* &quot;-&quot;??_-;_-@_-"/>
    <numFmt numFmtId="168" formatCode="_(&quot;$&quot;\ * #,##0_);_(&quot;$&quot;\ * \(#,##0\);_(&quot;$&quot;\ * &quot;-&quot;_);_(@_)"/>
    <numFmt numFmtId="169" formatCode="_(&quot;$&quot;\ * #,##0.00_);_(&quot;$&quot;\ * \(#,##0.00\);_(&quot;$&quot;\ * &quot;-&quot;??_);_(@_)"/>
    <numFmt numFmtId="170" formatCode="_-* #,##0.00\ &quot;€&quot;_-;\-* #,##0.00\ &quot;€&quot;_-;_-* &quot;-&quot;??\ &quot;€&quot;_-;_-@_-"/>
    <numFmt numFmtId="171" formatCode="_-* #,##0.00\ _€_-;\-* #,##0.00\ _€_-;_-* &quot;-&quot;??\ _€_-;_-@_-"/>
    <numFmt numFmtId="172" formatCode="_-[$$-240A]\ * #,##0.00_ ;_-[$$-240A]\ * \-#,##0.00\ ;_-[$$-240A]\ * &quot;-&quot;??_ ;_-@_ "/>
    <numFmt numFmtId="173" formatCode="[$$-500A]\ #,##0.00"/>
    <numFmt numFmtId="174" formatCode="_ * #,##0.00_ ;_ * \-#,##0.00_ ;_ * &quot;-&quot;??_ ;_ @_ "/>
    <numFmt numFmtId="175" formatCode="\$#,##0\ ;\(\$#,##0\)"/>
    <numFmt numFmtId="176" formatCode="_ [$€-2]\ * #,##0.00_ ;_ [$€-2]\ * \-#,##0.00_ ;_ [$€-2]\ * &quot;-&quot;??_ "/>
    <numFmt numFmtId="177" formatCode="000\°00&quot;´&quot;00&quot;´´&quot;"/>
    <numFmt numFmtId="178" formatCode="_(&quot;$&quot;* #,##0_);_(&quot;$&quot;* \(#,##0\);_(&quot;$&quot;* &quot;-&quot;??_);_(@_)"/>
    <numFmt numFmtId="179" formatCode="_ &quot;$&quot;* #,##0.00_ ;_ &quot;$&quot;* \-#,##0.00_ ;_ &quot;$&quot;* &quot;-&quot;??_ ;_ @_ "/>
    <numFmt numFmtId="180" formatCode="0.0000"/>
    <numFmt numFmtId="181" formatCode="&quot;$&quot;\ #,##0;&quot;$&quot;\ \-#,##0"/>
    <numFmt numFmtId="182" formatCode="0.000"/>
    <numFmt numFmtId="183" formatCode="dd/mm/yy;@"/>
    <numFmt numFmtId="184" formatCode="0.000%"/>
    <numFmt numFmtId="185" formatCode="0.00000%"/>
    <numFmt numFmtId="186" formatCode="_(&quot;$&quot;\ * #,##0.00_);_(&quot;$&quot;\ * \(#,##0.00\);_(&quot;$&quot;\ * &quot;-&quot;_);_(@_)"/>
    <numFmt numFmtId="187" formatCode="_-&quot;$&quot;\ * #,##0.00_-;\-&quot;$&quot;\ * #,##0.00_-;_-&quot;$&quot;\ * &quot;-&quot;_-;_-@_-"/>
    <numFmt numFmtId="188" formatCode="&quot;$&quot;\ #,##0"/>
    <numFmt numFmtId="189" formatCode="&quot;$&quot;\ #,##0.00"/>
  </numFmts>
  <fonts count="84" x14ac:knownFonts="1">
    <font>
      <sz val="11"/>
      <color theme="1"/>
      <name val="Arial Narrow"/>
      <family val="2"/>
    </font>
    <font>
      <sz val="11"/>
      <color indexed="8"/>
      <name val="Calibri"/>
      <family val="2"/>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u/>
      <sz val="10"/>
      <name val="Arial Narrow"/>
      <family val="2"/>
    </font>
    <font>
      <sz val="10"/>
      <name val="Arial Narrow"/>
      <family val="2"/>
    </font>
    <font>
      <sz val="9"/>
      <name val="Arial Narrow"/>
      <family val="2"/>
    </font>
    <font>
      <sz val="10"/>
      <name val="Arial"/>
      <family val="2"/>
    </font>
    <font>
      <b/>
      <sz val="9"/>
      <color indexed="12"/>
      <name val="Arial Narrow"/>
      <family val="2"/>
    </font>
    <font>
      <sz val="11"/>
      <color indexed="8"/>
      <name val="Calibri"/>
      <family val="2"/>
    </font>
    <font>
      <b/>
      <sz val="10"/>
      <color indexed="12"/>
      <name val="Arial Narrow"/>
      <family val="2"/>
    </font>
    <font>
      <sz val="7"/>
      <name val="Arial Narrow"/>
      <family val="2"/>
    </font>
    <font>
      <sz val="11"/>
      <color indexed="9"/>
      <name val="Calibri"/>
      <family val="2"/>
    </font>
    <font>
      <sz val="11"/>
      <color indexed="20"/>
      <name val="Calibri"/>
      <family val="2"/>
    </font>
    <font>
      <b/>
      <sz val="11"/>
      <color indexed="52"/>
      <name val="Calibri"/>
      <family val="2"/>
    </font>
    <font>
      <i/>
      <sz val="11"/>
      <color indexed="23"/>
      <name val="Calibri"/>
      <family val="2"/>
    </font>
    <font>
      <b/>
      <sz val="13"/>
      <color indexed="56"/>
      <name val="Calibri"/>
      <family val="2"/>
    </font>
    <font>
      <b/>
      <sz val="11"/>
      <color indexed="56"/>
      <name val="Calibri"/>
      <family val="2"/>
    </font>
    <font>
      <sz val="11"/>
      <color indexed="8"/>
      <name val="Century Gothic"/>
      <family val="2"/>
    </font>
    <font>
      <b/>
      <sz val="11"/>
      <color indexed="63"/>
      <name val="Calibri"/>
      <family val="2"/>
    </font>
    <font>
      <b/>
      <sz val="18"/>
      <color indexed="56"/>
      <name val="Cambria"/>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b/>
      <sz val="7"/>
      <name val="Arial Narrow"/>
      <family val="2"/>
    </font>
    <font>
      <sz val="10"/>
      <name val="Arial"/>
      <family val="2"/>
    </font>
    <font>
      <b/>
      <sz val="12"/>
      <name val="Arial Narrow"/>
      <family val="2"/>
    </font>
    <font>
      <b/>
      <sz val="14"/>
      <color indexed="8"/>
      <name val="Arial"/>
      <family val="2"/>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12"/>
      <name val="Arial"/>
      <family val="2"/>
    </font>
    <font>
      <b/>
      <sz val="10"/>
      <color indexed="8"/>
      <name val="Arial"/>
      <family val="2"/>
    </font>
    <font>
      <sz val="10"/>
      <color indexed="17"/>
      <name val="Arial"/>
      <family val="2"/>
    </font>
    <font>
      <b/>
      <sz val="10"/>
      <color indexed="10"/>
      <name val="Arial Narrow"/>
      <family val="2"/>
    </font>
    <font>
      <b/>
      <sz val="11"/>
      <color indexed="10"/>
      <name val="Arial Narrow"/>
      <family val="2"/>
    </font>
    <font>
      <b/>
      <sz val="9"/>
      <color indexed="56"/>
      <name val="Arial Narrow"/>
      <family val="2"/>
    </font>
    <font>
      <b/>
      <sz val="9"/>
      <color indexed="62"/>
      <name val="Arial Narrow"/>
      <family val="2"/>
    </font>
    <font>
      <b/>
      <sz val="8"/>
      <name val="Arial"/>
      <family val="2"/>
    </font>
    <font>
      <sz val="8"/>
      <name val="Helvetica"/>
      <family val="2"/>
    </font>
    <font>
      <sz val="8"/>
      <name val="Calibri"/>
      <family val="2"/>
    </font>
    <font>
      <b/>
      <sz val="8"/>
      <name val="Calibri"/>
      <family val="2"/>
    </font>
    <font>
      <b/>
      <sz val="10"/>
      <name val="Calibri"/>
      <family val="2"/>
    </font>
    <font>
      <b/>
      <sz val="10"/>
      <color indexed="12"/>
      <name val="Calibri"/>
      <family val="2"/>
    </font>
    <font>
      <b/>
      <sz val="10"/>
      <color indexed="10"/>
      <name val="Calibri"/>
      <family val="2"/>
    </font>
    <font>
      <sz val="11"/>
      <color theme="1"/>
      <name val="Arial Narrow"/>
      <family val="2"/>
    </font>
    <font>
      <sz val="11"/>
      <color theme="1"/>
      <name val="Calibri"/>
      <family val="2"/>
      <scheme val="minor"/>
    </font>
    <font>
      <b/>
      <sz val="10"/>
      <color rgb="FFFF0000"/>
      <name val="Arial Narrow"/>
      <family val="2"/>
    </font>
    <font>
      <sz val="8"/>
      <name val="Calibri"/>
      <family val="2"/>
      <scheme val="minor"/>
    </font>
    <font>
      <sz val="12"/>
      <color theme="1"/>
      <name val="Calibri"/>
      <family val="2"/>
      <scheme val="minor"/>
    </font>
    <font>
      <sz val="10"/>
      <color indexed="8"/>
      <name val="Calibri"/>
      <family val="2"/>
      <scheme val="minor"/>
    </font>
    <font>
      <sz val="10"/>
      <name val="Calibri"/>
      <family val="2"/>
      <scheme val="minor"/>
    </font>
    <font>
      <b/>
      <sz val="10"/>
      <name val="Calibri"/>
      <family val="2"/>
      <scheme val="minor"/>
    </font>
    <font>
      <b/>
      <sz val="10"/>
      <color rgb="FFFF0000"/>
      <name val="Calibri"/>
      <family val="2"/>
      <scheme val="minor"/>
    </font>
    <font>
      <b/>
      <sz val="10"/>
      <color indexed="8"/>
      <name val="Calibri"/>
      <family val="2"/>
      <scheme val="minor"/>
    </font>
    <font>
      <b/>
      <sz val="10"/>
      <color indexed="12"/>
      <name val="Calibri"/>
      <family val="2"/>
      <scheme val="minor"/>
    </font>
    <font>
      <b/>
      <u/>
      <sz val="10"/>
      <name val="Calibri"/>
      <family val="2"/>
      <scheme val="minor"/>
    </font>
    <font>
      <b/>
      <sz val="8"/>
      <name val="Calibri"/>
      <family val="2"/>
      <scheme val="minor"/>
    </font>
    <font>
      <b/>
      <sz val="12"/>
      <name val="Calibri"/>
      <family val="2"/>
      <scheme val="minor"/>
    </font>
    <font>
      <sz val="12"/>
      <name val="Calibri"/>
      <family val="2"/>
      <scheme val="minor"/>
    </font>
    <font>
      <b/>
      <sz val="9"/>
      <color rgb="FFFF0000"/>
      <name val="Arial Narrow"/>
      <family val="2"/>
    </font>
    <font>
      <sz val="10"/>
      <color theme="1"/>
      <name val="Calibri"/>
      <family val="2"/>
      <scheme val="minor"/>
    </font>
    <font>
      <b/>
      <sz val="11"/>
      <color theme="1"/>
      <name val="Arial Narrow"/>
      <family val="2"/>
    </font>
    <font>
      <b/>
      <sz val="13"/>
      <color theme="1"/>
      <name val="Calibri"/>
      <family val="2"/>
      <scheme val="minor"/>
    </font>
    <font>
      <sz val="7.5"/>
      <name val="Arial Narrow"/>
      <family val="2"/>
    </font>
    <font>
      <b/>
      <sz val="10"/>
      <color theme="0"/>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s>
  <borders count="73">
    <border>
      <left/>
      <right/>
      <top/>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thin">
        <color indexed="64"/>
      </top>
      <bottom/>
      <diagonal/>
    </border>
  </borders>
  <cellStyleXfs count="199">
    <xf numFmtId="0" fontId="0" fillId="0" borderId="0"/>
    <xf numFmtId="0" fontId="2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2" fontId="19" fillId="0" borderId="0"/>
    <xf numFmtId="0" fontId="2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3" fontId="33" fillId="0" borderId="0" applyFont="0" applyFill="0" applyBorder="0" applyAlignment="0" applyProtection="0"/>
    <xf numFmtId="175" fontId="33" fillId="0" borderId="0" applyFont="0" applyFill="0" applyBorder="0" applyAlignment="0" applyProtection="0"/>
    <xf numFmtId="0" fontId="33" fillId="0" borderId="0" applyFont="0" applyFill="0" applyBorder="0" applyAlignment="0" applyProtection="0"/>
    <xf numFmtId="1" fontId="19" fillId="0" borderId="0"/>
    <xf numFmtId="0" fontId="34" fillId="0" borderId="0" applyFont="0" applyFill="0" applyBorder="0" applyAlignment="0" applyProtection="0"/>
    <xf numFmtId="176" fontId="19" fillId="0" borderId="0" applyFont="0" applyFill="0" applyBorder="0" applyAlignment="0" applyProtection="0"/>
    <xf numFmtId="176" fontId="19" fillId="0" borderId="0" applyFont="0" applyFill="0" applyBorder="0" applyAlignment="0" applyProtection="0"/>
    <xf numFmtId="0" fontId="27" fillId="0" borderId="0" applyNumberFormat="0" applyFill="0" applyBorder="0" applyAlignment="0" applyProtection="0"/>
    <xf numFmtId="4" fontId="35" fillId="0" borderId="0">
      <protection locked="0"/>
    </xf>
    <xf numFmtId="4" fontId="35" fillId="0" borderId="0">
      <protection locked="0"/>
    </xf>
    <xf numFmtId="4" fontId="36" fillId="0" borderId="0">
      <protection locked="0"/>
    </xf>
    <xf numFmtId="4" fontId="35" fillId="0" borderId="0">
      <protection locked="0"/>
    </xf>
    <xf numFmtId="4" fontId="35" fillId="0" borderId="0">
      <protection locked="0"/>
    </xf>
    <xf numFmtId="4" fontId="35" fillId="0" borderId="0">
      <protection locked="0"/>
    </xf>
    <xf numFmtId="4" fontId="36" fillId="0" borderId="0">
      <protection locked="0"/>
    </xf>
    <xf numFmtId="2" fontId="33" fillId="0" borderId="0" applyFont="0" applyFill="0" applyBorder="0" applyAlignment="0" applyProtection="0"/>
    <xf numFmtId="177" fontId="19" fillId="0" borderId="0"/>
    <xf numFmtId="0" fontId="28" fillId="0" borderId="2" applyNumberFormat="0" applyFill="0" applyAlignment="0" applyProtection="0"/>
    <xf numFmtId="0" fontId="29" fillId="0" borderId="3" applyNumberFormat="0" applyFill="0" applyAlignment="0" applyProtection="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166" fontId="63" fillId="0" borderId="0" applyFont="0" applyFill="0" applyBorder="0" applyAlignment="0" applyProtection="0"/>
    <xf numFmtId="164"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171"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1" fontId="1" fillId="0" borderId="0" applyFont="0" applyFill="0" applyBorder="0" applyAlignment="0" applyProtection="0"/>
    <xf numFmtId="178" fontId="19" fillId="0" borderId="0" applyFont="0" applyFill="0" applyBorder="0" applyAlignment="0" applyProtection="0"/>
    <xf numFmtId="0" fontId="19" fillId="0" borderId="0" applyFont="0" applyFill="0" applyBorder="0" applyAlignment="0" applyProtection="0"/>
    <xf numFmtId="174" fontId="19" fillId="0" borderId="0" applyFont="0" applyFill="0" applyBorder="0" applyAlignment="0" applyProtection="0"/>
    <xf numFmtId="170" fontId="19" fillId="0" borderId="0" applyFont="0" applyFill="0" applyBorder="0" applyAlignment="0" applyProtection="0"/>
    <xf numFmtId="174"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4" fontId="19"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168" fontId="63" fillId="0" borderId="0" applyFont="0" applyFill="0" applyBorder="0" applyAlignment="0" applyProtection="0"/>
    <xf numFmtId="42" fontId="64" fillId="0" borderId="0" applyFont="0" applyFill="0" applyBorder="0" applyAlignment="0" applyProtection="0"/>
    <xf numFmtId="179" fontId="19" fillId="0" borderId="0"/>
    <xf numFmtId="174" fontId="19" fillId="0" borderId="0" applyFont="0" applyFill="0" applyBorder="0" applyAlignment="0" applyProtection="0"/>
    <xf numFmtId="177" fontId="19" fillId="0" borderId="0" applyFont="0" applyFill="0" applyBorder="0" applyAlignment="0" applyProtection="0"/>
    <xf numFmtId="180" fontId="19" fillId="0" borderId="0" applyFont="0" applyFill="0" applyBorder="0" applyAlignment="0" applyProtection="0"/>
    <xf numFmtId="181"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82" fontId="19" fillId="0" borderId="0" applyFont="0" applyFill="0" applyBorder="0" applyAlignment="0" applyProtection="0"/>
    <xf numFmtId="169" fontId="21"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19" fillId="0" borderId="0" applyFont="0" applyFill="0" applyBorder="0" applyAlignment="0" applyProtection="0"/>
    <xf numFmtId="174" fontId="19"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83" fontId="19" fillId="0" borderId="0" applyFont="0" applyFill="0" applyBorder="0" applyAlignment="0" applyProtection="0"/>
    <xf numFmtId="178"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0" fontId="41" fillId="0" borderId="0"/>
    <xf numFmtId="0" fontId="19" fillId="0" borderId="0"/>
    <xf numFmtId="0" fontId="6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 fillId="0" borderId="0" applyNumberFormat="0" applyFill="0" applyBorder="0" applyProtection="0">
      <alignment vertical="top"/>
    </xf>
    <xf numFmtId="0" fontId="64"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19" fillId="0" borderId="0"/>
    <xf numFmtId="0" fontId="19" fillId="0" borderId="0"/>
    <xf numFmtId="0" fontId="2" fillId="0" borderId="0" applyNumberFormat="0" applyFill="0" applyBorder="0" applyProtection="0">
      <alignment vertical="top"/>
    </xf>
    <xf numFmtId="0" fontId="3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64" fillId="0" borderId="0"/>
    <xf numFmtId="0" fontId="1" fillId="21" borderId="4" applyNumberFormat="0" applyFont="0" applyAlignment="0" applyProtection="0"/>
    <xf numFmtId="0" fontId="1" fillId="21" borderId="4" applyNumberFormat="0" applyFont="0" applyAlignment="0" applyProtection="0"/>
    <xf numFmtId="0" fontId="31" fillId="20" borderId="5" applyNumberFormat="0" applyAlignment="0" applyProtection="0"/>
    <xf numFmtId="9" fontId="63" fillId="0" borderId="0" applyFont="0" applyFill="0" applyBorder="0" applyAlignment="0" applyProtection="0"/>
    <xf numFmtId="9" fontId="19" fillId="0" borderId="0" applyFont="0" applyFill="0" applyBorder="0" applyAlignment="0" applyProtection="0"/>
    <xf numFmtId="9" fontId="64"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32" fillId="0" borderId="0" applyNumberFormat="0" applyFill="0" applyBorder="0" applyAlignment="0" applyProtection="0"/>
    <xf numFmtId="49" fontId="39" fillId="0" borderId="0">
      <alignment horizontal="center" vertical="center"/>
    </xf>
    <xf numFmtId="44" fontId="63" fillId="0" borderId="0" applyFont="0" applyFill="0" applyBorder="0" applyAlignment="0" applyProtection="0"/>
  </cellStyleXfs>
  <cellXfs count="447">
    <xf numFmtId="0" fontId="0" fillId="0" borderId="0" xfId="0"/>
    <xf numFmtId="0" fontId="3" fillId="23" borderId="0" xfId="156" applyFont="1" applyFill="1" applyBorder="1" applyAlignment="1">
      <alignment horizontal="center" vertical="center" wrapText="1"/>
    </xf>
    <xf numFmtId="0" fontId="4" fillId="23" borderId="0" xfId="156" applyNumberFormat="1" applyFont="1" applyFill="1" applyBorder="1" applyAlignment="1">
      <alignment horizontal="center" vertical="center" wrapText="1"/>
    </xf>
    <xf numFmtId="0" fontId="4" fillId="23" borderId="0" xfId="156" applyNumberFormat="1" applyFont="1" applyFill="1" applyBorder="1" applyAlignment="1">
      <alignment horizontal="justify" vertical="center" wrapText="1"/>
    </xf>
    <xf numFmtId="0" fontId="4" fillId="23" borderId="0" xfId="156" applyNumberFormat="1" applyFont="1" applyFill="1" applyBorder="1" applyAlignment="1">
      <alignment vertical="center" wrapText="1"/>
    </xf>
    <xf numFmtId="0" fontId="4" fillId="23" borderId="0" xfId="156" applyNumberFormat="1" applyFont="1" applyFill="1" applyBorder="1" applyAlignment="1">
      <alignment horizontal="right" vertical="center" wrapText="1"/>
    </xf>
    <xf numFmtId="0" fontId="3" fillId="23" borderId="0" xfId="156" applyFont="1" applyFill="1" applyBorder="1" applyAlignment="1">
      <alignment vertical="center" wrapText="1"/>
    </xf>
    <xf numFmtId="0" fontId="64" fillId="0" borderId="0" xfId="156" applyFont="1" applyAlignment="1"/>
    <xf numFmtId="0" fontId="45" fillId="0" borderId="6" xfId="156" applyNumberFormat="1" applyFont="1" applyFill="1" applyBorder="1" applyAlignment="1">
      <alignment horizontal="center"/>
    </xf>
    <xf numFmtId="0" fontId="46" fillId="0" borderId="7" xfId="156" applyNumberFormat="1" applyFont="1" applyFill="1" applyBorder="1" applyAlignment="1"/>
    <xf numFmtId="0" fontId="45" fillId="0" borderId="8" xfId="156" applyNumberFormat="1" applyFont="1" applyFill="1" applyBorder="1" applyAlignment="1"/>
    <xf numFmtId="0" fontId="47" fillId="0" borderId="9" xfId="156" applyNumberFormat="1" applyFont="1" applyFill="1" applyBorder="1" applyAlignment="1">
      <alignment horizontal="center"/>
    </xf>
    <xf numFmtId="0" fontId="48" fillId="0" borderId="9" xfId="156" applyNumberFormat="1" applyFont="1" applyFill="1" applyBorder="1" applyAlignment="1"/>
    <xf numFmtId="0" fontId="48" fillId="0" borderId="10" xfId="156" applyNumberFormat="1" applyFont="1" applyFill="1" applyBorder="1" applyAlignment="1"/>
    <xf numFmtId="0" fontId="47" fillId="0" borderId="7" xfId="156" applyNumberFormat="1" applyFont="1" applyFill="1" applyBorder="1" applyAlignment="1">
      <alignment horizontal="right"/>
    </xf>
    <xf numFmtId="0" fontId="48" fillId="0" borderId="7" xfId="156" applyNumberFormat="1" applyFont="1" applyFill="1" applyBorder="1" applyAlignment="1">
      <alignment horizontal="left"/>
    </xf>
    <xf numFmtId="0" fontId="45" fillId="0" borderId="11" xfId="156" applyNumberFormat="1" applyFont="1" applyFill="1" applyBorder="1" applyAlignment="1"/>
    <xf numFmtId="0" fontId="45" fillId="0" borderId="6" xfId="156" applyNumberFormat="1" applyFont="1" applyFill="1" applyBorder="1" applyAlignment="1"/>
    <xf numFmtId="0" fontId="46" fillId="0" borderId="6" xfId="156" applyNumberFormat="1" applyFont="1" applyFill="1" applyBorder="1" applyAlignment="1"/>
    <xf numFmtId="10" fontId="46" fillId="0" borderId="6" xfId="156" applyNumberFormat="1" applyFont="1" applyFill="1" applyBorder="1" applyAlignment="1"/>
    <xf numFmtId="10" fontId="46" fillId="0" borderId="12" xfId="156" applyNumberFormat="1" applyFont="1" applyFill="1" applyBorder="1" applyAlignment="1"/>
    <xf numFmtId="0" fontId="46" fillId="0" borderId="7" xfId="156" applyNumberFormat="1" applyFont="1" applyFill="1" applyBorder="1" applyAlignment="1">
      <alignment horizontal="left"/>
    </xf>
    <xf numFmtId="10" fontId="46" fillId="0" borderId="7" xfId="156" applyNumberFormat="1" applyFont="1" applyFill="1" applyBorder="1" applyAlignment="1"/>
    <xf numFmtId="10" fontId="46" fillId="0" borderId="9" xfId="156" applyNumberFormat="1" applyFont="1" applyFill="1" applyBorder="1" applyAlignment="1"/>
    <xf numFmtId="0" fontId="46" fillId="0" borderId="9" xfId="156" applyNumberFormat="1" applyFont="1" applyFill="1" applyBorder="1" applyAlignment="1">
      <alignment horizontal="left"/>
    </xf>
    <xf numFmtId="0" fontId="45" fillId="0" borderId="9" xfId="156" applyNumberFormat="1" applyFont="1" applyFill="1" applyBorder="1" applyAlignment="1"/>
    <xf numFmtId="10" fontId="46" fillId="0" borderId="10" xfId="156" applyNumberFormat="1" applyFont="1" applyFill="1" applyBorder="1" applyAlignment="1"/>
    <xf numFmtId="0" fontId="46" fillId="0" borderId="8" xfId="156" applyNumberFormat="1" applyFont="1" applyFill="1" applyBorder="1" applyAlignment="1">
      <alignment horizontal="left"/>
    </xf>
    <xf numFmtId="0" fontId="64" fillId="0" borderId="9" xfId="156" applyNumberFormat="1" applyFont="1" applyFill="1" applyBorder="1" applyAlignment="1">
      <alignment wrapText="1"/>
    </xf>
    <xf numFmtId="0" fontId="64" fillId="0" borderId="10" xfId="156" applyNumberFormat="1" applyFont="1" applyFill="1" applyBorder="1" applyAlignment="1">
      <alignment wrapText="1"/>
    </xf>
    <xf numFmtId="9" fontId="64" fillId="0" borderId="0" xfId="156" applyNumberFormat="1" applyFont="1" applyAlignment="1"/>
    <xf numFmtId="184" fontId="48" fillId="0" borderId="7" xfId="156" applyNumberFormat="1" applyFont="1" applyFill="1" applyBorder="1" applyAlignment="1"/>
    <xf numFmtId="9" fontId="64" fillId="0" borderId="0" xfId="181" applyFont="1"/>
    <xf numFmtId="0" fontId="46" fillId="0" borderId="8" xfId="156" applyNumberFormat="1" applyFont="1" applyFill="1" applyBorder="1" applyAlignment="1"/>
    <xf numFmtId="0" fontId="46" fillId="0" borderId="9" xfId="156" applyNumberFormat="1" applyFont="1" applyFill="1" applyBorder="1" applyAlignment="1"/>
    <xf numFmtId="0" fontId="64" fillId="0" borderId="0" xfId="156" applyFont="1" applyAlignment="1">
      <alignment horizontal="center"/>
    </xf>
    <xf numFmtId="10" fontId="49" fillId="0" borderId="7" xfId="156" applyNumberFormat="1" applyFont="1" applyFill="1" applyBorder="1" applyAlignment="1"/>
    <xf numFmtId="184" fontId="46" fillId="0" borderId="10" xfId="156" applyNumberFormat="1" applyFont="1" applyFill="1" applyBorder="1" applyAlignment="1"/>
    <xf numFmtId="10" fontId="64" fillId="0" borderId="0" xfId="156" applyNumberFormat="1" applyFont="1" applyAlignment="1"/>
    <xf numFmtId="185" fontId="46" fillId="0" borderId="10" xfId="156" applyNumberFormat="1" applyFont="1" applyFill="1" applyBorder="1" applyAlignment="1"/>
    <xf numFmtId="0" fontId="64" fillId="0" borderId="0" xfId="156" applyFont="1" applyAlignment="1">
      <alignment vertical="center"/>
    </xf>
    <xf numFmtId="10" fontId="51" fillId="0" borderId="0" xfId="156" applyNumberFormat="1" applyFont="1" applyFill="1" applyAlignment="1"/>
    <xf numFmtId="0" fontId="64" fillId="0" borderId="0" xfId="156" applyFont="1" applyFill="1" applyAlignment="1"/>
    <xf numFmtId="0" fontId="17" fillId="23" borderId="13" xfId="156" applyFont="1" applyFill="1" applyBorder="1" applyAlignment="1">
      <alignment horizontal="center" vertical="center" wrapText="1"/>
    </xf>
    <xf numFmtId="0" fontId="9" fillId="24" borderId="14" xfId="156" applyFont="1" applyFill="1" applyBorder="1" applyAlignment="1">
      <alignment horizontal="center" vertical="center" wrapText="1"/>
    </xf>
    <xf numFmtId="0" fontId="65" fillId="23" borderId="0" xfId="156" applyNumberFormat="1" applyFont="1" applyFill="1" applyBorder="1" applyAlignment="1">
      <alignment horizontal="center" vertical="center" wrapText="1"/>
    </xf>
    <xf numFmtId="0" fontId="17" fillId="24" borderId="14" xfId="156" applyFont="1" applyFill="1" applyBorder="1" applyAlignment="1">
      <alignment horizontal="center" vertical="center" wrapText="1"/>
    </xf>
    <xf numFmtId="172" fontId="18" fillId="24" borderId="7" xfId="156" applyNumberFormat="1" applyFont="1" applyFill="1" applyBorder="1" applyAlignment="1">
      <alignment vertical="center" wrapText="1"/>
    </xf>
    <xf numFmtId="172" fontId="18" fillId="24" borderId="7" xfId="156" applyNumberFormat="1" applyFont="1" applyFill="1" applyBorder="1" applyAlignment="1">
      <alignment horizontal="center" vertical="center" wrapText="1"/>
    </xf>
    <xf numFmtId="172" fontId="18" fillId="24" borderId="15" xfId="84" applyNumberFormat="1" applyFont="1" applyFill="1" applyBorder="1" applyAlignment="1">
      <alignment vertical="center" wrapText="1"/>
    </xf>
    <xf numFmtId="171" fontId="4" fillId="23" borderId="0" xfId="156" applyNumberFormat="1" applyFont="1" applyFill="1" applyBorder="1" applyAlignment="1">
      <alignment vertical="center" wrapText="1"/>
    </xf>
    <xf numFmtId="0" fontId="11" fillId="23" borderId="0" xfId="156" applyFont="1" applyFill="1" applyAlignment="1">
      <alignment horizontal="centerContinuous" vertical="center" wrapText="1"/>
    </xf>
    <xf numFmtId="0" fontId="12" fillId="23" borderId="0" xfId="156" applyFont="1" applyFill="1" applyAlignment="1">
      <alignment vertical="center" wrapText="1"/>
    </xf>
    <xf numFmtId="0" fontId="13" fillId="23" borderId="0" xfId="156" applyFont="1" applyFill="1" applyAlignment="1">
      <alignment vertical="center" wrapText="1"/>
    </xf>
    <xf numFmtId="0" fontId="14" fillId="23" borderId="16" xfId="156" applyFont="1" applyFill="1" applyBorder="1" applyAlignment="1">
      <alignment horizontal="center" vertical="center" wrapText="1"/>
    </xf>
    <xf numFmtId="0" fontId="14" fillId="23" borderId="17" xfId="156" applyFont="1" applyFill="1" applyBorder="1" applyAlignment="1">
      <alignment horizontal="center" vertical="center" wrapText="1"/>
    </xf>
    <xf numFmtId="0" fontId="14" fillId="23" borderId="18" xfId="156" applyFont="1" applyFill="1" applyBorder="1" applyAlignment="1">
      <alignment horizontal="center" vertical="center" wrapText="1"/>
    </xf>
    <xf numFmtId="0" fontId="14" fillId="23" borderId="19" xfId="156" applyFont="1" applyFill="1" applyBorder="1" applyAlignment="1">
      <alignment horizontal="center" vertical="center" wrapText="1"/>
    </xf>
    <xf numFmtId="0" fontId="15" fillId="23" borderId="20" xfId="156" quotePrefix="1" applyFont="1" applyFill="1" applyBorder="1" applyAlignment="1">
      <alignment horizontal="center" vertical="center" wrapText="1"/>
    </xf>
    <xf numFmtId="0" fontId="15" fillId="23" borderId="21" xfId="156" quotePrefix="1" applyFont="1" applyFill="1" applyBorder="1" applyAlignment="1">
      <alignment horizontal="center" vertical="center" wrapText="1"/>
    </xf>
    <xf numFmtId="0" fontId="14" fillId="23" borderId="22" xfId="156" applyFont="1" applyFill="1" applyBorder="1" applyAlignment="1">
      <alignment horizontal="center" vertical="center" wrapText="1"/>
    </xf>
    <xf numFmtId="0" fontId="10" fillId="23" borderId="23" xfId="156" applyFont="1" applyFill="1" applyBorder="1" applyAlignment="1">
      <alignment vertical="center" wrapText="1"/>
    </xf>
    <xf numFmtId="0" fontId="17" fillId="23" borderId="13" xfId="156" applyFont="1" applyFill="1" applyBorder="1" applyAlignment="1">
      <alignment vertical="center" wrapText="1"/>
    </xf>
    <xf numFmtId="0" fontId="17" fillId="23" borderId="14" xfId="156" applyFont="1" applyFill="1" applyBorder="1" applyAlignment="1">
      <alignment horizontal="center" vertical="center" wrapText="1"/>
    </xf>
    <xf numFmtId="0" fontId="18" fillId="23" borderId="7" xfId="156" applyFont="1" applyFill="1" applyBorder="1" applyAlignment="1">
      <alignment vertical="center" wrapText="1"/>
    </xf>
    <xf numFmtId="172" fontId="18" fillId="23" borderId="7" xfId="156" applyNumberFormat="1" applyFont="1" applyFill="1" applyBorder="1" applyAlignment="1">
      <alignment vertical="center" wrapText="1"/>
    </xf>
    <xf numFmtId="172" fontId="18" fillId="23" borderId="15" xfId="84" applyNumberFormat="1" applyFont="1" applyFill="1" applyBorder="1" applyAlignment="1">
      <alignment vertical="center" wrapText="1"/>
    </xf>
    <xf numFmtId="172" fontId="18" fillId="23" borderId="24" xfId="84" applyNumberFormat="1" applyFont="1" applyFill="1" applyBorder="1" applyAlignment="1">
      <alignment vertical="center" wrapText="1"/>
    </xf>
    <xf numFmtId="0" fontId="17" fillId="23" borderId="25" xfId="156" applyFont="1" applyFill="1" applyBorder="1" applyAlignment="1">
      <alignment horizontal="center" vertical="center" wrapText="1"/>
    </xf>
    <xf numFmtId="172" fontId="10" fillId="23" borderId="24" xfId="156" applyNumberFormat="1" applyFont="1" applyFill="1" applyBorder="1" applyAlignment="1">
      <alignment vertical="center" wrapText="1"/>
    </xf>
    <xf numFmtId="172" fontId="18" fillId="23" borderId="7" xfId="156" applyNumberFormat="1" applyFont="1" applyFill="1" applyBorder="1" applyAlignment="1">
      <alignment horizontal="center" vertical="center" wrapText="1"/>
    </xf>
    <xf numFmtId="0" fontId="17" fillId="23" borderId="26" xfId="156" applyFont="1" applyFill="1" applyBorder="1" applyAlignment="1">
      <alignment horizontal="center" vertical="center" wrapText="1"/>
    </xf>
    <xf numFmtId="0" fontId="18" fillId="23" borderId="27" xfId="156" applyFont="1" applyFill="1" applyBorder="1" applyAlignment="1">
      <alignment vertical="center" wrapText="1"/>
    </xf>
    <xf numFmtId="169" fontId="10" fillId="23" borderId="28" xfId="116" applyFont="1" applyFill="1" applyBorder="1" applyAlignment="1">
      <alignment vertical="center" wrapText="1"/>
    </xf>
    <xf numFmtId="0" fontId="18" fillId="23" borderId="23" xfId="156" applyFont="1" applyFill="1" applyBorder="1" applyAlignment="1">
      <alignment vertical="center" wrapText="1"/>
    </xf>
    <xf numFmtId="169" fontId="10" fillId="23" borderId="29" xfId="116" applyFont="1" applyFill="1" applyBorder="1" applyAlignment="1">
      <alignment vertical="center" wrapText="1"/>
    </xf>
    <xf numFmtId="0" fontId="18" fillId="23" borderId="13" xfId="156" applyFont="1" applyFill="1" applyBorder="1" applyAlignment="1">
      <alignment vertical="center" wrapText="1"/>
    </xf>
    <xf numFmtId="169" fontId="10" fillId="23" borderId="15" xfId="116" applyFont="1" applyFill="1" applyBorder="1" applyAlignment="1">
      <alignment vertical="center" wrapText="1"/>
    </xf>
    <xf numFmtId="0" fontId="18" fillId="23" borderId="30" xfId="156" applyFont="1" applyFill="1" applyBorder="1" applyAlignment="1">
      <alignment vertical="center" wrapText="1"/>
    </xf>
    <xf numFmtId="169" fontId="10" fillId="23" borderId="31" xfId="116" applyFont="1" applyFill="1" applyBorder="1" applyAlignment="1">
      <alignment vertical="center" wrapText="1"/>
    </xf>
    <xf numFmtId="0" fontId="17" fillId="23" borderId="32" xfId="156" applyFont="1" applyFill="1" applyBorder="1" applyAlignment="1">
      <alignment horizontal="center" vertical="center" wrapText="1"/>
    </xf>
    <xf numFmtId="169" fontId="10" fillId="24" borderId="29" xfId="116" applyFont="1" applyFill="1" applyBorder="1" applyAlignment="1">
      <alignment vertical="center" wrapText="1"/>
    </xf>
    <xf numFmtId="2" fontId="18" fillId="23" borderId="7" xfId="156" applyNumberFormat="1" applyFont="1" applyFill="1" applyBorder="1" applyAlignment="1">
      <alignment horizontal="center" vertical="center" wrapText="1"/>
    </xf>
    <xf numFmtId="172" fontId="18" fillId="24" borderId="24" xfId="84" applyNumberFormat="1" applyFont="1" applyFill="1" applyBorder="1" applyAlignment="1">
      <alignment vertical="center" wrapText="1"/>
    </xf>
    <xf numFmtId="0" fontId="17" fillId="23" borderId="33" xfId="156" applyFont="1" applyFill="1" applyBorder="1" applyAlignment="1">
      <alignment horizontal="center" vertical="center" wrapText="1"/>
    </xf>
    <xf numFmtId="0" fontId="18" fillId="23" borderId="18" xfId="156" applyFont="1" applyFill="1" applyBorder="1" applyAlignment="1">
      <alignment vertical="center" wrapText="1"/>
    </xf>
    <xf numFmtId="172" fontId="18" fillId="23" borderId="18" xfId="156" applyNumberFormat="1" applyFont="1" applyFill="1" applyBorder="1" applyAlignment="1">
      <alignment vertical="center" wrapText="1"/>
    </xf>
    <xf numFmtId="2" fontId="18" fillId="23" borderId="18" xfId="156" applyNumberFormat="1" applyFont="1" applyFill="1" applyBorder="1" applyAlignment="1">
      <alignment horizontal="center" vertical="center" wrapText="1"/>
    </xf>
    <xf numFmtId="172" fontId="18" fillId="23" borderId="29" xfId="84" applyNumberFormat="1" applyFont="1" applyFill="1" applyBorder="1" applyAlignment="1">
      <alignment vertical="center" wrapText="1"/>
    </xf>
    <xf numFmtId="0" fontId="10" fillId="23" borderId="9" xfId="156" applyFont="1" applyFill="1" applyBorder="1" applyAlignment="1">
      <alignment vertical="center" wrapText="1"/>
    </xf>
    <xf numFmtId="0" fontId="10" fillId="23" borderId="34" xfId="156" applyFont="1" applyFill="1" applyBorder="1" applyAlignment="1">
      <alignment vertical="center" wrapText="1"/>
    </xf>
    <xf numFmtId="0" fontId="18" fillId="24" borderId="10" xfId="156" applyFont="1" applyFill="1" applyBorder="1" applyAlignment="1">
      <alignment vertical="center" wrapText="1"/>
    </xf>
    <xf numFmtId="0" fontId="18" fillId="24" borderId="35" xfId="156" applyFont="1" applyFill="1" applyBorder="1" applyAlignment="1">
      <alignment vertical="center" wrapText="1"/>
    </xf>
    <xf numFmtId="172" fontId="18" fillId="24" borderId="31" xfId="84" applyNumberFormat="1" applyFont="1" applyFill="1" applyBorder="1" applyAlignment="1">
      <alignment vertical="center" wrapText="1"/>
    </xf>
    <xf numFmtId="0" fontId="17" fillId="24" borderId="36" xfId="156" applyFont="1" applyFill="1" applyBorder="1" applyAlignment="1">
      <alignment horizontal="center" vertical="center" wrapText="1"/>
    </xf>
    <xf numFmtId="0" fontId="17" fillId="23" borderId="23" xfId="156" applyFont="1" applyFill="1" applyBorder="1" applyAlignment="1">
      <alignment horizontal="center" vertical="center" wrapText="1"/>
    </xf>
    <xf numFmtId="172" fontId="10" fillId="23" borderId="29" xfId="84" applyNumberFormat="1" applyFont="1" applyFill="1" applyBorder="1" applyAlignment="1">
      <alignment vertical="center" wrapText="1"/>
    </xf>
    <xf numFmtId="166" fontId="4" fillId="23" borderId="0" xfId="75" applyFont="1" applyFill="1" applyBorder="1" applyAlignment="1">
      <alignment vertical="center" wrapText="1"/>
    </xf>
    <xf numFmtId="0" fontId="43" fillId="0" borderId="37" xfId="159" applyNumberFormat="1" applyFont="1" applyFill="1" applyBorder="1" applyAlignment="1">
      <alignment horizontal="center"/>
    </xf>
    <xf numFmtId="0" fontId="43" fillId="0" borderId="0" xfId="159" applyNumberFormat="1" applyFont="1" applyFill="1" applyAlignment="1">
      <alignment horizontal="center"/>
    </xf>
    <xf numFmtId="0" fontId="43" fillId="0" borderId="38" xfId="159" applyNumberFormat="1" applyFont="1" applyFill="1" applyBorder="1" applyAlignment="1">
      <alignment horizontal="center"/>
    </xf>
    <xf numFmtId="0" fontId="64" fillId="0" borderId="0" xfId="159"/>
    <xf numFmtId="0" fontId="44" fillId="0" borderId="0" xfId="159" applyNumberFormat="1" applyFont="1" applyFill="1" applyAlignment="1">
      <alignment horizontal="center"/>
    </xf>
    <xf numFmtId="0" fontId="45" fillId="0" borderId="6" xfId="159" applyNumberFormat="1" applyFont="1" applyFill="1" applyBorder="1" applyAlignment="1">
      <alignment horizontal="center"/>
    </xf>
    <xf numFmtId="0" fontId="46" fillId="0" borderId="7" xfId="159" applyNumberFormat="1" applyFont="1" applyFill="1" applyBorder="1" applyAlignment="1"/>
    <xf numFmtId="0" fontId="45" fillId="0" borderId="8" xfId="159" applyNumberFormat="1" applyFont="1" applyFill="1" applyBorder="1" applyAlignment="1"/>
    <xf numFmtId="0" fontId="47" fillId="0" borderId="9" xfId="159" applyNumberFormat="1" applyFont="1" applyFill="1" applyBorder="1" applyAlignment="1">
      <alignment horizontal="center"/>
    </xf>
    <xf numFmtId="0" fontId="48" fillId="0" borderId="9" xfId="159" applyNumberFormat="1" applyFont="1" applyFill="1" applyBorder="1" applyAlignment="1"/>
    <xf numFmtId="0" fontId="48" fillId="0" borderId="10" xfId="159" applyNumberFormat="1" applyFont="1" applyFill="1" applyBorder="1" applyAlignment="1"/>
    <xf numFmtId="0" fontId="47" fillId="0" borderId="7" xfId="159" applyNumberFormat="1" applyFont="1" applyFill="1" applyBorder="1" applyAlignment="1">
      <alignment horizontal="right"/>
    </xf>
    <xf numFmtId="0" fontId="48" fillId="0" borderId="7" xfId="159" applyNumberFormat="1" applyFont="1" applyFill="1" applyBorder="1" applyAlignment="1">
      <alignment horizontal="left"/>
    </xf>
    <xf numFmtId="0" fontId="45" fillId="0" borderId="11" xfId="159" applyNumberFormat="1" applyFont="1" applyFill="1" applyBorder="1" applyAlignment="1"/>
    <xf numFmtId="0" fontId="45" fillId="0" borderId="6" xfId="159" applyNumberFormat="1" applyFont="1" applyFill="1" applyBorder="1" applyAlignment="1"/>
    <xf numFmtId="0" fontId="46" fillId="0" borderId="6" xfId="159" applyNumberFormat="1" applyFont="1" applyFill="1" applyBorder="1" applyAlignment="1"/>
    <xf numFmtId="10" fontId="46" fillId="0" borderId="6" xfId="159" applyNumberFormat="1" applyFont="1" applyFill="1" applyBorder="1" applyAlignment="1"/>
    <xf numFmtId="10" fontId="46" fillId="0" borderId="12" xfId="159" applyNumberFormat="1" applyFont="1" applyFill="1" applyBorder="1" applyAlignment="1"/>
    <xf numFmtId="0" fontId="46" fillId="0" borderId="7" xfId="159" applyNumberFormat="1" applyFont="1" applyFill="1" applyBorder="1" applyAlignment="1">
      <alignment horizontal="left"/>
    </xf>
    <xf numFmtId="10" fontId="46" fillId="0" borderId="7" xfId="159" applyNumberFormat="1" applyFont="1" applyFill="1" applyBorder="1" applyAlignment="1"/>
    <xf numFmtId="10" fontId="46" fillId="25" borderId="9" xfId="159" applyNumberFormat="1" applyFont="1" applyFill="1" applyBorder="1" applyAlignment="1"/>
    <xf numFmtId="0" fontId="46" fillId="25" borderId="9" xfId="159" applyNumberFormat="1" applyFont="1" applyFill="1" applyBorder="1" applyAlignment="1">
      <alignment horizontal="left"/>
    </xf>
    <xf numFmtId="0" fontId="45" fillId="25" borderId="9" xfId="159" applyNumberFormat="1" applyFont="1" applyFill="1" applyBorder="1" applyAlignment="1"/>
    <xf numFmtId="10" fontId="46" fillId="25" borderId="10" xfId="159" applyNumberFormat="1" applyFont="1" applyFill="1" applyBorder="1" applyAlignment="1"/>
    <xf numFmtId="9" fontId="64" fillId="0" borderId="0" xfId="159" applyNumberFormat="1"/>
    <xf numFmtId="0" fontId="45" fillId="0" borderId="9" xfId="159" applyNumberFormat="1" applyFont="1" applyFill="1" applyBorder="1" applyAlignment="1"/>
    <xf numFmtId="184" fontId="48" fillId="0" borderId="7" xfId="159" applyNumberFormat="1" applyFont="1" applyFill="1" applyBorder="1" applyAlignment="1"/>
    <xf numFmtId="9" fontId="64" fillId="0" borderId="0" xfId="182" applyFont="1"/>
    <xf numFmtId="0" fontId="46" fillId="0" borderId="8" xfId="159" applyNumberFormat="1" applyFont="1" applyFill="1" applyBorder="1" applyAlignment="1"/>
    <xf numFmtId="0" fontId="46" fillId="0" borderId="9" xfId="159" applyNumberFormat="1" applyFont="1" applyFill="1" applyBorder="1" applyAlignment="1"/>
    <xf numFmtId="10" fontId="46" fillId="0" borderId="9" xfId="159" applyNumberFormat="1" applyFont="1" applyFill="1" applyBorder="1" applyAlignment="1"/>
    <xf numFmtId="10" fontId="46" fillId="0" borderId="10" xfId="159" applyNumberFormat="1" applyFont="1" applyFill="1" applyBorder="1" applyAlignment="1"/>
    <xf numFmtId="0" fontId="64" fillId="0" borderId="0" xfId="159" applyAlignment="1">
      <alignment horizontal="center"/>
    </xf>
    <xf numFmtId="0" fontId="46" fillId="25" borderId="8" xfId="159" applyNumberFormat="1" applyFont="1" applyFill="1" applyBorder="1" applyAlignment="1">
      <alignment horizontal="left"/>
    </xf>
    <xf numFmtId="0" fontId="64" fillId="25" borderId="9" xfId="159" applyNumberFormat="1" applyFont="1" applyFill="1" applyBorder="1" applyAlignment="1">
      <alignment wrapText="1"/>
    </xf>
    <xf numFmtId="0" fontId="64" fillId="25" borderId="10" xfId="159" applyNumberFormat="1" applyFont="1" applyFill="1" applyBorder="1" applyAlignment="1">
      <alignment wrapText="1"/>
    </xf>
    <xf numFmtId="10" fontId="46" fillId="0" borderId="7" xfId="180" applyNumberFormat="1" applyFont="1" applyFill="1" applyBorder="1" applyAlignment="1"/>
    <xf numFmtId="10" fontId="48" fillId="0" borderId="7" xfId="159" applyNumberFormat="1" applyFont="1" applyFill="1" applyBorder="1" applyAlignment="1"/>
    <xf numFmtId="0" fontId="48" fillId="0" borderId="8" xfId="159" applyNumberFormat="1" applyFont="1" applyFill="1" applyBorder="1" applyAlignment="1"/>
    <xf numFmtId="0" fontId="47" fillId="0" borderId="9" xfId="159" applyNumberFormat="1" applyFont="1" applyFill="1" applyBorder="1" applyAlignment="1"/>
    <xf numFmtId="184" fontId="46" fillId="0" borderId="10" xfId="159" applyNumberFormat="1" applyFont="1" applyFill="1" applyBorder="1" applyAlignment="1"/>
    <xf numFmtId="185" fontId="48" fillId="0" borderId="7" xfId="159" applyNumberFormat="1" applyFont="1" applyFill="1" applyBorder="1" applyAlignment="1"/>
    <xf numFmtId="185" fontId="46" fillId="0" borderId="10" xfId="159" applyNumberFormat="1" applyFont="1" applyFill="1" applyBorder="1" applyAlignment="1"/>
    <xf numFmtId="0" fontId="64" fillId="0" borderId="0" xfId="159" applyAlignment="1">
      <alignment vertical="center"/>
    </xf>
    <xf numFmtId="10" fontId="51" fillId="0" borderId="0" xfId="159" applyNumberFormat="1" applyFont="1" applyFill="1" applyAlignment="1"/>
    <xf numFmtId="2" fontId="18" fillId="24" borderId="7" xfId="156" applyNumberFormat="1" applyFont="1" applyFill="1" applyBorder="1" applyAlignment="1">
      <alignment horizontal="center" vertical="center" wrapText="1"/>
    </xf>
    <xf numFmtId="172" fontId="10" fillId="24" borderId="39" xfId="84" applyNumberFormat="1" applyFont="1" applyFill="1" applyBorder="1" applyAlignment="1">
      <alignment vertical="center" wrapText="1"/>
    </xf>
    <xf numFmtId="0" fontId="4" fillId="23" borderId="40" xfId="156" applyNumberFormat="1" applyFont="1" applyFill="1" applyBorder="1" applyAlignment="1">
      <alignment vertical="center" wrapText="1"/>
    </xf>
    <xf numFmtId="0" fontId="18" fillId="0" borderId="7" xfId="156" applyFont="1" applyBorder="1" applyAlignment="1">
      <alignment horizontal="justify" vertical="center" wrapText="1"/>
    </xf>
    <xf numFmtId="172" fontId="18" fillId="23" borderId="7" xfId="156" applyNumberFormat="1" applyFont="1" applyFill="1" applyBorder="1" applyAlignment="1">
      <alignment horizontal="justify" vertical="center" wrapText="1"/>
    </xf>
    <xf numFmtId="172" fontId="18" fillId="23" borderId="15" xfId="84" applyNumberFormat="1" applyFont="1" applyFill="1" applyBorder="1" applyAlignment="1">
      <alignment horizontal="justify" vertical="center" wrapText="1"/>
    </xf>
    <xf numFmtId="0" fontId="42" fillId="26" borderId="0" xfId="156" applyFont="1" applyFill="1" applyBorder="1" applyAlignment="1">
      <alignment horizontal="center" vertical="center" wrapText="1"/>
    </xf>
    <xf numFmtId="4" fontId="18" fillId="27" borderId="15" xfId="116" applyNumberFormat="1" applyFont="1" applyFill="1" applyBorder="1" applyAlignment="1">
      <alignment vertical="center" wrapText="1"/>
    </xf>
    <xf numFmtId="2" fontId="18" fillId="27" borderId="15" xfId="116" applyNumberFormat="1" applyFont="1" applyFill="1" applyBorder="1" applyAlignment="1">
      <alignment vertical="center" wrapText="1"/>
    </xf>
    <xf numFmtId="0" fontId="3" fillId="23" borderId="0" xfId="156" applyNumberFormat="1" applyFont="1" applyFill="1" applyBorder="1" applyAlignment="1">
      <alignment vertical="center" wrapText="1"/>
    </xf>
    <xf numFmtId="0" fontId="0" fillId="0" borderId="0" xfId="0" applyFill="1" applyBorder="1" applyAlignment="1">
      <alignment vertical="center"/>
    </xf>
    <xf numFmtId="0" fontId="0" fillId="0" borderId="0" xfId="0" applyFill="1" applyAlignment="1">
      <alignment vertical="center"/>
    </xf>
    <xf numFmtId="0" fontId="56" fillId="0" borderId="0" xfId="144" applyNumberFormat="1" applyFont="1" applyFill="1" applyBorder="1" applyAlignment="1">
      <alignment horizontal="center" vertical="center"/>
    </xf>
    <xf numFmtId="0" fontId="57" fillId="0" borderId="0" xfId="144" applyNumberFormat="1" applyFont="1" applyFill="1" applyBorder="1" applyAlignment="1">
      <alignment horizontal="center" vertical="center"/>
    </xf>
    <xf numFmtId="3" fontId="56" fillId="0" borderId="0" xfId="144" applyNumberFormat="1" applyFont="1" applyFill="1" applyBorder="1" applyAlignment="1">
      <alignment horizontal="center" vertical="center" wrapText="1"/>
    </xf>
    <xf numFmtId="186" fontId="58" fillId="0" borderId="0" xfId="103" applyNumberFormat="1" applyFont="1" applyFill="1" applyBorder="1" applyAlignment="1">
      <alignment vertical="center"/>
    </xf>
    <xf numFmtId="186" fontId="59" fillId="23" borderId="0" xfId="103" applyNumberFormat="1" applyFont="1" applyFill="1" applyBorder="1" applyAlignment="1">
      <alignment horizontal="center" vertical="center"/>
    </xf>
    <xf numFmtId="186" fontId="66" fillId="0" borderId="15" xfId="103" applyNumberFormat="1" applyFont="1" applyFill="1" applyBorder="1" applyAlignment="1">
      <alignment vertical="center"/>
    </xf>
    <xf numFmtId="0" fontId="67" fillId="0" borderId="41" xfId="0" applyFont="1" applyFill="1" applyBorder="1" applyAlignment="1">
      <alignment vertical="center"/>
    </xf>
    <xf numFmtId="0" fontId="68" fillId="23" borderId="42" xfId="156" applyFont="1" applyFill="1" applyBorder="1" applyAlignment="1">
      <alignment vertical="center" wrapText="1"/>
    </xf>
    <xf numFmtId="0" fontId="68" fillId="23" borderId="22" xfId="156" applyFont="1" applyFill="1" applyBorder="1" applyAlignment="1">
      <alignment vertical="center" wrapText="1"/>
    </xf>
    <xf numFmtId="0" fontId="69" fillId="0" borderId="14" xfId="156" applyFont="1" applyFill="1" applyBorder="1" applyAlignment="1">
      <alignment horizontal="center" vertical="center" wrapText="1"/>
    </xf>
    <xf numFmtId="0" fontId="69" fillId="28" borderId="13" xfId="156" applyFont="1" applyFill="1" applyBorder="1" applyAlignment="1">
      <alignment horizontal="center" vertical="center" wrapText="1"/>
    </xf>
    <xf numFmtId="0" fontId="69" fillId="28" borderId="30" xfId="156" applyFont="1" applyFill="1" applyBorder="1" applyAlignment="1">
      <alignment horizontal="center" vertical="center" wrapText="1"/>
    </xf>
    <xf numFmtId="0" fontId="69" fillId="0" borderId="14" xfId="0" applyFont="1" applyFill="1" applyBorder="1" applyAlignment="1">
      <alignment horizontal="center" vertical="center"/>
    </xf>
    <xf numFmtId="0" fontId="70" fillId="23" borderId="40" xfId="0" applyNumberFormat="1" applyFont="1" applyFill="1" applyBorder="1" applyAlignment="1">
      <alignment vertical="center" wrapText="1"/>
    </xf>
    <xf numFmtId="0" fontId="70" fillId="23" borderId="0" xfId="0" applyNumberFormat="1" applyFont="1" applyFill="1" applyBorder="1" applyAlignment="1">
      <alignment vertical="center" wrapText="1"/>
    </xf>
    <xf numFmtId="0" fontId="72" fillId="23" borderId="45" xfId="156" applyFont="1" applyFill="1" applyBorder="1" applyAlignment="1">
      <alignment vertical="center" wrapText="1"/>
    </xf>
    <xf numFmtId="0" fontId="73" fillId="0" borderId="20" xfId="156" quotePrefix="1" applyFont="1" applyFill="1" applyBorder="1" applyAlignment="1">
      <alignment horizontal="center" vertical="center" wrapText="1"/>
    </xf>
    <xf numFmtId="0" fontId="73" fillId="0" borderId="21" xfId="156" quotePrefix="1" applyFont="1" applyFill="1" applyBorder="1" applyAlignment="1">
      <alignment horizontal="center" vertical="center" wrapText="1"/>
    </xf>
    <xf numFmtId="0" fontId="69" fillId="0" borderId="7" xfId="0" applyFont="1" applyFill="1" applyBorder="1" applyAlignment="1">
      <alignment vertical="center"/>
    </xf>
    <xf numFmtId="2" fontId="69" fillId="0" borderId="46" xfId="87" applyNumberFormat="1" applyFont="1" applyFill="1" applyBorder="1" applyAlignment="1">
      <alignment horizontal="center" vertical="center"/>
    </xf>
    <xf numFmtId="167" fontId="69" fillId="0" borderId="15" xfId="125" applyNumberFormat="1" applyFont="1" applyFill="1" applyBorder="1" applyAlignment="1">
      <alignment horizontal="center" vertical="center"/>
    </xf>
    <xf numFmtId="2" fontId="69" fillId="0" borderId="7" xfId="87" applyNumberFormat="1" applyFont="1" applyFill="1" applyBorder="1" applyAlignment="1">
      <alignment horizontal="center" vertical="center"/>
    </xf>
    <xf numFmtId="4" fontId="70" fillId="28" borderId="15" xfId="180" applyNumberFormat="1" applyFont="1" applyFill="1" applyBorder="1" applyAlignment="1">
      <alignment vertical="center" wrapText="1"/>
    </xf>
    <xf numFmtId="172" fontId="70" fillId="28" borderId="31" xfId="156" applyNumberFormat="1" applyFont="1" applyFill="1" applyBorder="1" applyAlignment="1">
      <alignment vertical="center" wrapText="1"/>
    </xf>
    <xf numFmtId="0" fontId="69" fillId="0" borderId="7" xfId="0" applyFont="1" applyFill="1" applyBorder="1" applyAlignment="1">
      <alignment horizontal="center" vertical="center"/>
    </xf>
    <xf numFmtId="2" fontId="69" fillId="0" borderId="7" xfId="0" applyNumberFormat="1" applyFont="1" applyFill="1" applyBorder="1" applyAlignment="1">
      <alignment horizontal="center" vertical="center"/>
    </xf>
    <xf numFmtId="0" fontId="69" fillId="28" borderId="14" xfId="156" applyFont="1" applyFill="1" applyBorder="1" applyAlignment="1">
      <alignment vertical="center" wrapText="1"/>
    </xf>
    <xf numFmtId="0" fontId="69" fillId="28" borderId="36" xfId="156" applyFont="1" applyFill="1" applyBorder="1" applyAlignment="1">
      <alignment vertical="center" wrapText="1"/>
    </xf>
    <xf numFmtId="169" fontId="70" fillId="28" borderId="31" xfId="116" applyFont="1" applyFill="1" applyBorder="1" applyAlignment="1">
      <alignment vertical="center" wrapText="1"/>
    </xf>
    <xf numFmtId="1" fontId="69" fillId="0" borderId="14" xfId="156" applyNumberFormat="1" applyFont="1" applyFill="1" applyBorder="1" applyAlignment="1">
      <alignment horizontal="center" vertical="center" wrapText="1"/>
    </xf>
    <xf numFmtId="0" fontId="73" fillId="0" borderId="47" xfId="156" quotePrefix="1" applyFont="1" applyFill="1" applyBorder="1" applyAlignment="1">
      <alignment horizontal="center" vertical="center" wrapText="1"/>
    </xf>
    <xf numFmtId="0" fontId="73" fillId="0" borderId="46" xfId="156" quotePrefix="1" applyFont="1" applyFill="1" applyBorder="1" applyAlignment="1">
      <alignment horizontal="center" vertical="center" wrapText="1"/>
    </xf>
    <xf numFmtId="0" fontId="4" fillId="23" borderId="0" xfId="156" applyNumberFormat="1" applyFont="1" applyFill="1" applyBorder="1" applyAlignment="1">
      <alignment vertical="center" wrapText="1"/>
    </xf>
    <xf numFmtId="0" fontId="3" fillId="23" borderId="0" xfId="156" applyFont="1" applyFill="1" applyBorder="1" applyAlignment="1">
      <alignment vertical="center" wrapText="1"/>
    </xf>
    <xf numFmtId="0" fontId="69" fillId="28" borderId="48" xfId="156" applyFont="1" applyFill="1" applyBorder="1" applyAlignment="1">
      <alignment vertical="center" wrapText="1"/>
    </xf>
    <xf numFmtId="169" fontId="70" fillId="28" borderId="39" xfId="116" applyFont="1" applyFill="1" applyBorder="1" applyAlignment="1">
      <alignment vertical="center" wrapText="1"/>
    </xf>
    <xf numFmtId="0" fontId="70" fillId="29" borderId="40" xfId="156" applyFont="1" applyFill="1" applyBorder="1" applyAlignment="1">
      <alignment vertical="center" wrapText="1"/>
    </xf>
    <xf numFmtId="0" fontId="69" fillId="0" borderId="49" xfId="156" applyFont="1" applyFill="1" applyBorder="1" applyAlignment="1">
      <alignment horizontal="center" vertical="center" wrapText="1"/>
    </xf>
    <xf numFmtId="2" fontId="69" fillId="0" borderId="50" xfId="87" applyNumberFormat="1" applyFont="1" applyFill="1" applyBorder="1" applyAlignment="1">
      <alignment horizontal="center" vertical="center"/>
    </xf>
    <xf numFmtId="167" fontId="69" fillId="0" borderId="24" xfId="125" applyNumberFormat="1" applyFont="1" applyFill="1" applyBorder="1" applyAlignment="1">
      <alignment horizontal="center" vertical="center"/>
    </xf>
    <xf numFmtId="0" fontId="69" fillId="29" borderId="51" xfId="156" applyFont="1" applyFill="1" applyBorder="1" applyAlignment="1">
      <alignment horizontal="center" vertical="center" wrapText="1"/>
    </xf>
    <xf numFmtId="0" fontId="74" fillId="0" borderId="16" xfId="156" applyFont="1" applyFill="1" applyBorder="1" applyAlignment="1">
      <alignment vertical="center" wrapText="1"/>
    </xf>
    <xf numFmtId="0" fontId="74" fillId="0" borderId="52" xfId="156" applyFont="1" applyFill="1" applyBorder="1" applyAlignment="1">
      <alignment vertical="center" wrapText="1"/>
    </xf>
    <xf numFmtId="0" fontId="69" fillId="0" borderId="50" xfId="0" applyFont="1" applyFill="1" applyBorder="1" applyAlignment="1">
      <alignment horizontal="center" vertical="center"/>
    </xf>
    <xf numFmtId="172" fontId="69" fillId="0" borderId="50" xfId="156" applyNumberFormat="1" applyFont="1" applyFill="1" applyBorder="1" applyAlignment="1">
      <alignment horizontal="center" vertical="center" wrapText="1"/>
    </xf>
    <xf numFmtId="167" fontId="69" fillId="0" borderId="29" xfId="125" applyNumberFormat="1" applyFont="1" applyFill="1" applyBorder="1" applyAlignment="1">
      <alignment horizontal="center" vertical="center"/>
    </xf>
    <xf numFmtId="0" fontId="69" fillId="0" borderId="46" xfId="0" applyFont="1" applyFill="1" applyBorder="1" applyAlignment="1">
      <alignment vertical="center"/>
    </xf>
    <xf numFmtId="167" fontId="69" fillId="0" borderId="53" xfId="125" applyNumberFormat="1" applyFont="1" applyFill="1" applyBorder="1" applyAlignment="1">
      <alignment horizontal="center" vertical="center"/>
    </xf>
    <xf numFmtId="0" fontId="69" fillId="0" borderId="46" xfId="0" applyFont="1" applyFill="1" applyBorder="1" applyAlignment="1">
      <alignment horizontal="center" vertical="center"/>
    </xf>
    <xf numFmtId="0" fontId="69" fillId="0" borderId="18" xfId="0" applyFont="1" applyFill="1" applyBorder="1" applyAlignment="1">
      <alignment horizontal="center" vertical="center"/>
    </xf>
    <xf numFmtId="2" fontId="69" fillId="0" borderId="18" xfId="87" applyNumberFormat="1" applyFont="1" applyFill="1" applyBorder="1" applyAlignment="1">
      <alignment horizontal="center" vertical="center"/>
    </xf>
    <xf numFmtId="0" fontId="69" fillId="28" borderId="27" xfId="156" applyFont="1" applyFill="1" applyBorder="1" applyAlignment="1">
      <alignment vertical="center" wrapText="1"/>
    </xf>
    <xf numFmtId="0" fontId="70" fillId="28" borderId="54" xfId="156" applyFont="1" applyFill="1" applyBorder="1" applyAlignment="1">
      <alignment vertical="center" wrapText="1"/>
    </xf>
    <xf numFmtId="0" fontId="70" fillId="28" borderId="44" xfId="156" applyFont="1" applyFill="1" applyBorder="1" applyAlignment="1">
      <alignment vertical="center" wrapText="1"/>
    </xf>
    <xf numFmtId="0" fontId="69" fillId="28" borderId="27" xfId="156" applyFont="1" applyFill="1" applyBorder="1" applyAlignment="1">
      <alignment horizontal="center" vertical="center" wrapText="1"/>
    </xf>
    <xf numFmtId="2" fontId="69" fillId="28" borderId="55" xfId="156" applyNumberFormat="1" applyFont="1" applyFill="1" applyBorder="1" applyAlignment="1">
      <alignment horizontal="center" vertical="center" wrapText="1"/>
    </xf>
    <xf numFmtId="2" fontId="69" fillId="28" borderId="28" xfId="156" applyNumberFormat="1" applyFont="1" applyFill="1" applyBorder="1" applyAlignment="1">
      <alignment horizontal="center" vertical="center" wrapText="1"/>
    </xf>
    <xf numFmtId="0" fontId="69" fillId="28" borderId="32" xfId="156" applyFont="1" applyFill="1" applyBorder="1" applyAlignment="1">
      <alignment horizontal="center" vertical="center" wrapText="1"/>
    </xf>
    <xf numFmtId="172" fontId="70" fillId="28" borderId="39" xfId="84" applyNumberFormat="1" applyFont="1" applyFill="1" applyBorder="1" applyAlignment="1">
      <alignment vertical="center" wrapText="1"/>
    </xf>
    <xf numFmtId="0" fontId="69" fillId="28" borderId="56" xfId="156" applyFont="1" applyFill="1" applyBorder="1" applyAlignment="1">
      <alignment horizontal="center" vertical="center" wrapText="1"/>
    </xf>
    <xf numFmtId="0" fontId="70" fillId="28" borderId="55" xfId="156" applyFont="1" applyFill="1" applyBorder="1" applyAlignment="1">
      <alignment vertical="center" wrapText="1"/>
    </xf>
    <xf numFmtId="0" fontId="70" fillId="28" borderId="28" xfId="156" applyFont="1" applyFill="1" applyBorder="1" applyAlignment="1">
      <alignment vertical="center" wrapText="1"/>
    </xf>
    <xf numFmtId="172" fontId="69" fillId="28" borderId="28" xfId="84" applyNumberFormat="1" applyFont="1" applyFill="1" applyBorder="1" applyAlignment="1">
      <alignment vertical="center" wrapText="1"/>
    </xf>
    <xf numFmtId="186" fontId="75" fillId="23" borderId="31" xfId="103" applyNumberFormat="1" applyFont="1" applyFill="1" applyBorder="1" applyAlignment="1">
      <alignment horizontal="center" vertical="center"/>
    </xf>
    <xf numFmtId="186" fontId="66" fillId="0" borderId="29" xfId="103" applyNumberFormat="1" applyFont="1" applyFill="1" applyBorder="1" applyAlignment="1">
      <alignment vertical="center"/>
    </xf>
    <xf numFmtId="2" fontId="0" fillId="0" borderId="0" xfId="0" applyNumberFormat="1" applyFill="1" applyAlignment="1">
      <alignment vertical="center"/>
    </xf>
    <xf numFmtId="0" fontId="69" fillId="0" borderId="50" xfId="0" applyFont="1" applyFill="1" applyBorder="1" applyAlignment="1">
      <alignment horizontal="center" vertical="center" wrapText="1"/>
    </xf>
    <xf numFmtId="0" fontId="76" fillId="0" borderId="17" xfId="144" applyNumberFormat="1" applyFont="1" applyFill="1" applyBorder="1" applyAlignment="1">
      <alignment horizontal="center" vertical="center"/>
    </xf>
    <xf numFmtId="0" fontId="76" fillId="0" borderId="41" xfId="144" applyNumberFormat="1" applyFont="1" applyFill="1" applyBorder="1" applyAlignment="1">
      <alignment horizontal="center" vertical="center"/>
    </xf>
    <xf numFmtId="0" fontId="77" fillId="0" borderId="41" xfId="144" applyNumberFormat="1" applyFont="1" applyFill="1" applyBorder="1" applyAlignment="1">
      <alignment horizontal="center" vertical="center"/>
    </xf>
    <xf numFmtId="3" fontId="75" fillId="0" borderId="39" xfId="144" applyNumberFormat="1" applyFont="1" applyFill="1" applyBorder="1" applyAlignment="1">
      <alignment horizontal="center" vertical="center" wrapText="1"/>
    </xf>
    <xf numFmtId="49" fontId="69" fillId="0" borderId="18" xfId="0" applyNumberFormat="1" applyFont="1" applyFill="1" applyBorder="1" applyAlignment="1">
      <alignment horizontal="justify" vertical="center" wrapText="1"/>
    </xf>
    <xf numFmtId="49" fontId="69" fillId="0" borderId="7" xfId="0" applyNumberFormat="1" applyFont="1" applyFill="1" applyBorder="1" applyAlignment="1">
      <alignment horizontal="justify" vertical="center" wrapText="1"/>
    </xf>
    <xf numFmtId="49" fontId="69" fillId="0" borderId="50" xfId="0" applyNumberFormat="1" applyFont="1" applyFill="1" applyBorder="1" applyAlignment="1">
      <alignment horizontal="justify" vertical="center" wrapText="1"/>
    </xf>
    <xf numFmtId="49" fontId="69" fillId="0" borderId="50" xfId="0" applyNumberFormat="1" applyFont="1" applyFill="1" applyBorder="1" applyAlignment="1">
      <alignment horizontal="justify" vertical="center"/>
    </xf>
    <xf numFmtId="188" fontId="68" fillId="23" borderId="42" xfId="156" applyNumberFormat="1" applyFont="1" applyFill="1" applyBorder="1" applyAlignment="1">
      <alignment vertical="center" wrapText="1"/>
    </xf>
    <xf numFmtId="188" fontId="73" fillId="0" borderId="21" xfId="156" quotePrefix="1" applyNumberFormat="1" applyFont="1" applyFill="1" applyBorder="1" applyAlignment="1">
      <alignment horizontal="center" vertical="center" wrapText="1"/>
    </xf>
    <xf numFmtId="188" fontId="70" fillId="28" borderId="54" xfId="156" applyNumberFormat="1" applyFont="1" applyFill="1" applyBorder="1" applyAlignment="1">
      <alignment vertical="center" wrapText="1"/>
    </xf>
    <xf numFmtId="188" fontId="69" fillId="0" borderId="7" xfId="156" applyNumberFormat="1" applyFont="1" applyFill="1" applyBorder="1" applyAlignment="1">
      <alignment vertical="center" wrapText="1"/>
    </xf>
    <xf numFmtId="188" fontId="69" fillId="28" borderId="55" xfId="156" applyNumberFormat="1" applyFont="1" applyFill="1" applyBorder="1" applyAlignment="1">
      <alignment vertical="center" wrapText="1"/>
    </xf>
    <xf numFmtId="188" fontId="69" fillId="0" borderId="46" xfId="156" applyNumberFormat="1" applyFont="1" applyFill="1" applyBorder="1" applyAlignment="1">
      <alignment vertical="center" wrapText="1"/>
    </xf>
    <xf numFmtId="188" fontId="73" fillId="0" borderId="46" xfId="156" quotePrefix="1" applyNumberFormat="1" applyFont="1" applyFill="1" applyBorder="1" applyAlignment="1">
      <alignment horizontal="center" vertical="center" wrapText="1"/>
    </xf>
    <xf numFmtId="188" fontId="74" fillId="0" borderId="16" xfId="156" applyNumberFormat="1" applyFont="1" applyFill="1" applyBorder="1" applyAlignment="1">
      <alignment vertical="center" wrapText="1"/>
    </xf>
    <xf numFmtId="188" fontId="70" fillId="28" borderId="55" xfId="156" applyNumberFormat="1" applyFont="1" applyFill="1" applyBorder="1" applyAlignment="1">
      <alignment vertical="center" wrapText="1"/>
    </xf>
    <xf numFmtId="188" fontId="4" fillId="23" borderId="0" xfId="156" applyNumberFormat="1" applyFont="1" applyFill="1" applyBorder="1" applyAlignment="1">
      <alignment horizontal="justify" vertical="center" wrapText="1"/>
    </xf>
    <xf numFmtId="0" fontId="78" fillId="23" borderId="43" xfId="156" applyNumberFormat="1" applyFont="1" applyFill="1" applyBorder="1" applyAlignment="1">
      <alignment horizontal="left" vertical="center" wrapText="1"/>
    </xf>
    <xf numFmtId="0" fontId="78" fillId="23" borderId="43" xfId="156" applyNumberFormat="1" applyFont="1" applyFill="1" applyBorder="1" applyAlignment="1">
      <alignment vertical="center" wrapText="1"/>
    </xf>
    <xf numFmtId="0" fontId="78" fillId="23" borderId="0" xfId="156" applyNumberFormat="1" applyFont="1" applyFill="1" applyBorder="1" applyAlignment="1">
      <alignment horizontal="left" vertical="center" wrapText="1"/>
    </xf>
    <xf numFmtId="3" fontId="75" fillId="0" borderId="29" xfId="144" applyNumberFormat="1" applyFont="1" applyFill="1" applyBorder="1" applyAlignment="1">
      <alignment horizontal="center" vertical="center" wrapText="1"/>
    </xf>
    <xf numFmtId="188" fontId="70" fillId="23" borderId="0" xfId="156" applyNumberFormat="1" applyFont="1" applyFill="1" applyBorder="1" applyAlignment="1">
      <alignment horizontal="center" vertical="center" wrapText="1"/>
    </xf>
    <xf numFmtId="0" fontId="71" fillId="23" borderId="0" xfId="156" applyFont="1" applyFill="1" applyBorder="1" applyAlignment="1">
      <alignment horizontal="center" vertical="center" wrapText="1"/>
    </xf>
    <xf numFmtId="0" fontId="69" fillId="0" borderId="33" xfId="156" applyFont="1" applyFill="1" applyBorder="1" applyAlignment="1">
      <alignment horizontal="center" vertical="center" wrapText="1"/>
    </xf>
    <xf numFmtId="0" fontId="69" fillId="0" borderId="47" xfId="156" applyFont="1" applyFill="1" applyBorder="1" applyAlignment="1">
      <alignment horizontal="center" vertical="center" wrapText="1"/>
    </xf>
    <xf numFmtId="0" fontId="70" fillId="23" borderId="41" xfId="156" applyFont="1" applyFill="1" applyBorder="1" applyAlignment="1">
      <alignment horizontal="center" vertical="center" wrapText="1"/>
    </xf>
    <xf numFmtId="187" fontId="79" fillId="0" borderId="7" xfId="104" applyNumberFormat="1" applyFont="1" applyBorder="1" applyAlignment="1">
      <alignment vertical="center"/>
    </xf>
    <xf numFmtId="0" fontId="79" fillId="0" borderId="18" xfId="147" applyFont="1" applyBorder="1" applyAlignment="1">
      <alignment horizontal="justify" vertical="center" wrapText="1"/>
    </xf>
    <xf numFmtId="0" fontId="79" fillId="0" borderId="7" xfId="147" applyFont="1" applyBorder="1" applyAlignment="1">
      <alignment horizontal="justify" vertical="center" wrapText="1"/>
    </xf>
    <xf numFmtId="0" fontId="79" fillId="0" borderId="50" xfId="147" applyFont="1" applyBorder="1" applyAlignment="1">
      <alignment horizontal="justify" vertical="center" wrapText="1"/>
    </xf>
    <xf numFmtId="188" fontId="70" fillId="0" borderId="46" xfId="156" applyNumberFormat="1" applyFont="1" applyFill="1" applyBorder="1" applyAlignment="1">
      <alignment horizontal="center" vertical="center" wrapText="1"/>
    </xf>
    <xf numFmtId="0" fontId="70" fillId="0" borderId="41" xfId="156" applyFont="1" applyFill="1" applyBorder="1" applyAlignment="1">
      <alignment horizontal="center" vertical="center" wrapText="1"/>
    </xf>
    <xf numFmtId="188" fontId="70" fillId="0" borderId="18" xfId="156" applyNumberFormat="1" applyFont="1" applyFill="1" applyBorder="1" applyAlignment="1">
      <alignment horizontal="center" vertical="center" wrapText="1"/>
    </xf>
    <xf numFmtId="0" fontId="70" fillId="0" borderId="19" xfId="156" applyFont="1" applyFill="1" applyBorder="1" applyAlignment="1">
      <alignment horizontal="center" vertical="center" wrapText="1"/>
    </xf>
    <xf numFmtId="0" fontId="70" fillId="0" borderId="16" xfId="156" applyFont="1" applyFill="1" applyBorder="1" applyAlignment="1">
      <alignment horizontal="center" vertical="center" wrapText="1"/>
    </xf>
    <xf numFmtId="188" fontId="70" fillId="0" borderId="16" xfId="156" applyNumberFormat="1" applyFont="1" applyFill="1" applyBorder="1" applyAlignment="1">
      <alignment horizontal="center" vertical="center" wrapText="1"/>
    </xf>
    <xf numFmtId="0" fontId="70" fillId="0" borderId="17" xfId="156" applyFont="1" applyFill="1" applyBorder="1" applyAlignment="1">
      <alignment horizontal="center" vertical="center" wrapText="1"/>
    </xf>
    <xf numFmtId="0" fontId="70" fillId="0" borderId="18" xfId="156" applyFont="1" applyFill="1" applyBorder="1" applyAlignment="1">
      <alignment horizontal="center" vertical="center" wrapText="1"/>
    </xf>
    <xf numFmtId="0" fontId="70" fillId="0" borderId="22" xfId="156" applyFont="1" applyFill="1" applyBorder="1" applyAlignment="1">
      <alignment horizontal="center" vertical="center" wrapText="1"/>
    </xf>
    <xf numFmtId="187" fontId="69" fillId="28" borderId="55" xfId="156" applyNumberFormat="1" applyFont="1" applyFill="1" applyBorder="1" applyAlignment="1">
      <alignment vertical="center" wrapText="1"/>
    </xf>
    <xf numFmtId="187" fontId="69" fillId="0" borderId="46" xfId="125" applyNumberFormat="1" applyFont="1" applyFill="1" applyBorder="1" applyAlignment="1">
      <alignment horizontal="center" vertical="center"/>
    </xf>
    <xf numFmtId="189" fontId="69" fillId="0" borderId="46" xfId="125" applyNumberFormat="1" applyFont="1" applyFill="1" applyBorder="1" applyAlignment="1">
      <alignment horizontal="right" vertical="center"/>
    </xf>
    <xf numFmtId="189" fontId="69" fillId="28" borderId="55" xfId="156" applyNumberFormat="1" applyFont="1" applyFill="1" applyBorder="1" applyAlignment="1">
      <alignment horizontal="right" vertical="center" wrapText="1"/>
    </xf>
    <xf numFmtId="189" fontId="79" fillId="0" borderId="18" xfId="104" applyNumberFormat="1" applyFont="1" applyBorder="1" applyAlignment="1">
      <alignment horizontal="right" vertical="center"/>
    </xf>
    <xf numFmtId="189" fontId="79" fillId="0" borderId="7" xfId="104" applyNumberFormat="1" applyFont="1" applyBorder="1" applyAlignment="1">
      <alignment horizontal="right" vertical="center"/>
    </xf>
    <xf numFmtId="189" fontId="79" fillId="0" borderId="50" xfId="104" applyNumberFormat="1" applyFont="1" applyBorder="1" applyAlignment="1">
      <alignment horizontal="right" vertical="center"/>
    </xf>
    <xf numFmtId="0" fontId="69" fillId="28" borderId="33" xfId="156" applyFont="1" applyFill="1" applyBorder="1" applyAlignment="1">
      <alignment vertical="center" wrapText="1"/>
    </xf>
    <xf numFmtId="169" fontId="69" fillId="28" borderId="15" xfId="116" applyFont="1" applyFill="1" applyBorder="1" applyAlignment="1">
      <alignment vertical="center" wrapText="1"/>
    </xf>
    <xf numFmtId="168" fontId="3" fillId="23" borderId="0" xfId="156" applyNumberFormat="1" applyFont="1" applyFill="1" applyBorder="1" applyAlignment="1">
      <alignment vertical="center" wrapText="1"/>
    </xf>
    <xf numFmtId="168" fontId="4" fillId="23" borderId="0" xfId="156" applyNumberFormat="1" applyFont="1" applyFill="1" applyBorder="1" applyAlignment="1">
      <alignment vertical="center" wrapText="1"/>
    </xf>
    <xf numFmtId="44" fontId="4" fillId="23" borderId="0" xfId="198" applyFont="1" applyFill="1" applyBorder="1" applyAlignment="1">
      <alignment horizontal="right" vertical="center" wrapText="1"/>
    </xf>
    <xf numFmtId="169" fontId="69" fillId="24" borderId="29" xfId="116" applyFont="1" applyFill="1" applyBorder="1" applyAlignment="1">
      <alignment vertical="center" wrapText="1"/>
    </xf>
    <xf numFmtId="187" fontId="69" fillId="0" borderId="7" xfId="125" applyNumberFormat="1" applyFont="1" applyFill="1" applyBorder="1" applyAlignment="1">
      <alignment horizontal="center" vertical="center"/>
    </xf>
    <xf numFmtId="0" fontId="69" fillId="0" borderId="48" xfId="156" applyFont="1" applyFill="1" applyBorder="1" applyAlignment="1">
      <alignment horizontal="center" vertical="center" wrapText="1"/>
    </xf>
    <xf numFmtId="0" fontId="69" fillId="0" borderId="64" xfId="0" applyFont="1" applyFill="1" applyBorder="1" applyAlignment="1">
      <alignment vertical="center"/>
    </xf>
    <xf numFmtId="187" fontId="79" fillId="0" borderId="64" xfId="104" applyNumberFormat="1" applyFont="1" applyBorder="1" applyAlignment="1">
      <alignment vertical="center"/>
    </xf>
    <xf numFmtId="188" fontId="69" fillId="0" borderId="64" xfId="156" applyNumberFormat="1" applyFont="1" applyFill="1" applyBorder="1" applyAlignment="1">
      <alignment vertical="center" wrapText="1"/>
    </xf>
    <xf numFmtId="2" fontId="69" fillId="0" borderId="16" xfId="87" applyNumberFormat="1" applyFont="1" applyFill="1" applyBorder="1" applyAlignment="1">
      <alignment horizontal="center" vertical="center"/>
    </xf>
    <xf numFmtId="167" fontId="69" fillId="0" borderId="39" xfId="125" applyNumberFormat="1" applyFont="1" applyFill="1" applyBorder="1" applyAlignment="1">
      <alignment horizontal="center" vertical="center"/>
    </xf>
    <xf numFmtId="0" fontId="69" fillId="0" borderId="36" xfId="156" applyFont="1" applyFill="1" applyBorder="1" applyAlignment="1">
      <alignment horizontal="center" vertical="center" wrapText="1"/>
    </xf>
    <xf numFmtId="0" fontId="69" fillId="0" borderId="57" xfId="0" applyFont="1" applyFill="1" applyBorder="1" applyAlignment="1">
      <alignment vertical="center"/>
    </xf>
    <xf numFmtId="187" fontId="79" fillId="0" borderId="57" xfId="104" applyNumberFormat="1" applyFont="1" applyBorder="1" applyAlignment="1">
      <alignment vertical="center"/>
    </xf>
    <xf numFmtId="188" fontId="69" fillId="0" borderId="57" xfId="156" applyNumberFormat="1" applyFont="1" applyFill="1" applyBorder="1" applyAlignment="1">
      <alignment vertical="center" wrapText="1"/>
    </xf>
    <xf numFmtId="2" fontId="69" fillId="0" borderId="57" xfId="87" applyNumberFormat="1" applyFont="1" applyFill="1" applyBorder="1" applyAlignment="1">
      <alignment horizontal="center" vertical="center"/>
    </xf>
    <xf numFmtId="167" fontId="69" fillId="0" borderId="31" xfId="125" applyNumberFormat="1" applyFont="1" applyFill="1" applyBorder="1" applyAlignment="1">
      <alignment horizontal="center" vertical="center"/>
    </xf>
    <xf numFmtId="189" fontId="79" fillId="23" borderId="7" xfId="104" applyNumberFormat="1" applyFont="1" applyFill="1" applyBorder="1" applyAlignment="1">
      <alignment horizontal="right" vertical="center"/>
    </xf>
    <xf numFmtId="44" fontId="4" fillId="23" borderId="0" xfId="198" applyFont="1" applyFill="1" applyBorder="1" applyAlignment="1">
      <alignment vertical="center" wrapText="1"/>
    </xf>
    <xf numFmtId="44" fontId="3" fillId="23" borderId="0" xfId="198" applyFont="1" applyFill="1" applyBorder="1" applyAlignment="1">
      <alignment vertical="center" wrapText="1"/>
    </xf>
    <xf numFmtId="44" fontId="4" fillId="23" borderId="0" xfId="156" applyNumberFormat="1" applyFont="1" applyFill="1" applyBorder="1" applyAlignment="1">
      <alignment vertical="center" wrapText="1"/>
    </xf>
    <xf numFmtId="0" fontId="4" fillId="27" borderId="0" xfId="156" applyNumberFormat="1" applyFont="1" applyFill="1" applyBorder="1" applyAlignment="1">
      <alignment horizontal="center" vertical="center" wrapText="1"/>
    </xf>
    <xf numFmtId="44" fontId="4" fillId="27" borderId="0" xfId="198" applyFont="1" applyFill="1" applyBorder="1" applyAlignment="1">
      <alignment horizontal="center" vertical="center" wrapText="1"/>
    </xf>
    <xf numFmtId="44" fontId="69" fillId="0" borderId="15" xfId="198" applyFont="1" applyFill="1" applyBorder="1" applyAlignment="1">
      <alignment vertical="center"/>
    </xf>
    <xf numFmtId="188" fontId="83" fillId="0" borderId="0" xfId="156" applyNumberFormat="1" applyFont="1" applyFill="1" applyBorder="1" applyAlignment="1">
      <alignment horizontal="center" vertical="center" wrapText="1"/>
    </xf>
    <xf numFmtId="0" fontId="83" fillId="0" borderId="0" xfId="156" applyFont="1" applyFill="1" applyBorder="1" applyAlignment="1">
      <alignment horizontal="center" vertical="center" wrapText="1"/>
    </xf>
    <xf numFmtId="0" fontId="83" fillId="0" borderId="38" xfId="156" applyFont="1" applyFill="1" applyBorder="1" applyAlignment="1">
      <alignment horizontal="center" vertical="center" wrapText="1"/>
    </xf>
    <xf numFmtId="0" fontId="23" fillId="23" borderId="13" xfId="158" applyFont="1" applyFill="1" applyBorder="1" applyAlignment="1">
      <alignment horizontal="justify" vertical="center" wrapText="1"/>
    </xf>
    <xf numFmtId="0" fontId="23" fillId="23" borderId="9" xfId="158" applyFont="1" applyFill="1" applyBorder="1" applyAlignment="1">
      <alignment horizontal="justify" vertical="center" wrapText="1"/>
    </xf>
    <xf numFmtId="0" fontId="23" fillId="23" borderId="34" xfId="158" applyFont="1" applyFill="1" applyBorder="1" applyAlignment="1">
      <alignment horizontal="justify" vertical="center" wrapText="1"/>
    </xf>
    <xf numFmtId="0" fontId="23" fillId="23" borderId="14" xfId="158" applyFont="1" applyFill="1" applyBorder="1" applyAlignment="1">
      <alignment horizontal="left" vertical="center" wrapText="1"/>
    </xf>
    <xf numFmtId="0" fontId="23" fillId="23" borderId="7" xfId="158" applyFont="1" applyFill="1" applyBorder="1" applyAlignment="1">
      <alignment horizontal="left" vertical="center" wrapText="1"/>
    </xf>
    <xf numFmtId="0" fontId="23" fillId="23" borderId="15" xfId="158" applyFont="1" applyFill="1" applyBorder="1" applyAlignment="1">
      <alignment horizontal="left" vertical="center" wrapText="1"/>
    </xf>
    <xf numFmtId="0" fontId="82" fillId="0" borderId="45" xfId="158" applyFont="1" applyFill="1" applyBorder="1" applyAlignment="1">
      <alignment horizontal="justify" vertical="center" wrapText="1"/>
    </xf>
    <xf numFmtId="0" fontId="82" fillId="0" borderId="42" xfId="158" applyFont="1" applyFill="1" applyBorder="1" applyAlignment="1">
      <alignment horizontal="justify" vertical="center" wrapText="1"/>
    </xf>
    <xf numFmtId="0" fontId="82" fillId="0" borderId="22" xfId="158" applyFont="1" applyFill="1" applyBorder="1" applyAlignment="1">
      <alignment horizontal="justify" vertical="center" wrapText="1"/>
    </xf>
    <xf numFmtId="0" fontId="40" fillId="0" borderId="32" xfId="158" applyFont="1" applyFill="1" applyBorder="1" applyAlignment="1">
      <alignment horizontal="left" vertical="center" wrapText="1"/>
    </xf>
    <xf numFmtId="0" fontId="40" fillId="0" borderId="62" xfId="158" applyFont="1" applyFill="1" applyBorder="1" applyAlignment="1">
      <alignment horizontal="left" vertical="center" wrapText="1"/>
    </xf>
    <xf numFmtId="0" fontId="40" fillId="0" borderId="67" xfId="158" applyFont="1" applyFill="1" applyBorder="1" applyAlignment="1">
      <alignment horizontal="left" vertical="center" wrapText="1"/>
    </xf>
    <xf numFmtId="0" fontId="23" fillId="22" borderId="14" xfId="158" applyFont="1" applyFill="1" applyBorder="1" applyAlignment="1">
      <alignment horizontal="justify" vertical="center" wrapText="1"/>
    </xf>
    <xf numFmtId="0" fontId="23" fillId="22" borderId="7" xfId="158" applyFont="1" applyFill="1" applyBorder="1" applyAlignment="1">
      <alignment horizontal="justify" vertical="center" wrapText="1"/>
    </xf>
    <xf numFmtId="0" fontId="23" fillId="22" borderId="15" xfId="158" applyFont="1" applyFill="1" applyBorder="1" applyAlignment="1">
      <alignment horizontal="justify" vertical="center" wrapText="1"/>
    </xf>
    <xf numFmtId="0" fontId="74" fillId="0" borderId="60" xfId="156" applyFont="1" applyFill="1" applyBorder="1" applyAlignment="1">
      <alignment horizontal="left" vertical="center" wrapText="1"/>
    </xf>
    <xf numFmtId="0" fontId="74" fillId="0" borderId="17" xfId="156" applyFont="1" applyFill="1" applyBorder="1" applyAlignment="1">
      <alignment horizontal="left" vertical="center" wrapText="1"/>
    </xf>
    <xf numFmtId="0" fontId="70" fillId="28" borderId="61" xfId="156" applyFont="1" applyFill="1" applyBorder="1" applyAlignment="1">
      <alignment horizontal="left" vertical="center" wrapText="1"/>
    </xf>
    <xf numFmtId="0" fontId="70" fillId="28" borderId="62" xfId="156" applyFont="1" applyFill="1" applyBorder="1" applyAlignment="1">
      <alignment horizontal="left" vertical="center" wrapText="1"/>
    </xf>
    <xf numFmtId="0" fontId="70" fillId="28" borderId="63" xfId="156" applyFont="1" applyFill="1" applyBorder="1" applyAlignment="1">
      <alignment horizontal="left" vertical="center" wrapText="1"/>
    </xf>
    <xf numFmtId="0" fontId="70" fillId="28" borderId="8" xfId="156" applyFont="1" applyFill="1" applyBorder="1" applyAlignment="1">
      <alignment horizontal="left" vertical="center" wrapText="1"/>
    </xf>
    <xf numFmtId="0" fontId="70" fillId="28" borderId="9" xfId="156" applyFont="1" applyFill="1" applyBorder="1" applyAlignment="1">
      <alignment horizontal="left" vertical="center" wrapText="1"/>
    </xf>
    <xf numFmtId="0" fontId="70" fillId="28" borderId="10" xfId="156" applyFont="1" applyFill="1" applyBorder="1" applyAlignment="1">
      <alignment horizontal="left" vertical="center" wrapText="1"/>
    </xf>
    <xf numFmtId="0" fontId="69" fillId="0" borderId="40" xfId="0" quotePrefix="1" applyNumberFormat="1" applyFont="1" applyFill="1" applyBorder="1" applyAlignment="1">
      <alignment horizontal="center" vertical="center" wrapText="1"/>
    </xf>
    <xf numFmtId="0" fontId="69" fillId="0" borderId="0" xfId="0" applyNumberFormat="1" applyFont="1" applyFill="1" applyBorder="1" applyAlignment="1">
      <alignment horizontal="center" vertical="center" wrapText="1"/>
    </xf>
    <xf numFmtId="0" fontId="69" fillId="0" borderId="41" xfId="0" applyNumberFormat="1" applyFont="1" applyFill="1" applyBorder="1" applyAlignment="1">
      <alignment horizontal="center" vertical="center" wrapText="1"/>
    </xf>
    <xf numFmtId="0" fontId="70" fillId="23" borderId="40" xfId="0" applyNumberFormat="1" applyFont="1" applyFill="1" applyBorder="1" applyAlignment="1">
      <alignment horizontal="center" vertical="center" wrapText="1"/>
    </xf>
    <xf numFmtId="0" fontId="70" fillId="23" borderId="0" xfId="0" applyNumberFormat="1" applyFont="1" applyFill="1" applyBorder="1" applyAlignment="1">
      <alignment horizontal="center" vertical="center" wrapText="1"/>
    </xf>
    <xf numFmtId="0" fontId="70" fillId="23" borderId="41" xfId="0" applyNumberFormat="1" applyFont="1" applyFill="1" applyBorder="1" applyAlignment="1">
      <alignment horizontal="center" vertical="center" wrapText="1"/>
    </xf>
    <xf numFmtId="0" fontId="70" fillId="0" borderId="16" xfId="156" applyFont="1" applyFill="1" applyBorder="1" applyAlignment="1">
      <alignment horizontal="center" vertical="center" wrapText="1"/>
    </xf>
    <xf numFmtId="0" fontId="70" fillId="0" borderId="46" xfId="156" applyFont="1" applyFill="1" applyBorder="1" applyAlignment="1">
      <alignment horizontal="center" vertical="center" wrapText="1"/>
    </xf>
    <xf numFmtId="0" fontId="70" fillId="0" borderId="21" xfId="156" applyFont="1" applyFill="1" applyBorder="1" applyAlignment="1">
      <alignment horizontal="center" vertical="center" wrapText="1"/>
    </xf>
    <xf numFmtId="0" fontId="72" fillId="23" borderId="40" xfId="156" applyFont="1" applyFill="1" applyBorder="1" applyAlignment="1">
      <alignment horizontal="center" vertical="center" wrapText="1"/>
    </xf>
    <xf numFmtId="0" fontId="72" fillId="23" borderId="0" xfId="156" applyFont="1" applyFill="1" applyBorder="1" applyAlignment="1">
      <alignment horizontal="center" vertical="center" wrapText="1"/>
    </xf>
    <xf numFmtId="0" fontId="72" fillId="23" borderId="41" xfId="156" applyFont="1" applyFill="1" applyBorder="1" applyAlignment="1">
      <alignment horizontal="center" vertical="center" wrapText="1"/>
    </xf>
    <xf numFmtId="0" fontId="72" fillId="23" borderId="26" xfId="156" applyFont="1" applyFill="1" applyBorder="1" applyAlignment="1">
      <alignment horizontal="center" vertical="center" wrapText="1"/>
    </xf>
    <xf numFmtId="0" fontId="72" fillId="23" borderId="60" xfId="156" applyFont="1" applyFill="1" applyBorder="1" applyAlignment="1">
      <alignment horizontal="center" vertical="center" wrapText="1"/>
    </xf>
    <xf numFmtId="0" fontId="72" fillId="23" borderId="17" xfId="156" applyFont="1" applyFill="1" applyBorder="1" applyAlignment="1">
      <alignment horizontal="center" vertical="center" wrapText="1"/>
    </xf>
    <xf numFmtId="0" fontId="70" fillId="23" borderId="40" xfId="156" applyFont="1" applyFill="1" applyBorder="1" applyAlignment="1">
      <alignment vertical="center" wrapText="1"/>
    </xf>
    <xf numFmtId="0" fontId="70" fillId="23" borderId="0" xfId="156" applyFont="1" applyFill="1" applyBorder="1" applyAlignment="1">
      <alignment vertical="center" wrapText="1"/>
    </xf>
    <xf numFmtId="0" fontId="70" fillId="23" borderId="41" xfId="156" applyFont="1" applyFill="1" applyBorder="1" applyAlignment="1">
      <alignment vertical="center" wrapText="1"/>
    </xf>
    <xf numFmtId="0" fontId="70" fillId="0" borderId="51" xfId="156" applyFont="1" applyFill="1" applyBorder="1" applyAlignment="1">
      <alignment horizontal="center" vertical="center" wrapText="1"/>
    </xf>
    <xf numFmtId="0" fontId="70" fillId="0" borderId="33" xfId="156" applyFont="1" applyFill="1" applyBorder="1" applyAlignment="1">
      <alignment horizontal="center" vertical="center" wrapText="1"/>
    </xf>
    <xf numFmtId="0" fontId="70" fillId="23" borderId="40" xfId="156" applyFont="1" applyFill="1" applyBorder="1" applyAlignment="1">
      <alignment horizontal="center" vertical="center" wrapText="1"/>
    </xf>
    <xf numFmtId="0" fontId="70" fillId="23" borderId="0" xfId="156" applyFont="1" applyFill="1" applyBorder="1" applyAlignment="1">
      <alignment horizontal="center" vertical="center" wrapText="1"/>
    </xf>
    <xf numFmtId="0" fontId="70" fillId="23" borderId="41" xfId="156" applyFont="1" applyFill="1" applyBorder="1" applyAlignment="1">
      <alignment horizontal="center" vertical="center" wrapText="1"/>
    </xf>
    <xf numFmtId="0" fontId="70" fillId="28" borderId="57" xfId="156" applyFont="1" applyFill="1" applyBorder="1" applyAlignment="1">
      <alignment horizontal="left" vertical="center" wrapText="1"/>
    </xf>
    <xf numFmtId="0" fontId="70" fillId="28" borderId="58" xfId="156" applyFont="1" applyFill="1" applyBorder="1" applyAlignment="1">
      <alignment horizontal="left" vertical="center" wrapText="1"/>
    </xf>
    <xf numFmtId="0" fontId="70" fillId="28" borderId="59" xfId="156" applyFont="1" applyFill="1" applyBorder="1" applyAlignment="1">
      <alignment horizontal="left" vertical="center" wrapText="1"/>
    </xf>
    <xf numFmtId="0" fontId="70" fillId="28" borderId="35" xfId="156" applyFont="1" applyFill="1" applyBorder="1" applyAlignment="1">
      <alignment horizontal="left" vertical="center" wrapText="1"/>
    </xf>
    <xf numFmtId="0" fontId="70" fillId="28" borderId="7" xfId="156" applyFont="1" applyFill="1" applyBorder="1" applyAlignment="1">
      <alignment horizontal="left" vertical="center" wrapText="1"/>
    </xf>
    <xf numFmtId="0" fontId="70" fillId="0" borderId="47" xfId="156" applyFont="1" applyFill="1" applyBorder="1" applyAlignment="1">
      <alignment horizontal="center" vertical="center" wrapText="1"/>
    </xf>
    <xf numFmtId="0" fontId="70" fillId="0" borderId="0" xfId="156" applyFont="1" applyFill="1" applyBorder="1" applyAlignment="1">
      <alignment horizontal="center" vertical="center" wrapText="1"/>
    </xf>
    <xf numFmtId="166" fontId="70" fillId="0" borderId="46" xfId="156" applyNumberFormat="1" applyFont="1" applyFill="1" applyBorder="1" applyAlignment="1">
      <alignment horizontal="center" vertical="center" wrapText="1"/>
    </xf>
    <xf numFmtId="166" fontId="70" fillId="0" borderId="18" xfId="156" applyNumberFormat="1" applyFont="1" applyFill="1" applyBorder="1" applyAlignment="1">
      <alignment horizontal="center" vertical="center" wrapText="1"/>
    </xf>
    <xf numFmtId="0" fontId="70" fillId="28" borderId="64" xfId="156" applyFont="1" applyFill="1" applyBorder="1" applyAlignment="1">
      <alignment horizontal="left" vertical="center" wrapText="1"/>
    </xf>
    <xf numFmtId="0" fontId="7" fillId="23" borderId="0" xfId="156" applyFont="1" applyFill="1" applyAlignment="1">
      <alignment horizontal="center" vertical="center" wrapText="1"/>
    </xf>
    <xf numFmtId="0" fontId="7" fillId="23" borderId="41" xfId="156" applyFont="1" applyFill="1" applyBorder="1" applyAlignment="1">
      <alignment horizontal="center" vertical="center" wrapText="1"/>
    </xf>
    <xf numFmtId="0" fontId="80" fillId="23" borderId="27" xfId="156" applyFont="1" applyFill="1" applyBorder="1" applyAlignment="1">
      <alignment horizontal="center" vertical="center" wrapText="1"/>
    </xf>
    <xf numFmtId="0" fontId="80" fillId="23" borderId="44" xfId="156" applyFont="1" applyFill="1" applyBorder="1" applyAlignment="1">
      <alignment horizontal="center" vertical="center" wrapText="1"/>
    </xf>
    <xf numFmtId="0" fontId="14" fillId="23" borderId="51" xfId="156" applyFont="1" applyFill="1" applyBorder="1" applyAlignment="1">
      <alignment horizontal="center" vertical="center" wrapText="1"/>
    </xf>
    <xf numFmtId="0" fontId="14" fillId="23" borderId="33" xfId="156" applyFont="1" applyFill="1" applyBorder="1" applyAlignment="1">
      <alignment horizontal="center" vertical="center" wrapText="1"/>
    </xf>
    <xf numFmtId="0" fontId="14" fillId="23" borderId="16" xfId="156" applyFont="1" applyFill="1" applyBorder="1" applyAlignment="1">
      <alignment horizontal="center" vertical="center" wrapText="1"/>
    </xf>
    <xf numFmtId="0" fontId="14" fillId="23" borderId="46" xfId="156" applyFont="1" applyFill="1" applyBorder="1" applyAlignment="1">
      <alignment horizontal="center" vertical="center" wrapText="1"/>
    </xf>
    <xf numFmtId="0" fontId="14" fillId="23" borderId="21" xfId="156" applyFont="1" applyFill="1" applyBorder="1" applyAlignment="1">
      <alignment horizontal="center" vertical="center" wrapText="1"/>
    </xf>
    <xf numFmtId="0" fontId="5" fillId="23" borderId="0" xfId="156" applyFont="1" applyFill="1" applyAlignment="1">
      <alignment horizontal="center" vertical="center" wrapText="1"/>
    </xf>
    <xf numFmtId="0" fontId="6" fillId="23" borderId="0" xfId="156" applyFont="1" applyFill="1" applyAlignment="1">
      <alignment horizontal="center" vertical="center" wrapText="1"/>
    </xf>
    <xf numFmtId="0" fontId="8" fillId="23" borderId="0" xfId="156" applyFont="1" applyFill="1" applyAlignment="1">
      <alignment horizontal="center" vertical="center" wrapText="1"/>
    </xf>
    <xf numFmtId="0" fontId="9" fillId="23" borderId="0" xfId="156" applyFont="1" applyFill="1" applyAlignment="1">
      <alignment horizontal="center" vertical="center" wrapText="1"/>
    </xf>
    <xf numFmtId="0" fontId="78" fillId="23" borderId="0" xfId="0" applyNumberFormat="1" applyFont="1" applyFill="1" applyAlignment="1">
      <alignment horizontal="center" vertical="center" wrapText="1"/>
    </xf>
    <xf numFmtId="0" fontId="16" fillId="23" borderId="62" xfId="156" applyFont="1" applyFill="1" applyBorder="1" applyAlignment="1">
      <alignment horizontal="left" vertical="center" wrapText="1"/>
    </xf>
    <xf numFmtId="0" fontId="16" fillId="23" borderId="67" xfId="156" applyFont="1" applyFill="1" applyBorder="1" applyAlignment="1">
      <alignment horizontal="left" vertical="center" wrapText="1"/>
    </xf>
    <xf numFmtId="0" fontId="10" fillId="23" borderId="9" xfId="156" applyFont="1" applyFill="1" applyBorder="1" applyAlignment="1">
      <alignment horizontal="left" vertical="center" wrapText="1"/>
    </xf>
    <xf numFmtId="0" fontId="10" fillId="23" borderId="34" xfId="156" applyFont="1" applyFill="1" applyBorder="1" applyAlignment="1">
      <alignment horizontal="left" vertical="center" wrapText="1"/>
    </xf>
    <xf numFmtId="0" fontId="10" fillId="23" borderId="65" xfId="156" applyFont="1" applyFill="1" applyBorder="1" applyAlignment="1">
      <alignment horizontal="left" vertical="center" wrapText="1"/>
    </xf>
    <xf numFmtId="0" fontId="10" fillId="23" borderId="69" xfId="156" applyFont="1" applyFill="1" applyBorder="1" applyAlignment="1">
      <alignment horizontal="left" vertical="center" wrapText="1"/>
    </xf>
    <xf numFmtId="0" fontId="10" fillId="23" borderId="54" xfId="156" applyFont="1" applyFill="1" applyBorder="1" applyAlignment="1">
      <alignment horizontal="left" vertical="center" wrapText="1"/>
    </xf>
    <xf numFmtId="0" fontId="10" fillId="23" borderId="70" xfId="156" applyFont="1" applyFill="1" applyBorder="1" applyAlignment="1">
      <alignment horizontal="left" vertical="center" wrapText="1"/>
    </xf>
    <xf numFmtId="0" fontId="10" fillId="23" borderId="60" xfId="156" applyFont="1" applyFill="1" applyBorder="1" applyAlignment="1">
      <alignment horizontal="left" vertical="center" wrapText="1"/>
    </xf>
    <xf numFmtId="0" fontId="10" fillId="23" borderId="71" xfId="156" applyFont="1" applyFill="1" applyBorder="1" applyAlignment="1">
      <alignment horizontal="left" vertical="center" wrapText="1"/>
    </xf>
    <xf numFmtId="0" fontId="18" fillId="23" borderId="8" xfId="156" applyFont="1" applyFill="1" applyBorder="1" applyAlignment="1">
      <alignment horizontal="left" vertical="center" wrapText="1"/>
    </xf>
    <xf numFmtId="0" fontId="18" fillId="23" borderId="9" xfId="156" applyFont="1" applyFill="1" applyBorder="1" applyAlignment="1">
      <alignment horizontal="left" vertical="center" wrapText="1"/>
    </xf>
    <xf numFmtId="0" fontId="18" fillId="23" borderId="10" xfId="156" applyFont="1" applyFill="1" applyBorder="1" applyAlignment="1">
      <alignment horizontal="left" vertical="center" wrapText="1"/>
    </xf>
    <xf numFmtId="0" fontId="10" fillId="23" borderId="10" xfId="156" applyFont="1" applyFill="1" applyBorder="1" applyAlignment="1">
      <alignment horizontal="left" vertical="center" wrapText="1"/>
    </xf>
    <xf numFmtId="0" fontId="10" fillId="23" borderId="62" xfId="156" applyFont="1" applyFill="1" applyBorder="1" applyAlignment="1">
      <alignment horizontal="left" vertical="center" wrapText="1"/>
    </xf>
    <xf numFmtId="0" fontId="10" fillId="23" borderId="63" xfId="156" applyFont="1" applyFill="1" applyBorder="1" applyAlignment="1">
      <alignment horizontal="left" vertical="center" wrapText="1"/>
    </xf>
    <xf numFmtId="0" fontId="10" fillId="23" borderId="66" xfId="156" applyFont="1" applyFill="1" applyBorder="1" applyAlignment="1">
      <alignment horizontal="left" vertical="center" wrapText="1"/>
    </xf>
    <xf numFmtId="0" fontId="10" fillId="24" borderId="9" xfId="156" applyFont="1" applyFill="1" applyBorder="1" applyAlignment="1">
      <alignment horizontal="left" vertical="center" wrapText="1"/>
    </xf>
    <xf numFmtId="0" fontId="10" fillId="24" borderId="34" xfId="156" applyFont="1" applyFill="1" applyBorder="1" applyAlignment="1">
      <alignment horizontal="left" vertical="center" wrapText="1"/>
    </xf>
    <xf numFmtId="0" fontId="9" fillId="23" borderId="65" xfId="156" applyFont="1" applyFill="1" applyBorder="1" applyAlignment="1">
      <alignment horizontal="left" vertical="center" wrapText="1"/>
    </xf>
    <xf numFmtId="0" fontId="9" fillId="23" borderId="66" xfId="156" applyFont="1" applyFill="1" applyBorder="1" applyAlignment="1">
      <alignment horizontal="left" vertical="center" wrapText="1"/>
    </xf>
    <xf numFmtId="0" fontId="14" fillId="23" borderId="60" xfId="156" applyFont="1" applyFill="1" applyBorder="1" applyAlignment="1">
      <alignment horizontal="center" vertical="center" wrapText="1"/>
    </xf>
    <xf numFmtId="0" fontId="14" fillId="23" borderId="0" xfId="156" applyFont="1" applyFill="1" applyBorder="1" applyAlignment="1">
      <alignment horizontal="center" vertical="center" wrapText="1"/>
    </xf>
    <xf numFmtId="0" fontId="14" fillId="23" borderId="42" xfId="156" applyFont="1" applyFill="1" applyBorder="1" applyAlignment="1">
      <alignment horizontal="center" vertical="center" wrapText="1"/>
    </xf>
    <xf numFmtId="0" fontId="23" fillId="23" borderId="13" xfId="156" applyFont="1" applyFill="1" applyBorder="1" applyAlignment="1">
      <alignment horizontal="justify" vertical="center" wrapText="1"/>
    </xf>
    <xf numFmtId="0" fontId="23" fillId="23" borderId="9" xfId="156" applyFont="1" applyFill="1" applyBorder="1" applyAlignment="1">
      <alignment horizontal="justify" vertical="center" wrapText="1"/>
    </xf>
    <xf numFmtId="0" fontId="23" fillId="23" borderId="34" xfId="156" applyFont="1" applyFill="1" applyBorder="1" applyAlignment="1">
      <alignment horizontal="justify" vertical="center" wrapText="1"/>
    </xf>
    <xf numFmtId="0" fontId="40" fillId="23" borderId="13" xfId="156" applyFont="1" applyFill="1" applyBorder="1" applyAlignment="1">
      <alignment horizontal="justify" vertical="center" wrapText="1"/>
    </xf>
    <xf numFmtId="0" fontId="40" fillId="23" borderId="9" xfId="156" applyFont="1" applyFill="1" applyBorder="1" applyAlignment="1">
      <alignment horizontal="justify" vertical="center" wrapText="1"/>
    </xf>
    <xf numFmtId="0" fontId="40" fillId="23" borderId="34" xfId="156" applyFont="1" applyFill="1" applyBorder="1" applyAlignment="1">
      <alignment horizontal="justify" vertical="center" wrapText="1"/>
    </xf>
    <xf numFmtId="0" fontId="23" fillId="23" borderId="30" xfId="156" applyFont="1" applyFill="1" applyBorder="1" applyAlignment="1">
      <alignment horizontal="justify" vertical="center" wrapText="1"/>
    </xf>
    <xf numFmtId="0" fontId="23" fillId="23" borderId="59" xfId="156" applyFont="1" applyFill="1" applyBorder="1" applyAlignment="1">
      <alignment horizontal="justify" vertical="center" wrapText="1"/>
    </xf>
    <xf numFmtId="0" fontId="23" fillId="23" borderId="68" xfId="156" applyFont="1" applyFill="1" applyBorder="1" applyAlignment="1">
      <alignment horizontal="justify" vertical="center" wrapText="1"/>
    </xf>
    <xf numFmtId="0" fontId="40" fillId="23" borderId="32" xfId="156" applyFont="1" applyFill="1" applyBorder="1" applyAlignment="1">
      <alignment horizontal="left" vertical="center" wrapText="1"/>
    </xf>
    <xf numFmtId="0" fontId="40" fillId="23" borderId="62" xfId="156" applyFont="1" applyFill="1" applyBorder="1" applyAlignment="1">
      <alignment horizontal="left" vertical="center" wrapText="1"/>
    </xf>
    <xf numFmtId="0" fontId="40" fillId="23" borderId="67" xfId="156" applyFont="1" applyFill="1" applyBorder="1" applyAlignment="1">
      <alignment horizontal="left" vertical="center" wrapText="1"/>
    </xf>
    <xf numFmtId="0" fontId="23" fillId="22" borderId="14" xfId="156" applyFont="1" applyFill="1" applyBorder="1" applyAlignment="1">
      <alignment horizontal="justify" vertical="center" wrapText="1"/>
    </xf>
    <xf numFmtId="0" fontId="23" fillId="22" borderId="7" xfId="156" applyFont="1" applyFill="1" applyBorder="1" applyAlignment="1">
      <alignment horizontal="justify" vertical="center" wrapText="1"/>
    </xf>
    <xf numFmtId="0" fontId="23" fillId="22" borderId="15" xfId="156" applyFont="1" applyFill="1" applyBorder="1" applyAlignment="1">
      <alignment horizontal="justify" vertical="center" wrapText="1"/>
    </xf>
    <xf numFmtId="0" fontId="54" fillId="23" borderId="59" xfId="156" applyFont="1" applyFill="1" applyBorder="1" applyAlignment="1">
      <alignment horizontal="left" vertical="center" wrapText="1"/>
    </xf>
    <xf numFmtId="0" fontId="54" fillId="23" borderId="35" xfId="156" applyFont="1" applyFill="1" applyBorder="1" applyAlignment="1">
      <alignment horizontal="left" vertical="center" wrapText="1"/>
    </xf>
    <xf numFmtId="166" fontId="14" fillId="23" borderId="16" xfId="156" applyNumberFormat="1" applyFont="1" applyFill="1" applyBorder="1" applyAlignment="1">
      <alignment horizontal="center" vertical="center" wrapText="1"/>
    </xf>
    <xf numFmtId="166" fontId="14" fillId="23" borderId="18" xfId="156" applyNumberFormat="1" applyFont="1" applyFill="1" applyBorder="1" applyAlignment="1">
      <alignment horizontal="center" vertical="center" wrapText="1"/>
    </xf>
    <xf numFmtId="0" fontId="46" fillId="25" borderId="8" xfId="159" applyNumberFormat="1" applyFont="1" applyFill="1" applyBorder="1" applyAlignment="1">
      <alignment horizontal="left"/>
    </xf>
    <xf numFmtId="0" fontId="64" fillId="25" borderId="9" xfId="159" applyNumberFormat="1" applyFont="1" applyFill="1" applyBorder="1" applyAlignment="1">
      <alignment wrapText="1"/>
    </xf>
    <xf numFmtId="0" fontId="64" fillId="25" borderId="10" xfId="159" applyNumberFormat="1" applyFont="1" applyFill="1" applyBorder="1" applyAlignment="1">
      <alignment wrapText="1"/>
    </xf>
    <xf numFmtId="0" fontId="44" fillId="0" borderId="37" xfId="159" applyNumberFormat="1" applyFont="1" applyFill="1" applyBorder="1" applyAlignment="1">
      <alignment horizontal="center"/>
    </xf>
    <xf numFmtId="0" fontId="64" fillId="0" borderId="0" xfId="159" applyAlignment="1">
      <alignment vertical="center"/>
    </xf>
    <xf numFmtId="0" fontId="45" fillId="0" borderId="11" xfId="159" applyNumberFormat="1" applyFont="1" applyFill="1" applyBorder="1" applyAlignment="1">
      <alignment horizontal="center"/>
    </xf>
    <xf numFmtId="0" fontId="64" fillId="0" borderId="6" xfId="159" applyNumberFormat="1" applyFont="1" applyFill="1" applyBorder="1" applyAlignment="1">
      <alignment wrapText="1"/>
    </xf>
    <xf numFmtId="0" fontId="47" fillId="0" borderId="72" xfId="159" applyNumberFormat="1" applyFont="1" applyFill="1" applyBorder="1" applyAlignment="1">
      <alignment horizontal="left"/>
    </xf>
    <xf numFmtId="0" fontId="64" fillId="0" borderId="65" xfId="159" applyNumberFormat="1" applyFont="1" applyFill="1" applyBorder="1" applyAlignment="1">
      <alignment wrapText="1"/>
    </xf>
    <xf numFmtId="0" fontId="46" fillId="0" borderId="8" xfId="159" applyNumberFormat="1" applyFont="1" applyFill="1" applyBorder="1" applyAlignment="1">
      <alignment horizontal="left"/>
    </xf>
    <xf numFmtId="0" fontId="64" fillId="0" borderId="9" xfId="159" applyNumberFormat="1" applyFont="1" applyFill="1" applyBorder="1" applyAlignment="1">
      <alignment wrapText="1"/>
    </xf>
    <xf numFmtId="0" fontId="64" fillId="0" borderId="10" xfId="159" applyNumberFormat="1" applyFont="1" applyFill="1" applyBorder="1" applyAlignment="1">
      <alignment wrapText="1"/>
    </xf>
    <xf numFmtId="0" fontId="48" fillId="0" borderId="9" xfId="159" applyNumberFormat="1" applyFont="1" applyFill="1" applyBorder="1" applyAlignment="1">
      <alignment horizontal="right"/>
    </xf>
    <xf numFmtId="0" fontId="47" fillId="0" borderId="8" xfId="159" applyNumberFormat="1" applyFont="1" applyFill="1" applyBorder="1" applyAlignment="1">
      <alignment horizontal="left"/>
    </xf>
    <xf numFmtId="0" fontId="47" fillId="0" borderId="8" xfId="159" applyNumberFormat="1" applyFont="1" applyFill="1" applyBorder="1" applyAlignment="1">
      <alignment horizontal="left" wrapText="1"/>
    </xf>
    <xf numFmtId="0" fontId="43" fillId="0" borderId="0" xfId="156" applyNumberFormat="1" applyFont="1" applyFill="1" applyBorder="1" applyAlignment="1">
      <alignment horizontal="center"/>
    </xf>
    <xf numFmtId="0" fontId="43" fillId="0" borderId="37" xfId="156" applyNumberFormat="1" applyFont="1" applyFill="1" applyBorder="1" applyAlignment="1">
      <alignment horizontal="center"/>
    </xf>
    <xf numFmtId="0" fontId="45" fillId="0" borderId="11" xfId="156" applyNumberFormat="1" applyFont="1" applyFill="1" applyBorder="1" applyAlignment="1">
      <alignment horizontal="center"/>
    </xf>
    <xf numFmtId="0" fontId="64" fillId="0" borderId="6" xfId="156" applyNumberFormat="1" applyFont="1" applyFill="1" applyBorder="1" applyAlignment="1">
      <alignment wrapText="1"/>
    </xf>
    <xf numFmtId="0" fontId="47" fillId="0" borderId="72" xfId="156" applyNumberFormat="1" applyFont="1" applyFill="1" applyBorder="1" applyAlignment="1">
      <alignment horizontal="left"/>
    </xf>
    <xf numFmtId="0" fontId="64" fillId="0" borderId="65" xfId="156" applyNumberFormat="1" applyFont="1" applyFill="1" applyBorder="1" applyAlignment="1">
      <alignment wrapText="1"/>
    </xf>
    <xf numFmtId="0" fontId="44" fillId="0" borderId="37" xfId="156" applyNumberFormat="1" applyFont="1" applyFill="1" applyBorder="1" applyAlignment="1">
      <alignment horizontal="center"/>
    </xf>
    <xf numFmtId="0" fontId="44" fillId="0" borderId="0" xfId="156" applyNumberFormat="1" applyFont="1" applyFill="1" applyBorder="1" applyAlignment="1">
      <alignment horizontal="center"/>
    </xf>
    <xf numFmtId="0" fontId="46" fillId="0" borderId="8" xfId="156" applyNumberFormat="1" applyFont="1" applyFill="1" applyBorder="1" applyAlignment="1">
      <alignment horizontal="left"/>
    </xf>
    <xf numFmtId="0" fontId="64" fillId="0" borderId="9" xfId="156" applyNumberFormat="1" applyFont="1" applyFill="1" applyBorder="1" applyAlignment="1">
      <alignment wrapText="1"/>
    </xf>
    <xf numFmtId="0" fontId="64" fillId="0" borderId="10" xfId="156" applyNumberFormat="1" applyFont="1" applyFill="1" applyBorder="1" applyAlignment="1">
      <alignment wrapText="1"/>
    </xf>
    <xf numFmtId="0" fontId="48" fillId="0" borderId="9" xfId="156" applyNumberFormat="1" applyFont="1" applyFill="1" applyBorder="1" applyAlignment="1">
      <alignment horizontal="right"/>
    </xf>
    <xf numFmtId="0" fontId="47" fillId="0" borderId="8" xfId="156" applyNumberFormat="1" applyFont="1" applyFill="1" applyBorder="1" applyAlignment="1">
      <alignment horizontal="left"/>
    </xf>
    <xf numFmtId="0" fontId="46" fillId="0" borderId="9" xfId="156" applyNumberFormat="1" applyFont="1" applyFill="1" applyBorder="1" applyAlignment="1">
      <alignment horizontal="left"/>
    </xf>
    <xf numFmtId="0" fontId="46" fillId="0" borderId="10" xfId="156" applyNumberFormat="1" applyFont="1" applyFill="1" applyBorder="1" applyAlignment="1">
      <alignment horizontal="left"/>
    </xf>
    <xf numFmtId="0" fontId="47" fillId="0" borderId="8" xfId="156" applyNumberFormat="1" applyFont="1" applyFill="1" applyBorder="1" applyAlignment="1">
      <alignment horizontal="center"/>
    </xf>
    <xf numFmtId="0" fontId="47" fillId="0" borderId="9" xfId="156" applyNumberFormat="1" applyFont="1" applyFill="1" applyBorder="1" applyAlignment="1">
      <alignment horizontal="center"/>
    </xf>
    <xf numFmtId="0" fontId="47" fillId="0" borderId="8" xfId="156" applyNumberFormat="1" applyFont="1" applyFill="1" applyBorder="1" applyAlignment="1">
      <alignment horizontal="left" wrapText="1"/>
    </xf>
    <xf numFmtId="0" fontId="50" fillId="0" borderId="9" xfId="156" applyNumberFormat="1" applyFont="1" applyFill="1" applyBorder="1" applyAlignment="1">
      <alignment horizontal="center"/>
    </xf>
    <xf numFmtId="0" fontId="50" fillId="0" borderId="10" xfId="156" applyNumberFormat="1" applyFont="1" applyFill="1" applyBorder="1" applyAlignment="1">
      <alignment horizontal="center"/>
    </xf>
    <xf numFmtId="0" fontId="81" fillId="0" borderId="65" xfId="156" applyFont="1" applyBorder="1" applyAlignment="1">
      <alignment horizontal="center" vertical="center"/>
    </xf>
  </cellXfs>
  <cellStyles count="199">
    <cellStyle name="20% - Accent1" xfId="1" xr:uid="{00000000-0005-0000-0000-000000000000}"/>
    <cellStyle name="20% - Accent1 2" xfId="2" xr:uid="{00000000-0005-0000-0000-000001000000}"/>
    <cellStyle name="20% - Accent1 3" xfId="3" xr:uid="{00000000-0005-0000-0000-000002000000}"/>
    <cellStyle name="20% - Accent2" xfId="4" xr:uid="{00000000-0005-0000-0000-000003000000}"/>
    <cellStyle name="20% - Accent2 2" xfId="5" xr:uid="{00000000-0005-0000-0000-000004000000}"/>
    <cellStyle name="20% - Accent2 3" xfId="6" xr:uid="{00000000-0005-0000-0000-000005000000}"/>
    <cellStyle name="20% - Accent3" xfId="7" xr:uid="{00000000-0005-0000-0000-000006000000}"/>
    <cellStyle name="20% - Accent3 2" xfId="8" xr:uid="{00000000-0005-0000-0000-000007000000}"/>
    <cellStyle name="20% - Accent3 3" xfId="9" xr:uid="{00000000-0005-0000-0000-000008000000}"/>
    <cellStyle name="20% - Accent4" xfId="10" xr:uid="{00000000-0005-0000-0000-000009000000}"/>
    <cellStyle name="20% - Accent4 2" xfId="11" xr:uid="{00000000-0005-0000-0000-00000A000000}"/>
    <cellStyle name="20% - Accent4 3" xfId="12" xr:uid="{00000000-0005-0000-0000-00000B000000}"/>
    <cellStyle name="20% - Accent5" xfId="13" xr:uid="{00000000-0005-0000-0000-00000C000000}"/>
    <cellStyle name="20% - Accent5 2" xfId="14" xr:uid="{00000000-0005-0000-0000-00000D000000}"/>
    <cellStyle name="20% - Accent5 3" xfId="15" xr:uid="{00000000-0005-0000-0000-00000E000000}"/>
    <cellStyle name="20% - Accent6" xfId="16" xr:uid="{00000000-0005-0000-0000-00000F000000}"/>
    <cellStyle name="20% - Accent6 2" xfId="17" xr:uid="{00000000-0005-0000-0000-000010000000}"/>
    <cellStyle name="20% - Accent6 3" xfId="18" xr:uid="{00000000-0005-0000-0000-000011000000}"/>
    <cellStyle name="2-decimales" xfId="19" xr:uid="{00000000-0005-0000-0000-000012000000}"/>
    <cellStyle name="40% - Accent1" xfId="20" xr:uid="{00000000-0005-0000-0000-000013000000}"/>
    <cellStyle name="40% - Accent1 2" xfId="21" xr:uid="{00000000-0005-0000-0000-000014000000}"/>
    <cellStyle name="40% - Accent1 3" xfId="22" xr:uid="{00000000-0005-0000-0000-000015000000}"/>
    <cellStyle name="40% - Accent2" xfId="23" xr:uid="{00000000-0005-0000-0000-000016000000}"/>
    <cellStyle name="40% - Accent2 2" xfId="24" xr:uid="{00000000-0005-0000-0000-000017000000}"/>
    <cellStyle name="40% - Accent2 3" xfId="25" xr:uid="{00000000-0005-0000-0000-000018000000}"/>
    <cellStyle name="40% - Accent3" xfId="26" xr:uid="{00000000-0005-0000-0000-000019000000}"/>
    <cellStyle name="40% - Accent3 2" xfId="27" xr:uid="{00000000-0005-0000-0000-00001A000000}"/>
    <cellStyle name="40% - Accent3 3" xfId="28" xr:uid="{00000000-0005-0000-0000-00001B000000}"/>
    <cellStyle name="40% - Accent4" xfId="29" xr:uid="{00000000-0005-0000-0000-00001C000000}"/>
    <cellStyle name="40% - Accent4 2" xfId="30" xr:uid="{00000000-0005-0000-0000-00001D000000}"/>
    <cellStyle name="40% - Accent4 3" xfId="31" xr:uid="{00000000-0005-0000-0000-00001E000000}"/>
    <cellStyle name="40% - Accent5" xfId="32" xr:uid="{00000000-0005-0000-0000-00001F000000}"/>
    <cellStyle name="40% - Accent5 2" xfId="33" xr:uid="{00000000-0005-0000-0000-000020000000}"/>
    <cellStyle name="40% - Accent5 3" xfId="34" xr:uid="{00000000-0005-0000-0000-000021000000}"/>
    <cellStyle name="40% - Accent6" xfId="35" xr:uid="{00000000-0005-0000-0000-000022000000}"/>
    <cellStyle name="40% - Accent6 2" xfId="36" xr:uid="{00000000-0005-0000-0000-000023000000}"/>
    <cellStyle name="40% - Accent6 3" xfId="37" xr:uid="{00000000-0005-0000-0000-000024000000}"/>
    <cellStyle name="60% - Accent1" xfId="38" xr:uid="{00000000-0005-0000-0000-000025000000}"/>
    <cellStyle name="60% - Accent2" xfId="39" xr:uid="{00000000-0005-0000-0000-000026000000}"/>
    <cellStyle name="60% - Accent3" xfId="40" xr:uid="{00000000-0005-0000-0000-000027000000}"/>
    <cellStyle name="60% - Accent4" xfId="41" xr:uid="{00000000-0005-0000-0000-000028000000}"/>
    <cellStyle name="60% - Accent5" xfId="42" xr:uid="{00000000-0005-0000-0000-000029000000}"/>
    <cellStyle name="60% - Accent6" xfId="43" xr:uid="{00000000-0005-0000-0000-00002A000000}"/>
    <cellStyle name="Accent1" xfId="44" xr:uid="{00000000-0005-0000-0000-00002B000000}"/>
    <cellStyle name="Accent2" xfId="45" xr:uid="{00000000-0005-0000-0000-00002C000000}"/>
    <cellStyle name="Accent3" xfId="46" xr:uid="{00000000-0005-0000-0000-00002D000000}"/>
    <cellStyle name="Accent4" xfId="47" xr:uid="{00000000-0005-0000-0000-00002E000000}"/>
    <cellStyle name="Accent5" xfId="48" xr:uid="{00000000-0005-0000-0000-00002F000000}"/>
    <cellStyle name="Accent6" xfId="49" xr:uid="{00000000-0005-0000-0000-000030000000}"/>
    <cellStyle name="Bad" xfId="50" xr:uid="{00000000-0005-0000-0000-000031000000}"/>
    <cellStyle name="Calculation" xfId="51" xr:uid="{00000000-0005-0000-0000-000032000000}"/>
    <cellStyle name="Comma0" xfId="52" xr:uid="{00000000-0005-0000-0000-000033000000}"/>
    <cellStyle name="Currency0" xfId="53" xr:uid="{00000000-0005-0000-0000-000034000000}"/>
    <cellStyle name="Date" xfId="54" xr:uid="{00000000-0005-0000-0000-000035000000}"/>
    <cellStyle name="ENTERO" xfId="55" xr:uid="{00000000-0005-0000-0000-000036000000}"/>
    <cellStyle name="Euro" xfId="56" xr:uid="{00000000-0005-0000-0000-000037000000}"/>
    <cellStyle name="Euro 2" xfId="57" xr:uid="{00000000-0005-0000-0000-000038000000}"/>
    <cellStyle name="Euro_28+0300-4504" xfId="58" xr:uid="{00000000-0005-0000-0000-000039000000}"/>
    <cellStyle name="Explanatory Text" xfId="59" xr:uid="{00000000-0005-0000-0000-00003A000000}"/>
    <cellStyle name="F2" xfId="60" xr:uid="{00000000-0005-0000-0000-00003B000000}"/>
    <cellStyle name="F3" xfId="61" xr:uid="{00000000-0005-0000-0000-00003C000000}"/>
    <cellStyle name="F4" xfId="62" xr:uid="{00000000-0005-0000-0000-00003D000000}"/>
    <cellStyle name="F5" xfId="63" xr:uid="{00000000-0005-0000-0000-00003E000000}"/>
    <cellStyle name="F6" xfId="64" xr:uid="{00000000-0005-0000-0000-00003F000000}"/>
    <cellStyle name="F7" xfId="65" xr:uid="{00000000-0005-0000-0000-000040000000}"/>
    <cellStyle name="F8" xfId="66" xr:uid="{00000000-0005-0000-0000-000041000000}"/>
    <cellStyle name="Fixed" xfId="67" xr:uid="{00000000-0005-0000-0000-000042000000}"/>
    <cellStyle name="GRADOSMINSEG" xfId="68" xr:uid="{00000000-0005-0000-0000-000043000000}"/>
    <cellStyle name="Heading 2" xfId="69" xr:uid="{00000000-0005-0000-0000-000044000000}"/>
    <cellStyle name="Heading 3" xfId="70" xr:uid="{00000000-0005-0000-0000-000045000000}"/>
    <cellStyle name="Hipervínculo 2" xfId="71" xr:uid="{00000000-0005-0000-0000-000046000000}"/>
    <cellStyle name="Hipervínculo 2 2" xfId="72" xr:uid="{00000000-0005-0000-0000-000047000000}"/>
    <cellStyle name="Hipervínculo 3" xfId="73" xr:uid="{00000000-0005-0000-0000-000048000000}"/>
    <cellStyle name="Hipervínculo 4" xfId="74" xr:uid="{00000000-0005-0000-0000-000049000000}"/>
    <cellStyle name="Millares" xfId="75" builtinId="3"/>
    <cellStyle name="Millares [0] 2" xfId="76" xr:uid="{00000000-0005-0000-0000-00004B000000}"/>
    <cellStyle name="Millares [0] 2 2" xfId="77" xr:uid="{00000000-0005-0000-0000-00004C000000}"/>
    <cellStyle name="Millares [0] 2 3" xfId="78" xr:uid="{00000000-0005-0000-0000-00004D000000}"/>
    <cellStyle name="Millares 10" xfId="79" xr:uid="{00000000-0005-0000-0000-00004E000000}"/>
    <cellStyle name="Millares 11" xfId="80" xr:uid="{00000000-0005-0000-0000-00004F000000}"/>
    <cellStyle name="Millares 12" xfId="81" xr:uid="{00000000-0005-0000-0000-000050000000}"/>
    <cellStyle name="Millares 13" xfId="82" xr:uid="{00000000-0005-0000-0000-000051000000}"/>
    <cellStyle name="Millares 2" xfId="83" xr:uid="{00000000-0005-0000-0000-000052000000}"/>
    <cellStyle name="Millares 2 2" xfId="84" xr:uid="{00000000-0005-0000-0000-000053000000}"/>
    <cellStyle name="Millares 2 2 2" xfId="85" xr:uid="{00000000-0005-0000-0000-000054000000}"/>
    <cellStyle name="Millares 2 2 3" xfId="86" xr:uid="{00000000-0005-0000-0000-000055000000}"/>
    <cellStyle name="Millares 2 2 4" xfId="87" xr:uid="{00000000-0005-0000-0000-000056000000}"/>
    <cellStyle name="Millares 2 3" xfId="88" xr:uid="{00000000-0005-0000-0000-000057000000}"/>
    <cellStyle name="Millares 2_001_PO_INTERV_Proy_MOJARRAS_POPAYAN_v01npareja" xfId="89" xr:uid="{00000000-0005-0000-0000-000058000000}"/>
    <cellStyle name="Millares 3" xfId="90" xr:uid="{00000000-0005-0000-0000-000059000000}"/>
    <cellStyle name="Millares 3 2" xfId="91" xr:uid="{00000000-0005-0000-0000-00005A000000}"/>
    <cellStyle name="Millares 4" xfId="92" xr:uid="{00000000-0005-0000-0000-00005B000000}"/>
    <cellStyle name="Millares 4 2" xfId="93" xr:uid="{00000000-0005-0000-0000-00005C000000}"/>
    <cellStyle name="Millares 4 2 2" xfId="94" xr:uid="{00000000-0005-0000-0000-00005D000000}"/>
    <cellStyle name="Millares 4 2 3" xfId="95" xr:uid="{00000000-0005-0000-0000-00005E000000}"/>
    <cellStyle name="Millares 5" xfId="96" xr:uid="{00000000-0005-0000-0000-00005F000000}"/>
    <cellStyle name="Millares 5 2" xfId="97" xr:uid="{00000000-0005-0000-0000-000060000000}"/>
    <cellStyle name="Millares 5 3" xfId="98" xr:uid="{00000000-0005-0000-0000-000061000000}"/>
    <cellStyle name="Millares 6" xfId="99" xr:uid="{00000000-0005-0000-0000-000062000000}"/>
    <cellStyle name="Millares 7" xfId="100" xr:uid="{00000000-0005-0000-0000-000063000000}"/>
    <cellStyle name="Millares 8" xfId="101" xr:uid="{00000000-0005-0000-0000-000064000000}"/>
    <cellStyle name="Millares 9" xfId="102" xr:uid="{00000000-0005-0000-0000-000065000000}"/>
    <cellStyle name="Moneda" xfId="198" builtinId="4"/>
    <cellStyle name="Moneda [0]" xfId="103" builtinId="7"/>
    <cellStyle name="Moneda [0] 2" xfId="104" xr:uid="{00000000-0005-0000-0000-000068000000}"/>
    <cellStyle name="Moneda [2]" xfId="105" xr:uid="{00000000-0005-0000-0000-000069000000}"/>
    <cellStyle name="Moneda 2" xfId="106" xr:uid="{00000000-0005-0000-0000-00006A000000}"/>
    <cellStyle name="Moneda 2 2" xfId="107" xr:uid="{00000000-0005-0000-0000-00006B000000}"/>
    <cellStyle name="Moneda 2 2 2" xfId="108" xr:uid="{00000000-0005-0000-0000-00006C000000}"/>
    <cellStyle name="Moneda 2 3" xfId="109" xr:uid="{00000000-0005-0000-0000-00006D000000}"/>
    <cellStyle name="Moneda 2 4" xfId="110" xr:uid="{00000000-0005-0000-0000-00006E000000}"/>
    <cellStyle name="Moneda 2 4 2" xfId="111" xr:uid="{00000000-0005-0000-0000-00006F000000}"/>
    <cellStyle name="Moneda 2 4 3" xfId="112" xr:uid="{00000000-0005-0000-0000-000070000000}"/>
    <cellStyle name="Moneda 2 4 4" xfId="113" xr:uid="{00000000-0005-0000-0000-000071000000}"/>
    <cellStyle name="Moneda 2 4 5" xfId="114" xr:uid="{00000000-0005-0000-0000-000072000000}"/>
    <cellStyle name="Moneda 2_28+0300-4504" xfId="115" xr:uid="{00000000-0005-0000-0000-000073000000}"/>
    <cellStyle name="Moneda 3" xfId="116" xr:uid="{00000000-0005-0000-0000-000074000000}"/>
    <cellStyle name="Moneda 3 2" xfId="117" xr:uid="{00000000-0005-0000-0000-000075000000}"/>
    <cellStyle name="Moneda 3 2 2" xfId="118" xr:uid="{00000000-0005-0000-0000-000076000000}"/>
    <cellStyle name="Moneda 3 3" xfId="119" xr:uid="{00000000-0005-0000-0000-000077000000}"/>
    <cellStyle name="Moneda 3 3 2" xfId="120" xr:uid="{00000000-0005-0000-0000-000078000000}"/>
    <cellStyle name="Moneda 3 3 3" xfId="121" xr:uid="{00000000-0005-0000-0000-000079000000}"/>
    <cellStyle name="Moneda 3 3 4" xfId="122" xr:uid="{00000000-0005-0000-0000-00007A000000}"/>
    <cellStyle name="Moneda 3 3 5" xfId="123" xr:uid="{00000000-0005-0000-0000-00007B000000}"/>
    <cellStyle name="Moneda 3 4" xfId="124" xr:uid="{00000000-0005-0000-0000-00007C000000}"/>
    <cellStyle name="Moneda 3 4 2" xfId="125" xr:uid="{00000000-0005-0000-0000-00007D000000}"/>
    <cellStyle name="Moneda 3 5" xfId="126" xr:uid="{00000000-0005-0000-0000-00007E000000}"/>
    <cellStyle name="Moneda 3_APU-DEFINITIVO AMV G2 THUI" xfId="127" xr:uid="{00000000-0005-0000-0000-00007F000000}"/>
    <cellStyle name="Moneda 4" xfId="128" xr:uid="{00000000-0005-0000-0000-000080000000}"/>
    <cellStyle name="Moneda 4 2" xfId="129" xr:uid="{00000000-0005-0000-0000-000081000000}"/>
    <cellStyle name="Moneda 4 2 2" xfId="130" xr:uid="{00000000-0005-0000-0000-000082000000}"/>
    <cellStyle name="Moneda 4 2 2 2" xfId="131" xr:uid="{00000000-0005-0000-0000-000083000000}"/>
    <cellStyle name="Moneda 4 2 2 3" xfId="132" xr:uid="{00000000-0005-0000-0000-000084000000}"/>
    <cellStyle name="Moneda 4 2 3" xfId="133" xr:uid="{00000000-0005-0000-0000-000085000000}"/>
    <cellStyle name="Moneda 4 2 4" xfId="134" xr:uid="{00000000-0005-0000-0000-000086000000}"/>
    <cellStyle name="Moneda 4 3" xfId="135" xr:uid="{00000000-0005-0000-0000-000087000000}"/>
    <cellStyle name="Moneda 5" xfId="136" xr:uid="{00000000-0005-0000-0000-000088000000}"/>
    <cellStyle name="Moneda 5 2" xfId="137" xr:uid="{00000000-0005-0000-0000-000089000000}"/>
    <cellStyle name="Moneda 5 2 2" xfId="138" xr:uid="{00000000-0005-0000-0000-00008A000000}"/>
    <cellStyle name="Moneda 5 2 3" xfId="139" xr:uid="{00000000-0005-0000-0000-00008B000000}"/>
    <cellStyle name="Moneda 5 2 4" xfId="140" xr:uid="{00000000-0005-0000-0000-00008C000000}"/>
    <cellStyle name="Moneda 5 2 5" xfId="141" xr:uid="{00000000-0005-0000-0000-00008D000000}"/>
    <cellStyle name="Moneda 6" xfId="142" xr:uid="{00000000-0005-0000-0000-00008E000000}"/>
    <cellStyle name="Normal" xfId="0" builtinId="0"/>
    <cellStyle name="Normal 10" xfId="143" xr:uid="{00000000-0005-0000-0000-000090000000}"/>
    <cellStyle name="Normal 11" xfId="144" xr:uid="{00000000-0005-0000-0000-000091000000}"/>
    <cellStyle name="Normal 12" xfId="145" xr:uid="{00000000-0005-0000-0000-000092000000}"/>
    <cellStyle name="Normal 12 2" xfId="146" xr:uid="{00000000-0005-0000-0000-000093000000}"/>
    <cellStyle name="Normal 13" xfId="147" xr:uid="{00000000-0005-0000-0000-000094000000}"/>
    <cellStyle name="Normal 2" xfId="148" xr:uid="{00000000-0005-0000-0000-000095000000}"/>
    <cellStyle name="Normal 2 10" xfId="149" xr:uid="{00000000-0005-0000-0000-000096000000}"/>
    <cellStyle name="Normal 2 2" xfId="150" xr:uid="{00000000-0005-0000-0000-000097000000}"/>
    <cellStyle name="Normal 2 3" xfId="151" xr:uid="{00000000-0005-0000-0000-000098000000}"/>
    <cellStyle name="Normal 2 3 2" xfId="152" xr:uid="{00000000-0005-0000-0000-000099000000}"/>
    <cellStyle name="Normal 2 3_2010 APU GRUPO No. 4 OK" xfId="153" xr:uid="{00000000-0005-0000-0000-00009A000000}"/>
    <cellStyle name="Normal 2 4" xfId="154" xr:uid="{00000000-0005-0000-0000-00009B000000}"/>
    <cellStyle name="Normal 2_2010 APU GRUPO No. 4 OK" xfId="155" xr:uid="{00000000-0005-0000-0000-00009C000000}"/>
    <cellStyle name="Normal 3" xfId="156" xr:uid="{00000000-0005-0000-0000-00009D000000}"/>
    <cellStyle name="Normal 3 11" xfId="157" xr:uid="{00000000-0005-0000-0000-00009E000000}"/>
    <cellStyle name="Normal 3 11 2" xfId="158" xr:uid="{00000000-0005-0000-0000-00009F000000}"/>
    <cellStyle name="Normal 3 2" xfId="159" xr:uid="{00000000-0005-0000-0000-0000A0000000}"/>
    <cellStyle name="Normal 3 3" xfId="160" xr:uid="{00000000-0005-0000-0000-0000A1000000}"/>
    <cellStyle name="Normal 4" xfId="161" xr:uid="{00000000-0005-0000-0000-0000A2000000}"/>
    <cellStyle name="Normal 4 2" xfId="162" xr:uid="{00000000-0005-0000-0000-0000A3000000}"/>
    <cellStyle name="Normal 4_2010 APU GRUPO No. 4 OK" xfId="163" xr:uid="{00000000-0005-0000-0000-0000A4000000}"/>
    <cellStyle name="Normal 5" xfId="164" xr:uid="{00000000-0005-0000-0000-0000A5000000}"/>
    <cellStyle name="Normal 5 2" xfId="165" xr:uid="{00000000-0005-0000-0000-0000A6000000}"/>
    <cellStyle name="Normal 6" xfId="166" xr:uid="{00000000-0005-0000-0000-0000A7000000}"/>
    <cellStyle name="Normal 6 2" xfId="167" xr:uid="{00000000-0005-0000-0000-0000A8000000}"/>
    <cellStyle name="Normal 6 3" xfId="168" xr:uid="{00000000-0005-0000-0000-0000A9000000}"/>
    <cellStyle name="Normal 6 3 2" xfId="169" xr:uid="{00000000-0005-0000-0000-0000AA000000}"/>
    <cellStyle name="Normal 6 3 3" xfId="170" xr:uid="{00000000-0005-0000-0000-0000AB000000}"/>
    <cellStyle name="Normal 6_APU+SE%c3%91AL..(1)" xfId="171" xr:uid="{00000000-0005-0000-0000-0000AC000000}"/>
    <cellStyle name="Normal 7" xfId="172" xr:uid="{00000000-0005-0000-0000-0000AD000000}"/>
    <cellStyle name="Normal 7 2" xfId="173" xr:uid="{00000000-0005-0000-0000-0000AE000000}"/>
    <cellStyle name="Normal 7 2 2" xfId="174" xr:uid="{00000000-0005-0000-0000-0000AF000000}"/>
    <cellStyle name="Normal 8" xfId="175" xr:uid="{00000000-0005-0000-0000-0000B0000000}"/>
    <cellStyle name="Normal 9" xfId="176" xr:uid="{00000000-0005-0000-0000-0000B1000000}"/>
    <cellStyle name="Note 2" xfId="177" xr:uid="{00000000-0005-0000-0000-0000B2000000}"/>
    <cellStyle name="Note 3" xfId="178" xr:uid="{00000000-0005-0000-0000-0000B3000000}"/>
    <cellStyle name="Output" xfId="179" xr:uid="{00000000-0005-0000-0000-0000B4000000}"/>
    <cellStyle name="Porcentaje" xfId="180" builtinId="5"/>
    <cellStyle name="Porcentaje 2" xfId="181" xr:uid="{00000000-0005-0000-0000-0000B6000000}"/>
    <cellStyle name="Porcentaje 2 2" xfId="182" xr:uid="{00000000-0005-0000-0000-0000B7000000}"/>
    <cellStyle name="Porcentual 2" xfId="183" xr:uid="{00000000-0005-0000-0000-0000B8000000}"/>
    <cellStyle name="Porcentual 2 2" xfId="184" xr:uid="{00000000-0005-0000-0000-0000B9000000}"/>
    <cellStyle name="Porcentual 2 3" xfId="185" xr:uid="{00000000-0005-0000-0000-0000BA000000}"/>
    <cellStyle name="Porcentual 2 3 2" xfId="186" xr:uid="{00000000-0005-0000-0000-0000BB000000}"/>
    <cellStyle name="Porcentual 2 4" xfId="187" xr:uid="{00000000-0005-0000-0000-0000BC000000}"/>
    <cellStyle name="Porcentual 3" xfId="188" xr:uid="{00000000-0005-0000-0000-0000BD000000}"/>
    <cellStyle name="Porcentual 3 2" xfId="189" xr:uid="{00000000-0005-0000-0000-0000BE000000}"/>
    <cellStyle name="Porcentual 3 3" xfId="190" xr:uid="{00000000-0005-0000-0000-0000BF000000}"/>
    <cellStyle name="Porcentual 4" xfId="191" xr:uid="{00000000-0005-0000-0000-0000C0000000}"/>
    <cellStyle name="Porcentual 4 2" xfId="192" xr:uid="{00000000-0005-0000-0000-0000C1000000}"/>
    <cellStyle name="Porcentual 5" xfId="193" xr:uid="{00000000-0005-0000-0000-0000C2000000}"/>
    <cellStyle name="Porcentual 6" xfId="194" xr:uid="{00000000-0005-0000-0000-0000C3000000}"/>
    <cellStyle name="Porcentual 7" xfId="195" xr:uid="{00000000-0005-0000-0000-0000C4000000}"/>
    <cellStyle name="Title" xfId="196" xr:uid="{00000000-0005-0000-0000-0000C5000000}"/>
    <cellStyle name="TITULO" xfId="197" xr:uid="{00000000-0005-0000-0000-0000C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32.%20PROGRAMA%20V&#205;AS%20PARA%20LA%20EQUIDAD\05.%20F.M.%20ESPECIALISTAS%20SEG&#218;N%20ESTAMPILLA\02.%201%25%20-%20TRANSVERSAL%20MONTES%20DE%20MA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FM menor 10 smlv"/>
    </sheetNames>
    <sheetDataSet>
      <sheetData sheetId="0">
        <row r="53">
          <cell r="F53">
            <v>2281355700</v>
          </cell>
        </row>
        <row r="76">
          <cell r="F76">
            <v>3700000000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249977111117893"/>
  </sheetPr>
  <dimension ref="A1:HH69"/>
  <sheetViews>
    <sheetView tabSelected="1" topLeftCell="D1" zoomScale="115" zoomScaleNormal="115" zoomScaleSheetLayoutView="100" workbookViewId="0">
      <selection activeCell="F9" sqref="F9"/>
    </sheetView>
  </sheetViews>
  <sheetFormatPr baseColWidth="10" defaultColWidth="12.5703125" defaultRowHeight="16.5" x14ac:dyDescent="0.3"/>
  <cols>
    <col min="1" max="1" width="15.7109375" style="6" hidden="1" customWidth="1"/>
    <col min="2" max="3" width="2.7109375" style="6" customWidth="1"/>
    <col min="4" max="4" width="9.7109375" style="1" customWidth="1"/>
    <col min="5" max="5" width="48.5703125" style="2" customWidth="1"/>
    <col min="6" max="6" width="14.28515625" style="2" customWidth="1"/>
    <col min="7" max="7" width="15.85546875" style="239" customWidth="1"/>
    <col min="8" max="8" width="12.7109375" style="4" customWidth="1"/>
    <col min="9" max="9" width="22.7109375" style="4" customWidth="1"/>
    <col min="10" max="10" width="21.42578125" style="187" customWidth="1"/>
    <col min="11" max="11" width="18.140625" style="4" bestFit="1" customWidth="1"/>
    <col min="12" max="12" width="14.85546875" style="4" bestFit="1" customWidth="1"/>
    <col min="13" max="216" width="11.5703125" style="4" customWidth="1"/>
    <col min="217" max="16384" width="12.5703125" style="6"/>
  </cols>
  <sheetData>
    <row r="1" spans="1:216" ht="18" customHeight="1" thickBot="1" x14ac:dyDescent="0.35">
      <c r="A1" s="222"/>
      <c r="B1" s="155"/>
      <c r="D1" s="333" t="s">
        <v>0</v>
      </c>
      <c r="E1" s="334"/>
      <c r="F1" s="334"/>
      <c r="G1" s="334"/>
      <c r="H1" s="334"/>
      <c r="I1" s="335"/>
    </row>
    <row r="2" spans="1:216" ht="16.5" customHeight="1" x14ac:dyDescent="0.3">
      <c r="A2" s="222"/>
      <c r="B2" s="155"/>
      <c r="D2" s="330" t="s">
        <v>1</v>
      </c>
      <c r="E2" s="331"/>
      <c r="F2" s="331"/>
      <c r="G2" s="331"/>
      <c r="H2" s="331"/>
      <c r="I2" s="332"/>
    </row>
    <row r="3" spans="1:216" ht="16.5" customHeight="1" x14ac:dyDescent="0.3">
      <c r="A3" s="223"/>
      <c r="B3" s="155"/>
      <c r="D3" s="330" t="s">
        <v>200</v>
      </c>
      <c r="E3" s="331"/>
      <c r="F3" s="331"/>
      <c r="G3" s="331"/>
      <c r="H3" s="331"/>
      <c r="I3" s="332"/>
    </row>
    <row r="4" spans="1:216" ht="8.25" customHeight="1" x14ac:dyDescent="0.3">
      <c r="A4" s="223"/>
      <c r="B4" s="155"/>
      <c r="D4" s="336"/>
      <c r="E4" s="337"/>
      <c r="F4" s="337"/>
      <c r="G4" s="337"/>
      <c r="H4" s="337"/>
      <c r="I4" s="338"/>
    </row>
    <row r="5" spans="1:216" ht="16.5" customHeight="1" x14ac:dyDescent="0.3">
      <c r="A5" s="161"/>
      <c r="B5" s="153"/>
      <c r="D5" s="341" t="s">
        <v>246</v>
      </c>
      <c r="E5" s="342"/>
      <c r="F5" s="342"/>
      <c r="G5" s="342"/>
      <c r="H5" s="342"/>
      <c r="I5" s="343"/>
    </row>
    <row r="6" spans="1:216" ht="45" customHeight="1" x14ac:dyDescent="0.3">
      <c r="A6" s="223"/>
      <c r="B6" s="155"/>
      <c r="D6" s="321" t="s">
        <v>247</v>
      </c>
      <c r="E6" s="322"/>
      <c r="F6" s="322"/>
      <c r="G6" s="322"/>
      <c r="H6" s="322"/>
      <c r="I6" s="323"/>
    </row>
    <row r="7" spans="1:216" ht="6" customHeight="1" x14ac:dyDescent="0.3">
      <c r="A7" s="224"/>
      <c r="B7" s="156"/>
      <c r="D7" s="324"/>
      <c r="E7" s="325"/>
      <c r="F7" s="325"/>
      <c r="G7" s="325"/>
      <c r="H7" s="325"/>
      <c r="I7" s="326"/>
    </row>
    <row r="8" spans="1:216" ht="15" hidden="1" customHeight="1" x14ac:dyDescent="0.3">
      <c r="A8" s="225" t="s">
        <v>205</v>
      </c>
      <c r="B8" s="157"/>
      <c r="D8" s="168"/>
      <c r="E8" s="169"/>
      <c r="F8" s="169"/>
      <c r="G8" s="295" t="s">
        <v>199</v>
      </c>
      <c r="H8" s="296">
        <v>9</v>
      </c>
      <c r="I8" s="297" t="s">
        <v>198</v>
      </c>
    </row>
    <row r="9" spans="1:216" s="188" customFormat="1" ht="26.25" customHeight="1" x14ac:dyDescent="0.3">
      <c r="A9" s="243"/>
      <c r="B9" s="157"/>
      <c r="D9" s="168"/>
      <c r="E9" s="169"/>
      <c r="F9" s="169"/>
      <c r="G9" s="244"/>
      <c r="H9" s="245" t="s">
        <v>245</v>
      </c>
      <c r="I9" s="248"/>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c r="BJ9" s="187"/>
      <c r="BK9" s="187"/>
      <c r="BL9" s="187"/>
      <c r="BM9" s="187"/>
      <c r="BN9" s="187"/>
      <c r="BO9" s="187"/>
      <c r="BP9" s="187"/>
      <c r="BQ9" s="187"/>
      <c r="BR9" s="187"/>
      <c r="BS9" s="187"/>
      <c r="BT9" s="187"/>
      <c r="BU9" s="187"/>
      <c r="BV9" s="187"/>
      <c r="BW9" s="187"/>
      <c r="BX9" s="187"/>
      <c r="BY9" s="187"/>
      <c r="BZ9" s="187"/>
      <c r="CA9" s="187"/>
      <c r="CB9" s="187"/>
      <c r="CC9" s="187"/>
      <c r="CD9" s="187"/>
      <c r="CE9" s="187"/>
      <c r="CF9" s="187"/>
      <c r="CG9" s="187"/>
      <c r="CH9" s="187"/>
      <c r="CI9" s="187"/>
      <c r="CJ9" s="187"/>
      <c r="CK9" s="187"/>
      <c r="CL9" s="187"/>
      <c r="CM9" s="187"/>
      <c r="CN9" s="187"/>
      <c r="CO9" s="187"/>
      <c r="CP9" s="187"/>
      <c r="CQ9" s="187"/>
      <c r="CR9" s="187"/>
      <c r="CS9" s="187"/>
      <c r="CT9" s="187"/>
      <c r="CU9" s="187"/>
      <c r="CV9" s="187"/>
      <c r="CW9" s="187"/>
      <c r="CX9" s="187"/>
      <c r="CY9" s="187"/>
      <c r="CZ9" s="187"/>
      <c r="DA9" s="187"/>
      <c r="DB9" s="187"/>
      <c r="DC9" s="187"/>
      <c r="DD9" s="187"/>
      <c r="DE9" s="187"/>
      <c r="DF9" s="187"/>
      <c r="DG9" s="187"/>
      <c r="DH9" s="187"/>
      <c r="DI9" s="187"/>
      <c r="DJ9" s="187"/>
      <c r="DK9" s="187"/>
      <c r="DL9" s="187"/>
      <c r="DM9" s="187"/>
      <c r="DN9" s="187"/>
      <c r="DO9" s="187"/>
      <c r="DP9" s="187"/>
      <c r="DQ9" s="187"/>
      <c r="DR9" s="187"/>
      <c r="DS9" s="187"/>
      <c r="DT9" s="187"/>
      <c r="DU9" s="187"/>
      <c r="DV9" s="187"/>
      <c r="DW9" s="187"/>
      <c r="DX9" s="187"/>
      <c r="DY9" s="187"/>
      <c r="DZ9" s="187"/>
      <c r="EA9" s="187"/>
      <c r="EB9" s="187"/>
      <c r="EC9" s="187"/>
      <c r="ED9" s="187"/>
      <c r="EE9" s="187"/>
      <c r="EF9" s="187"/>
      <c r="EG9" s="187"/>
      <c r="EH9" s="187"/>
      <c r="EI9" s="187"/>
      <c r="EJ9" s="187"/>
      <c r="EK9" s="187"/>
      <c r="EL9" s="187"/>
      <c r="EM9" s="187"/>
      <c r="EN9" s="187"/>
      <c r="EO9" s="187"/>
      <c r="EP9" s="187"/>
      <c r="EQ9" s="187"/>
      <c r="ER9" s="187"/>
      <c r="ES9" s="187"/>
      <c r="ET9" s="187"/>
      <c r="EU9" s="187"/>
      <c r="EV9" s="187"/>
      <c r="EW9" s="187"/>
      <c r="EX9" s="187"/>
      <c r="EY9" s="187"/>
      <c r="EZ9" s="187"/>
      <c r="FA9" s="187"/>
      <c r="FB9" s="187"/>
      <c r="FC9" s="187"/>
      <c r="FD9" s="187"/>
      <c r="FE9" s="187"/>
      <c r="FF9" s="187"/>
      <c r="FG9" s="187"/>
      <c r="FH9" s="187"/>
      <c r="FI9" s="187"/>
      <c r="FJ9" s="187"/>
      <c r="FK9" s="187"/>
      <c r="FL9" s="187"/>
      <c r="FM9" s="187"/>
      <c r="FN9" s="187"/>
      <c r="FO9" s="187"/>
      <c r="FP9" s="187"/>
      <c r="FQ9" s="187"/>
      <c r="FR9" s="187"/>
      <c r="FS9" s="187"/>
      <c r="FT9" s="187"/>
      <c r="FU9" s="187"/>
      <c r="FV9" s="187"/>
      <c r="FW9" s="187"/>
      <c r="FX9" s="187"/>
      <c r="FY9" s="187"/>
      <c r="FZ9" s="187"/>
      <c r="GA9" s="187"/>
      <c r="GB9" s="187"/>
      <c r="GC9" s="187"/>
      <c r="GD9" s="187"/>
      <c r="GE9" s="187"/>
      <c r="GF9" s="187"/>
      <c r="GG9" s="187"/>
      <c r="GH9" s="187"/>
      <c r="GI9" s="187"/>
      <c r="GJ9" s="187"/>
      <c r="GK9" s="187"/>
      <c r="GL9" s="187"/>
      <c r="GM9" s="187"/>
      <c r="GN9" s="187"/>
      <c r="GO9" s="187"/>
      <c r="GP9" s="187"/>
      <c r="GQ9" s="187"/>
      <c r="GR9" s="187"/>
      <c r="GS9" s="187"/>
      <c r="GT9" s="187"/>
      <c r="GU9" s="187"/>
      <c r="GV9" s="187"/>
      <c r="GW9" s="187"/>
      <c r="GX9" s="187"/>
      <c r="GY9" s="187"/>
      <c r="GZ9" s="187"/>
      <c r="HA9" s="187"/>
      <c r="HB9" s="187"/>
      <c r="HC9" s="187"/>
      <c r="HD9" s="187"/>
      <c r="HE9" s="187"/>
      <c r="HF9" s="187"/>
      <c r="HG9" s="187"/>
      <c r="HH9" s="187"/>
    </row>
    <row r="10" spans="1:216" s="5" customFormat="1" ht="24.75" customHeight="1" x14ac:dyDescent="0.3">
      <c r="A10" s="219" t="e">
        <f>#REF!+#REF!</f>
        <v>#REF!</v>
      </c>
      <c r="B10" s="158"/>
      <c r="D10" s="330" t="s">
        <v>204</v>
      </c>
      <c r="E10" s="331"/>
      <c r="F10" s="331"/>
      <c r="G10" s="331"/>
      <c r="H10" s="331"/>
      <c r="I10" s="332"/>
      <c r="J10" s="187"/>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row>
    <row r="11" spans="1:216" s="5" customFormat="1" ht="7.5" customHeight="1" thickBot="1" x14ac:dyDescent="0.35">
      <c r="A11" s="160" t="e">
        <f>#REF!+#REF!</f>
        <v>#REF!</v>
      </c>
      <c r="B11" s="158"/>
      <c r="D11" s="170"/>
      <c r="E11" s="162"/>
      <c r="F11" s="162"/>
      <c r="G11" s="230"/>
      <c r="H11" s="162"/>
      <c r="I11" s="163"/>
      <c r="J11" s="187"/>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row>
    <row r="12" spans="1:216" s="5" customFormat="1" ht="19.5" customHeight="1" x14ac:dyDescent="0.3">
      <c r="A12" s="160" t="e">
        <f>#REF!+#REF!</f>
        <v>#REF!</v>
      </c>
      <c r="B12" s="158"/>
      <c r="D12" s="339" t="s">
        <v>3</v>
      </c>
      <c r="E12" s="327" t="s">
        <v>4</v>
      </c>
      <c r="F12" s="257" t="s">
        <v>195</v>
      </c>
      <c r="G12" s="258" t="s">
        <v>6</v>
      </c>
      <c r="H12" s="257" t="s">
        <v>7</v>
      </c>
      <c r="I12" s="259" t="s">
        <v>8</v>
      </c>
      <c r="J12" s="187"/>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row>
    <row r="13" spans="1:216" s="5" customFormat="1" ht="18" customHeight="1" x14ac:dyDescent="0.3">
      <c r="A13" s="160" t="e">
        <f>#REF!+#REF!</f>
        <v>#REF!</v>
      </c>
      <c r="B13" s="158"/>
      <c r="D13" s="340"/>
      <c r="E13" s="328"/>
      <c r="F13" s="260" t="s">
        <v>196</v>
      </c>
      <c r="G13" s="255" t="s">
        <v>10</v>
      </c>
      <c r="H13" s="260" t="s">
        <v>11</v>
      </c>
      <c r="I13" s="256" t="s">
        <v>12</v>
      </c>
      <c r="J13" s="187"/>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row>
    <row r="14" spans="1:216" s="5" customFormat="1" ht="18" customHeight="1" thickBot="1" x14ac:dyDescent="0.35">
      <c r="A14" s="160" t="e">
        <f>#REF!+#REF!</f>
        <v>#REF!</v>
      </c>
      <c r="B14" s="158"/>
      <c r="D14" s="171" t="s">
        <v>13</v>
      </c>
      <c r="E14" s="329"/>
      <c r="F14" s="172" t="s">
        <v>14</v>
      </c>
      <c r="G14" s="231" t="s">
        <v>15</v>
      </c>
      <c r="H14" s="172" t="s">
        <v>16</v>
      </c>
      <c r="I14" s="261" t="s">
        <v>216</v>
      </c>
      <c r="J14" s="187"/>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row>
    <row r="15" spans="1:216" s="5" customFormat="1" ht="17.25" thickBot="1" x14ac:dyDescent="0.35">
      <c r="A15" s="160" t="e">
        <f>+#REF!</f>
        <v>#REF!</v>
      </c>
      <c r="B15" s="159"/>
      <c r="D15" s="191"/>
      <c r="E15" s="313" t="s">
        <v>51</v>
      </c>
      <c r="F15" s="313"/>
      <c r="G15" s="313"/>
      <c r="H15" s="313"/>
      <c r="I15" s="314"/>
      <c r="J15" s="187"/>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row>
    <row r="16" spans="1:216" s="5" customFormat="1" ht="20.100000000000001" customHeight="1" thickBot="1" x14ac:dyDescent="0.35">
      <c r="A16" s="218" t="e">
        <f>SUM(A10:A15)</f>
        <v>#REF!</v>
      </c>
      <c r="B16" s="154"/>
      <c r="D16" s="206"/>
      <c r="E16" s="207" t="s">
        <v>18</v>
      </c>
      <c r="F16" s="207"/>
      <c r="G16" s="232"/>
      <c r="H16" s="207"/>
      <c r="I16" s="208"/>
      <c r="J16" s="187"/>
      <c r="K16" s="187"/>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c r="BJ16" s="187"/>
      <c r="BK16" s="187"/>
      <c r="BL16" s="187"/>
      <c r="BM16" s="187"/>
      <c r="BN16" s="187"/>
      <c r="BO16" s="187"/>
      <c r="BP16" s="187"/>
      <c r="BQ16" s="187"/>
      <c r="BR16" s="187"/>
      <c r="BS16" s="187"/>
      <c r="BT16" s="187"/>
      <c r="BU16" s="187"/>
      <c r="BV16" s="187"/>
      <c r="BW16" s="187"/>
      <c r="BX16" s="187"/>
      <c r="BY16" s="187"/>
      <c r="BZ16" s="187"/>
      <c r="CA16" s="187"/>
      <c r="CB16" s="187"/>
      <c r="CC16" s="187"/>
      <c r="CD16" s="187"/>
      <c r="CE16" s="187"/>
      <c r="CF16" s="187"/>
      <c r="CG16" s="187"/>
      <c r="CH16" s="187"/>
      <c r="CI16" s="187"/>
      <c r="CJ16" s="187"/>
      <c r="CK16" s="187"/>
      <c r="CL16" s="187"/>
      <c r="CM16" s="187"/>
      <c r="CN16" s="187"/>
      <c r="CO16" s="187"/>
      <c r="CP16" s="187"/>
      <c r="CQ16" s="187"/>
      <c r="CR16" s="187"/>
      <c r="CS16" s="187"/>
      <c r="CT16" s="187"/>
      <c r="CU16" s="187"/>
      <c r="CV16" s="187"/>
      <c r="CW16" s="187"/>
      <c r="CX16" s="187"/>
      <c r="CY16" s="187"/>
      <c r="CZ16" s="187"/>
      <c r="DA16" s="187"/>
      <c r="DB16" s="187"/>
      <c r="DC16" s="187"/>
      <c r="DD16" s="187"/>
      <c r="DE16" s="187"/>
      <c r="DF16" s="187"/>
      <c r="DG16" s="187"/>
      <c r="DH16" s="187"/>
      <c r="DI16" s="187"/>
      <c r="DJ16" s="187"/>
      <c r="DK16" s="187"/>
      <c r="DL16" s="187"/>
      <c r="DM16" s="187"/>
      <c r="DN16" s="187"/>
      <c r="DO16" s="187"/>
      <c r="DP16" s="187"/>
      <c r="DQ16" s="187"/>
      <c r="DR16" s="187"/>
      <c r="DS16" s="187"/>
      <c r="DT16" s="187"/>
      <c r="DU16" s="187"/>
      <c r="DV16" s="187"/>
      <c r="DW16" s="187"/>
      <c r="DX16" s="187"/>
      <c r="DY16" s="187"/>
      <c r="DZ16" s="187"/>
      <c r="EA16" s="187"/>
      <c r="EB16" s="187"/>
      <c r="EC16" s="187"/>
      <c r="ED16" s="187"/>
      <c r="EE16" s="187"/>
      <c r="EF16" s="187"/>
      <c r="EG16" s="187"/>
      <c r="EH16" s="187"/>
      <c r="EI16" s="187"/>
      <c r="EJ16" s="187"/>
      <c r="EK16" s="187"/>
      <c r="EL16" s="187"/>
      <c r="EM16" s="187"/>
      <c r="EN16" s="187"/>
      <c r="EO16" s="187"/>
      <c r="EP16" s="187"/>
      <c r="EQ16" s="187"/>
      <c r="ER16" s="187"/>
      <c r="ES16" s="187"/>
      <c r="ET16" s="187"/>
      <c r="EU16" s="187"/>
      <c r="EV16" s="187"/>
      <c r="EW16" s="187"/>
      <c r="EX16" s="187"/>
      <c r="EY16" s="187"/>
      <c r="EZ16" s="187"/>
      <c r="FA16" s="187"/>
      <c r="FB16" s="187"/>
      <c r="FC16" s="187"/>
      <c r="FD16" s="187"/>
      <c r="FE16" s="187"/>
      <c r="FF16" s="187"/>
      <c r="FG16" s="187"/>
      <c r="FH16" s="187"/>
      <c r="FI16" s="187"/>
      <c r="FJ16" s="187"/>
      <c r="FK16" s="187"/>
      <c r="FL16" s="187"/>
      <c r="FM16" s="187"/>
      <c r="FN16" s="187"/>
      <c r="FO16" s="187"/>
      <c r="FP16" s="187"/>
      <c r="FQ16" s="187"/>
      <c r="FR16" s="187"/>
      <c r="FS16" s="187"/>
      <c r="FT16" s="187"/>
      <c r="FU16" s="187"/>
      <c r="FV16" s="187"/>
      <c r="FW16" s="187"/>
      <c r="FX16" s="187"/>
      <c r="FY16" s="187"/>
      <c r="FZ16" s="187"/>
      <c r="GA16" s="187"/>
      <c r="GB16" s="187"/>
      <c r="GC16" s="187"/>
      <c r="GD16" s="187"/>
      <c r="GE16" s="187"/>
      <c r="GF16" s="187"/>
      <c r="GG16" s="187"/>
      <c r="GH16" s="187"/>
      <c r="GI16" s="187"/>
      <c r="GJ16" s="187"/>
      <c r="GK16" s="187"/>
      <c r="GL16" s="187"/>
      <c r="GM16" s="187"/>
      <c r="GN16" s="187"/>
      <c r="GO16" s="187"/>
      <c r="GP16" s="187"/>
      <c r="GQ16" s="187"/>
      <c r="GR16" s="187"/>
      <c r="GS16" s="187"/>
      <c r="GT16" s="187"/>
      <c r="GU16" s="187"/>
      <c r="GV16" s="187"/>
      <c r="GW16" s="187"/>
      <c r="GX16" s="187"/>
      <c r="GY16" s="187"/>
      <c r="GZ16" s="187"/>
      <c r="HA16" s="187"/>
      <c r="HB16" s="187"/>
      <c r="HC16" s="187"/>
      <c r="HD16" s="187"/>
      <c r="HE16" s="187"/>
      <c r="HF16" s="187"/>
      <c r="HG16" s="187"/>
      <c r="HH16" s="187"/>
    </row>
    <row r="17" spans="1:216" s="5" customFormat="1" ht="20.100000000000001" customHeight="1" x14ac:dyDescent="0.3">
      <c r="A17" s="160" t="e">
        <f>4000000000+A13+A14</f>
        <v>#REF!</v>
      </c>
      <c r="B17" s="154"/>
      <c r="D17" s="276">
        <v>1</v>
      </c>
      <c r="E17" s="277" t="s">
        <v>111</v>
      </c>
      <c r="F17" s="278">
        <v>6355760</v>
      </c>
      <c r="G17" s="279"/>
      <c r="H17" s="280">
        <v>9</v>
      </c>
      <c r="I17" s="281">
        <f>+D17*(F17+G17)*H17</f>
        <v>57201840</v>
      </c>
      <c r="J17" s="187"/>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row>
    <row r="18" spans="1:216" s="5" customFormat="1" ht="20.100000000000001" customHeight="1" x14ac:dyDescent="0.3">
      <c r="A18" s="220"/>
      <c r="B18" s="154"/>
      <c r="D18" s="184">
        <v>4</v>
      </c>
      <c r="E18" s="173" t="s">
        <v>226</v>
      </c>
      <c r="F18" s="249">
        <v>4461540</v>
      </c>
      <c r="G18" s="233"/>
      <c r="H18" s="176">
        <v>9</v>
      </c>
      <c r="I18" s="175">
        <f t="shared" ref="I18:I27" si="0">+D18*(F18+G18)*H18</f>
        <v>160615440</v>
      </c>
      <c r="J18" s="187"/>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row>
    <row r="19" spans="1:216" s="5" customFormat="1" ht="20.100000000000001" customHeight="1" x14ac:dyDescent="0.3">
      <c r="A19" s="220"/>
      <c r="B19" s="154"/>
      <c r="D19" s="164">
        <v>2</v>
      </c>
      <c r="E19" s="173" t="s">
        <v>243</v>
      </c>
      <c r="F19" s="275">
        <v>2900000</v>
      </c>
      <c r="G19" s="233"/>
      <c r="H19" s="176">
        <v>8</v>
      </c>
      <c r="I19" s="175">
        <f t="shared" si="0"/>
        <v>46400000</v>
      </c>
      <c r="J19" s="187"/>
      <c r="K19" s="187"/>
      <c r="L19" s="187"/>
      <c r="M19" s="187"/>
      <c r="N19" s="187"/>
      <c r="O19" s="187"/>
      <c r="P19" s="187"/>
      <c r="Q19" s="187"/>
      <c r="R19" s="187"/>
      <c r="S19" s="187"/>
      <c r="T19" s="187"/>
      <c r="U19" s="187"/>
      <c r="V19" s="187"/>
      <c r="W19" s="187"/>
      <c r="X19" s="187"/>
      <c r="Y19" s="187"/>
      <c r="Z19" s="187"/>
      <c r="AA19" s="187"/>
      <c r="AB19" s="187"/>
      <c r="AC19" s="187"/>
      <c r="AD19" s="187"/>
      <c r="AE19" s="187"/>
      <c r="AF19" s="187"/>
      <c r="AG19" s="187"/>
      <c r="AH19" s="187"/>
      <c r="AI19" s="187"/>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c r="BK19" s="187"/>
      <c r="BL19" s="187"/>
      <c r="BM19" s="187"/>
      <c r="BN19" s="187"/>
      <c r="BO19" s="187"/>
      <c r="BP19" s="187"/>
      <c r="BQ19" s="187"/>
      <c r="BR19" s="187"/>
      <c r="BS19" s="187"/>
      <c r="BT19" s="187"/>
      <c r="BU19" s="187"/>
      <c r="BV19" s="187"/>
      <c r="BW19" s="187"/>
      <c r="BX19" s="187"/>
      <c r="BY19" s="187"/>
      <c r="BZ19" s="187"/>
      <c r="CA19" s="187"/>
      <c r="CB19" s="187"/>
      <c r="CC19" s="187"/>
      <c r="CD19" s="187"/>
      <c r="CE19" s="187"/>
      <c r="CF19" s="187"/>
      <c r="CG19" s="187"/>
      <c r="CH19" s="187"/>
      <c r="CI19" s="187"/>
      <c r="CJ19" s="187"/>
      <c r="CK19" s="187"/>
      <c r="CL19" s="187"/>
      <c r="CM19" s="187"/>
      <c r="CN19" s="187"/>
      <c r="CO19" s="187"/>
      <c r="CP19" s="187"/>
      <c r="CQ19" s="187"/>
      <c r="CR19" s="187"/>
      <c r="CS19" s="187"/>
      <c r="CT19" s="187"/>
      <c r="CU19" s="187"/>
      <c r="CV19" s="187"/>
      <c r="CW19" s="187"/>
      <c r="CX19" s="187"/>
      <c r="CY19" s="187"/>
      <c r="CZ19" s="187"/>
      <c r="DA19" s="187"/>
      <c r="DB19" s="187"/>
      <c r="DC19" s="187"/>
      <c r="DD19" s="187"/>
      <c r="DE19" s="187"/>
      <c r="DF19" s="187"/>
      <c r="DG19" s="187"/>
      <c r="DH19" s="187"/>
      <c r="DI19" s="187"/>
      <c r="DJ19" s="187"/>
      <c r="DK19" s="187"/>
      <c r="DL19" s="187"/>
      <c r="DM19" s="187"/>
      <c r="DN19" s="187"/>
      <c r="DO19" s="187"/>
      <c r="DP19" s="187"/>
      <c r="DQ19" s="187"/>
      <c r="DR19" s="187"/>
      <c r="DS19" s="187"/>
      <c r="DT19" s="187"/>
      <c r="DU19" s="187"/>
      <c r="DV19" s="187"/>
      <c r="DW19" s="187"/>
      <c r="DX19" s="187"/>
      <c r="DY19" s="187"/>
      <c r="DZ19" s="187"/>
      <c r="EA19" s="187"/>
      <c r="EB19" s="187"/>
      <c r="EC19" s="187"/>
      <c r="ED19" s="187"/>
      <c r="EE19" s="187"/>
      <c r="EF19" s="187"/>
      <c r="EG19" s="187"/>
      <c r="EH19" s="187"/>
      <c r="EI19" s="187"/>
      <c r="EJ19" s="187"/>
      <c r="EK19" s="187"/>
      <c r="EL19" s="187"/>
      <c r="EM19" s="187"/>
      <c r="EN19" s="187"/>
      <c r="EO19" s="187"/>
      <c r="EP19" s="187"/>
      <c r="EQ19" s="187"/>
      <c r="ER19" s="187"/>
      <c r="ES19" s="187"/>
      <c r="ET19" s="187"/>
      <c r="EU19" s="187"/>
      <c r="EV19" s="187"/>
      <c r="EW19" s="187"/>
      <c r="EX19" s="187"/>
      <c r="EY19" s="187"/>
      <c r="EZ19" s="187"/>
      <c r="FA19" s="187"/>
      <c r="FB19" s="187"/>
      <c r="FC19" s="187"/>
      <c r="FD19" s="187"/>
      <c r="FE19" s="187"/>
      <c r="FF19" s="187"/>
      <c r="FG19" s="187"/>
      <c r="FH19" s="187"/>
      <c r="FI19" s="187"/>
      <c r="FJ19" s="187"/>
      <c r="FK19" s="187"/>
      <c r="FL19" s="187"/>
      <c r="FM19" s="187"/>
      <c r="FN19" s="187"/>
      <c r="FO19" s="187"/>
      <c r="FP19" s="187"/>
      <c r="FQ19" s="187"/>
      <c r="FR19" s="187"/>
      <c r="FS19" s="187"/>
      <c r="FT19" s="187"/>
      <c r="FU19" s="187"/>
      <c r="FV19" s="187"/>
      <c r="FW19" s="187"/>
      <c r="FX19" s="187"/>
      <c r="FY19" s="187"/>
      <c r="FZ19" s="187"/>
      <c r="GA19" s="187"/>
      <c r="GB19" s="187"/>
      <c r="GC19" s="187"/>
      <c r="GD19" s="187"/>
      <c r="GE19" s="187"/>
      <c r="GF19" s="187"/>
      <c r="GG19" s="187"/>
      <c r="GH19" s="187"/>
      <c r="GI19" s="187"/>
      <c r="GJ19" s="187"/>
      <c r="GK19" s="187"/>
      <c r="GL19" s="187"/>
      <c r="GM19" s="187"/>
      <c r="GN19" s="187"/>
      <c r="GO19" s="187"/>
      <c r="GP19" s="187"/>
      <c r="GQ19" s="187"/>
      <c r="GR19" s="187"/>
      <c r="GS19" s="187"/>
      <c r="GT19" s="187"/>
      <c r="GU19" s="187"/>
      <c r="GV19" s="187"/>
      <c r="GW19" s="187"/>
      <c r="GX19" s="187"/>
      <c r="GY19" s="187"/>
      <c r="GZ19" s="187"/>
      <c r="HA19" s="187"/>
      <c r="HB19" s="187"/>
      <c r="HC19" s="187"/>
      <c r="HD19" s="187"/>
      <c r="HE19" s="187"/>
      <c r="HF19" s="187"/>
      <c r="HG19" s="187"/>
      <c r="HH19" s="187"/>
    </row>
    <row r="20" spans="1:216" s="5" customFormat="1" ht="20.100000000000001" customHeight="1" x14ac:dyDescent="0.3">
      <c r="A20" s="154"/>
      <c r="B20" s="154"/>
      <c r="D20" s="164">
        <v>1</v>
      </c>
      <c r="E20" s="173" t="s">
        <v>214</v>
      </c>
      <c r="F20" s="249">
        <v>5385860</v>
      </c>
      <c r="G20" s="233"/>
      <c r="H20" s="176">
        <v>2.7</v>
      </c>
      <c r="I20" s="175">
        <f t="shared" si="0"/>
        <v>14541822.000000002</v>
      </c>
      <c r="J20" s="187"/>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row>
    <row r="21" spans="1:216" s="5" customFormat="1" ht="20.100000000000001" customHeight="1" x14ac:dyDescent="0.3">
      <c r="A21" s="154"/>
      <c r="B21" s="154"/>
      <c r="D21" s="164">
        <v>1</v>
      </c>
      <c r="E21" s="173" t="s">
        <v>203</v>
      </c>
      <c r="F21" s="249">
        <v>5385860</v>
      </c>
      <c r="G21" s="233"/>
      <c r="H21" s="176">
        <f>+$H$8*30%</f>
        <v>2.6999999999999997</v>
      </c>
      <c r="I21" s="175">
        <f t="shared" si="0"/>
        <v>14541821.999999998</v>
      </c>
      <c r="J21" s="187"/>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row>
    <row r="22" spans="1:216" s="5" customFormat="1" ht="20.100000000000001" customHeight="1" x14ac:dyDescent="0.3">
      <c r="B22" s="154"/>
      <c r="D22" s="164">
        <v>1</v>
      </c>
      <c r="E22" s="173" t="s">
        <v>20</v>
      </c>
      <c r="F22" s="249">
        <v>5385860</v>
      </c>
      <c r="G22" s="233"/>
      <c r="H22" s="176">
        <v>2.7</v>
      </c>
      <c r="I22" s="175">
        <f t="shared" si="0"/>
        <v>14541822.000000002</v>
      </c>
      <c r="J22" s="187"/>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row>
    <row r="23" spans="1:216" s="5" customFormat="1" ht="20.100000000000001" customHeight="1" thickBot="1" x14ac:dyDescent="0.35">
      <c r="A23" s="154"/>
      <c r="B23" s="154"/>
      <c r="D23" s="282">
        <v>1</v>
      </c>
      <c r="E23" s="283" t="s">
        <v>21</v>
      </c>
      <c r="F23" s="284">
        <v>5385860</v>
      </c>
      <c r="G23" s="285"/>
      <c r="H23" s="286">
        <v>3.6</v>
      </c>
      <c r="I23" s="287">
        <f t="shared" si="0"/>
        <v>19389096</v>
      </c>
      <c r="J23" s="187"/>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row>
    <row r="24" spans="1:216" s="5" customFormat="1" ht="20.100000000000001" customHeight="1" thickBot="1" x14ac:dyDescent="0.35">
      <c r="A24" s="154"/>
      <c r="B24" s="154"/>
      <c r="D24" s="209"/>
      <c r="E24" s="207" t="s">
        <v>240</v>
      </c>
      <c r="F24" s="262"/>
      <c r="G24" s="234"/>
      <c r="H24" s="210"/>
      <c r="I24" s="211"/>
      <c r="J24" s="187"/>
      <c r="K24" s="187"/>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c r="BJ24" s="187"/>
      <c r="BK24" s="187"/>
      <c r="BL24" s="187"/>
      <c r="BM24" s="187"/>
      <c r="BN24" s="187"/>
      <c r="BO24" s="187"/>
      <c r="BP24" s="187"/>
      <c r="BQ24" s="187"/>
      <c r="BR24" s="187"/>
      <c r="BS24" s="187"/>
      <c r="BT24" s="187"/>
      <c r="BU24" s="187"/>
      <c r="BV24" s="187"/>
      <c r="BW24" s="187"/>
      <c r="BX24" s="187"/>
      <c r="BY24" s="187"/>
      <c r="BZ24" s="187"/>
      <c r="CA24" s="187"/>
      <c r="CB24" s="187"/>
      <c r="CC24" s="187"/>
      <c r="CD24" s="187"/>
      <c r="CE24" s="187"/>
      <c r="CF24" s="187"/>
      <c r="CG24" s="187"/>
      <c r="CH24" s="187"/>
      <c r="CI24" s="187"/>
      <c r="CJ24" s="187"/>
      <c r="CK24" s="187"/>
      <c r="CL24" s="187"/>
      <c r="CM24" s="187"/>
      <c r="CN24" s="187"/>
      <c r="CO24" s="187"/>
      <c r="CP24" s="187"/>
      <c r="CQ24" s="187"/>
      <c r="CR24" s="187"/>
      <c r="CS24" s="187"/>
      <c r="CT24" s="187"/>
      <c r="CU24" s="187"/>
      <c r="CV24" s="187"/>
      <c r="CW24" s="187"/>
      <c r="CX24" s="187"/>
      <c r="CY24" s="187"/>
      <c r="CZ24" s="187"/>
      <c r="DA24" s="187"/>
      <c r="DB24" s="187"/>
      <c r="DC24" s="187"/>
      <c r="DD24" s="187"/>
      <c r="DE24" s="187"/>
      <c r="DF24" s="187"/>
      <c r="DG24" s="187"/>
      <c r="DH24" s="187"/>
      <c r="DI24" s="187"/>
      <c r="DJ24" s="187"/>
      <c r="DK24" s="187"/>
      <c r="DL24" s="187"/>
      <c r="DM24" s="187"/>
      <c r="DN24" s="187"/>
      <c r="DO24" s="187"/>
      <c r="DP24" s="187"/>
      <c r="DQ24" s="187"/>
      <c r="DR24" s="187"/>
      <c r="DS24" s="187"/>
      <c r="DT24" s="187"/>
      <c r="DU24" s="187"/>
      <c r="DV24" s="187"/>
      <c r="DW24" s="187"/>
      <c r="DX24" s="187"/>
      <c r="DY24" s="187"/>
      <c r="DZ24" s="187"/>
      <c r="EA24" s="187"/>
      <c r="EB24" s="187"/>
      <c r="EC24" s="187"/>
      <c r="ED24" s="187"/>
      <c r="EE24" s="187"/>
      <c r="EF24" s="187"/>
      <c r="EG24" s="187"/>
      <c r="EH24" s="187"/>
      <c r="EI24" s="187"/>
      <c r="EJ24" s="187"/>
      <c r="EK24" s="187"/>
      <c r="EL24" s="187"/>
      <c r="EM24" s="187"/>
      <c r="EN24" s="187"/>
      <c r="EO24" s="187"/>
      <c r="EP24" s="187"/>
      <c r="EQ24" s="187"/>
      <c r="ER24" s="187"/>
      <c r="ES24" s="187"/>
      <c r="ET24" s="187"/>
      <c r="EU24" s="187"/>
      <c r="EV24" s="187"/>
      <c r="EW24" s="187"/>
      <c r="EX24" s="187"/>
      <c r="EY24" s="187"/>
      <c r="EZ24" s="187"/>
      <c r="FA24" s="187"/>
      <c r="FB24" s="187"/>
      <c r="FC24" s="187"/>
      <c r="FD24" s="187"/>
      <c r="FE24" s="187"/>
      <c r="FF24" s="187"/>
      <c r="FG24" s="187"/>
      <c r="FH24" s="187"/>
      <c r="FI24" s="187"/>
      <c r="FJ24" s="187"/>
      <c r="FK24" s="187"/>
      <c r="FL24" s="187"/>
      <c r="FM24" s="187"/>
      <c r="FN24" s="187"/>
      <c r="FO24" s="187"/>
      <c r="FP24" s="187"/>
      <c r="FQ24" s="187"/>
      <c r="FR24" s="187"/>
      <c r="FS24" s="187"/>
      <c r="FT24" s="187"/>
      <c r="FU24" s="187"/>
      <c r="FV24" s="187"/>
      <c r="FW24" s="187"/>
      <c r="FX24" s="187"/>
      <c r="FY24" s="187"/>
      <c r="FZ24" s="187"/>
      <c r="GA24" s="187"/>
      <c r="GB24" s="187"/>
      <c r="GC24" s="187"/>
      <c r="GD24" s="187"/>
      <c r="GE24" s="187"/>
      <c r="GF24" s="187"/>
      <c r="GG24" s="187"/>
      <c r="GH24" s="187"/>
      <c r="GI24" s="187"/>
      <c r="GJ24" s="187"/>
      <c r="GK24" s="187"/>
      <c r="GL24" s="187"/>
      <c r="GM24" s="187"/>
      <c r="GN24" s="187"/>
      <c r="GO24" s="187"/>
      <c r="GP24" s="187"/>
      <c r="GQ24" s="187"/>
      <c r="GR24" s="187"/>
      <c r="GS24" s="187"/>
      <c r="GT24" s="187"/>
      <c r="GU24" s="187"/>
      <c r="GV24" s="187"/>
      <c r="GW24" s="187"/>
      <c r="GX24" s="187"/>
      <c r="GY24" s="187"/>
      <c r="GZ24" s="187"/>
      <c r="HA24" s="187"/>
      <c r="HB24" s="187"/>
      <c r="HC24" s="187"/>
      <c r="HD24" s="187"/>
      <c r="HE24" s="187"/>
      <c r="HF24" s="187"/>
      <c r="HG24" s="187"/>
      <c r="HH24" s="187"/>
    </row>
    <row r="25" spans="1:216" s="5" customFormat="1" ht="20.100000000000001" customHeight="1" thickBot="1" x14ac:dyDescent="0.35">
      <c r="A25" s="154"/>
      <c r="B25" s="154"/>
      <c r="D25" s="247">
        <v>1</v>
      </c>
      <c r="E25" s="201" t="s">
        <v>241</v>
      </c>
      <c r="F25" s="263">
        <v>1800000</v>
      </c>
      <c r="G25" s="235"/>
      <c r="H25" s="174">
        <v>8</v>
      </c>
      <c r="I25" s="202">
        <f t="shared" ref="I25" si="1">+D25*(F25+G25)*H25</f>
        <v>14400000</v>
      </c>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7"/>
      <c r="BL25" s="187"/>
      <c r="BM25" s="187"/>
      <c r="BN25" s="187"/>
      <c r="BO25" s="187"/>
      <c r="BP25" s="187"/>
      <c r="BQ25" s="187"/>
      <c r="BR25" s="187"/>
      <c r="BS25" s="187"/>
      <c r="BT25" s="187"/>
      <c r="BU25" s="187"/>
      <c r="BV25" s="187"/>
      <c r="BW25" s="187"/>
      <c r="BX25" s="187"/>
      <c r="BY25" s="187"/>
      <c r="BZ25" s="187"/>
      <c r="CA25" s="187"/>
      <c r="CB25" s="187"/>
      <c r="CC25" s="187"/>
      <c r="CD25" s="187"/>
      <c r="CE25" s="187"/>
      <c r="CF25" s="187"/>
      <c r="CG25" s="187"/>
      <c r="CH25" s="187"/>
      <c r="CI25" s="187"/>
      <c r="CJ25" s="187"/>
      <c r="CK25" s="187"/>
      <c r="CL25" s="187"/>
      <c r="CM25" s="187"/>
      <c r="CN25" s="187"/>
      <c r="CO25" s="187"/>
      <c r="CP25" s="187"/>
      <c r="CQ25" s="187"/>
      <c r="CR25" s="187"/>
      <c r="CS25" s="187"/>
      <c r="CT25" s="187"/>
      <c r="CU25" s="187"/>
      <c r="CV25" s="187"/>
      <c r="CW25" s="187"/>
      <c r="CX25" s="187"/>
      <c r="CY25" s="187"/>
      <c r="CZ25" s="187"/>
      <c r="DA25" s="187"/>
      <c r="DB25" s="187"/>
      <c r="DC25" s="187"/>
      <c r="DD25" s="187"/>
      <c r="DE25" s="187"/>
      <c r="DF25" s="187"/>
      <c r="DG25" s="187"/>
      <c r="DH25" s="187"/>
      <c r="DI25" s="187"/>
      <c r="DJ25" s="187"/>
      <c r="DK25" s="187"/>
      <c r="DL25" s="187"/>
      <c r="DM25" s="187"/>
      <c r="DN25" s="187"/>
      <c r="DO25" s="187"/>
      <c r="DP25" s="187"/>
      <c r="DQ25" s="187"/>
      <c r="DR25" s="187"/>
      <c r="DS25" s="187"/>
      <c r="DT25" s="187"/>
      <c r="DU25" s="187"/>
      <c r="DV25" s="187"/>
      <c r="DW25" s="187"/>
      <c r="DX25" s="187"/>
      <c r="DY25" s="187"/>
      <c r="DZ25" s="187"/>
      <c r="EA25" s="187"/>
      <c r="EB25" s="187"/>
      <c r="EC25" s="187"/>
      <c r="ED25" s="187"/>
      <c r="EE25" s="187"/>
      <c r="EF25" s="187"/>
      <c r="EG25" s="187"/>
      <c r="EH25" s="187"/>
      <c r="EI25" s="187"/>
      <c r="EJ25" s="187"/>
      <c r="EK25" s="187"/>
      <c r="EL25" s="187"/>
      <c r="EM25" s="187"/>
      <c r="EN25" s="187"/>
      <c r="EO25" s="187"/>
      <c r="EP25" s="187"/>
      <c r="EQ25" s="187"/>
      <c r="ER25" s="187"/>
      <c r="ES25" s="187"/>
      <c r="ET25" s="187"/>
      <c r="EU25" s="187"/>
      <c r="EV25" s="187"/>
      <c r="EW25" s="187"/>
      <c r="EX25" s="187"/>
      <c r="EY25" s="187"/>
      <c r="EZ25" s="187"/>
      <c r="FA25" s="187"/>
      <c r="FB25" s="187"/>
      <c r="FC25" s="187"/>
      <c r="FD25" s="187"/>
      <c r="FE25" s="187"/>
      <c r="FF25" s="187"/>
      <c r="FG25" s="187"/>
      <c r="FH25" s="187"/>
      <c r="FI25" s="187"/>
      <c r="FJ25" s="187"/>
      <c r="FK25" s="187"/>
      <c r="FL25" s="187"/>
      <c r="FM25" s="187"/>
      <c r="FN25" s="187"/>
      <c r="FO25" s="187"/>
      <c r="FP25" s="187"/>
      <c r="FQ25" s="187"/>
      <c r="FR25" s="187"/>
      <c r="FS25" s="187"/>
      <c r="FT25" s="187"/>
      <c r="FU25" s="187"/>
      <c r="FV25" s="187"/>
      <c r="FW25" s="187"/>
      <c r="FX25" s="187"/>
      <c r="FY25" s="187"/>
      <c r="FZ25" s="187"/>
      <c r="GA25" s="187"/>
      <c r="GB25" s="187"/>
      <c r="GC25" s="187"/>
      <c r="GD25" s="187"/>
      <c r="GE25" s="187"/>
      <c r="GF25" s="187"/>
      <c r="GG25" s="187"/>
      <c r="GH25" s="187"/>
      <c r="GI25" s="187"/>
      <c r="GJ25" s="187"/>
      <c r="GK25" s="187"/>
      <c r="GL25" s="187"/>
      <c r="GM25" s="187"/>
      <c r="GN25" s="187"/>
      <c r="GO25" s="187"/>
      <c r="GP25" s="187"/>
      <c r="GQ25" s="187"/>
      <c r="GR25" s="187"/>
      <c r="GS25" s="187"/>
      <c r="GT25" s="187"/>
      <c r="GU25" s="187"/>
      <c r="GV25" s="187"/>
      <c r="GW25" s="187"/>
      <c r="GX25" s="187"/>
      <c r="GY25" s="187"/>
      <c r="GZ25" s="187"/>
      <c r="HA25" s="187"/>
      <c r="HB25" s="187"/>
      <c r="HC25" s="187"/>
      <c r="HD25" s="187"/>
      <c r="HE25" s="187"/>
      <c r="HF25" s="187"/>
      <c r="HG25" s="187"/>
      <c r="HH25" s="187"/>
    </row>
    <row r="26" spans="1:216" s="5" customFormat="1" ht="20.100000000000001" customHeight="1" thickBot="1" x14ac:dyDescent="0.35">
      <c r="A26" s="154"/>
      <c r="B26" s="154"/>
      <c r="D26" s="209"/>
      <c r="E26" s="207" t="s">
        <v>76</v>
      </c>
      <c r="F26" s="262"/>
      <c r="G26" s="234"/>
      <c r="H26" s="210"/>
      <c r="I26" s="211"/>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c r="BJ26" s="187"/>
      <c r="BK26" s="187"/>
      <c r="BL26" s="187"/>
      <c r="BM26" s="187"/>
      <c r="BN26" s="187"/>
      <c r="BO26" s="187"/>
      <c r="BP26" s="187"/>
      <c r="BQ26" s="187"/>
      <c r="BR26" s="187"/>
      <c r="BS26" s="187"/>
      <c r="BT26" s="187"/>
      <c r="BU26" s="187"/>
      <c r="BV26" s="187"/>
      <c r="BW26" s="187"/>
      <c r="BX26" s="187"/>
      <c r="BY26" s="187"/>
      <c r="BZ26" s="187"/>
      <c r="CA26" s="187"/>
      <c r="CB26" s="187"/>
      <c r="CC26" s="187"/>
      <c r="CD26" s="187"/>
      <c r="CE26" s="187"/>
      <c r="CF26" s="187"/>
      <c r="CG26" s="187"/>
      <c r="CH26" s="187"/>
      <c r="CI26" s="187"/>
      <c r="CJ26" s="187"/>
      <c r="CK26" s="187"/>
      <c r="CL26" s="187"/>
      <c r="CM26" s="187"/>
      <c r="CN26" s="187"/>
      <c r="CO26" s="187"/>
      <c r="CP26" s="187"/>
      <c r="CQ26" s="187"/>
      <c r="CR26" s="187"/>
      <c r="CS26" s="187"/>
      <c r="CT26" s="187"/>
      <c r="CU26" s="187"/>
      <c r="CV26" s="187"/>
      <c r="CW26" s="187"/>
      <c r="CX26" s="187"/>
      <c r="CY26" s="187"/>
      <c r="CZ26" s="187"/>
      <c r="DA26" s="187"/>
      <c r="DB26" s="187"/>
      <c r="DC26" s="187"/>
      <c r="DD26" s="187"/>
      <c r="DE26" s="187"/>
      <c r="DF26" s="187"/>
      <c r="DG26" s="187"/>
      <c r="DH26" s="187"/>
      <c r="DI26" s="187"/>
      <c r="DJ26" s="187"/>
      <c r="DK26" s="187"/>
      <c r="DL26" s="187"/>
      <c r="DM26" s="187"/>
      <c r="DN26" s="187"/>
      <c r="DO26" s="187"/>
      <c r="DP26" s="187"/>
      <c r="DQ26" s="187"/>
      <c r="DR26" s="187"/>
      <c r="DS26" s="187"/>
      <c r="DT26" s="187"/>
      <c r="DU26" s="187"/>
      <c r="DV26" s="187"/>
      <c r="DW26" s="187"/>
      <c r="DX26" s="187"/>
      <c r="DY26" s="187"/>
      <c r="DZ26" s="187"/>
      <c r="EA26" s="187"/>
      <c r="EB26" s="187"/>
      <c r="EC26" s="187"/>
      <c r="ED26" s="187"/>
      <c r="EE26" s="187"/>
      <c r="EF26" s="187"/>
      <c r="EG26" s="187"/>
      <c r="EH26" s="187"/>
      <c r="EI26" s="187"/>
      <c r="EJ26" s="187"/>
      <c r="EK26" s="187"/>
      <c r="EL26" s="187"/>
      <c r="EM26" s="187"/>
      <c r="EN26" s="187"/>
      <c r="EO26" s="187"/>
      <c r="EP26" s="187"/>
      <c r="EQ26" s="187"/>
      <c r="ER26" s="187"/>
      <c r="ES26" s="187"/>
      <c r="ET26" s="187"/>
      <c r="EU26" s="187"/>
      <c r="EV26" s="187"/>
      <c r="EW26" s="187"/>
      <c r="EX26" s="187"/>
      <c r="EY26" s="187"/>
      <c r="EZ26" s="187"/>
      <c r="FA26" s="187"/>
      <c r="FB26" s="187"/>
      <c r="FC26" s="187"/>
      <c r="FD26" s="187"/>
      <c r="FE26" s="187"/>
      <c r="FF26" s="187"/>
      <c r="FG26" s="187"/>
      <c r="FH26" s="187"/>
      <c r="FI26" s="187"/>
      <c r="FJ26" s="187"/>
      <c r="FK26" s="187"/>
      <c r="FL26" s="187"/>
      <c r="FM26" s="187"/>
      <c r="FN26" s="187"/>
      <c r="FO26" s="187"/>
      <c r="FP26" s="187"/>
      <c r="FQ26" s="187"/>
      <c r="FR26" s="187"/>
      <c r="FS26" s="187"/>
      <c r="FT26" s="187"/>
      <c r="FU26" s="187"/>
      <c r="FV26" s="187"/>
      <c r="FW26" s="187"/>
      <c r="FX26" s="187"/>
      <c r="FY26" s="187"/>
      <c r="FZ26" s="187"/>
      <c r="GA26" s="187"/>
      <c r="GB26" s="187"/>
      <c r="GC26" s="187"/>
      <c r="GD26" s="187"/>
      <c r="GE26" s="187"/>
      <c r="GF26" s="187"/>
      <c r="GG26" s="187"/>
      <c r="GH26" s="187"/>
      <c r="GI26" s="187"/>
      <c r="GJ26" s="187"/>
      <c r="GK26" s="187"/>
      <c r="GL26" s="187"/>
      <c r="GM26" s="187"/>
      <c r="GN26" s="187"/>
      <c r="GO26" s="187"/>
      <c r="GP26" s="187"/>
      <c r="GQ26" s="187"/>
      <c r="GR26" s="187"/>
      <c r="GS26" s="187"/>
      <c r="GT26" s="187"/>
      <c r="GU26" s="187"/>
      <c r="GV26" s="187"/>
      <c r="GW26" s="187"/>
      <c r="GX26" s="187"/>
      <c r="GY26" s="187"/>
      <c r="GZ26" s="187"/>
      <c r="HA26" s="187"/>
      <c r="HB26" s="187"/>
      <c r="HC26" s="187"/>
      <c r="HD26" s="187"/>
      <c r="HE26" s="187"/>
      <c r="HF26" s="187"/>
      <c r="HG26" s="187"/>
      <c r="HH26" s="187"/>
    </row>
    <row r="27" spans="1:216" s="5" customFormat="1" ht="20.100000000000001" customHeight="1" thickBot="1" x14ac:dyDescent="0.35">
      <c r="A27" s="154"/>
      <c r="B27" s="154"/>
      <c r="D27" s="247">
        <v>1</v>
      </c>
      <c r="E27" s="201" t="s">
        <v>26</v>
      </c>
      <c r="F27" s="263">
        <v>1094980</v>
      </c>
      <c r="G27" s="235"/>
      <c r="H27" s="174">
        <v>9</v>
      </c>
      <c r="I27" s="202">
        <f t="shared" si="0"/>
        <v>9854820</v>
      </c>
      <c r="J27" s="187"/>
      <c r="K27" s="187"/>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c r="BJ27" s="187"/>
      <c r="BK27" s="187"/>
      <c r="BL27" s="187"/>
      <c r="BM27" s="187"/>
      <c r="BN27" s="187"/>
      <c r="BO27" s="187"/>
      <c r="BP27" s="187"/>
      <c r="BQ27" s="187"/>
      <c r="BR27" s="187"/>
      <c r="BS27" s="187"/>
      <c r="BT27" s="187"/>
      <c r="BU27" s="187"/>
      <c r="BV27" s="187"/>
      <c r="BW27" s="187"/>
      <c r="BX27" s="187"/>
      <c r="BY27" s="187"/>
      <c r="BZ27" s="187"/>
      <c r="CA27" s="187"/>
      <c r="CB27" s="187"/>
      <c r="CC27" s="187"/>
      <c r="CD27" s="187"/>
      <c r="CE27" s="187"/>
      <c r="CF27" s="187"/>
      <c r="CG27" s="187"/>
      <c r="CH27" s="187"/>
      <c r="CI27" s="187"/>
      <c r="CJ27" s="187"/>
      <c r="CK27" s="187"/>
      <c r="CL27" s="187"/>
      <c r="CM27" s="187"/>
      <c r="CN27" s="187"/>
      <c r="CO27" s="187"/>
      <c r="CP27" s="187"/>
      <c r="CQ27" s="187"/>
      <c r="CR27" s="187"/>
      <c r="CS27" s="187"/>
      <c r="CT27" s="187"/>
      <c r="CU27" s="187"/>
      <c r="CV27" s="187"/>
      <c r="CW27" s="187"/>
      <c r="CX27" s="187"/>
      <c r="CY27" s="187"/>
      <c r="CZ27" s="187"/>
      <c r="DA27" s="187"/>
      <c r="DB27" s="187"/>
      <c r="DC27" s="187"/>
      <c r="DD27" s="187"/>
      <c r="DE27" s="187"/>
      <c r="DF27" s="187"/>
      <c r="DG27" s="187"/>
      <c r="DH27" s="187"/>
      <c r="DI27" s="187"/>
      <c r="DJ27" s="187"/>
      <c r="DK27" s="187"/>
      <c r="DL27" s="187"/>
      <c r="DM27" s="187"/>
      <c r="DN27" s="187"/>
      <c r="DO27" s="187"/>
      <c r="DP27" s="187"/>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7"/>
      <c r="FA27" s="187"/>
      <c r="FB27" s="187"/>
      <c r="FC27" s="187"/>
      <c r="FD27" s="187"/>
      <c r="FE27" s="187"/>
      <c r="FF27" s="187"/>
      <c r="FG27" s="187"/>
      <c r="FH27" s="187"/>
      <c r="FI27" s="187"/>
      <c r="FJ27" s="187"/>
      <c r="FK27" s="187"/>
      <c r="FL27" s="187"/>
      <c r="FM27" s="187"/>
      <c r="FN27" s="187"/>
      <c r="FO27" s="187"/>
      <c r="FP27" s="187"/>
      <c r="FQ27" s="187"/>
      <c r="FR27" s="187"/>
      <c r="FS27" s="187"/>
      <c r="FT27" s="187"/>
      <c r="FU27" s="187"/>
      <c r="FV27" s="187"/>
      <c r="FW27" s="187"/>
      <c r="FX27" s="187"/>
      <c r="FY27" s="187"/>
      <c r="FZ27" s="187"/>
      <c r="GA27" s="187"/>
      <c r="GB27" s="187"/>
      <c r="GC27" s="187"/>
      <c r="GD27" s="187"/>
      <c r="GE27" s="187"/>
      <c r="GF27" s="187"/>
      <c r="GG27" s="187"/>
      <c r="GH27" s="187"/>
      <c r="GI27" s="187"/>
      <c r="GJ27" s="187"/>
      <c r="GK27" s="187"/>
      <c r="GL27" s="187"/>
      <c r="GM27" s="187"/>
      <c r="GN27" s="187"/>
      <c r="GO27" s="187"/>
      <c r="GP27" s="187"/>
      <c r="GQ27" s="187"/>
      <c r="GR27" s="187"/>
      <c r="GS27" s="187"/>
      <c r="GT27" s="187"/>
      <c r="GU27" s="187"/>
      <c r="GV27" s="187"/>
      <c r="GW27" s="187"/>
      <c r="GX27" s="187"/>
      <c r="GY27" s="187"/>
      <c r="GZ27" s="187"/>
      <c r="HA27" s="187"/>
      <c r="HB27" s="187"/>
      <c r="HC27" s="187"/>
      <c r="HD27" s="187"/>
      <c r="HE27" s="187"/>
      <c r="HF27" s="187"/>
      <c r="HG27" s="187"/>
      <c r="HH27" s="187"/>
    </row>
    <row r="28" spans="1:216" s="5" customFormat="1" ht="20.100000000000001" customHeight="1" thickBot="1" x14ac:dyDescent="0.35">
      <c r="A28" s="154"/>
      <c r="B28" s="154"/>
      <c r="D28" s="212"/>
      <c r="E28" s="315" t="s">
        <v>217</v>
      </c>
      <c r="F28" s="316"/>
      <c r="G28" s="316"/>
      <c r="H28" s="317"/>
      <c r="I28" s="213">
        <f>SUM(I17:I27)</f>
        <v>351486662</v>
      </c>
      <c r="J28" s="187"/>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c r="CA28" s="187"/>
      <c r="CB28" s="187"/>
      <c r="CC28" s="187"/>
      <c r="CD28" s="187"/>
      <c r="CE28" s="187"/>
      <c r="CF28" s="187"/>
      <c r="CG28" s="187"/>
      <c r="CH28" s="187"/>
      <c r="CI28" s="187"/>
      <c r="CJ28" s="187"/>
      <c r="CK28" s="187"/>
      <c r="CL28" s="187"/>
      <c r="CM28" s="187"/>
      <c r="CN28" s="187"/>
      <c r="CO28" s="187"/>
      <c r="CP28" s="187"/>
      <c r="CQ28" s="187"/>
      <c r="CR28" s="187"/>
      <c r="CS28" s="187"/>
      <c r="CT28" s="187"/>
      <c r="CU28" s="187"/>
      <c r="CV28" s="187"/>
      <c r="CW28" s="187"/>
      <c r="CX28" s="187"/>
      <c r="CY28" s="187"/>
      <c r="CZ28" s="187"/>
      <c r="DA28" s="187"/>
      <c r="DB28" s="187"/>
      <c r="DC28" s="187"/>
      <c r="DD28" s="187"/>
      <c r="DE28" s="187"/>
      <c r="DF28" s="187"/>
      <c r="DG28" s="187"/>
      <c r="DH28" s="187"/>
      <c r="DI28" s="187"/>
      <c r="DJ28" s="187"/>
      <c r="DK28" s="187"/>
      <c r="DL28" s="187"/>
      <c r="DM28" s="187"/>
      <c r="DN28" s="187"/>
      <c r="DO28" s="187"/>
      <c r="DP28" s="187"/>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7"/>
      <c r="FA28" s="187"/>
      <c r="FB28" s="187"/>
      <c r="FC28" s="187"/>
      <c r="FD28" s="187"/>
      <c r="FE28" s="187"/>
      <c r="FF28" s="187"/>
      <c r="FG28" s="187"/>
      <c r="FH28" s="187"/>
      <c r="FI28" s="187"/>
      <c r="FJ28" s="187"/>
      <c r="FK28" s="187"/>
      <c r="FL28" s="187"/>
      <c r="FM28" s="187"/>
      <c r="FN28" s="187"/>
      <c r="FO28" s="187"/>
      <c r="FP28" s="187"/>
      <c r="FQ28" s="187"/>
      <c r="FR28" s="187"/>
      <c r="FS28" s="187"/>
      <c r="FT28" s="187"/>
      <c r="FU28" s="187"/>
      <c r="FV28" s="187"/>
      <c r="FW28" s="187"/>
      <c r="FX28" s="187"/>
      <c r="FY28" s="187"/>
      <c r="FZ28" s="187"/>
      <c r="GA28" s="187"/>
      <c r="GB28" s="187"/>
      <c r="GC28" s="187"/>
      <c r="GD28" s="187"/>
      <c r="GE28" s="187"/>
      <c r="GF28" s="187"/>
      <c r="GG28" s="187"/>
      <c r="GH28" s="187"/>
      <c r="GI28" s="187"/>
      <c r="GJ28" s="187"/>
      <c r="GK28" s="187"/>
      <c r="GL28" s="187"/>
      <c r="GM28" s="187"/>
      <c r="GN28" s="187"/>
      <c r="GO28" s="187"/>
      <c r="GP28" s="187"/>
      <c r="GQ28" s="187"/>
      <c r="GR28" s="187"/>
      <c r="GS28" s="187"/>
      <c r="GT28" s="187"/>
      <c r="GU28" s="187"/>
      <c r="GV28" s="187"/>
      <c r="GW28" s="187"/>
      <c r="GX28" s="187"/>
      <c r="GY28" s="187"/>
      <c r="GZ28" s="187"/>
      <c r="HA28" s="187"/>
      <c r="HB28" s="187"/>
      <c r="HC28" s="187"/>
      <c r="HD28" s="187"/>
      <c r="HE28" s="187"/>
      <c r="HF28" s="187"/>
      <c r="HG28" s="187"/>
      <c r="HH28" s="187"/>
    </row>
    <row r="29" spans="1:216" s="5" customFormat="1" ht="20.100000000000001" customHeight="1" thickBot="1" x14ac:dyDescent="0.35">
      <c r="A29" s="154"/>
      <c r="D29" s="165"/>
      <c r="E29" s="318" t="s">
        <v>218</v>
      </c>
      <c r="F29" s="319"/>
      <c r="G29" s="319"/>
      <c r="H29" s="320"/>
      <c r="I29" s="177">
        <v>2.34</v>
      </c>
      <c r="J29" s="240" t="s">
        <v>213</v>
      </c>
      <c r="K29" s="187"/>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c r="CA29" s="187"/>
      <c r="CB29" s="187"/>
      <c r="CC29" s="187"/>
      <c r="CD29" s="187"/>
      <c r="CE29" s="187"/>
      <c r="CF29" s="187"/>
      <c r="CG29" s="187"/>
      <c r="CH29" s="187"/>
      <c r="CI29" s="187"/>
      <c r="CJ29" s="187"/>
      <c r="CK29" s="187"/>
      <c r="CL29" s="187"/>
      <c r="CM29" s="187"/>
      <c r="CN29" s="187"/>
      <c r="CO29" s="187"/>
      <c r="CP29" s="187"/>
      <c r="CQ29" s="187"/>
      <c r="CR29" s="187"/>
      <c r="CS29" s="187"/>
      <c r="CT29" s="187"/>
      <c r="CU29" s="187"/>
      <c r="CV29" s="187"/>
      <c r="CW29" s="187"/>
      <c r="CX29" s="187"/>
      <c r="CY29" s="187"/>
      <c r="CZ29" s="187"/>
      <c r="DA29" s="187"/>
      <c r="DB29" s="187"/>
      <c r="DC29" s="187"/>
      <c r="DD29" s="187"/>
      <c r="DE29" s="187"/>
      <c r="DF29" s="187"/>
      <c r="DG29" s="187"/>
      <c r="DH29" s="187"/>
      <c r="DI29" s="187"/>
      <c r="DJ29" s="187"/>
      <c r="DK29" s="187"/>
      <c r="DL29" s="187"/>
      <c r="DM29" s="187"/>
      <c r="DN29" s="187"/>
      <c r="DO29" s="187"/>
      <c r="DP29" s="187"/>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7"/>
      <c r="FA29" s="187"/>
      <c r="FB29" s="187"/>
      <c r="FC29" s="187"/>
      <c r="FD29" s="187"/>
      <c r="FE29" s="187"/>
      <c r="FF29" s="187"/>
      <c r="FG29" s="187"/>
      <c r="FH29" s="187"/>
      <c r="FI29" s="187"/>
      <c r="FJ29" s="187"/>
      <c r="FK29" s="187"/>
      <c r="FL29" s="187"/>
      <c r="FM29" s="187"/>
      <c r="FN29" s="187"/>
      <c r="FO29" s="187"/>
      <c r="FP29" s="187"/>
      <c r="FQ29" s="187"/>
      <c r="FR29" s="187"/>
      <c r="FS29" s="187"/>
      <c r="FT29" s="187"/>
      <c r="FU29" s="187"/>
      <c r="FV29" s="187"/>
      <c r="FW29" s="187"/>
      <c r="FX29" s="187"/>
      <c r="FY29" s="187"/>
      <c r="FZ29" s="187"/>
      <c r="GA29" s="187"/>
      <c r="GB29" s="187"/>
      <c r="GC29" s="187"/>
      <c r="GD29" s="187"/>
      <c r="GE29" s="187"/>
      <c r="GF29" s="187"/>
      <c r="GG29" s="187"/>
      <c r="GH29" s="187"/>
      <c r="GI29" s="187"/>
      <c r="GJ29" s="187"/>
      <c r="GK29" s="187"/>
      <c r="GL29" s="187"/>
      <c r="GM29" s="187"/>
      <c r="GN29" s="187"/>
      <c r="GO29" s="187"/>
      <c r="GP29" s="187"/>
      <c r="GQ29" s="187"/>
      <c r="GR29" s="187"/>
      <c r="GS29" s="187"/>
      <c r="GT29" s="187"/>
      <c r="GU29" s="187"/>
      <c r="GV29" s="187"/>
      <c r="GW29" s="187"/>
      <c r="GX29" s="187"/>
      <c r="GY29" s="187"/>
      <c r="GZ29" s="187"/>
      <c r="HA29" s="187"/>
      <c r="HB29" s="187"/>
      <c r="HC29" s="187"/>
      <c r="HD29" s="187"/>
      <c r="HE29" s="187"/>
      <c r="HF29" s="187"/>
      <c r="HG29" s="187"/>
      <c r="HH29" s="187"/>
    </row>
    <row r="30" spans="1:216" s="5" customFormat="1" ht="20.100000000000001" customHeight="1" thickBot="1" x14ac:dyDescent="0.35">
      <c r="D30" s="166"/>
      <c r="E30" s="345" t="s">
        <v>219</v>
      </c>
      <c r="F30" s="346"/>
      <c r="G30" s="346"/>
      <c r="H30" s="347"/>
      <c r="I30" s="178">
        <f>+ROUND(I28*I29,)</f>
        <v>822478789</v>
      </c>
      <c r="J30" s="187"/>
      <c r="K30" s="187"/>
      <c r="L30" s="187"/>
      <c r="M30" s="187"/>
      <c r="N30" s="187"/>
      <c r="O30" s="187"/>
      <c r="P30" s="187"/>
      <c r="Q30" s="187"/>
      <c r="R30" s="187"/>
      <c r="S30" s="187"/>
      <c r="T30" s="187"/>
      <c r="U30" s="187"/>
      <c r="V30" s="187"/>
      <c r="W30" s="187"/>
      <c r="X30" s="187"/>
      <c r="Y30" s="187"/>
      <c r="Z30" s="187"/>
      <c r="AA30" s="187"/>
      <c r="AB30" s="187"/>
      <c r="AC30" s="187"/>
      <c r="AD30" s="187"/>
      <c r="AE30" s="187"/>
      <c r="AF30" s="187"/>
      <c r="AG30" s="187"/>
      <c r="AH30" s="187"/>
      <c r="AI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c r="BJ30" s="187"/>
      <c r="BK30" s="187"/>
      <c r="BL30" s="187"/>
      <c r="BM30" s="187"/>
      <c r="BN30" s="187"/>
      <c r="BO30" s="187"/>
      <c r="BP30" s="187"/>
      <c r="BQ30" s="187"/>
      <c r="BR30" s="187"/>
      <c r="BS30" s="187"/>
      <c r="BT30" s="187"/>
      <c r="BU30" s="187"/>
      <c r="BV30" s="187"/>
      <c r="BW30" s="187"/>
      <c r="BX30" s="187"/>
      <c r="BY30" s="187"/>
      <c r="BZ30" s="187"/>
      <c r="CA30" s="187"/>
      <c r="CB30" s="187"/>
      <c r="CC30" s="187"/>
      <c r="CD30" s="187"/>
      <c r="CE30" s="187"/>
      <c r="CF30" s="187"/>
      <c r="CG30" s="187"/>
      <c r="CH30" s="187"/>
      <c r="CI30" s="187"/>
      <c r="CJ30" s="187"/>
      <c r="CK30" s="187"/>
      <c r="CL30" s="187"/>
      <c r="CM30" s="187"/>
      <c r="CN30" s="187"/>
      <c r="CO30" s="187"/>
      <c r="CP30" s="187"/>
      <c r="CQ30" s="187"/>
      <c r="CR30" s="187"/>
      <c r="CS30" s="187"/>
      <c r="CT30" s="187"/>
      <c r="CU30" s="187"/>
      <c r="CV30" s="187"/>
      <c r="CW30" s="187"/>
      <c r="CX30" s="187"/>
      <c r="CY30" s="187"/>
      <c r="CZ30" s="187"/>
      <c r="DA30" s="187"/>
      <c r="DB30" s="187"/>
      <c r="DC30" s="187"/>
      <c r="DD30" s="187"/>
      <c r="DE30" s="187"/>
      <c r="DF30" s="187"/>
      <c r="DG30" s="187"/>
      <c r="DH30" s="187"/>
      <c r="DI30" s="187"/>
      <c r="DJ30" s="187"/>
      <c r="DK30" s="187"/>
      <c r="DL30" s="187"/>
      <c r="DM30" s="187"/>
      <c r="DN30" s="187"/>
      <c r="DO30" s="187"/>
      <c r="DP30" s="187"/>
      <c r="DQ30" s="187"/>
      <c r="DR30" s="187"/>
      <c r="DS30" s="187"/>
      <c r="DT30" s="187"/>
      <c r="DU30" s="187"/>
      <c r="DV30" s="187"/>
      <c r="DW30" s="187"/>
      <c r="DX30" s="187"/>
      <c r="DY30" s="187"/>
      <c r="DZ30" s="187"/>
      <c r="EA30" s="187"/>
      <c r="EB30" s="187"/>
      <c r="EC30" s="187"/>
      <c r="ED30" s="187"/>
      <c r="EE30" s="187"/>
      <c r="EF30" s="187"/>
      <c r="EG30" s="187"/>
      <c r="EH30" s="187"/>
      <c r="EI30" s="187"/>
      <c r="EJ30" s="187"/>
      <c r="EK30" s="187"/>
      <c r="EL30" s="187"/>
      <c r="EM30" s="187"/>
      <c r="EN30" s="187"/>
      <c r="EO30" s="187"/>
      <c r="EP30" s="187"/>
      <c r="EQ30" s="187"/>
      <c r="ER30" s="187"/>
      <c r="ES30" s="187"/>
      <c r="ET30" s="187"/>
      <c r="EU30" s="187"/>
      <c r="EV30" s="187"/>
      <c r="EW30" s="187"/>
      <c r="EX30" s="187"/>
      <c r="EY30" s="187"/>
      <c r="EZ30" s="187"/>
      <c r="FA30" s="187"/>
      <c r="FB30" s="187"/>
      <c r="FC30" s="187"/>
      <c r="FD30" s="187"/>
      <c r="FE30" s="187"/>
      <c r="FF30" s="187"/>
      <c r="FG30" s="187"/>
      <c r="FH30" s="187"/>
      <c r="FI30" s="187"/>
      <c r="FJ30" s="187"/>
      <c r="FK30" s="187"/>
      <c r="FL30" s="187"/>
      <c r="FM30" s="187"/>
      <c r="FN30" s="187"/>
      <c r="FO30" s="187"/>
      <c r="FP30" s="187"/>
      <c r="FQ30" s="187"/>
      <c r="FR30" s="187"/>
      <c r="FS30" s="187"/>
      <c r="FT30" s="187"/>
      <c r="FU30" s="187"/>
      <c r="FV30" s="187"/>
      <c r="FW30" s="187"/>
      <c r="FX30" s="187"/>
      <c r="FY30" s="187"/>
      <c r="FZ30" s="187"/>
      <c r="GA30" s="187"/>
      <c r="GB30" s="187"/>
      <c r="GC30" s="187"/>
      <c r="GD30" s="187"/>
      <c r="GE30" s="187"/>
      <c r="GF30" s="187"/>
      <c r="GG30" s="187"/>
      <c r="GH30" s="187"/>
      <c r="GI30" s="187"/>
      <c r="GJ30" s="187"/>
      <c r="GK30" s="187"/>
      <c r="GL30" s="187"/>
      <c r="GM30" s="187"/>
      <c r="GN30" s="187"/>
      <c r="GO30" s="187"/>
      <c r="GP30" s="187"/>
      <c r="GQ30" s="187"/>
      <c r="GR30" s="187"/>
      <c r="GS30" s="187"/>
      <c r="GT30" s="187"/>
      <c r="GU30" s="187"/>
      <c r="GV30" s="187"/>
      <c r="GW30" s="187"/>
      <c r="GX30" s="187"/>
      <c r="GY30" s="187"/>
      <c r="GZ30" s="187"/>
      <c r="HA30" s="187"/>
      <c r="HB30" s="187"/>
      <c r="HC30" s="187"/>
      <c r="HD30" s="187"/>
      <c r="HE30" s="187"/>
      <c r="HF30" s="187"/>
      <c r="HG30" s="187"/>
      <c r="HH30" s="187"/>
    </row>
    <row r="31" spans="1:216" s="5" customFormat="1" x14ac:dyDescent="0.3">
      <c r="D31" s="349" t="s">
        <v>3</v>
      </c>
      <c r="E31" s="350" t="s">
        <v>28</v>
      </c>
      <c r="F31" s="328" t="s">
        <v>29</v>
      </c>
      <c r="G31" s="253" t="s">
        <v>30</v>
      </c>
      <c r="H31" s="351" t="s">
        <v>31</v>
      </c>
      <c r="I31" s="254" t="s">
        <v>8</v>
      </c>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row>
    <row r="32" spans="1:216" s="5" customFormat="1" ht="12.75" customHeight="1" x14ac:dyDescent="0.3">
      <c r="D32" s="340"/>
      <c r="E32" s="350"/>
      <c r="F32" s="328"/>
      <c r="G32" s="255" t="s">
        <v>32</v>
      </c>
      <c r="H32" s="352"/>
      <c r="I32" s="256" t="s">
        <v>12</v>
      </c>
      <c r="J32" s="187"/>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row>
    <row r="33" spans="4:216" s="5" customFormat="1" ht="17.25" thickBot="1" x14ac:dyDescent="0.35">
      <c r="D33" s="185" t="s">
        <v>193</v>
      </c>
      <c r="E33" s="350"/>
      <c r="F33" s="328"/>
      <c r="G33" s="236" t="s">
        <v>194</v>
      </c>
      <c r="H33" s="186" t="s">
        <v>33</v>
      </c>
      <c r="I33" s="254" t="s">
        <v>220</v>
      </c>
      <c r="J33" s="187"/>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row>
    <row r="34" spans="4:216" s="5" customFormat="1" ht="20.100000000000001" customHeight="1" thickBot="1" x14ac:dyDescent="0.35">
      <c r="D34" s="195"/>
      <c r="E34" s="196" t="s">
        <v>37</v>
      </c>
      <c r="F34" s="196"/>
      <c r="G34" s="237"/>
      <c r="H34" s="196"/>
      <c r="I34" s="197"/>
      <c r="J34" s="187"/>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row>
    <row r="35" spans="4:216" s="5" customFormat="1" ht="20.100000000000001" customHeight="1" thickBot="1" x14ac:dyDescent="0.35">
      <c r="D35" s="214"/>
      <c r="E35" s="215" t="s">
        <v>38</v>
      </c>
      <c r="F35" s="215"/>
      <c r="G35" s="238"/>
      <c r="H35" s="215"/>
      <c r="I35" s="216"/>
      <c r="J35" s="187"/>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row>
    <row r="36" spans="4:216" s="5" customFormat="1" ht="20.100000000000001" customHeight="1" thickBot="1" x14ac:dyDescent="0.35">
      <c r="D36" s="247">
        <v>1</v>
      </c>
      <c r="E36" s="201" t="s">
        <v>201</v>
      </c>
      <c r="F36" s="203" t="s">
        <v>39</v>
      </c>
      <c r="G36" s="264">
        <v>212530</v>
      </c>
      <c r="H36" s="174">
        <v>71</v>
      </c>
      <c r="I36" s="202">
        <f>+G36*H36</f>
        <v>15089630</v>
      </c>
      <c r="J36" s="187"/>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row>
    <row r="37" spans="4:216" s="5" customFormat="1" ht="20.100000000000001" customHeight="1" thickBot="1" x14ac:dyDescent="0.35">
      <c r="D37" s="214"/>
      <c r="E37" s="215" t="s">
        <v>40</v>
      </c>
      <c r="F37" s="215"/>
      <c r="G37" s="265"/>
      <c r="H37" s="210"/>
      <c r="I37" s="217"/>
      <c r="J37" s="187"/>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row>
    <row r="38" spans="4:216" s="5" customFormat="1" ht="30" customHeight="1" x14ac:dyDescent="0.3">
      <c r="D38" s="246">
        <v>1</v>
      </c>
      <c r="E38" s="250" t="s">
        <v>206</v>
      </c>
      <c r="F38" s="204" t="s">
        <v>41</v>
      </c>
      <c r="G38" s="266">
        <v>5273500</v>
      </c>
      <c r="H38" s="205">
        <v>9</v>
      </c>
      <c r="I38" s="200">
        <f>+G38*H38*D38</f>
        <v>47461500</v>
      </c>
      <c r="J38" s="187"/>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row>
    <row r="39" spans="4:216" s="5" customFormat="1" ht="30" customHeight="1" x14ac:dyDescent="0.3">
      <c r="D39" s="167">
        <v>4</v>
      </c>
      <c r="E39" s="251" t="s">
        <v>207</v>
      </c>
      <c r="F39" s="179" t="s">
        <v>41</v>
      </c>
      <c r="G39" s="267">
        <v>742000</v>
      </c>
      <c r="H39" s="180">
        <v>9</v>
      </c>
      <c r="I39" s="294">
        <f>+D39*G39*H39</f>
        <v>26712000</v>
      </c>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c r="BJ39" s="187"/>
      <c r="BK39" s="187"/>
      <c r="BL39" s="187"/>
      <c r="BM39" s="187"/>
      <c r="BN39" s="187"/>
      <c r="BO39" s="187"/>
      <c r="BP39" s="187"/>
      <c r="BQ39" s="187"/>
      <c r="BR39" s="187"/>
      <c r="BS39" s="187"/>
      <c r="BT39" s="187"/>
      <c r="BU39" s="187"/>
      <c r="BV39" s="187"/>
      <c r="BW39" s="187"/>
      <c r="BX39" s="187"/>
      <c r="BY39" s="187"/>
      <c r="BZ39" s="187"/>
      <c r="CA39" s="187"/>
      <c r="CB39" s="187"/>
      <c r="CC39" s="187"/>
      <c r="CD39" s="187"/>
      <c r="CE39" s="187"/>
      <c r="CF39" s="187"/>
      <c r="CG39" s="187"/>
      <c r="CH39" s="187"/>
      <c r="CI39" s="187"/>
      <c r="CJ39" s="187"/>
      <c r="CK39" s="187"/>
      <c r="CL39" s="187"/>
      <c r="CM39" s="187"/>
      <c r="CN39" s="187"/>
      <c r="CO39" s="187"/>
      <c r="CP39" s="187"/>
      <c r="CQ39" s="187"/>
      <c r="CR39" s="187"/>
      <c r="CS39" s="187"/>
      <c r="CT39" s="187"/>
      <c r="CU39" s="187"/>
      <c r="CV39" s="187"/>
      <c r="CW39" s="187"/>
      <c r="CX39" s="187"/>
      <c r="CY39" s="187"/>
      <c r="CZ39" s="187"/>
      <c r="DA39" s="187"/>
      <c r="DB39" s="187"/>
      <c r="DC39" s="187"/>
      <c r="DD39" s="187"/>
      <c r="DE39" s="187"/>
      <c r="DF39" s="187"/>
      <c r="DG39" s="187"/>
      <c r="DH39" s="187"/>
      <c r="DI39" s="187"/>
      <c r="DJ39" s="187"/>
      <c r="DK39" s="187"/>
      <c r="DL39" s="187"/>
      <c r="DM39" s="187"/>
      <c r="DN39" s="187"/>
      <c r="DO39" s="187"/>
      <c r="DP39" s="187"/>
      <c r="DQ39" s="187"/>
      <c r="DR39" s="187"/>
      <c r="DS39" s="187"/>
      <c r="DT39" s="187"/>
      <c r="DU39" s="187"/>
      <c r="DV39" s="187"/>
      <c r="DW39" s="187"/>
      <c r="DX39" s="187"/>
      <c r="DY39" s="187"/>
      <c r="DZ39" s="187"/>
      <c r="EA39" s="187"/>
      <c r="EB39" s="187"/>
      <c r="EC39" s="187"/>
      <c r="ED39" s="187"/>
      <c r="EE39" s="187"/>
      <c r="EF39" s="187"/>
      <c r="EG39" s="187"/>
      <c r="EH39" s="187"/>
      <c r="EI39" s="187"/>
      <c r="EJ39" s="187"/>
      <c r="EK39" s="187"/>
      <c r="EL39" s="187"/>
      <c r="EM39" s="187"/>
      <c r="EN39" s="187"/>
      <c r="EO39" s="187"/>
      <c r="EP39" s="187"/>
      <c r="EQ39" s="187"/>
      <c r="ER39" s="187"/>
      <c r="ES39" s="187"/>
      <c r="ET39" s="187"/>
      <c r="EU39" s="187"/>
      <c r="EV39" s="187"/>
      <c r="EW39" s="187"/>
      <c r="EX39" s="187"/>
      <c r="EY39" s="187"/>
      <c r="EZ39" s="187"/>
      <c r="FA39" s="187"/>
      <c r="FB39" s="187"/>
      <c r="FC39" s="187"/>
      <c r="FD39" s="187"/>
      <c r="FE39" s="187"/>
      <c r="FF39" s="187"/>
      <c r="FG39" s="187"/>
      <c r="FH39" s="187"/>
      <c r="FI39" s="187"/>
      <c r="FJ39" s="187"/>
      <c r="FK39" s="187"/>
      <c r="FL39" s="187"/>
      <c r="FM39" s="187"/>
      <c r="FN39" s="187"/>
      <c r="FO39" s="187"/>
      <c r="FP39" s="187"/>
      <c r="FQ39" s="187"/>
      <c r="FR39" s="187"/>
      <c r="FS39" s="187"/>
      <c r="FT39" s="187"/>
      <c r="FU39" s="187"/>
      <c r="FV39" s="187"/>
      <c r="FW39" s="187"/>
      <c r="FX39" s="187"/>
      <c r="FY39" s="187"/>
      <c r="FZ39" s="187"/>
      <c r="GA39" s="187"/>
      <c r="GB39" s="187"/>
      <c r="GC39" s="187"/>
      <c r="GD39" s="187"/>
      <c r="GE39" s="187"/>
      <c r="GF39" s="187"/>
      <c r="GG39" s="187"/>
      <c r="GH39" s="187"/>
      <c r="GI39" s="187"/>
      <c r="GJ39" s="187"/>
      <c r="GK39" s="187"/>
      <c r="GL39" s="187"/>
      <c r="GM39" s="187"/>
      <c r="GN39" s="187"/>
      <c r="GO39" s="187"/>
      <c r="GP39" s="187"/>
      <c r="GQ39" s="187"/>
      <c r="GR39" s="187"/>
      <c r="GS39" s="187"/>
      <c r="GT39" s="187"/>
      <c r="GU39" s="187"/>
      <c r="GV39" s="187"/>
      <c r="GW39" s="187"/>
      <c r="GX39" s="187"/>
      <c r="GY39" s="187"/>
      <c r="GZ39" s="187"/>
      <c r="HA39" s="187"/>
      <c r="HB39" s="187"/>
      <c r="HC39" s="187"/>
      <c r="HD39" s="187"/>
      <c r="HE39" s="187"/>
      <c r="HF39" s="187"/>
      <c r="HG39" s="187"/>
      <c r="HH39" s="187"/>
    </row>
    <row r="40" spans="4:216" s="5" customFormat="1" ht="30" customHeight="1" x14ac:dyDescent="0.3">
      <c r="D40" s="167">
        <v>3</v>
      </c>
      <c r="E40" s="251" t="s">
        <v>207</v>
      </c>
      <c r="F40" s="179" t="s">
        <v>41</v>
      </c>
      <c r="G40" s="267">
        <v>742000</v>
      </c>
      <c r="H40" s="180">
        <v>8</v>
      </c>
      <c r="I40" s="294">
        <f>+D40*G40*H40</f>
        <v>17808000</v>
      </c>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c r="BJ40" s="187"/>
      <c r="BK40" s="187"/>
      <c r="BL40" s="187"/>
      <c r="BM40" s="187"/>
      <c r="BN40" s="187"/>
      <c r="BO40" s="187"/>
      <c r="BP40" s="187"/>
      <c r="BQ40" s="187"/>
      <c r="BR40" s="187"/>
      <c r="BS40" s="187"/>
      <c r="BT40" s="187"/>
      <c r="BU40" s="187"/>
      <c r="BV40" s="187"/>
      <c r="BW40" s="187"/>
      <c r="BX40" s="187"/>
      <c r="BY40" s="187"/>
      <c r="BZ40" s="187"/>
      <c r="CA40" s="187"/>
      <c r="CB40" s="187"/>
      <c r="CC40" s="187"/>
      <c r="CD40" s="187"/>
      <c r="CE40" s="187"/>
      <c r="CF40" s="187"/>
      <c r="CG40" s="187"/>
      <c r="CH40" s="187"/>
      <c r="CI40" s="187"/>
      <c r="CJ40" s="187"/>
      <c r="CK40" s="187"/>
      <c r="CL40" s="187"/>
      <c r="CM40" s="187"/>
      <c r="CN40" s="187"/>
      <c r="CO40" s="187"/>
      <c r="CP40" s="187"/>
      <c r="CQ40" s="187"/>
      <c r="CR40" s="187"/>
      <c r="CS40" s="187"/>
      <c r="CT40" s="187"/>
      <c r="CU40" s="187"/>
      <c r="CV40" s="187"/>
      <c r="CW40" s="187"/>
      <c r="CX40" s="187"/>
      <c r="CY40" s="187"/>
      <c r="CZ40" s="187"/>
      <c r="DA40" s="187"/>
      <c r="DB40" s="187"/>
      <c r="DC40" s="187"/>
      <c r="DD40" s="187"/>
      <c r="DE40" s="187"/>
      <c r="DF40" s="187"/>
      <c r="DG40" s="187"/>
      <c r="DH40" s="187"/>
      <c r="DI40" s="187"/>
      <c r="DJ40" s="187"/>
      <c r="DK40" s="187"/>
      <c r="DL40" s="187"/>
      <c r="DM40" s="187"/>
      <c r="DN40" s="187"/>
      <c r="DO40" s="187"/>
      <c r="DP40" s="187"/>
      <c r="DQ40" s="187"/>
      <c r="DR40" s="187"/>
      <c r="DS40" s="187"/>
      <c r="DT40" s="187"/>
      <c r="DU40" s="187"/>
      <c r="DV40" s="187"/>
      <c r="DW40" s="187"/>
      <c r="DX40" s="187"/>
      <c r="DY40" s="187"/>
      <c r="DZ40" s="187"/>
      <c r="EA40" s="187"/>
      <c r="EB40" s="187"/>
      <c r="EC40" s="187"/>
      <c r="ED40" s="187"/>
      <c r="EE40" s="187"/>
      <c r="EF40" s="187"/>
      <c r="EG40" s="187"/>
      <c r="EH40" s="187"/>
      <c r="EI40" s="187"/>
      <c r="EJ40" s="187"/>
      <c r="EK40" s="187"/>
      <c r="EL40" s="187"/>
      <c r="EM40" s="187"/>
      <c r="EN40" s="187"/>
      <c r="EO40" s="187"/>
      <c r="EP40" s="187"/>
      <c r="EQ40" s="187"/>
      <c r="ER40" s="187"/>
      <c r="ES40" s="187"/>
      <c r="ET40" s="187"/>
      <c r="EU40" s="187"/>
      <c r="EV40" s="187"/>
      <c r="EW40" s="187"/>
      <c r="EX40" s="187"/>
      <c r="EY40" s="187"/>
      <c r="EZ40" s="187"/>
      <c r="FA40" s="187"/>
      <c r="FB40" s="187"/>
      <c r="FC40" s="187"/>
      <c r="FD40" s="187"/>
      <c r="FE40" s="187"/>
      <c r="FF40" s="187"/>
      <c r="FG40" s="187"/>
      <c r="FH40" s="187"/>
      <c r="FI40" s="187"/>
      <c r="FJ40" s="187"/>
      <c r="FK40" s="187"/>
      <c r="FL40" s="187"/>
      <c r="FM40" s="187"/>
      <c r="FN40" s="187"/>
      <c r="FO40" s="187"/>
      <c r="FP40" s="187"/>
      <c r="FQ40" s="187"/>
      <c r="FR40" s="187"/>
      <c r="FS40" s="187"/>
      <c r="FT40" s="187"/>
      <c r="FU40" s="187"/>
      <c r="FV40" s="187"/>
      <c r="FW40" s="187"/>
      <c r="FX40" s="187"/>
      <c r="FY40" s="187"/>
      <c r="FZ40" s="187"/>
      <c r="GA40" s="187"/>
      <c r="GB40" s="187"/>
      <c r="GC40" s="187"/>
      <c r="GD40" s="187"/>
      <c r="GE40" s="187"/>
      <c r="GF40" s="187"/>
      <c r="GG40" s="187"/>
      <c r="GH40" s="187"/>
      <c r="GI40" s="187"/>
      <c r="GJ40" s="187"/>
      <c r="GK40" s="187"/>
      <c r="GL40" s="187"/>
      <c r="GM40" s="187"/>
      <c r="GN40" s="187"/>
      <c r="GO40" s="187"/>
      <c r="GP40" s="187"/>
      <c r="GQ40" s="187"/>
      <c r="GR40" s="187"/>
      <c r="GS40" s="187"/>
      <c r="GT40" s="187"/>
      <c r="GU40" s="187"/>
      <c r="GV40" s="187"/>
      <c r="GW40" s="187"/>
      <c r="GX40" s="187"/>
      <c r="GY40" s="187"/>
      <c r="GZ40" s="187"/>
      <c r="HA40" s="187"/>
      <c r="HB40" s="187"/>
      <c r="HC40" s="187"/>
      <c r="HD40" s="187"/>
      <c r="HE40" s="187"/>
      <c r="HF40" s="187"/>
      <c r="HG40" s="187"/>
      <c r="HH40" s="187"/>
    </row>
    <row r="41" spans="4:216" s="5" customFormat="1" ht="25.5" customHeight="1" x14ac:dyDescent="0.3">
      <c r="D41" s="164">
        <v>2</v>
      </c>
      <c r="E41" s="251" t="s">
        <v>208</v>
      </c>
      <c r="F41" s="179" t="s">
        <v>41</v>
      </c>
      <c r="G41" s="267">
        <v>6148000</v>
      </c>
      <c r="H41" s="176">
        <v>4.5</v>
      </c>
      <c r="I41" s="175">
        <f>+G41*H41*D41</f>
        <v>55332000</v>
      </c>
      <c r="J41" s="187"/>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row>
    <row r="42" spans="4:216" s="5" customFormat="1" ht="20.100000000000001" customHeight="1" x14ac:dyDescent="0.3">
      <c r="D42" s="164">
        <v>1</v>
      </c>
      <c r="E42" s="251" t="s">
        <v>197</v>
      </c>
      <c r="F42" s="179" t="s">
        <v>41</v>
      </c>
      <c r="G42" s="288">
        <v>2500000</v>
      </c>
      <c r="H42" s="176">
        <v>9</v>
      </c>
      <c r="I42" s="175">
        <f>+G42*H42*D42</f>
        <v>22500000</v>
      </c>
      <c r="J42" s="187"/>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row>
    <row r="43" spans="4:216" s="5" customFormat="1" ht="20.100000000000001" customHeight="1" thickBot="1" x14ac:dyDescent="0.35">
      <c r="D43" s="192">
        <v>1</v>
      </c>
      <c r="E43" s="252" t="s">
        <v>209</v>
      </c>
      <c r="F43" s="198" t="s">
        <v>41</v>
      </c>
      <c r="G43" s="268">
        <v>1086000</v>
      </c>
      <c r="H43" s="193">
        <v>9</v>
      </c>
      <c r="I43" s="194">
        <f>+G43*H43*D43</f>
        <v>9774000</v>
      </c>
      <c r="J43" s="187"/>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row>
    <row r="44" spans="4:216" s="5" customFormat="1" ht="20.100000000000001" customHeight="1" thickBot="1" x14ac:dyDescent="0.35">
      <c r="D44" s="214"/>
      <c r="E44" s="215" t="s">
        <v>45</v>
      </c>
      <c r="F44" s="215"/>
      <c r="G44" s="265"/>
      <c r="H44" s="210"/>
      <c r="I44" s="217"/>
      <c r="J44" s="187"/>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row>
    <row r="45" spans="4:216" s="5" customFormat="1" ht="24" customHeight="1" x14ac:dyDescent="0.3">
      <c r="D45" s="246">
        <v>1</v>
      </c>
      <c r="E45" s="226" t="s">
        <v>210</v>
      </c>
      <c r="F45" s="204" t="s">
        <v>41</v>
      </c>
      <c r="G45" s="266">
        <v>1800000</v>
      </c>
      <c r="H45" s="205">
        <v>9</v>
      </c>
      <c r="I45" s="200">
        <f>+G45*H45*D45</f>
        <v>16200000</v>
      </c>
      <c r="J45" s="187"/>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row>
    <row r="46" spans="4:216" s="5" customFormat="1" ht="30" customHeight="1" x14ac:dyDescent="0.3">
      <c r="D46" s="164">
        <v>1</v>
      </c>
      <c r="E46" s="227" t="s">
        <v>211</v>
      </c>
      <c r="F46" s="179" t="s">
        <v>41</v>
      </c>
      <c r="G46" s="267">
        <v>460000</v>
      </c>
      <c r="H46" s="176">
        <v>9</v>
      </c>
      <c r="I46" s="175">
        <f>+G46*H46*D46</f>
        <v>4140000</v>
      </c>
      <c r="J46" s="187"/>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row>
    <row r="47" spans="4:216" s="5" customFormat="1" ht="30" customHeight="1" thickBot="1" x14ac:dyDescent="0.35">
      <c r="D47" s="164">
        <v>1</v>
      </c>
      <c r="E47" s="227" t="s">
        <v>212</v>
      </c>
      <c r="F47" s="179" t="s">
        <v>41</v>
      </c>
      <c r="G47" s="267">
        <v>421000</v>
      </c>
      <c r="H47" s="176">
        <v>9</v>
      </c>
      <c r="I47" s="175">
        <f>+G47*H47*D47</f>
        <v>3789000</v>
      </c>
      <c r="J47" s="187"/>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row>
    <row r="48" spans="4:216" s="5" customFormat="1" ht="30" customHeight="1" thickBot="1" x14ac:dyDescent="0.35">
      <c r="D48" s="192">
        <v>1</v>
      </c>
      <c r="E48" s="228" t="s">
        <v>215</v>
      </c>
      <c r="F48" s="221" t="s">
        <v>41</v>
      </c>
      <c r="G48" s="268">
        <v>500000</v>
      </c>
      <c r="H48" s="176">
        <v>9</v>
      </c>
      <c r="I48" s="175">
        <f>+G48*H48*D48</f>
        <v>4500000</v>
      </c>
      <c r="J48" s="241" t="s">
        <v>52</v>
      </c>
      <c r="K48" s="187"/>
      <c r="L48" s="187"/>
      <c r="M48" s="187"/>
      <c r="N48" s="187"/>
      <c r="O48" s="187"/>
      <c r="P48" s="187"/>
      <c r="Q48" s="187"/>
      <c r="R48" s="187"/>
      <c r="S48" s="187"/>
      <c r="T48" s="187"/>
      <c r="U48" s="187"/>
      <c r="V48" s="187"/>
      <c r="W48" s="187"/>
      <c r="X48" s="187"/>
      <c r="Y48" s="187"/>
      <c r="Z48" s="187"/>
      <c r="AA48" s="187"/>
      <c r="AB48" s="187"/>
      <c r="AC48" s="187"/>
      <c r="AD48" s="187"/>
      <c r="AE48" s="187"/>
      <c r="AF48" s="187"/>
      <c r="AG48" s="187"/>
      <c r="AH48" s="187"/>
      <c r="AI48" s="187"/>
      <c r="AJ48" s="187"/>
      <c r="AK48" s="187"/>
      <c r="AL48" s="187"/>
      <c r="AM48" s="187"/>
      <c r="AN48" s="187"/>
      <c r="AO48" s="187"/>
      <c r="AP48" s="187"/>
      <c r="AQ48" s="187"/>
      <c r="AR48" s="187"/>
      <c r="AS48" s="187"/>
      <c r="AT48" s="187"/>
      <c r="AU48" s="187"/>
      <c r="AV48" s="187"/>
      <c r="AW48" s="187"/>
      <c r="AX48" s="187"/>
      <c r="AY48" s="187"/>
      <c r="AZ48" s="187"/>
      <c r="BA48" s="187"/>
      <c r="BB48" s="187"/>
      <c r="BC48" s="187"/>
      <c r="BD48" s="187"/>
      <c r="BE48" s="187"/>
      <c r="BF48" s="187"/>
      <c r="BG48" s="187"/>
      <c r="BH48" s="187"/>
      <c r="BI48" s="187"/>
      <c r="BJ48" s="187"/>
      <c r="BK48" s="187"/>
      <c r="BL48" s="187"/>
      <c r="BM48" s="187"/>
      <c r="BN48" s="187"/>
      <c r="BO48" s="187"/>
      <c r="BP48" s="187"/>
      <c r="BQ48" s="187"/>
      <c r="BR48" s="187"/>
      <c r="BS48" s="187"/>
      <c r="BT48" s="187"/>
      <c r="BU48" s="187"/>
      <c r="BV48" s="187"/>
      <c r="BW48" s="187"/>
      <c r="BX48" s="187"/>
      <c r="BY48" s="187"/>
      <c r="BZ48" s="187"/>
      <c r="CA48" s="187"/>
      <c r="CB48" s="187"/>
      <c r="CC48" s="187"/>
      <c r="CD48" s="187"/>
      <c r="CE48" s="187"/>
      <c r="CF48" s="187"/>
      <c r="CG48" s="187"/>
      <c r="CH48" s="187"/>
      <c r="CI48" s="187"/>
      <c r="CJ48" s="187"/>
      <c r="CK48" s="187"/>
      <c r="CL48" s="187"/>
      <c r="CM48" s="187"/>
      <c r="CN48" s="187"/>
      <c r="CO48" s="187"/>
      <c r="CP48" s="187"/>
      <c r="CQ48" s="187"/>
      <c r="CR48" s="187"/>
      <c r="CS48" s="187"/>
      <c r="CT48" s="187"/>
      <c r="CU48" s="187"/>
      <c r="CV48" s="187"/>
      <c r="CW48" s="187"/>
      <c r="CX48" s="187"/>
      <c r="CY48" s="187"/>
      <c r="CZ48" s="187"/>
      <c r="DA48" s="187"/>
      <c r="DB48" s="187"/>
      <c r="DC48" s="187"/>
      <c r="DD48" s="187"/>
      <c r="DE48" s="187"/>
      <c r="DF48" s="187"/>
      <c r="DG48" s="187"/>
      <c r="DH48" s="187"/>
      <c r="DI48" s="187"/>
      <c r="DJ48" s="187"/>
      <c r="DK48" s="187"/>
      <c r="DL48" s="187"/>
      <c r="DM48" s="187"/>
      <c r="DN48" s="187"/>
      <c r="DO48" s="187"/>
      <c r="DP48" s="187"/>
      <c r="DQ48" s="187"/>
      <c r="DR48" s="187"/>
      <c r="DS48" s="187"/>
      <c r="DT48" s="187"/>
      <c r="DU48" s="187"/>
      <c r="DV48" s="187"/>
      <c r="DW48" s="187"/>
      <c r="DX48" s="187"/>
      <c r="DY48" s="187"/>
      <c r="DZ48" s="187"/>
      <c r="EA48" s="187"/>
      <c r="EB48" s="187"/>
      <c r="EC48" s="187"/>
      <c r="ED48" s="187"/>
      <c r="EE48" s="187"/>
      <c r="EF48" s="187"/>
      <c r="EG48" s="187"/>
      <c r="EH48" s="187"/>
      <c r="EI48" s="187"/>
      <c r="EJ48" s="187"/>
      <c r="EK48" s="187"/>
      <c r="EL48" s="187"/>
      <c r="EM48" s="187"/>
      <c r="EN48" s="187"/>
      <c r="EO48" s="187"/>
      <c r="EP48" s="187"/>
      <c r="EQ48" s="187"/>
      <c r="ER48" s="187"/>
      <c r="ES48" s="187"/>
      <c r="ET48" s="187"/>
      <c r="EU48" s="187"/>
      <c r="EV48" s="187"/>
      <c r="EW48" s="187"/>
      <c r="EX48" s="187"/>
      <c r="EY48" s="187"/>
      <c r="EZ48" s="187"/>
      <c r="FA48" s="187"/>
      <c r="FB48" s="187"/>
      <c r="FC48" s="187"/>
      <c r="FD48" s="187"/>
      <c r="FE48" s="187"/>
      <c r="FF48" s="187"/>
      <c r="FG48" s="187"/>
      <c r="FH48" s="187"/>
      <c r="FI48" s="187"/>
      <c r="FJ48" s="187"/>
      <c r="FK48" s="187"/>
      <c r="FL48" s="187"/>
      <c r="FM48" s="187"/>
      <c r="FN48" s="187"/>
      <c r="FO48" s="187"/>
      <c r="FP48" s="187"/>
      <c r="FQ48" s="187"/>
      <c r="FR48" s="187"/>
      <c r="FS48" s="187"/>
      <c r="FT48" s="187"/>
      <c r="FU48" s="187"/>
      <c r="FV48" s="187"/>
      <c r="FW48" s="187"/>
      <c r="FX48" s="187"/>
      <c r="FY48" s="187"/>
      <c r="FZ48" s="187"/>
      <c r="GA48" s="187"/>
      <c r="GB48" s="187"/>
      <c r="GC48" s="187"/>
      <c r="GD48" s="187"/>
      <c r="GE48" s="187"/>
      <c r="GF48" s="187"/>
      <c r="GG48" s="187"/>
      <c r="GH48" s="187"/>
      <c r="GI48" s="187"/>
      <c r="GJ48" s="187"/>
      <c r="GK48" s="187"/>
      <c r="GL48" s="187"/>
      <c r="GM48" s="187"/>
      <c r="GN48" s="187"/>
      <c r="GO48" s="187"/>
      <c r="GP48" s="187"/>
      <c r="GQ48" s="187"/>
      <c r="GR48" s="187"/>
      <c r="GS48" s="187"/>
      <c r="GT48" s="187"/>
      <c r="GU48" s="187"/>
      <c r="GV48" s="187"/>
      <c r="GW48" s="187"/>
      <c r="GX48" s="187"/>
      <c r="GY48" s="187"/>
      <c r="GZ48" s="187"/>
      <c r="HA48" s="187"/>
      <c r="HB48" s="187"/>
      <c r="HC48" s="187"/>
      <c r="HD48" s="187"/>
      <c r="HE48" s="187"/>
      <c r="HF48" s="187"/>
      <c r="HG48" s="187"/>
      <c r="HH48" s="187"/>
    </row>
    <row r="49" spans="4:216" s="5" customFormat="1" ht="20.100000000000001" customHeight="1" thickBot="1" x14ac:dyDescent="0.35">
      <c r="D49" s="192">
        <v>1</v>
      </c>
      <c r="E49" s="229" t="s">
        <v>202</v>
      </c>
      <c r="F49" s="199" t="s">
        <v>41</v>
      </c>
      <c r="G49" s="268">
        <v>170000</v>
      </c>
      <c r="H49" s="193">
        <v>9</v>
      </c>
      <c r="I49" s="194">
        <f>+G49*H49*D49</f>
        <v>1530000</v>
      </c>
      <c r="J49" s="241" t="s">
        <v>52</v>
      </c>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row>
    <row r="50" spans="4:216" s="5" customFormat="1" ht="20.100000000000001" customHeight="1" thickBot="1" x14ac:dyDescent="0.35">
      <c r="D50" s="189"/>
      <c r="E50" s="353" t="s">
        <v>221</v>
      </c>
      <c r="F50" s="353"/>
      <c r="G50" s="353"/>
      <c r="H50" s="353"/>
      <c r="I50" s="190">
        <f>SUM(I36:I49)</f>
        <v>224836130</v>
      </c>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row>
    <row r="51" spans="4:216" s="5" customFormat="1" ht="20.100000000000001" customHeight="1" thickBot="1" x14ac:dyDescent="0.35">
      <c r="D51" s="269"/>
      <c r="E51" s="348" t="s">
        <v>222</v>
      </c>
      <c r="F51" s="348"/>
      <c r="G51" s="348"/>
      <c r="H51" s="348"/>
      <c r="I51" s="274">
        <v>1057374409</v>
      </c>
      <c r="J51" s="241" t="s">
        <v>52</v>
      </c>
      <c r="K51" s="293">
        <v>2504580300</v>
      </c>
      <c r="L51" s="292" t="s">
        <v>244</v>
      </c>
      <c r="M51" s="187"/>
      <c r="N51" s="187"/>
      <c r="O51" s="187"/>
      <c r="P51" s="187"/>
      <c r="Q51" s="187"/>
      <c r="R51" s="187"/>
      <c r="S51" s="187"/>
      <c r="T51" s="187"/>
      <c r="U51" s="187"/>
      <c r="V51" s="187"/>
      <c r="W51" s="187"/>
      <c r="X51" s="187"/>
      <c r="Y51" s="187"/>
      <c r="Z51" s="187"/>
      <c r="AA51" s="187"/>
      <c r="AB51" s="187"/>
      <c r="AC51" s="187"/>
      <c r="AD51" s="187"/>
      <c r="AE51" s="187"/>
      <c r="AF51" s="187"/>
      <c r="AG51" s="187"/>
      <c r="AH51" s="187"/>
      <c r="AI51" s="187"/>
      <c r="AJ51" s="187"/>
      <c r="AK51" s="187"/>
      <c r="AL51" s="187"/>
      <c r="AM51" s="187"/>
      <c r="AN51" s="187"/>
      <c r="AO51" s="187"/>
      <c r="AP51" s="187"/>
      <c r="AQ51" s="187"/>
      <c r="AR51" s="187"/>
      <c r="AS51" s="187"/>
      <c r="AT51" s="187"/>
      <c r="AU51" s="187"/>
      <c r="AV51" s="187"/>
      <c r="AW51" s="187"/>
      <c r="AX51" s="187"/>
      <c r="AY51" s="187"/>
      <c r="AZ51" s="187"/>
      <c r="BA51" s="187"/>
      <c r="BB51" s="187"/>
      <c r="BC51" s="187"/>
      <c r="BD51" s="187"/>
      <c r="BE51" s="187"/>
      <c r="BF51" s="187"/>
      <c r="BG51" s="187"/>
      <c r="BH51" s="187"/>
      <c r="BI51" s="187"/>
      <c r="BJ51" s="187"/>
      <c r="BK51" s="187"/>
      <c r="BL51" s="187"/>
      <c r="BM51" s="187"/>
      <c r="BN51" s="187"/>
      <c r="BO51" s="187"/>
      <c r="BP51" s="187"/>
      <c r="BQ51" s="187"/>
      <c r="BR51" s="187"/>
      <c r="BS51" s="187"/>
      <c r="BT51" s="187"/>
      <c r="BU51" s="187"/>
      <c r="BV51" s="187"/>
      <c r="BW51" s="187"/>
      <c r="BX51" s="187"/>
      <c r="BY51" s="187"/>
      <c r="BZ51" s="187"/>
      <c r="CA51" s="187"/>
      <c r="CB51" s="187"/>
      <c r="CC51" s="187"/>
      <c r="CD51" s="187"/>
      <c r="CE51" s="187"/>
      <c r="CF51" s="187"/>
      <c r="CG51" s="187"/>
      <c r="CH51" s="187"/>
      <c r="CI51" s="187"/>
      <c r="CJ51" s="187"/>
      <c r="CK51" s="187"/>
      <c r="CL51" s="187"/>
      <c r="CM51" s="187"/>
      <c r="CN51" s="187"/>
      <c r="CO51" s="187"/>
      <c r="CP51" s="187"/>
      <c r="CQ51" s="187"/>
      <c r="CR51" s="187"/>
      <c r="CS51" s="187"/>
      <c r="CT51" s="187"/>
      <c r="CU51" s="187"/>
      <c r="CV51" s="187"/>
      <c r="CW51" s="187"/>
      <c r="CX51" s="187"/>
      <c r="CY51" s="187"/>
      <c r="CZ51" s="187"/>
      <c r="DA51" s="187"/>
      <c r="DB51" s="187"/>
      <c r="DC51" s="187"/>
      <c r="DD51" s="187"/>
      <c r="DE51" s="187"/>
      <c r="DF51" s="187"/>
      <c r="DG51" s="187"/>
      <c r="DH51" s="187"/>
      <c r="DI51" s="187"/>
      <c r="DJ51" s="187"/>
      <c r="DK51" s="187"/>
      <c r="DL51" s="187"/>
      <c r="DM51" s="187"/>
      <c r="DN51" s="187"/>
      <c r="DO51" s="187"/>
      <c r="DP51" s="187"/>
      <c r="DQ51" s="187"/>
      <c r="DR51" s="187"/>
      <c r="DS51" s="187"/>
      <c r="DT51" s="187"/>
      <c r="DU51" s="187"/>
      <c r="DV51" s="187"/>
      <c r="DW51" s="187"/>
      <c r="DX51" s="187"/>
      <c r="DY51" s="187"/>
      <c r="DZ51" s="187"/>
      <c r="EA51" s="187"/>
      <c r="EB51" s="187"/>
      <c r="EC51" s="187"/>
      <c r="ED51" s="187"/>
      <c r="EE51" s="187"/>
      <c r="EF51" s="187"/>
      <c r="EG51" s="187"/>
      <c r="EH51" s="187"/>
      <c r="EI51" s="187"/>
      <c r="EJ51" s="187"/>
      <c r="EK51" s="187"/>
      <c r="EL51" s="187"/>
      <c r="EM51" s="187"/>
      <c r="EN51" s="187"/>
      <c r="EO51" s="187"/>
      <c r="EP51" s="187"/>
      <c r="EQ51" s="187"/>
      <c r="ER51" s="187"/>
      <c r="ES51" s="187"/>
      <c r="ET51" s="187"/>
      <c r="EU51" s="187"/>
      <c r="EV51" s="187"/>
      <c r="EW51" s="187"/>
      <c r="EX51" s="187"/>
      <c r="EY51" s="187"/>
      <c r="EZ51" s="187"/>
      <c r="FA51" s="187"/>
      <c r="FB51" s="187"/>
      <c r="FC51" s="187"/>
      <c r="FD51" s="187"/>
      <c r="FE51" s="187"/>
      <c r="FF51" s="187"/>
      <c r="FG51" s="187"/>
      <c r="FH51" s="187"/>
      <c r="FI51" s="187"/>
      <c r="FJ51" s="187"/>
      <c r="FK51" s="187"/>
      <c r="FL51" s="187"/>
      <c r="FM51" s="187"/>
      <c r="FN51" s="187"/>
      <c r="FO51" s="187"/>
      <c r="FP51" s="187"/>
      <c r="FQ51" s="187"/>
      <c r="FR51" s="187"/>
      <c r="FS51" s="187"/>
      <c r="FT51" s="187"/>
      <c r="FU51" s="187"/>
      <c r="FV51" s="187"/>
      <c r="FW51" s="187"/>
      <c r="FX51" s="187"/>
      <c r="FY51" s="187"/>
      <c r="FZ51" s="187"/>
      <c r="GA51" s="187"/>
      <c r="GB51" s="187"/>
      <c r="GC51" s="187"/>
      <c r="GD51" s="187"/>
      <c r="GE51" s="187"/>
      <c r="GF51" s="187"/>
      <c r="GG51" s="187"/>
      <c r="GH51" s="187"/>
      <c r="GI51" s="187"/>
      <c r="GJ51" s="187"/>
      <c r="GK51" s="187"/>
      <c r="GL51" s="187"/>
      <c r="GM51" s="187"/>
      <c r="GN51" s="187"/>
      <c r="GO51" s="187"/>
      <c r="GP51" s="187"/>
      <c r="GQ51" s="187"/>
      <c r="GR51" s="187"/>
      <c r="GS51" s="187"/>
      <c r="GT51" s="187"/>
      <c r="GU51" s="187"/>
      <c r="GV51" s="187"/>
      <c r="GW51" s="187"/>
      <c r="GX51" s="187"/>
      <c r="GY51" s="187"/>
      <c r="GZ51" s="187"/>
      <c r="HA51" s="187"/>
      <c r="HB51" s="187"/>
      <c r="HC51" s="187"/>
      <c r="HD51" s="187"/>
      <c r="HE51" s="187"/>
      <c r="HF51" s="187"/>
      <c r="HG51" s="187"/>
      <c r="HH51" s="187"/>
    </row>
    <row r="52" spans="4:216" s="5" customFormat="1" ht="20.100000000000001" customHeight="1" x14ac:dyDescent="0.3">
      <c r="D52" s="181"/>
      <c r="E52" s="348" t="s">
        <v>223</v>
      </c>
      <c r="F52" s="348"/>
      <c r="G52" s="348"/>
      <c r="H52" s="348"/>
      <c r="I52" s="270">
        <f>+ROUND(I50+I30+I51,0)</f>
        <v>2104689328</v>
      </c>
      <c r="J52" s="187"/>
      <c r="K52" s="272"/>
      <c r="L52" s="291"/>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row>
    <row r="53" spans="4:216" s="5" customFormat="1" ht="20.100000000000001" customHeight="1" x14ac:dyDescent="0.3">
      <c r="D53" s="181"/>
      <c r="E53" s="348" t="s">
        <v>224</v>
      </c>
      <c r="F53" s="348"/>
      <c r="G53" s="348"/>
      <c r="H53" s="348"/>
      <c r="I53" s="270">
        <f>+ROUND(I52*0.19,0)</f>
        <v>399890972</v>
      </c>
      <c r="J53" s="242"/>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row>
    <row r="54" spans="4:216" s="5" customFormat="1" ht="20.100000000000001" customHeight="1" thickBot="1" x14ac:dyDescent="0.35">
      <c r="D54" s="182"/>
      <c r="E54" s="344" t="s">
        <v>225</v>
      </c>
      <c r="F54" s="344"/>
      <c r="G54" s="344"/>
      <c r="H54" s="344"/>
      <c r="I54" s="183">
        <f>I52+I53</f>
        <v>2504580300</v>
      </c>
      <c r="J54" s="273"/>
      <c r="K54" s="273"/>
      <c r="L54" s="289"/>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row>
    <row r="55" spans="4:216" x14ac:dyDescent="0.3">
      <c r="D55" s="307" t="s">
        <v>48</v>
      </c>
      <c r="E55" s="308"/>
      <c r="F55" s="308"/>
      <c r="G55" s="308"/>
      <c r="H55" s="308"/>
      <c r="I55" s="309"/>
    </row>
    <row r="56" spans="4:216" ht="20.25" customHeight="1" x14ac:dyDescent="0.3">
      <c r="D56" s="298" t="s">
        <v>227</v>
      </c>
      <c r="E56" s="299"/>
      <c r="F56" s="299"/>
      <c r="G56" s="299"/>
      <c r="H56" s="299"/>
      <c r="I56" s="300"/>
      <c r="J56" s="271"/>
      <c r="K56" s="290"/>
      <c r="L56" s="152"/>
      <c r="M56" s="152"/>
      <c r="N56" s="152"/>
      <c r="O56" s="152"/>
      <c r="P56" s="152"/>
      <c r="Q56" s="152"/>
      <c r="R56" s="152"/>
      <c r="S56" s="152"/>
      <c r="T56" s="152"/>
      <c r="U56" s="152"/>
      <c r="V56" s="152"/>
      <c r="W56" s="152"/>
      <c r="X56" s="152"/>
      <c r="Y56" s="152"/>
      <c r="Z56" s="152"/>
      <c r="AA56" s="152"/>
      <c r="AB56" s="152"/>
      <c r="AC56" s="152"/>
      <c r="AD56" s="152"/>
      <c r="AE56" s="152"/>
      <c r="AF56" s="152"/>
      <c r="AG56" s="152"/>
      <c r="AH56" s="152"/>
      <c r="AI56" s="152"/>
      <c r="AJ56" s="152"/>
      <c r="AK56" s="152"/>
      <c r="AL56" s="152"/>
      <c r="AM56" s="152"/>
      <c r="AN56" s="152"/>
      <c r="AO56" s="152"/>
      <c r="AP56" s="152"/>
      <c r="AQ56" s="152"/>
      <c r="AR56" s="152"/>
      <c r="AS56" s="152"/>
      <c r="AT56" s="152"/>
      <c r="AU56" s="152"/>
      <c r="AV56" s="152"/>
      <c r="AW56" s="152"/>
      <c r="AX56" s="152"/>
      <c r="AY56" s="152"/>
      <c r="AZ56" s="152"/>
      <c r="BA56" s="152"/>
      <c r="BB56" s="152"/>
      <c r="BC56" s="152"/>
      <c r="BD56" s="152"/>
      <c r="BE56" s="152"/>
      <c r="BF56" s="152"/>
      <c r="BG56" s="152"/>
      <c r="BH56" s="152"/>
      <c r="BI56" s="152"/>
      <c r="BJ56" s="152"/>
      <c r="BK56" s="152"/>
      <c r="BL56" s="152"/>
      <c r="BM56" s="152"/>
      <c r="BN56" s="152"/>
      <c r="BO56" s="152"/>
      <c r="BP56" s="152"/>
      <c r="BQ56" s="152"/>
      <c r="BR56" s="152"/>
      <c r="BS56" s="152"/>
      <c r="BT56" s="152"/>
      <c r="BU56" s="152"/>
      <c r="BV56" s="152"/>
      <c r="BW56" s="152"/>
      <c r="BX56" s="152"/>
      <c r="BY56" s="152"/>
      <c r="BZ56" s="152"/>
      <c r="CA56" s="152"/>
      <c r="CB56" s="152"/>
      <c r="CC56" s="152"/>
      <c r="CD56" s="152"/>
      <c r="CE56" s="152"/>
      <c r="CF56" s="152"/>
      <c r="CG56" s="152"/>
      <c r="CH56" s="152"/>
      <c r="CI56" s="152"/>
      <c r="CJ56" s="152"/>
      <c r="CK56" s="152"/>
      <c r="CL56" s="152"/>
      <c r="CM56" s="152"/>
      <c r="CN56" s="152"/>
      <c r="CO56" s="152"/>
      <c r="CP56" s="152"/>
      <c r="CQ56" s="152"/>
      <c r="CR56" s="152"/>
      <c r="CS56" s="152"/>
      <c r="CT56" s="152"/>
      <c r="CU56" s="152"/>
      <c r="CV56" s="152"/>
      <c r="CW56" s="152"/>
      <c r="CX56" s="152"/>
      <c r="CY56" s="152"/>
      <c r="CZ56" s="152"/>
      <c r="DA56" s="152"/>
      <c r="DB56" s="152"/>
      <c r="DC56" s="152"/>
      <c r="DD56" s="152"/>
      <c r="DE56" s="152"/>
      <c r="DF56" s="152"/>
      <c r="DG56" s="152"/>
      <c r="DH56" s="152"/>
      <c r="DI56" s="152"/>
      <c r="DJ56" s="152"/>
      <c r="DK56" s="152"/>
      <c r="DL56" s="152"/>
      <c r="DM56" s="152"/>
      <c r="DN56" s="152"/>
      <c r="DO56" s="152"/>
      <c r="DP56" s="152"/>
      <c r="DQ56" s="152"/>
      <c r="DR56" s="152"/>
      <c r="DS56" s="152"/>
      <c r="DT56" s="152"/>
      <c r="DU56" s="152"/>
      <c r="DV56" s="152"/>
      <c r="DW56" s="152"/>
      <c r="DX56" s="152"/>
      <c r="DY56" s="152"/>
      <c r="DZ56" s="152"/>
      <c r="EA56" s="152"/>
      <c r="EB56" s="152"/>
      <c r="EC56" s="152"/>
      <c r="ED56" s="152"/>
      <c r="EE56" s="152"/>
      <c r="EF56" s="152"/>
      <c r="EG56" s="152"/>
      <c r="EH56" s="152"/>
      <c r="EI56" s="152"/>
      <c r="EJ56" s="152"/>
      <c r="EK56" s="152"/>
      <c r="EL56" s="152"/>
      <c r="EM56" s="152"/>
      <c r="EN56" s="152"/>
      <c r="EO56" s="152"/>
      <c r="EP56" s="152"/>
      <c r="EQ56" s="152"/>
      <c r="ER56" s="152"/>
      <c r="ES56" s="152"/>
      <c r="ET56" s="152"/>
      <c r="EU56" s="152"/>
      <c r="EV56" s="152"/>
      <c r="EW56" s="152"/>
      <c r="EX56" s="152"/>
      <c r="EY56" s="152"/>
      <c r="EZ56" s="152"/>
      <c r="FA56" s="152"/>
      <c r="FB56" s="152"/>
      <c r="FC56" s="152"/>
      <c r="FD56" s="152"/>
      <c r="FE56" s="152"/>
      <c r="FF56" s="152"/>
      <c r="FG56" s="152"/>
      <c r="FH56" s="152"/>
      <c r="FI56" s="152"/>
      <c r="FJ56" s="152"/>
      <c r="FK56" s="152"/>
      <c r="FL56" s="152"/>
      <c r="FM56" s="152"/>
      <c r="FN56" s="152"/>
      <c r="FO56" s="152"/>
      <c r="FP56" s="152"/>
      <c r="FQ56" s="152"/>
      <c r="FR56" s="152"/>
      <c r="FS56" s="152"/>
      <c r="FT56" s="152"/>
      <c r="FU56" s="152"/>
      <c r="FV56" s="152"/>
      <c r="FW56" s="152"/>
      <c r="FX56" s="152"/>
      <c r="FY56" s="152"/>
      <c r="FZ56" s="152"/>
      <c r="GA56" s="152"/>
      <c r="GB56" s="152"/>
      <c r="GC56" s="152"/>
      <c r="GD56" s="152"/>
      <c r="GE56" s="152"/>
      <c r="GF56" s="152"/>
      <c r="GG56" s="152"/>
      <c r="GH56" s="152"/>
      <c r="GI56" s="152"/>
      <c r="GJ56" s="152"/>
      <c r="GK56" s="152"/>
      <c r="GL56" s="152"/>
      <c r="GM56" s="152"/>
      <c r="GN56" s="152"/>
      <c r="GO56" s="152"/>
      <c r="GP56" s="152"/>
      <c r="GQ56" s="152"/>
      <c r="GR56" s="152"/>
      <c r="GS56" s="152"/>
      <c r="GT56" s="152"/>
      <c r="GU56" s="152"/>
      <c r="GV56" s="152"/>
      <c r="GW56" s="152"/>
      <c r="GX56" s="152"/>
      <c r="GY56" s="152"/>
      <c r="GZ56" s="152"/>
      <c r="HA56" s="152"/>
      <c r="HB56" s="152"/>
      <c r="HC56" s="152"/>
      <c r="HD56" s="152"/>
      <c r="HE56" s="152"/>
      <c r="HF56" s="152"/>
      <c r="HG56" s="152"/>
      <c r="HH56" s="152"/>
    </row>
    <row r="57" spans="4:216" ht="21.75" customHeight="1" x14ac:dyDescent="0.3">
      <c r="D57" s="298" t="s">
        <v>228</v>
      </c>
      <c r="E57" s="299"/>
      <c r="F57" s="299"/>
      <c r="G57" s="299"/>
      <c r="H57" s="299"/>
      <c r="I57" s="300"/>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2"/>
      <c r="AM57" s="152"/>
      <c r="AN57" s="152"/>
      <c r="AO57" s="152"/>
      <c r="AP57" s="152"/>
      <c r="AQ57" s="152"/>
      <c r="AR57" s="152"/>
      <c r="AS57" s="152"/>
      <c r="AT57" s="152"/>
      <c r="AU57" s="152"/>
      <c r="AV57" s="152"/>
      <c r="AW57" s="152"/>
      <c r="AX57" s="152"/>
      <c r="AY57" s="152"/>
      <c r="AZ57" s="152"/>
      <c r="BA57" s="152"/>
      <c r="BB57" s="152"/>
      <c r="BC57" s="152"/>
      <c r="BD57" s="152"/>
      <c r="BE57" s="152"/>
      <c r="BF57" s="152"/>
      <c r="BG57" s="152"/>
      <c r="BH57" s="152"/>
      <c r="BI57" s="152"/>
      <c r="BJ57" s="152"/>
      <c r="BK57" s="152"/>
      <c r="BL57" s="152"/>
      <c r="BM57" s="152"/>
      <c r="BN57" s="152"/>
      <c r="BO57" s="152"/>
      <c r="BP57" s="152"/>
      <c r="BQ57" s="152"/>
      <c r="BR57" s="152"/>
      <c r="BS57" s="152"/>
      <c r="BT57" s="152"/>
      <c r="BU57" s="152"/>
      <c r="BV57" s="152"/>
      <c r="BW57" s="152"/>
      <c r="BX57" s="152"/>
      <c r="BY57" s="152"/>
      <c r="BZ57" s="152"/>
      <c r="CA57" s="152"/>
      <c r="CB57" s="152"/>
      <c r="CC57" s="152"/>
      <c r="CD57" s="152"/>
      <c r="CE57" s="152"/>
      <c r="CF57" s="152"/>
      <c r="CG57" s="152"/>
      <c r="CH57" s="152"/>
      <c r="CI57" s="152"/>
      <c r="CJ57" s="152"/>
      <c r="CK57" s="152"/>
      <c r="CL57" s="152"/>
      <c r="CM57" s="152"/>
      <c r="CN57" s="152"/>
      <c r="CO57" s="152"/>
      <c r="CP57" s="152"/>
      <c r="CQ57" s="152"/>
      <c r="CR57" s="152"/>
      <c r="CS57" s="152"/>
      <c r="CT57" s="152"/>
      <c r="CU57" s="152"/>
      <c r="CV57" s="152"/>
      <c r="CW57" s="152"/>
      <c r="CX57" s="152"/>
      <c r="CY57" s="152"/>
      <c r="CZ57" s="152"/>
      <c r="DA57" s="152"/>
      <c r="DB57" s="152"/>
      <c r="DC57" s="152"/>
      <c r="DD57" s="152"/>
      <c r="DE57" s="152"/>
      <c r="DF57" s="152"/>
      <c r="DG57" s="152"/>
      <c r="DH57" s="152"/>
      <c r="DI57" s="152"/>
      <c r="DJ57" s="152"/>
      <c r="DK57" s="152"/>
      <c r="DL57" s="152"/>
      <c r="DM57" s="152"/>
      <c r="DN57" s="152"/>
      <c r="DO57" s="152"/>
      <c r="DP57" s="152"/>
      <c r="DQ57" s="152"/>
      <c r="DR57" s="152"/>
      <c r="DS57" s="152"/>
      <c r="DT57" s="152"/>
      <c r="DU57" s="152"/>
      <c r="DV57" s="152"/>
      <c r="DW57" s="152"/>
      <c r="DX57" s="152"/>
      <c r="DY57" s="152"/>
      <c r="DZ57" s="152"/>
      <c r="EA57" s="152"/>
      <c r="EB57" s="152"/>
      <c r="EC57" s="152"/>
      <c r="ED57" s="152"/>
      <c r="EE57" s="152"/>
      <c r="EF57" s="152"/>
      <c r="EG57" s="152"/>
      <c r="EH57" s="152"/>
      <c r="EI57" s="152"/>
      <c r="EJ57" s="152"/>
      <c r="EK57" s="152"/>
      <c r="EL57" s="152"/>
      <c r="EM57" s="152"/>
      <c r="EN57" s="152"/>
      <c r="EO57" s="152"/>
      <c r="EP57" s="152"/>
      <c r="EQ57" s="152"/>
      <c r="ER57" s="152"/>
      <c r="ES57" s="152"/>
      <c r="ET57" s="152"/>
      <c r="EU57" s="152"/>
      <c r="EV57" s="152"/>
      <c r="EW57" s="152"/>
      <c r="EX57" s="152"/>
      <c r="EY57" s="152"/>
      <c r="EZ57" s="152"/>
      <c r="FA57" s="152"/>
      <c r="FB57" s="152"/>
      <c r="FC57" s="152"/>
      <c r="FD57" s="152"/>
      <c r="FE57" s="152"/>
      <c r="FF57" s="152"/>
      <c r="FG57" s="152"/>
      <c r="FH57" s="152"/>
      <c r="FI57" s="152"/>
      <c r="FJ57" s="152"/>
      <c r="FK57" s="152"/>
      <c r="FL57" s="152"/>
      <c r="FM57" s="152"/>
      <c r="FN57" s="152"/>
      <c r="FO57" s="152"/>
      <c r="FP57" s="152"/>
      <c r="FQ57" s="152"/>
      <c r="FR57" s="152"/>
      <c r="FS57" s="152"/>
      <c r="FT57" s="152"/>
      <c r="FU57" s="152"/>
      <c r="FV57" s="152"/>
      <c r="FW57" s="152"/>
      <c r="FX57" s="152"/>
      <c r="FY57" s="152"/>
      <c r="FZ57" s="152"/>
      <c r="GA57" s="152"/>
      <c r="GB57" s="152"/>
      <c r="GC57" s="152"/>
      <c r="GD57" s="152"/>
      <c r="GE57" s="152"/>
      <c r="GF57" s="152"/>
      <c r="GG57" s="152"/>
      <c r="GH57" s="152"/>
      <c r="GI57" s="152"/>
      <c r="GJ57" s="152"/>
      <c r="GK57" s="152"/>
      <c r="GL57" s="152"/>
      <c r="GM57" s="152"/>
      <c r="GN57" s="152"/>
      <c r="GO57" s="152"/>
      <c r="GP57" s="152"/>
      <c r="GQ57" s="152"/>
      <c r="GR57" s="152"/>
      <c r="GS57" s="152"/>
      <c r="GT57" s="152"/>
      <c r="GU57" s="152"/>
      <c r="GV57" s="152"/>
      <c r="GW57" s="152"/>
      <c r="GX57" s="152"/>
      <c r="GY57" s="152"/>
      <c r="GZ57" s="152"/>
      <c r="HA57" s="152"/>
      <c r="HB57" s="152"/>
      <c r="HC57" s="152"/>
      <c r="HD57" s="152"/>
      <c r="HE57" s="152"/>
      <c r="HF57" s="152"/>
      <c r="HG57" s="152"/>
      <c r="HH57" s="152"/>
    </row>
    <row r="58" spans="4:216" ht="21.75" customHeight="1" x14ac:dyDescent="0.3">
      <c r="D58" s="298" t="s">
        <v>229</v>
      </c>
      <c r="E58" s="299"/>
      <c r="F58" s="299"/>
      <c r="G58" s="299"/>
      <c r="H58" s="299"/>
      <c r="I58" s="300"/>
      <c r="J58" s="152"/>
      <c r="K58" s="152"/>
      <c r="L58" s="152"/>
      <c r="M58" s="152"/>
      <c r="N58" s="152"/>
      <c r="O58" s="152"/>
      <c r="P58" s="152"/>
      <c r="Q58" s="152"/>
      <c r="R58" s="152"/>
      <c r="S58" s="152"/>
      <c r="T58" s="152"/>
      <c r="U58" s="152"/>
      <c r="V58" s="152"/>
      <c r="W58" s="152"/>
      <c r="X58" s="152"/>
      <c r="Y58" s="152"/>
      <c r="Z58" s="152"/>
      <c r="AA58" s="152"/>
      <c r="AB58" s="152"/>
      <c r="AC58" s="152"/>
      <c r="AD58" s="152"/>
      <c r="AE58" s="152"/>
      <c r="AF58" s="152"/>
      <c r="AG58" s="152"/>
      <c r="AH58" s="152"/>
      <c r="AI58" s="152"/>
      <c r="AJ58" s="152"/>
      <c r="AK58" s="152"/>
      <c r="AL58" s="152"/>
      <c r="AM58" s="152"/>
      <c r="AN58" s="152"/>
      <c r="AO58" s="152"/>
      <c r="AP58" s="152"/>
      <c r="AQ58" s="152"/>
      <c r="AR58" s="152"/>
      <c r="AS58" s="152"/>
      <c r="AT58" s="152"/>
      <c r="AU58" s="152"/>
      <c r="AV58" s="152"/>
      <c r="AW58" s="152"/>
      <c r="AX58" s="152"/>
      <c r="AY58" s="152"/>
      <c r="AZ58" s="152"/>
      <c r="BA58" s="152"/>
      <c r="BB58" s="152"/>
      <c r="BC58" s="152"/>
      <c r="BD58" s="152"/>
      <c r="BE58" s="152"/>
      <c r="BF58" s="152"/>
      <c r="BG58" s="152"/>
      <c r="BH58" s="152"/>
      <c r="BI58" s="152"/>
      <c r="BJ58" s="152"/>
      <c r="BK58" s="152"/>
      <c r="BL58" s="152"/>
      <c r="BM58" s="152"/>
      <c r="BN58" s="152"/>
      <c r="BO58" s="152"/>
      <c r="BP58" s="152"/>
      <c r="BQ58" s="152"/>
      <c r="BR58" s="152"/>
      <c r="BS58" s="152"/>
      <c r="BT58" s="152"/>
      <c r="BU58" s="152"/>
      <c r="BV58" s="152"/>
      <c r="BW58" s="152"/>
      <c r="BX58" s="152"/>
      <c r="BY58" s="152"/>
      <c r="BZ58" s="152"/>
      <c r="CA58" s="152"/>
      <c r="CB58" s="152"/>
      <c r="CC58" s="152"/>
      <c r="CD58" s="152"/>
      <c r="CE58" s="152"/>
      <c r="CF58" s="152"/>
      <c r="CG58" s="152"/>
      <c r="CH58" s="152"/>
      <c r="CI58" s="152"/>
      <c r="CJ58" s="152"/>
      <c r="CK58" s="152"/>
      <c r="CL58" s="152"/>
      <c r="CM58" s="152"/>
      <c r="CN58" s="152"/>
      <c r="CO58" s="152"/>
      <c r="CP58" s="152"/>
      <c r="CQ58" s="152"/>
      <c r="CR58" s="152"/>
      <c r="CS58" s="152"/>
      <c r="CT58" s="152"/>
      <c r="CU58" s="152"/>
      <c r="CV58" s="152"/>
      <c r="CW58" s="152"/>
      <c r="CX58" s="152"/>
      <c r="CY58" s="152"/>
      <c r="CZ58" s="152"/>
      <c r="DA58" s="152"/>
      <c r="DB58" s="152"/>
      <c r="DC58" s="152"/>
      <c r="DD58" s="152"/>
      <c r="DE58" s="152"/>
      <c r="DF58" s="152"/>
      <c r="DG58" s="152"/>
      <c r="DH58" s="152"/>
      <c r="DI58" s="152"/>
      <c r="DJ58" s="152"/>
      <c r="DK58" s="152"/>
      <c r="DL58" s="152"/>
      <c r="DM58" s="152"/>
      <c r="DN58" s="152"/>
      <c r="DO58" s="152"/>
      <c r="DP58" s="152"/>
      <c r="DQ58" s="152"/>
      <c r="DR58" s="152"/>
      <c r="DS58" s="152"/>
      <c r="DT58" s="152"/>
      <c r="DU58" s="152"/>
      <c r="DV58" s="152"/>
      <c r="DW58" s="152"/>
      <c r="DX58" s="152"/>
      <c r="DY58" s="152"/>
      <c r="DZ58" s="152"/>
      <c r="EA58" s="152"/>
      <c r="EB58" s="152"/>
      <c r="EC58" s="152"/>
      <c r="ED58" s="152"/>
      <c r="EE58" s="152"/>
      <c r="EF58" s="152"/>
      <c r="EG58" s="152"/>
      <c r="EH58" s="152"/>
      <c r="EI58" s="152"/>
      <c r="EJ58" s="152"/>
      <c r="EK58" s="152"/>
      <c r="EL58" s="152"/>
      <c r="EM58" s="152"/>
      <c r="EN58" s="152"/>
      <c r="EO58" s="152"/>
      <c r="EP58" s="152"/>
      <c r="EQ58" s="152"/>
      <c r="ER58" s="152"/>
      <c r="ES58" s="152"/>
      <c r="ET58" s="152"/>
      <c r="EU58" s="152"/>
      <c r="EV58" s="152"/>
      <c r="EW58" s="152"/>
      <c r="EX58" s="152"/>
      <c r="EY58" s="152"/>
      <c r="EZ58" s="152"/>
      <c r="FA58" s="152"/>
      <c r="FB58" s="152"/>
      <c r="FC58" s="152"/>
      <c r="FD58" s="152"/>
      <c r="FE58" s="152"/>
      <c r="FF58" s="152"/>
      <c r="FG58" s="152"/>
      <c r="FH58" s="152"/>
      <c r="FI58" s="152"/>
      <c r="FJ58" s="152"/>
      <c r="FK58" s="152"/>
      <c r="FL58" s="152"/>
      <c r="FM58" s="152"/>
      <c r="FN58" s="152"/>
      <c r="FO58" s="152"/>
      <c r="FP58" s="152"/>
      <c r="FQ58" s="152"/>
      <c r="FR58" s="152"/>
      <c r="FS58" s="152"/>
      <c r="FT58" s="152"/>
      <c r="FU58" s="152"/>
      <c r="FV58" s="152"/>
      <c r="FW58" s="152"/>
      <c r="FX58" s="152"/>
      <c r="FY58" s="152"/>
      <c r="FZ58" s="152"/>
      <c r="GA58" s="152"/>
      <c r="GB58" s="152"/>
      <c r="GC58" s="152"/>
      <c r="GD58" s="152"/>
      <c r="GE58" s="152"/>
      <c r="GF58" s="152"/>
      <c r="GG58" s="152"/>
      <c r="GH58" s="152"/>
      <c r="GI58" s="152"/>
      <c r="GJ58" s="152"/>
      <c r="GK58" s="152"/>
      <c r="GL58" s="152"/>
      <c r="GM58" s="152"/>
      <c r="GN58" s="152"/>
      <c r="GO58" s="152"/>
      <c r="GP58" s="152"/>
      <c r="GQ58" s="152"/>
      <c r="GR58" s="152"/>
      <c r="GS58" s="152"/>
      <c r="GT58" s="152"/>
      <c r="GU58" s="152"/>
      <c r="GV58" s="152"/>
      <c r="GW58" s="152"/>
      <c r="GX58" s="152"/>
      <c r="GY58" s="152"/>
      <c r="GZ58" s="152"/>
      <c r="HA58" s="152"/>
      <c r="HB58" s="152"/>
      <c r="HC58" s="152"/>
      <c r="HD58" s="152"/>
      <c r="HE58" s="152"/>
      <c r="HF58" s="152"/>
      <c r="HG58" s="152"/>
      <c r="HH58" s="152"/>
    </row>
    <row r="59" spans="4:216" ht="25.5" customHeight="1" x14ac:dyDescent="0.3">
      <c r="D59" s="310" t="s">
        <v>230</v>
      </c>
      <c r="E59" s="311"/>
      <c r="F59" s="311"/>
      <c r="G59" s="311"/>
      <c r="H59" s="311"/>
      <c r="I59" s="312"/>
    </row>
    <row r="60" spans="4:216" ht="35.25" customHeight="1" x14ac:dyDescent="0.3">
      <c r="D60" s="298" t="s">
        <v>231</v>
      </c>
      <c r="E60" s="299"/>
      <c r="F60" s="299"/>
      <c r="G60" s="299"/>
      <c r="H60" s="299"/>
      <c r="I60" s="300"/>
    </row>
    <row r="61" spans="4:216" x14ac:dyDescent="0.3">
      <c r="D61" s="298" t="s">
        <v>232</v>
      </c>
      <c r="E61" s="299"/>
      <c r="F61" s="299"/>
      <c r="G61" s="299"/>
      <c r="H61" s="299"/>
      <c r="I61" s="300"/>
    </row>
    <row r="62" spans="4:216" x14ac:dyDescent="0.3">
      <c r="D62" s="298" t="s">
        <v>233</v>
      </c>
      <c r="E62" s="299"/>
      <c r="F62" s="299"/>
      <c r="G62" s="299"/>
      <c r="H62" s="299"/>
      <c r="I62" s="300"/>
    </row>
    <row r="63" spans="4:216" x14ac:dyDescent="0.3">
      <c r="D63" s="298" t="s">
        <v>234</v>
      </c>
      <c r="E63" s="299"/>
      <c r="F63" s="299"/>
      <c r="G63" s="299"/>
      <c r="H63" s="299"/>
      <c r="I63" s="300"/>
    </row>
    <row r="64" spans="4:216" x14ac:dyDescent="0.3">
      <c r="D64" s="298" t="s">
        <v>235</v>
      </c>
      <c r="E64" s="299"/>
      <c r="F64" s="299"/>
      <c r="G64" s="299"/>
      <c r="H64" s="299"/>
      <c r="I64" s="300"/>
    </row>
    <row r="65" spans="4:9" x14ac:dyDescent="0.3">
      <c r="D65" s="298" t="s">
        <v>236</v>
      </c>
      <c r="E65" s="299"/>
      <c r="F65" s="299"/>
      <c r="G65" s="299"/>
      <c r="H65" s="299"/>
      <c r="I65" s="300"/>
    </row>
    <row r="66" spans="4:9" x14ac:dyDescent="0.3">
      <c r="D66" s="298" t="s">
        <v>237</v>
      </c>
      <c r="E66" s="299"/>
      <c r="F66" s="299"/>
      <c r="G66" s="299"/>
      <c r="H66" s="299"/>
      <c r="I66" s="300"/>
    </row>
    <row r="67" spans="4:9" x14ac:dyDescent="0.3">
      <c r="D67" s="298" t="s">
        <v>242</v>
      </c>
      <c r="E67" s="299"/>
      <c r="F67" s="299"/>
      <c r="G67" s="299"/>
      <c r="H67" s="299"/>
      <c r="I67" s="300"/>
    </row>
    <row r="68" spans="4:9" x14ac:dyDescent="0.3">
      <c r="D68" s="301" t="s">
        <v>238</v>
      </c>
      <c r="E68" s="302"/>
      <c r="F68" s="302"/>
      <c r="G68" s="302"/>
      <c r="H68" s="302"/>
      <c r="I68" s="303"/>
    </row>
    <row r="69" spans="4:9" ht="26.25" customHeight="1" thickBot="1" x14ac:dyDescent="0.35">
      <c r="D69" s="304" t="s">
        <v>239</v>
      </c>
      <c r="E69" s="305"/>
      <c r="F69" s="305"/>
      <c r="G69" s="305"/>
      <c r="H69" s="305"/>
      <c r="I69" s="306"/>
    </row>
  </sheetData>
  <mergeCells count="38">
    <mergeCell ref="E54:H54"/>
    <mergeCell ref="E30:H30"/>
    <mergeCell ref="E53:H53"/>
    <mergeCell ref="E52:H52"/>
    <mergeCell ref="D31:D32"/>
    <mergeCell ref="E31:E33"/>
    <mergeCell ref="F31:F33"/>
    <mergeCell ref="H31:H32"/>
    <mergeCell ref="E51:H51"/>
    <mergeCell ref="E50:H50"/>
    <mergeCell ref="D1:I1"/>
    <mergeCell ref="D2:I2"/>
    <mergeCell ref="D3:I3"/>
    <mergeCell ref="D4:I4"/>
    <mergeCell ref="D12:D13"/>
    <mergeCell ref="D5:I5"/>
    <mergeCell ref="E15:I15"/>
    <mergeCell ref="E28:H28"/>
    <mergeCell ref="E29:H29"/>
    <mergeCell ref="D6:I6"/>
    <mergeCell ref="D7:I7"/>
    <mergeCell ref="E12:E14"/>
    <mergeCell ref="D10:I10"/>
    <mergeCell ref="D55:I55"/>
    <mergeCell ref="D56:I56"/>
    <mergeCell ref="D57:I57"/>
    <mergeCell ref="D58:I58"/>
    <mergeCell ref="D59:I59"/>
    <mergeCell ref="D60:I60"/>
    <mergeCell ref="D61:I61"/>
    <mergeCell ref="D62:I62"/>
    <mergeCell ref="D63:I63"/>
    <mergeCell ref="D64:I64"/>
    <mergeCell ref="D65:I65"/>
    <mergeCell ref="D66:I66"/>
    <mergeCell ref="D67:I67"/>
    <mergeCell ref="D68:I68"/>
    <mergeCell ref="D69:I69"/>
  </mergeCells>
  <printOptions horizontalCentered="1"/>
  <pageMargins left="0.19685039370078741" right="0.19685039370078741" top="0.19685039370078741" bottom="0.19685039370078741" header="0.31496062992125984" footer="0.31496062992125984"/>
  <pageSetup paperSize="5" scale="67" orientation="portrait" r:id="rId1"/>
  <colBreaks count="1" manualBreakCount="1">
    <brk id="2" max="71" man="1"/>
  </colBreaks>
  <ignoredErrors>
    <ignoredError sqref="F14:H14 D14 D33 G33:I33" numberStoredAsText="1"/>
    <ignoredError sqref="I4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HL123"/>
  <sheetViews>
    <sheetView topLeftCell="A55" zoomScaleNormal="100" zoomScaleSheetLayoutView="85" workbookViewId="0">
      <selection activeCell="H76" sqref="H76"/>
    </sheetView>
  </sheetViews>
  <sheetFormatPr baseColWidth="10" defaultColWidth="12.5703125" defaultRowHeight="16.5" x14ac:dyDescent="0.3"/>
  <cols>
    <col min="1" max="1" width="14.140625" style="1" customWidth="1"/>
    <col min="2" max="2" width="43.85546875" style="2" customWidth="1"/>
    <col min="3" max="3" width="14.28515625" style="2" customWidth="1"/>
    <col min="4" max="4" width="15.85546875" style="3" customWidth="1"/>
    <col min="5" max="5" width="11.7109375" style="4" customWidth="1"/>
    <col min="6" max="6" width="21" style="4" customWidth="1"/>
    <col min="7" max="7" width="15.7109375" style="4" customWidth="1"/>
    <col min="8" max="8" width="14" style="4" customWidth="1"/>
    <col min="9" max="220" width="11.5703125" style="4" customWidth="1"/>
    <col min="221" max="16384" width="12.5703125" style="6"/>
  </cols>
  <sheetData>
    <row r="1" spans="1:220" ht="19.5" customHeight="1" x14ac:dyDescent="0.3">
      <c r="A1" s="149" t="s">
        <v>192</v>
      </c>
    </row>
    <row r="2" spans="1:220" ht="19.5" customHeight="1" x14ac:dyDescent="0.3">
      <c r="A2" s="363" t="s">
        <v>0</v>
      </c>
      <c r="B2" s="363"/>
      <c r="C2" s="363"/>
      <c r="D2" s="363"/>
      <c r="E2" s="363"/>
      <c r="F2" s="363"/>
    </row>
    <row r="3" spans="1:220" ht="19.5" customHeight="1" x14ac:dyDescent="0.3">
      <c r="A3" s="364" t="s">
        <v>1</v>
      </c>
      <c r="B3" s="364"/>
      <c r="C3" s="364"/>
      <c r="D3" s="364"/>
      <c r="E3" s="364"/>
      <c r="F3" s="364"/>
    </row>
    <row r="4" spans="1:220" ht="19.5" customHeight="1" x14ac:dyDescent="0.3">
      <c r="A4" s="354" t="s">
        <v>2</v>
      </c>
      <c r="B4" s="354"/>
      <c r="C4" s="354"/>
      <c r="D4" s="354"/>
      <c r="E4" s="354"/>
      <c r="F4" s="354"/>
    </row>
    <row r="5" spans="1:220" ht="12" customHeight="1" x14ac:dyDescent="0.3">
      <c r="A5" s="365"/>
      <c r="B5" s="365"/>
      <c r="C5" s="365"/>
      <c r="D5" s="365"/>
      <c r="E5" s="365"/>
      <c r="F5" s="365"/>
    </row>
    <row r="6" spans="1:220" ht="15.75" customHeight="1" x14ac:dyDescent="0.3">
      <c r="A6" s="366" t="s">
        <v>77</v>
      </c>
      <c r="B6" s="366"/>
      <c r="C6" s="366"/>
      <c r="D6" s="366"/>
      <c r="E6" s="366"/>
      <c r="F6" s="366"/>
    </row>
    <row r="7" spans="1:220" ht="12" customHeight="1" x14ac:dyDescent="0.3">
      <c r="A7" s="367" t="s">
        <v>78</v>
      </c>
      <c r="B7" s="367"/>
      <c r="C7" s="367"/>
      <c r="D7" s="367"/>
      <c r="E7" s="367"/>
      <c r="F7" s="367"/>
    </row>
    <row r="8" spans="1:220" ht="12" customHeight="1" x14ac:dyDescent="0.3">
      <c r="A8" s="367"/>
      <c r="B8" s="367"/>
      <c r="C8" s="367"/>
      <c r="D8" s="367"/>
      <c r="E8" s="367"/>
      <c r="F8" s="367"/>
    </row>
    <row r="9" spans="1:220" ht="21" customHeight="1" thickBot="1" x14ac:dyDescent="0.35">
      <c r="A9" s="367"/>
      <c r="B9" s="367"/>
      <c r="C9" s="367"/>
      <c r="D9" s="367"/>
      <c r="E9" s="367"/>
      <c r="F9" s="367"/>
    </row>
    <row r="10" spans="1:220" s="5" customFormat="1" ht="14.25" customHeight="1" thickBot="1" x14ac:dyDescent="0.35">
      <c r="A10" s="51"/>
      <c r="B10" s="354" t="s">
        <v>72</v>
      </c>
      <c r="C10" s="354"/>
      <c r="D10" s="355"/>
      <c r="E10" s="356" t="s">
        <v>110</v>
      </c>
      <c r="F10" s="357"/>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row>
    <row r="11" spans="1:220" s="5" customFormat="1" ht="12" customHeight="1" thickBot="1" x14ac:dyDescent="0.35">
      <c r="A11" s="52"/>
      <c r="B11" s="53"/>
      <c r="C11" s="53"/>
      <c r="D11" s="53"/>
      <c r="E11" s="53"/>
      <c r="F11" s="53"/>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row>
    <row r="12" spans="1:220" s="5" customFormat="1" ht="12" customHeight="1" x14ac:dyDescent="0.3">
      <c r="A12" s="358" t="s">
        <v>3</v>
      </c>
      <c r="B12" s="360" t="s">
        <v>4</v>
      </c>
      <c r="C12" s="54" t="s">
        <v>5</v>
      </c>
      <c r="D12" s="54" t="s">
        <v>6</v>
      </c>
      <c r="E12" s="54" t="s">
        <v>7</v>
      </c>
      <c r="F12" s="55"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row>
    <row r="13" spans="1:220" s="5" customFormat="1" ht="12" customHeight="1" x14ac:dyDescent="0.3">
      <c r="A13" s="359"/>
      <c r="B13" s="361"/>
      <c r="C13" s="56" t="s">
        <v>9</v>
      </c>
      <c r="D13" s="56" t="s">
        <v>10</v>
      </c>
      <c r="E13" s="56" t="s">
        <v>11</v>
      </c>
      <c r="F13" s="57"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row>
    <row r="14" spans="1:220" s="5" customFormat="1" ht="12" customHeight="1" thickBot="1" x14ac:dyDescent="0.35">
      <c r="A14" s="58" t="s">
        <v>13</v>
      </c>
      <c r="B14" s="362"/>
      <c r="C14" s="59" t="s">
        <v>14</v>
      </c>
      <c r="D14" s="59" t="s">
        <v>15</v>
      </c>
      <c r="E14" s="59" t="s">
        <v>16</v>
      </c>
      <c r="F14" s="60" t="s">
        <v>17</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row>
    <row r="15" spans="1:220" s="5" customFormat="1" ht="12" customHeight="1" x14ac:dyDescent="0.3">
      <c r="A15" s="61"/>
      <c r="B15" s="368" t="s">
        <v>95</v>
      </c>
      <c r="C15" s="368"/>
      <c r="D15" s="368"/>
      <c r="E15" s="368"/>
      <c r="F15" s="369"/>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row>
    <row r="16" spans="1:220" s="5" customFormat="1" ht="12" customHeight="1" x14ac:dyDescent="0.3">
      <c r="A16" s="62"/>
      <c r="B16" s="370" t="s">
        <v>18</v>
      </c>
      <c r="C16" s="370"/>
      <c r="D16" s="370"/>
      <c r="E16" s="370"/>
      <c r="F16" s="371"/>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row>
    <row r="17" spans="1:220" s="5" customFormat="1" ht="12" customHeight="1" x14ac:dyDescent="0.3">
      <c r="A17" s="63"/>
      <c r="B17" s="64" t="s">
        <v>111</v>
      </c>
      <c r="C17" s="65"/>
      <c r="D17" s="65"/>
      <c r="E17" s="82"/>
      <c r="F17" s="66"/>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row>
    <row r="18" spans="1:220" s="5" customFormat="1" ht="12" customHeight="1" x14ac:dyDescent="0.3">
      <c r="A18" s="63"/>
      <c r="B18" s="64" t="s">
        <v>19</v>
      </c>
      <c r="C18" s="65"/>
      <c r="D18" s="65"/>
      <c r="E18" s="82"/>
      <c r="F18" s="66"/>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row>
    <row r="19" spans="1:220" s="5" customFormat="1" ht="12" customHeight="1" x14ac:dyDescent="0.3">
      <c r="A19" s="63"/>
      <c r="B19" s="64" t="s">
        <v>75</v>
      </c>
      <c r="C19" s="65"/>
      <c r="D19" s="65"/>
      <c r="E19" s="82"/>
      <c r="F19" s="66"/>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row>
    <row r="20" spans="1:220" s="5" customFormat="1" ht="12" customHeight="1" x14ac:dyDescent="0.3">
      <c r="A20" s="63"/>
      <c r="B20" s="64" t="s">
        <v>93</v>
      </c>
      <c r="C20" s="65"/>
      <c r="D20" s="65"/>
      <c r="E20" s="82"/>
      <c r="F20" s="66"/>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row>
    <row r="21" spans="1:220" s="5" customFormat="1" ht="12" customHeight="1" x14ac:dyDescent="0.3">
      <c r="A21" s="63"/>
      <c r="B21" s="64" t="s">
        <v>94</v>
      </c>
      <c r="C21" s="65"/>
      <c r="D21" s="65"/>
      <c r="E21" s="82"/>
      <c r="F21" s="66"/>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row>
    <row r="22" spans="1:220" s="5" customFormat="1" ht="12" customHeight="1" x14ac:dyDescent="0.3">
      <c r="A22" s="63"/>
      <c r="B22" s="64" t="s">
        <v>79</v>
      </c>
      <c r="C22" s="65"/>
      <c r="D22" s="65"/>
      <c r="E22" s="82"/>
      <c r="F22" s="66"/>
      <c r="G22" s="145"/>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row>
    <row r="23" spans="1:220" s="5" customFormat="1" ht="12" customHeight="1" x14ac:dyDescent="0.3">
      <c r="A23" s="84"/>
      <c r="B23" s="85" t="s">
        <v>22</v>
      </c>
      <c r="C23" s="86"/>
      <c r="D23" s="86"/>
      <c r="E23" s="87"/>
      <c r="F23" s="88"/>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row>
    <row r="24" spans="1:220" s="5" customFormat="1" ht="12" customHeight="1" x14ac:dyDescent="0.3">
      <c r="A24" s="63"/>
      <c r="B24" s="64" t="s">
        <v>92</v>
      </c>
      <c r="C24" s="86"/>
      <c r="D24" s="86"/>
      <c r="E24" s="87"/>
      <c r="F24" s="66"/>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row>
    <row r="25" spans="1:220" s="5" customFormat="1" ht="12" customHeight="1" x14ac:dyDescent="0.3">
      <c r="A25" s="63"/>
      <c r="B25" s="64" t="s">
        <v>82</v>
      </c>
      <c r="C25" s="86"/>
      <c r="D25" s="86"/>
      <c r="E25" s="87"/>
      <c r="F25" s="66"/>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row>
    <row r="26" spans="1:220" s="5" customFormat="1" ht="12" customHeight="1" x14ac:dyDescent="0.3">
      <c r="A26" s="43"/>
      <c r="B26" s="89" t="s">
        <v>23</v>
      </c>
      <c r="C26" s="89"/>
      <c r="D26" s="89"/>
      <c r="E26" s="89"/>
      <c r="F26" s="90"/>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row>
    <row r="27" spans="1:220" s="5" customFormat="1" ht="12" customHeight="1" x14ac:dyDescent="0.3">
      <c r="A27" s="63"/>
      <c r="B27" s="64" t="s">
        <v>24</v>
      </c>
      <c r="C27" s="65"/>
      <c r="D27" s="65"/>
      <c r="E27" s="82"/>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row>
    <row r="28" spans="1:220" s="5" customFormat="1" ht="12" customHeight="1" x14ac:dyDescent="0.3">
      <c r="A28" s="63"/>
      <c r="B28" s="64" t="s">
        <v>83</v>
      </c>
      <c r="C28" s="65"/>
      <c r="D28" s="65"/>
      <c r="E28" s="82"/>
      <c r="F28" s="66"/>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row>
    <row r="29" spans="1:220" s="5" customFormat="1" ht="12" customHeight="1" x14ac:dyDescent="0.3">
      <c r="A29" s="63"/>
      <c r="B29" s="64" t="s">
        <v>84</v>
      </c>
      <c r="C29" s="65"/>
      <c r="D29" s="65"/>
      <c r="E29" s="82"/>
      <c r="F29" s="66"/>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row>
    <row r="30" spans="1:220" s="5" customFormat="1" ht="12" customHeight="1" x14ac:dyDescent="0.3">
      <c r="A30" s="63"/>
      <c r="B30" s="64" t="s">
        <v>25</v>
      </c>
      <c r="C30" s="65"/>
      <c r="D30" s="65"/>
      <c r="E30" s="82"/>
      <c r="F30" s="66"/>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row>
    <row r="31" spans="1:220" s="5" customFormat="1" ht="12" customHeight="1" x14ac:dyDescent="0.3">
      <c r="A31" s="43"/>
      <c r="B31" s="89" t="s">
        <v>76</v>
      </c>
      <c r="C31" s="65"/>
      <c r="D31" s="65"/>
      <c r="E31" s="82"/>
      <c r="F31" s="90"/>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row>
    <row r="32" spans="1:220" s="5" customFormat="1" ht="12" customHeight="1" x14ac:dyDescent="0.3">
      <c r="A32" s="63"/>
      <c r="B32" s="64" t="s">
        <v>26</v>
      </c>
      <c r="C32" s="65"/>
      <c r="D32" s="65"/>
      <c r="E32" s="82"/>
      <c r="F32" s="66"/>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row>
    <row r="33" spans="1:220" s="5" customFormat="1" ht="12" customHeight="1" x14ac:dyDescent="0.3">
      <c r="A33" s="43"/>
      <c r="B33" s="89" t="s">
        <v>73</v>
      </c>
      <c r="C33" s="65"/>
      <c r="D33" s="65"/>
      <c r="E33" s="82"/>
      <c r="F33" s="90"/>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row>
    <row r="34" spans="1:220" s="5" customFormat="1" ht="12" customHeight="1" x14ac:dyDescent="0.3">
      <c r="A34" s="63"/>
      <c r="B34" s="64" t="s">
        <v>50</v>
      </c>
      <c r="C34" s="65"/>
      <c r="D34" s="65"/>
      <c r="E34" s="82"/>
      <c r="F34" s="6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row>
    <row r="35" spans="1:220" s="5" customFormat="1" ht="12" customHeight="1" x14ac:dyDescent="0.3">
      <c r="A35" s="63"/>
      <c r="B35" s="64" t="s">
        <v>85</v>
      </c>
      <c r="C35" s="65"/>
      <c r="D35" s="65"/>
      <c r="E35" s="82"/>
      <c r="F35" s="66"/>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row>
    <row r="36" spans="1:220" s="5" customFormat="1" ht="12" customHeight="1" x14ac:dyDescent="0.3">
      <c r="A36" s="63"/>
      <c r="B36" s="64" t="s">
        <v>86</v>
      </c>
      <c r="C36" s="65"/>
      <c r="D36" s="65"/>
      <c r="E36" s="82"/>
      <c r="F36" s="66"/>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row>
    <row r="37" spans="1:220" s="5" customFormat="1" ht="12" customHeight="1" x14ac:dyDescent="0.3">
      <c r="A37" s="63"/>
      <c r="B37" s="64" t="s">
        <v>87</v>
      </c>
      <c r="C37" s="65"/>
      <c r="D37" s="65"/>
      <c r="E37" s="82"/>
      <c r="F37" s="6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row>
    <row r="38" spans="1:220" s="5" customFormat="1" ht="12" customHeight="1" x14ac:dyDescent="0.3">
      <c r="A38" s="63"/>
      <c r="B38" s="64" t="s">
        <v>88</v>
      </c>
      <c r="C38" s="65"/>
      <c r="D38" s="65"/>
      <c r="E38" s="82"/>
      <c r="F38" s="6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row>
    <row r="39" spans="1:220" s="5" customFormat="1" ht="12" customHeight="1" x14ac:dyDescent="0.3">
      <c r="A39" s="68"/>
      <c r="B39" s="372" t="s">
        <v>89</v>
      </c>
      <c r="C39" s="372"/>
      <c r="D39" s="372"/>
      <c r="E39" s="372"/>
      <c r="F39" s="373"/>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row>
    <row r="40" spans="1:220" s="5" customFormat="1" ht="12" customHeight="1" x14ac:dyDescent="0.3">
      <c r="A40" s="63"/>
      <c r="B40" s="378" t="s">
        <v>90</v>
      </c>
      <c r="C40" s="379"/>
      <c r="D40" s="379"/>
      <c r="E40" s="380"/>
      <c r="F40" s="49"/>
      <c r="G40" s="45" t="s">
        <v>52</v>
      </c>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row>
    <row r="41" spans="1:220" s="5" customFormat="1" ht="12" customHeight="1" x14ac:dyDescent="0.3">
      <c r="A41" s="95"/>
      <c r="B41" s="370" t="s">
        <v>27</v>
      </c>
      <c r="C41" s="370"/>
      <c r="D41" s="370"/>
      <c r="E41" s="381"/>
      <c r="F41" s="96">
        <f>+SUM(F17:F25,F27:F30,F32,F34:F38,F40)</f>
        <v>0</v>
      </c>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row>
    <row r="42" spans="1:220" s="5" customFormat="1" ht="12" customHeight="1" x14ac:dyDescent="0.3">
      <c r="A42" s="43"/>
      <c r="B42" s="370" t="s">
        <v>96</v>
      </c>
      <c r="C42" s="370"/>
      <c r="D42" s="370"/>
      <c r="E42" s="381"/>
      <c r="F42" s="150"/>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row>
    <row r="43" spans="1:220" s="5" customFormat="1" ht="12" customHeight="1" x14ac:dyDescent="0.3">
      <c r="A43" s="68"/>
      <c r="B43" s="370" t="s">
        <v>97</v>
      </c>
      <c r="C43" s="370"/>
      <c r="D43" s="370"/>
      <c r="E43" s="381"/>
      <c r="F43" s="69">
        <f>+F42*F41</f>
        <v>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row>
    <row r="44" spans="1:220" s="5" customFormat="1" ht="12" customHeight="1" x14ac:dyDescent="0.3">
      <c r="A44" s="44" t="s">
        <v>98</v>
      </c>
      <c r="B44" s="385" t="s">
        <v>113</v>
      </c>
      <c r="C44" s="385"/>
      <c r="D44" s="385"/>
      <c r="E44" s="385"/>
      <c r="F44" s="386"/>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row>
    <row r="45" spans="1:220" s="5" customFormat="1" ht="12" customHeight="1" x14ac:dyDescent="0.3">
      <c r="A45" s="46"/>
      <c r="B45" s="91" t="s">
        <v>53</v>
      </c>
      <c r="C45" s="47"/>
      <c r="D45" s="48"/>
      <c r="E45" s="143"/>
      <c r="F45" s="49"/>
      <c r="G45" s="97"/>
      <c r="H45" s="97"/>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row>
    <row r="46" spans="1:220" s="5" customFormat="1" ht="12" customHeight="1" x14ac:dyDescent="0.3">
      <c r="A46" s="46"/>
      <c r="B46" s="91" t="s">
        <v>80</v>
      </c>
      <c r="C46" s="47"/>
      <c r="D46" s="48"/>
      <c r="E46" s="143"/>
      <c r="F46" s="49"/>
      <c r="G46" s="97"/>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row>
    <row r="47" spans="1:220" s="5" customFormat="1" ht="12" customHeight="1" x14ac:dyDescent="0.3">
      <c r="A47" s="46"/>
      <c r="B47" s="91" t="s">
        <v>21</v>
      </c>
      <c r="C47" s="47"/>
      <c r="D47" s="48"/>
      <c r="E47" s="143"/>
      <c r="F47" s="4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row>
    <row r="48" spans="1:220" s="5" customFormat="1" ht="12" customHeight="1" x14ac:dyDescent="0.3">
      <c r="A48" s="46"/>
      <c r="B48" s="91" t="s">
        <v>20</v>
      </c>
      <c r="C48" s="47"/>
      <c r="D48" s="48"/>
      <c r="E48" s="143"/>
      <c r="F48" s="4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row>
    <row r="49" spans="1:220" s="5" customFormat="1" ht="12" customHeight="1" thickBot="1" x14ac:dyDescent="0.35">
      <c r="A49" s="94"/>
      <c r="B49" s="92" t="s">
        <v>81</v>
      </c>
      <c r="C49" s="47"/>
      <c r="D49" s="48"/>
      <c r="E49" s="143"/>
      <c r="F49" s="93"/>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row>
    <row r="50" spans="1:220" s="5" customFormat="1" ht="12" customHeight="1" x14ac:dyDescent="0.3">
      <c r="A50" s="80"/>
      <c r="B50" s="382" t="s">
        <v>112</v>
      </c>
      <c r="C50" s="382"/>
      <c r="D50" s="382"/>
      <c r="E50" s="383"/>
      <c r="F50" s="144">
        <f>+SUM(F45:F49)</f>
        <v>0</v>
      </c>
      <c r="G50" s="45"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row>
    <row r="51" spans="1:220" s="5" customFormat="1" ht="12" customHeight="1" x14ac:dyDescent="0.3">
      <c r="A51" s="43"/>
      <c r="B51" s="370" t="s">
        <v>99</v>
      </c>
      <c r="C51" s="370"/>
      <c r="D51" s="370"/>
      <c r="E51" s="381"/>
      <c r="F51" s="151"/>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row>
    <row r="52" spans="1:220" s="5" customFormat="1" ht="12" customHeight="1" x14ac:dyDescent="0.3">
      <c r="A52" s="68"/>
      <c r="B52" s="372" t="s">
        <v>100</v>
      </c>
      <c r="C52" s="372"/>
      <c r="D52" s="372"/>
      <c r="E52" s="384"/>
      <c r="F52" s="69">
        <f>+F51*F50</f>
        <v>0</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row>
    <row r="53" spans="1:220" s="5" customFormat="1" ht="12" customHeight="1" thickBot="1" x14ac:dyDescent="0.35">
      <c r="A53" s="68"/>
      <c r="B53" s="387" t="s">
        <v>101</v>
      </c>
      <c r="C53" s="387"/>
      <c r="D53" s="387"/>
      <c r="E53" s="388"/>
      <c r="F53" s="69">
        <f>+F52+F43</f>
        <v>0</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row>
    <row r="54" spans="1:220" s="5" customFormat="1" ht="12" customHeight="1" x14ac:dyDescent="0.3">
      <c r="A54" s="358" t="s">
        <v>3</v>
      </c>
      <c r="B54" s="389" t="s">
        <v>28</v>
      </c>
      <c r="C54" s="360" t="s">
        <v>29</v>
      </c>
      <c r="D54" s="54" t="s">
        <v>30</v>
      </c>
      <c r="E54" s="409" t="s">
        <v>31</v>
      </c>
      <c r="F54" s="55" t="s">
        <v>8</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row>
    <row r="55" spans="1:220" s="5" customFormat="1" ht="12" customHeight="1" x14ac:dyDescent="0.3">
      <c r="A55" s="359"/>
      <c r="B55" s="390"/>
      <c r="C55" s="361"/>
      <c r="D55" s="56" t="s">
        <v>32</v>
      </c>
      <c r="E55" s="410"/>
      <c r="F55" s="57" t="s">
        <v>12</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row>
    <row r="56" spans="1:220" s="5" customFormat="1" ht="12" customHeight="1" thickBot="1" x14ac:dyDescent="0.35">
      <c r="A56" s="58" t="s">
        <v>33</v>
      </c>
      <c r="B56" s="391"/>
      <c r="C56" s="362"/>
      <c r="D56" s="59" t="s">
        <v>34</v>
      </c>
      <c r="E56" s="59" t="s">
        <v>35</v>
      </c>
      <c r="F56" s="60" t="s">
        <v>36</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row>
    <row r="57" spans="1:220" s="5" customFormat="1" ht="12" customHeight="1" x14ac:dyDescent="0.3">
      <c r="A57" s="71"/>
      <c r="B57" s="368" t="s">
        <v>37</v>
      </c>
      <c r="C57" s="368"/>
      <c r="D57" s="368"/>
      <c r="E57" s="368"/>
      <c r="F57" s="369"/>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row>
    <row r="58" spans="1:220" s="5" customFormat="1" ht="12" customHeight="1" x14ac:dyDescent="0.3">
      <c r="A58" s="43"/>
      <c r="B58" s="370" t="s">
        <v>38</v>
      </c>
      <c r="C58" s="370"/>
      <c r="D58" s="370"/>
      <c r="E58" s="370"/>
      <c r="F58" s="371"/>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row>
    <row r="59" spans="1:220" s="5" customFormat="1" ht="12" customHeight="1" x14ac:dyDescent="0.3">
      <c r="A59" s="63"/>
      <c r="B59" s="64" t="s">
        <v>91</v>
      </c>
      <c r="C59" s="70" t="s">
        <v>39</v>
      </c>
      <c r="D59" s="65"/>
      <c r="E59" s="82"/>
      <c r="F59" s="66"/>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row>
    <row r="60" spans="1:220" s="5" customFormat="1" ht="12" customHeight="1" x14ac:dyDescent="0.3">
      <c r="A60" s="43"/>
      <c r="B60" s="89" t="s">
        <v>40</v>
      </c>
      <c r="C60" s="89"/>
      <c r="D60" s="65"/>
      <c r="E60" s="82"/>
      <c r="F60" s="90"/>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row>
    <row r="61" spans="1:220" s="3" customFormat="1" ht="27" customHeight="1" x14ac:dyDescent="0.3">
      <c r="A61" s="63"/>
      <c r="B61" s="146" t="s">
        <v>190</v>
      </c>
      <c r="C61" s="70" t="s">
        <v>41</v>
      </c>
      <c r="D61" s="147"/>
      <c r="E61" s="82"/>
      <c r="F61" s="148"/>
    </row>
    <row r="62" spans="1:220" s="5" customFormat="1" ht="27" customHeight="1" x14ac:dyDescent="0.3">
      <c r="A62" s="63"/>
      <c r="B62" s="64" t="s">
        <v>191</v>
      </c>
      <c r="C62" s="70" t="s">
        <v>41</v>
      </c>
      <c r="D62" s="65"/>
      <c r="E62" s="82"/>
      <c r="F62" s="66"/>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row>
    <row r="63" spans="1:220" s="5" customFormat="1" ht="12" customHeight="1" x14ac:dyDescent="0.3">
      <c r="A63" s="63"/>
      <c r="B63" s="64" t="s">
        <v>42</v>
      </c>
      <c r="C63" s="70" t="s">
        <v>41</v>
      </c>
      <c r="D63" s="65"/>
      <c r="E63" s="82"/>
      <c r="F63" s="66"/>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row>
    <row r="64" spans="1:220" s="5" customFormat="1" ht="12" customHeight="1" x14ac:dyDescent="0.3">
      <c r="A64" s="63"/>
      <c r="B64" s="64" t="s">
        <v>102</v>
      </c>
      <c r="C64" s="70" t="s">
        <v>43</v>
      </c>
      <c r="D64" s="65"/>
      <c r="E64" s="82"/>
      <c r="F64" s="66"/>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row>
    <row r="65" spans="1:220" s="5" customFormat="1" ht="12" customHeight="1" x14ac:dyDescent="0.3">
      <c r="A65" s="63"/>
      <c r="B65" s="64" t="s">
        <v>44</v>
      </c>
      <c r="C65" s="70" t="s">
        <v>43</v>
      </c>
      <c r="D65" s="65"/>
      <c r="E65" s="82"/>
      <c r="F65" s="66"/>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row>
    <row r="66" spans="1:220" s="5" customFormat="1" ht="12" customHeight="1" x14ac:dyDescent="0.3">
      <c r="A66" s="43"/>
      <c r="B66" s="89" t="s">
        <v>45</v>
      </c>
      <c r="C66" s="89"/>
      <c r="D66" s="65"/>
      <c r="E66" s="82"/>
      <c r="F66" s="90"/>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row>
    <row r="67" spans="1:220" s="5" customFormat="1" ht="12" customHeight="1" x14ac:dyDescent="0.3">
      <c r="A67" s="63"/>
      <c r="B67" s="64" t="s">
        <v>46</v>
      </c>
      <c r="C67" s="70" t="s">
        <v>43</v>
      </c>
      <c r="D67" s="65"/>
      <c r="E67" s="82"/>
      <c r="F67" s="66"/>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row>
    <row r="68" spans="1:220" s="5" customFormat="1" ht="12" customHeight="1" x14ac:dyDescent="0.3">
      <c r="A68" s="63"/>
      <c r="B68" s="64" t="s">
        <v>103</v>
      </c>
      <c r="C68" s="70" t="s">
        <v>43</v>
      </c>
      <c r="D68" s="65"/>
      <c r="E68" s="82"/>
      <c r="F68" s="66"/>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row>
    <row r="69" spans="1:220" s="5" customFormat="1" ht="12" customHeight="1" x14ac:dyDescent="0.3">
      <c r="A69" s="63"/>
      <c r="B69" s="64" t="s">
        <v>47</v>
      </c>
      <c r="C69" s="70" t="s">
        <v>43</v>
      </c>
      <c r="D69" s="65"/>
      <c r="E69" s="82"/>
      <c r="F69" s="66"/>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row>
    <row r="70" spans="1:220" s="5" customFormat="1" ht="12" customHeight="1" thickBot="1" x14ac:dyDescent="0.35">
      <c r="A70" s="63"/>
      <c r="B70" s="64" t="s">
        <v>178</v>
      </c>
      <c r="C70" s="70" t="s">
        <v>43</v>
      </c>
      <c r="D70" s="65"/>
      <c r="E70" s="82"/>
      <c r="F70" s="83"/>
      <c r="G70" s="45" t="s">
        <v>52</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row>
    <row r="71" spans="1:220" s="5" customFormat="1" ht="12" customHeight="1" thickBot="1" x14ac:dyDescent="0.35">
      <c r="A71" s="72"/>
      <c r="B71" s="374" t="s">
        <v>104</v>
      </c>
      <c r="C71" s="374"/>
      <c r="D71" s="374"/>
      <c r="E71" s="375"/>
      <c r="F71" s="73">
        <f>SUM(F59:F70)</f>
        <v>0</v>
      </c>
      <c r="G71" s="2"/>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row>
    <row r="72" spans="1:220" s="5" customFormat="1" ht="12" customHeight="1" x14ac:dyDescent="0.3">
      <c r="A72" s="74"/>
      <c r="B72" s="376" t="s">
        <v>105</v>
      </c>
      <c r="C72" s="376"/>
      <c r="D72" s="376"/>
      <c r="E72" s="377"/>
      <c r="F72" s="75">
        <f>F53+F71</f>
        <v>0</v>
      </c>
      <c r="G72" s="2"/>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row>
    <row r="73" spans="1:220" s="5" customFormat="1" ht="12" customHeight="1" x14ac:dyDescent="0.3">
      <c r="A73" s="74"/>
      <c r="B73" s="370" t="s">
        <v>106</v>
      </c>
      <c r="C73" s="370"/>
      <c r="D73" s="370"/>
      <c r="E73" s="381"/>
      <c r="F73" s="81"/>
      <c r="G73" s="45" t="s">
        <v>52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row>
    <row r="74" spans="1:220" s="5" customFormat="1" ht="12" customHeight="1" x14ac:dyDescent="0.3">
      <c r="A74" s="74"/>
      <c r="B74" s="370" t="s">
        <v>107</v>
      </c>
      <c r="C74" s="370"/>
      <c r="D74" s="370"/>
      <c r="E74" s="381"/>
      <c r="F74" s="75">
        <f>SUM(F72:F73)</f>
        <v>0</v>
      </c>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row>
    <row r="75" spans="1:220" s="5" customFormat="1" ht="12" customHeight="1" x14ac:dyDescent="0.3">
      <c r="A75" s="76"/>
      <c r="B75" s="370" t="s">
        <v>108</v>
      </c>
      <c r="C75" s="370"/>
      <c r="D75" s="370"/>
      <c r="E75" s="381"/>
      <c r="F75" s="77">
        <f>ROUND(F74*0.16,0)</f>
        <v>0</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row>
    <row r="76" spans="1:220" s="5" customFormat="1" ht="12" customHeight="1" thickBot="1" x14ac:dyDescent="0.35">
      <c r="A76" s="78"/>
      <c r="B76" s="407" t="s">
        <v>109</v>
      </c>
      <c r="C76" s="407"/>
      <c r="D76" s="407"/>
      <c r="E76" s="408"/>
      <c r="F76" s="79">
        <f>F74+F75</f>
        <v>0</v>
      </c>
      <c r="G76" s="50"/>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row>
    <row r="77" spans="1:220" s="5" customFormat="1" ht="18" customHeight="1" x14ac:dyDescent="0.3">
      <c r="A77" s="401" t="s">
        <v>48</v>
      </c>
      <c r="B77" s="402"/>
      <c r="C77" s="402"/>
      <c r="D77" s="402"/>
      <c r="E77" s="402"/>
      <c r="F77" s="403"/>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row>
    <row r="78" spans="1:220" ht="20.100000000000001" customHeight="1" x14ac:dyDescent="0.3">
      <c r="A78" s="395" t="s">
        <v>179</v>
      </c>
      <c r="B78" s="396"/>
      <c r="C78" s="396"/>
      <c r="D78" s="396"/>
      <c r="E78" s="396"/>
      <c r="F78" s="397"/>
    </row>
    <row r="79" spans="1:220" s="5" customFormat="1" ht="20.100000000000001" customHeight="1" x14ac:dyDescent="0.3">
      <c r="A79" s="392" t="s">
        <v>180</v>
      </c>
      <c r="B79" s="393"/>
      <c r="C79" s="393"/>
      <c r="D79" s="393"/>
      <c r="E79" s="393"/>
      <c r="F79" s="39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row>
    <row r="80" spans="1:220" s="5" customFormat="1" ht="9.9499999999999993" customHeight="1" x14ac:dyDescent="0.3">
      <c r="A80" s="392" t="s">
        <v>181</v>
      </c>
      <c r="B80" s="393"/>
      <c r="C80" s="393"/>
      <c r="D80" s="393"/>
      <c r="E80" s="393"/>
      <c r="F80" s="39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row>
    <row r="81" spans="1:220" s="5" customFormat="1" ht="20.100000000000001" customHeight="1" x14ac:dyDescent="0.3">
      <c r="A81" s="404" t="s">
        <v>182</v>
      </c>
      <c r="B81" s="405"/>
      <c r="C81" s="405"/>
      <c r="D81" s="405"/>
      <c r="E81" s="405"/>
      <c r="F81" s="406"/>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row>
    <row r="82" spans="1:220" s="5" customFormat="1" ht="30" customHeight="1" x14ac:dyDescent="0.3">
      <c r="A82" s="392" t="s">
        <v>183</v>
      </c>
      <c r="B82" s="393"/>
      <c r="C82" s="393"/>
      <c r="D82" s="393"/>
      <c r="E82" s="393"/>
      <c r="F82" s="39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row>
    <row r="83" spans="1:220" s="5" customFormat="1" ht="9.9499999999999993" customHeight="1" x14ac:dyDescent="0.3">
      <c r="A83" s="392" t="s">
        <v>184</v>
      </c>
      <c r="B83" s="393"/>
      <c r="C83" s="393"/>
      <c r="D83" s="393"/>
      <c r="E83" s="393"/>
      <c r="F83" s="39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row>
    <row r="84" spans="1:220" s="1" customFormat="1" ht="9.9499999999999993" customHeight="1" x14ac:dyDescent="0.3">
      <c r="A84" s="392" t="s">
        <v>185</v>
      </c>
      <c r="B84" s="393"/>
      <c r="C84" s="393"/>
      <c r="D84" s="393"/>
      <c r="E84" s="393"/>
      <c r="F84" s="39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row>
    <row r="85" spans="1:220" s="1" customFormat="1" ht="9.9499999999999993" customHeight="1" x14ac:dyDescent="0.3">
      <c r="A85" s="392" t="s">
        <v>186</v>
      </c>
      <c r="B85" s="393"/>
      <c r="C85" s="393"/>
      <c r="D85" s="393"/>
      <c r="E85" s="393"/>
      <c r="F85" s="39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row>
    <row r="86" spans="1:220" s="1" customFormat="1" ht="20.100000000000001" customHeight="1" x14ac:dyDescent="0.3">
      <c r="A86" s="392" t="s">
        <v>187</v>
      </c>
      <c r="B86" s="393"/>
      <c r="C86" s="393"/>
      <c r="D86" s="393"/>
      <c r="E86" s="393"/>
      <c r="F86" s="39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row>
    <row r="87" spans="1:220" ht="9.9499999999999993" customHeight="1" x14ac:dyDescent="0.3">
      <c r="A87" s="395" t="s">
        <v>188</v>
      </c>
      <c r="B87" s="396"/>
      <c r="C87" s="396"/>
      <c r="D87" s="396"/>
      <c r="E87" s="396"/>
      <c r="F87" s="397"/>
    </row>
    <row r="88" spans="1:220" ht="20.100000000000001" customHeight="1" thickBot="1" x14ac:dyDescent="0.35">
      <c r="A88" s="398" t="s">
        <v>189</v>
      </c>
      <c r="B88" s="399"/>
      <c r="C88" s="399"/>
      <c r="D88" s="399"/>
      <c r="E88" s="399"/>
      <c r="F88" s="400"/>
    </row>
    <row r="89" spans="1:220" ht="17.25" customHeight="1" x14ac:dyDescent="0.3"/>
    <row r="90" spans="1:220" ht="16.5" customHeight="1" x14ac:dyDescent="0.3"/>
    <row r="93" spans="1:220" ht="25.5" customHeight="1" x14ac:dyDescent="0.3"/>
    <row r="101" ht="16.5" customHeight="1" x14ac:dyDescent="0.3"/>
    <row r="120" ht="17.25" customHeight="1" x14ac:dyDescent="0.3"/>
    <row r="123" ht="16.5" customHeight="1" x14ac:dyDescent="0.3"/>
  </sheetData>
  <mergeCells count="46">
    <mergeCell ref="B76:E76"/>
    <mergeCell ref="A54:A55"/>
    <mergeCell ref="B74:E74"/>
    <mergeCell ref="E54:E55"/>
    <mergeCell ref="B57:F57"/>
    <mergeCell ref="B58:F58"/>
    <mergeCell ref="B75:E75"/>
    <mergeCell ref="B73:E73"/>
    <mergeCell ref="A85:F85"/>
    <mergeCell ref="A86:F86"/>
    <mergeCell ref="A87:F87"/>
    <mergeCell ref="A88:F88"/>
    <mergeCell ref="A77:F77"/>
    <mergeCell ref="A79:F79"/>
    <mergeCell ref="A80:F80"/>
    <mergeCell ref="A82:F82"/>
    <mergeCell ref="A83:F83"/>
    <mergeCell ref="A84:F84"/>
    <mergeCell ref="A78:F78"/>
    <mergeCell ref="A81:F81"/>
    <mergeCell ref="B15:F15"/>
    <mergeCell ref="B16:F16"/>
    <mergeCell ref="B39:F39"/>
    <mergeCell ref="B71:E71"/>
    <mergeCell ref="B72:E72"/>
    <mergeCell ref="B40:E40"/>
    <mergeCell ref="B41:E41"/>
    <mergeCell ref="B42:E42"/>
    <mergeCell ref="B43:E43"/>
    <mergeCell ref="B50:E50"/>
    <mergeCell ref="B51:E51"/>
    <mergeCell ref="B52:E52"/>
    <mergeCell ref="B44:F44"/>
    <mergeCell ref="B53:E53"/>
    <mergeCell ref="B54:B56"/>
    <mergeCell ref="C54:C56"/>
    <mergeCell ref="B10:D10"/>
    <mergeCell ref="E10:F10"/>
    <mergeCell ref="A12:A13"/>
    <mergeCell ref="B12:B14"/>
    <mergeCell ref="A2:F2"/>
    <mergeCell ref="A3:F3"/>
    <mergeCell ref="A4:F4"/>
    <mergeCell ref="A5:F5"/>
    <mergeCell ref="A6:F6"/>
    <mergeCell ref="A7:F9"/>
  </mergeCells>
  <printOptions horizontalCentered="1"/>
  <pageMargins left="0" right="0" top="0" bottom="0" header="0.31496062992125984" footer="0.31496062992125984"/>
  <pageSetup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0"/>
  <sheetViews>
    <sheetView topLeftCell="A4" workbookViewId="0">
      <selection activeCell="O13" sqref="O13"/>
    </sheetView>
  </sheetViews>
  <sheetFormatPr baseColWidth="10" defaultColWidth="9.140625" defaultRowHeight="16.5" x14ac:dyDescent="0.3"/>
  <cols>
    <col min="1" max="8" width="11.42578125" style="101" customWidth="1"/>
    <col min="9" max="9" width="25.28515625" style="101" customWidth="1"/>
    <col min="10" max="11" width="0" style="101" hidden="1" customWidth="1"/>
    <col min="12" max="12" width="6.140625" style="101" hidden="1" customWidth="1"/>
    <col min="13" max="13" width="31.85546875" style="101" customWidth="1"/>
    <col min="14" max="256" width="11.42578125" customWidth="1"/>
  </cols>
  <sheetData>
    <row r="1" spans="1:13" ht="18.75" x14ac:dyDescent="0.3">
      <c r="A1" s="98"/>
      <c r="B1" s="99"/>
      <c r="C1" s="99"/>
      <c r="D1" s="99"/>
      <c r="E1" s="99"/>
      <c r="F1" s="99"/>
      <c r="G1" s="99"/>
      <c r="H1" s="99"/>
      <c r="I1" s="100"/>
    </row>
    <row r="2" spans="1:13" ht="18.75" x14ac:dyDescent="0.3">
      <c r="A2" s="414" t="s">
        <v>114</v>
      </c>
      <c r="B2" s="415"/>
      <c r="C2" s="415"/>
      <c r="D2" s="415"/>
      <c r="E2" s="415"/>
      <c r="F2" s="415"/>
      <c r="G2" s="415"/>
      <c r="H2" s="415"/>
      <c r="I2" s="102"/>
    </row>
    <row r="3" spans="1:13" x14ac:dyDescent="0.3">
      <c r="A3" s="416"/>
      <c r="B3" s="417"/>
      <c r="C3" s="417"/>
      <c r="D3" s="417"/>
      <c r="E3" s="417"/>
      <c r="F3" s="417"/>
      <c r="G3" s="417"/>
      <c r="H3" s="417"/>
      <c r="I3" s="103"/>
    </row>
    <row r="4" spans="1:13" x14ac:dyDescent="0.3">
      <c r="A4" s="104"/>
      <c r="B4" s="105"/>
      <c r="C4" s="106" t="s">
        <v>28</v>
      </c>
      <c r="D4" s="107"/>
      <c r="E4" s="107"/>
      <c r="F4" s="107"/>
      <c r="G4" s="107"/>
      <c r="H4" s="108"/>
      <c r="I4" s="109" t="s">
        <v>55</v>
      </c>
    </row>
    <row r="5" spans="1:13" x14ac:dyDescent="0.3">
      <c r="A5" s="110" t="s">
        <v>56</v>
      </c>
      <c r="B5" s="418" t="s">
        <v>57</v>
      </c>
      <c r="C5" s="419"/>
      <c r="D5" s="419"/>
      <c r="E5" s="419"/>
      <c r="F5" s="419"/>
      <c r="G5" s="419"/>
      <c r="H5" s="419"/>
      <c r="I5" s="419"/>
    </row>
    <row r="6" spans="1:13" x14ac:dyDescent="0.3">
      <c r="A6" s="104"/>
      <c r="B6" s="111"/>
      <c r="C6" s="112"/>
      <c r="D6" s="112"/>
      <c r="E6" s="112"/>
      <c r="F6" s="113"/>
      <c r="G6" s="112"/>
      <c r="H6" s="114"/>
      <c r="I6" s="115"/>
    </row>
    <row r="7" spans="1:13" x14ac:dyDescent="0.3">
      <c r="A7" s="116" t="s">
        <v>115</v>
      </c>
      <c r="B7" s="411" t="s">
        <v>116</v>
      </c>
      <c r="C7" s="412"/>
      <c r="D7" s="412"/>
      <c r="E7" s="412"/>
      <c r="F7" s="412"/>
      <c r="G7" s="412"/>
      <c r="H7" s="413"/>
      <c r="I7" s="117">
        <v>1</v>
      </c>
      <c r="M7" s="117">
        <v>1</v>
      </c>
    </row>
    <row r="8" spans="1:13" x14ac:dyDescent="0.3">
      <c r="A8" s="116" t="s">
        <v>117</v>
      </c>
      <c r="B8" s="411" t="s">
        <v>118</v>
      </c>
      <c r="C8" s="412"/>
      <c r="D8" s="412"/>
      <c r="E8" s="118">
        <v>1</v>
      </c>
      <c r="F8" s="119" t="s">
        <v>119</v>
      </c>
      <c r="G8" s="120"/>
      <c r="H8" s="121"/>
      <c r="I8" s="117">
        <v>8.3299999999999999E-2</v>
      </c>
      <c r="M8" s="117">
        <v>8.3299999999999999E-2</v>
      </c>
    </row>
    <row r="9" spans="1:13" x14ac:dyDescent="0.3">
      <c r="A9" s="116" t="s">
        <v>120</v>
      </c>
      <c r="B9" s="411" t="s">
        <v>121</v>
      </c>
      <c r="C9" s="412"/>
      <c r="D9" s="412"/>
      <c r="E9" s="118">
        <v>1</v>
      </c>
      <c r="F9" s="119" t="s">
        <v>119</v>
      </c>
      <c r="G9" s="120"/>
      <c r="H9" s="121"/>
      <c r="I9" s="117">
        <v>8.3299999999999999E-2</v>
      </c>
      <c r="M9" s="117">
        <v>8.3299999999999999E-2</v>
      </c>
    </row>
    <row r="10" spans="1:13" x14ac:dyDescent="0.3">
      <c r="A10" s="116" t="s">
        <v>122</v>
      </c>
      <c r="B10" s="411" t="s">
        <v>123</v>
      </c>
      <c r="C10" s="412"/>
      <c r="D10" s="412"/>
      <c r="E10" s="118">
        <v>0.01</v>
      </c>
      <c r="F10" s="119" t="s">
        <v>124</v>
      </c>
      <c r="G10" s="120"/>
      <c r="H10" s="121"/>
      <c r="I10" s="117">
        <v>1.2999999999999999E-2</v>
      </c>
      <c r="M10" s="117">
        <v>1.2999999999999999E-2</v>
      </c>
    </row>
    <row r="11" spans="1:13" x14ac:dyDescent="0.3">
      <c r="A11" s="116" t="s">
        <v>125</v>
      </c>
      <c r="B11" s="411" t="s">
        <v>126</v>
      </c>
      <c r="C11" s="412"/>
      <c r="D11" s="412"/>
      <c r="E11" s="412"/>
      <c r="F11" s="412"/>
      <c r="G11" s="412"/>
      <c r="H11" s="413"/>
      <c r="I11" s="117">
        <f>+I9/2</f>
        <v>4.165E-2</v>
      </c>
      <c r="M11" s="117">
        <f>+M9/2</f>
        <v>4.165E-2</v>
      </c>
    </row>
    <row r="12" spans="1:13" x14ac:dyDescent="0.3">
      <c r="A12" s="116" t="s">
        <v>127</v>
      </c>
      <c r="B12" s="411" t="s">
        <v>128</v>
      </c>
      <c r="C12" s="412"/>
      <c r="D12" s="412"/>
      <c r="E12" s="412"/>
      <c r="F12" s="412"/>
      <c r="G12" s="412"/>
      <c r="H12" s="413"/>
      <c r="I12" s="117">
        <v>0.12</v>
      </c>
      <c r="M12" s="117">
        <v>0.12</v>
      </c>
    </row>
    <row r="13" spans="1:13" x14ac:dyDescent="0.3">
      <c r="A13" s="116" t="s">
        <v>127</v>
      </c>
      <c r="B13" s="411" t="s">
        <v>129</v>
      </c>
      <c r="C13" s="412"/>
      <c r="D13" s="412"/>
      <c r="E13" s="412"/>
      <c r="F13" s="412"/>
      <c r="G13" s="412"/>
      <c r="H13" s="413"/>
      <c r="I13" s="117">
        <v>8.5000000000000006E-2</v>
      </c>
      <c r="M13" s="117">
        <v>8.5000000000000006E-2</v>
      </c>
    </row>
    <row r="14" spans="1:13" x14ac:dyDescent="0.3">
      <c r="A14" s="116" t="s">
        <v>130</v>
      </c>
      <c r="B14" s="411" t="s">
        <v>131</v>
      </c>
      <c r="C14" s="412"/>
      <c r="D14" s="412"/>
      <c r="E14" s="412"/>
      <c r="F14" s="412"/>
      <c r="G14" s="412"/>
      <c r="H14" s="413"/>
      <c r="I14" s="117">
        <v>6.9599999999999995E-2</v>
      </c>
      <c r="M14" s="117"/>
    </row>
    <row r="15" spans="1:13" x14ac:dyDescent="0.3">
      <c r="A15" s="116" t="s">
        <v>132</v>
      </c>
      <c r="B15" s="411" t="s">
        <v>133</v>
      </c>
      <c r="C15" s="412"/>
      <c r="D15" s="412"/>
      <c r="E15" s="412"/>
      <c r="F15" s="412"/>
      <c r="G15" s="412"/>
      <c r="H15" s="413"/>
      <c r="I15" s="117">
        <v>0.02</v>
      </c>
      <c r="L15" s="122"/>
      <c r="M15" s="117">
        <v>0.02</v>
      </c>
    </row>
    <row r="16" spans="1:13" x14ac:dyDescent="0.3">
      <c r="A16" s="116" t="s">
        <v>134</v>
      </c>
      <c r="B16" s="411" t="s">
        <v>135</v>
      </c>
      <c r="C16" s="412"/>
      <c r="D16" s="412"/>
      <c r="E16" s="412"/>
      <c r="F16" s="412"/>
      <c r="G16" s="412"/>
      <c r="H16" s="413"/>
      <c r="I16" s="117">
        <v>7.0000000000000007E-2</v>
      </c>
      <c r="M16" s="117">
        <v>7.0000000000000007E-2</v>
      </c>
    </row>
    <row r="17" spans="1:13" x14ac:dyDescent="0.3">
      <c r="A17" s="104"/>
      <c r="B17" s="105"/>
      <c r="C17" s="123"/>
      <c r="D17" s="123"/>
      <c r="E17" s="123"/>
      <c r="F17" s="423" t="s">
        <v>58</v>
      </c>
      <c r="G17" s="421"/>
      <c r="H17" s="422"/>
      <c r="I17" s="124">
        <f>SUM(I7:I16)</f>
        <v>1.5858499999999995</v>
      </c>
      <c r="K17" s="125"/>
      <c r="M17" s="124">
        <f>SUM(M7:M16)</f>
        <v>1.5162499999999997</v>
      </c>
    </row>
    <row r="18" spans="1:13" x14ac:dyDescent="0.3">
      <c r="A18" s="126"/>
      <c r="B18" s="123"/>
      <c r="C18" s="123"/>
      <c r="D18" s="123"/>
      <c r="E18" s="123"/>
      <c r="F18" s="127"/>
      <c r="G18" s="123"/>
      <c r="H18" s="128"/>
      <c r="I18" s="129"/>
      <c r="M18" s="101">
        <v>1.5162500000000001</v>
      </c>
    </row>
    <row r="19" spans="1:13" x14ac:dyDescent="0.3">
      <c r="A19" s="110" t="s">
        <v>59</v>
      </c>
      <c r="B19" s="424" t="s">
        <v>60</v>
      </c>
      <c r="C19" s="421"/>
      <c r="D19" s="421"/>
      <c r="E19" s="421"/>
      <c r="F19" s="421"/>
      <c r="G19" s="421"/>
      <c r="H19" s="421"/>
      <c r="I19" s="421"/>
    </row>
    <row r="20" spans="1:13" x14ac:dyDescent="0.3">
      <c r="A20" s="104"/>
      <c r="B20" s="105"/>
      <c r="C20" s="123"/>
      <c r="D20" s="123"/>
      <c r="E20" s="123"/>
      <c r="F20" s="127"/>
      <c r="G20" s="123"/>
      <c r="H20" s="128"/>
      <c r="I20" s="129"/>
    </row>
    <row r="21" spans="1:13" x14ac:dyDescent="0.3">
      <c r="A21" s="116" t="s">
        <v>136</v>
      </c>
      <c r="B21" s="420" t="s">
        <v>137</v>
      </c>
      <c r="C21" s="421"/>
      <c r="D21" s="421"/>
      <c r="E21" s="421"/>
      <c r="F21" s="421"/>
      <c r="G21" s="421"/>
      <c r="H21" s="422"/>
      <c r="I21" s="117">
        <v>0.02</v>
      </c>
    </row>
    <row r="22" spans="1:13" x14ac:dyDescent="0.3">
      <c r="A22" s="116" t="s">
        <v>138</v>
      </c>
      <c r="B22" s="420" t="s">
        <v>139</v>
      </c>
      <c r="C22" s="421"/>
      <c r="D22" s="421"/>
      <c r="E22" s="421"/>
      <c r="F22" s="421"/>
      <c r="G22" s="421"/>
      <c r="H22" s="422"/>
      <c r="I22" s="117">
        <v>2E-3</v>
      </c>
    </row>
    <row r="23" spans="1:13" x14ac:dyDescent="0.3">
      <c r="A23" s="116" t="s">
        <v>140</v>
      </c>
      <c r="B23" s="420" t="s">
        <v>141</v>
      </c>
      <c r="C23" s="421"/>
      <c r="D23" s="421"/>
      <c r="E23" s="421"/>
      <c r="F23" s="421"/>
      <c r="G23" s="421"/>
      <c r="H23" s="422"/>
      <c r="I23" s="117">
        <v>0.01</v>
      </c>
    </row>
    <row r="24" spans="1:13" x14ac:dyDescent="0.3">
      <c r="A24" s="104"/>
      <c r="B24" s="105"/>
      <c r="C24" s="123"/>
      <c r="D24" s="123"/>
      <c r="E24" s="123"/>
      <c r="F24" s="423" t="s">
        <v>58</v>
      </c>
      <c r="G24" s="421"/>
      <c r="H24" s="422"/>
      <c r="I24" s="124">
        <f>SUM(I21:I23)</f>
        <v>3.2000000000000001E-2</v>
      </c>
    </row>
    <row r="25" spans="1:13" x14ac:dyDescent="0.3">
      <c r="A25" s="126"/>
      <c r="B25" s="123"/>
      <c r="C25" s="123"/>
      <c r="D25" s="123"/>
      <c r="E25" s="123"/>
      <c r="F25" s="127"/>
      <c r="G25" s="123"/>
      <c r="H25" s="128"/>
      <c r="I25" s="129"/>
    </row>
    <row r="26" spans="1:13" x14ac:dyDescent="0.3">
      <c r="A26" s="110" t="s">
        <v>61</v>
      </c>
      <c r="B26" s="424" t="s">
        <v>62</v>
      </c>
      <c r="C26" s="421"/>
      <c r="D26" s="421"/>
      <c r="E26" s="421"/>
      <c r="F26" s="421"/>
      <c r="G26" s="421"/>
      <c r="H26" s="421"/>
      <c r="I26" s="421"/>
    </row>
    <row r="27" spans="1:13" x14ac:dyDescent="0.3">
      <c r="A27" s="116" t="s">
        <v>142</v>
      </c>
      <c r="B27" s="420" t="s">
        <v>143</v>
      </c>
      <c r="C27" s="421"/>
      <c r="D27" s="421"/>
      <c r="E27" s="421"/>
      <c r="F27" s="421"/>
      <c r="G27" s="421"/>
      <c r="H27" s="422"/>
      <c r="I27" s="117">
        <v>1.4999999999999999E-2</v>
      </c>
    </row>
    <row r="28" spans="1:13" x14ac:dyDescent="0.3">
      <c r="A28" s="116" t="s">
        <v>140</v>
      </c>
      <c r="B28" s="420" t="s">
        <v>144</v>
      </c>
      <c r="C28" s="421"/>
      <c r="D28" s="421"/>
      <c r="E28" s="421"/>
      <c r="F28" s="421"/>
      <c r="G28" s="421"/>
      <c r="H28" s="422"/>
      <c r="I28" s="117">
        <v>0.16</v>
      </c>
    </row>
    <row r="29" spans="1:13" x14ac:dyDescent="0.3">
      <c r="A29" s="116" t="s">
        <v>145</v>
      </c>
      <c r="B29" s="420" t="s">
        <v>146</v>
      </c>
      <c r="C29" s="421"/>
      <c r="D29" s="421"/>
      <c r="E29" s="421"/>
      <c r="F29" s="421"/>
      <c r="G29" s="421"/>
      <c r="H29" s="422"/>
      <c r="I29" s="117">
        <v>0.03</v>
      </c>
    </row>
    <row r="30" spans="1:13" x14ac:dyDescent="0.3">
      <c r="A30" s="116" t="s">
        <v>147</v>
      </c>
      <c r="B30" s="420" t="s">
        <v>148</v>
      </c>
      <c r="C30" s="421"/>
      <c r="D30" s="421"/>
      <c r="E30" s="421"/>
      <c r="F30" s="421"/>
      <c r="G30" s="421"/>
      <c r="H30" s="422"/>
      <c r="I30" s="117">
        <v>0.04</v>
      </c>
    </row>
    <row r="31" spans="1:13" x14ac:dyDescent="0.3">
      <c r="A31" s="116" t="s">
        <v>149</v>
      </c>
      <c r="B31" s="420" t="s">
        <v>150</v>
      </c>
      <c r="C31" s="421"/>
      <c r="D31" s="421"/>
      <c r="E31" s="421"/>
      <c r="F31" s="421"/>
      <c r="G31" s="421"/>
      <c r="H31" s="422"/>
      <c r="I31" s="117">
        <v>0.05</v>
      </c>
    </row>
    <row r="32" spans="1:13" x14ac:dyDescent="0.3">
      <c r="A32" s="116" t="s">
        <v>151</v>
      </c>
      <c r="B32" s="420" t="s">
        <v>152</v>
      </c>
      <c r="C32" s="421"/>
      <c r="D32" s="421"/>
      <c r="E32" s="421"/>
      <c r="F32" s="421"/>
      <c r="G32" s="421"/>
      <c r="H32" s="422"/>
      <c r="I32" s="117">
        <v>0.04</v>
      </c>
    </row>
    <row r="33" spans="1:13" x14ac:dyDescent="0.3">
      <c r="A33" s="116" t="s">
        <v>153</v>
      </c>
      <c r="B33" s="420" t="s">
        <v>154</v>
      </c>
      <c r="C33" s="421"/>
      <c r="D33" s="421"/>
      <c r="E33" s="421"/>
      <c r="F33" s="421"/>
      <c r="G33" s="421"/>
      <c r="H33" s="422"/>
      <c r="I33" s="117">
        <v>0.04</v>
      </c>
    </row>
    <row r="34" spans="1:13" x14ac:dyDescent="0.3">
      <c r="A34" s="116" t="s">
        <v>155</v>
      </c>
      <c r="B34" s="420" t="s">
        <v>156</v>
      </c>
      <c r="C34" s="421"/>
      <c r="D34" s="421"/>
      <c r="E34" s="421"/>
      <c r="F34" s="421"/>
      <c r="G34" s="421"/>
      <c r="H34" s="422"/>
      <c r="I34" s="117">
        <v>0.02</v>
      </c>
    </row>
    <row r="35" spans="1:13" x14ac:dyDescent="0.3">
      <c r="A35" s="116" t="s">
        <v>157</v>
      </c>
      <c r="B35" s="420" t="s">
        <v>158</v>
      </c>
      <c r="C35" s="421"/>
      <c r="D35" s="421"/>
      <c r="E35" s="421"/>
      <c r="F35" s="421"/>
      <c r="G35" s="421"/>
      <c r="H35" s="422"/>
      <c r="I35" s="117">
        <v>0.02</v>
      </c>
    </row>
    <row r="36" spans="1:13" x14ac:dyDescent="0.3">
      <c r="A36" s="116" t="s">
        <v>159</v>
      </c>
      <c r="B36" s="420" t="s">
        <v>160</v>
      </c>
      <c r="C36" s="421"/>
      <c r="D36" s="421"/>
      <c r="E36" s="421"/>
      <c r="F36" s="421"/>
      <c r="G36" s="421"/>
      <c r="H36" s="422"/>
      <c r="I36" s="117">
        <v>2.5000000000000001E-2</v>
      </c>
    </row>
    <row r="37" spans="1:13" x14ac:dyDescent="0.3">
      <c r="A37" s="116" t="s">
        <v>161</v>
      </c>
      <c r="B37" s="420" t="s">
        <v>162</v>
      </c>
      <c r="C37" s="421"/>
      <c r="D37" s="421"/>
      <c r="E37" s="421"/>
      <c r="F37" s="421"/>
      <c r="G37" s="421"/>
      <c r="H37" s="422"/>
      <c r="I37" s="117">
        <v>0.03</v>
      </c>
    </row>
    <row r="38" spans="1:13" x14ac:dyDescent="0.3">
      <c r="A38" s="116">
        <v>3.12</v>
      </c>
      <c r="B38" s="420" t="s">
        <v>163</v>
      </c>
      <c r="C38" s="421"/>
      <c r="D38" s="421"/>
      <c r="E38" s="421"/>
      <c r="F38" s="421"/>
      <c r="G38" s="421"/>
      <c r="H38" s="422"/>
      <c r="I38" s="117">
        <v>1.4999999999999999E-2</v>
      </c>
    </row>
    <row r="39" spans="1:13" x14ac:dyDescent="0.3">
      <c r="A39" s="116"/>
      <c r="B39" s="420" t="s">
        <v>164</v>
      </c>
      <c r="C39" s="421"/>
      <c r="D39" s="421"/>
      <c r="E39" s="421"/>
      <c r="F39" s="421"/>
      <c r="G39" s="421"/>
      <c r="H39" s="422"/>
      <c r="I39" s="117">
        <v>1.4999999999999999E-2</v>
      </c>
    </row>
    <row r="40" spans="1:13" x14ac:dyDescent="0.3">
      <c r="A40" s="104"/>
      <c r="B40" s="105"/>
      <c r="C40" s="123"/>
      <c r="D40" s="123"/>
      <c r="E40" s="123"/>
      <c r="F40" s="423" t="s">
        <v>58</v>
      </c>
      <c r="G40" s="421"/>
      <c r="H40" s="422"/>
      <c r="I40" s="124">
        <f>SUM(I27:I39)</f>
        <v>0.5</v>
      </c>
    </row>
    <row r="41" spans="1:13" x14ac:dyDescent="0.3">
      <c r="A41" s="126"/>
      <c r="B41" s="123"/>
      <c r="C41" s="123"/>
      <c r="D41" s="123"/>
      <c r="E41" s="123"/>
      <c r="F41" s="127"/>
      <c r="G41" s="123"/>
      <c r="H41" s="128"/>
      <c r="I41" s="129"/>
    </row>
    <row r="42" spans="1:13" x14ac:dyDescent="0.3">
      <c r="A42" s="110" t="s">
        <v>63</v>
      </c>
      <c r="B42" s="424" t="s">
        <v>64</v>
      </c>
      <c r="C42" s="421"/>
      <c r="D42" s="421"/>
      <c r="E42" s="421"/>
      <c r="F42" s="421"/>
      <c r="G42" s="421"/>
      <c r="H42" s="421"/>
      <c r="I42" s="421"/>
    </row>
    <row r="43" spans="1:13" x14ac:dyDescent="0.3">
      <c r="A43" s="104"/>
      <c r="B43" s="105"/>
      <c r="C43" s="123"/>
      <c r="D43" s="123"/>
      <c r="E43" s="123"/>
      <c r="F43" s="127"/>
      <c r="G43" s="123"/>
      <c r="H43" s="128"/>
      <c r="I43" s="129"/>
    </row>
    <row r="44" spans="1:13" x14ac:dyDescent="0.3">
      <c r="A44" s="116">
        <v>4.0999999999999996</v>
      </c>
      <c r="B44" s="411" t="s">
        <v>165</v>
      </c>
      <c r="C44" s="412"/>
      <c r="D44" s="412"/>
      <c r="E44" s="412"/>
      <c r="F44" s="412"/>
      <c r="G44" s="412"/>
      <c r="H44" s="413"/>
      <c r="I44" s="117">
        <v>5.3E-3</v>
      </c>
      <c r="J44" s="125">
        <f>20%*10%*12</f>
        <v>0.24000000000000005</v>
      </c>
    </row>
    <row r="45" spans="1:13" x14ac:dyDescent="0.3">
      <c r="A45" s="116">
        <v>4.2</v>
      </c>
      <c r="B45" s="411" t="s">
        <v>166</v>
      </c>
      <c r="C45" s="412"/>
      <c r="D45" s="412"/>
      <c r="E45" s="412"/>
      <c r="F45" s="412"/>
      <c r="G45" s="412"/>
      <c r="H45" s="413"/>
      <c r="I45" s="117">
        <v>9.9000000000000008E-3</v>
      </c>
    </row>
    <row r="46" spans="1:13" x14ac:dyDescent="0.3">
      <c r="A46" s="116">
        <v>4.3</v>
      </c>
      <c r="B46" s="411" t="s">
        <v>167</v>
      </c>
      <c r="C46" s="412"/>
      <c r="D46" s="412"/>
      <c r="E46" s="412"/>
      <c r="F46" s="412"/>
      <c r="G46" s="412"/>
      <c r="H46" s="413"/>
      <c r="I46" s="117">
        <v>2.6499999999999999E-2</v>
      </c>
    </row>
    <row r="47" spans="1:13" x14ac:dyDescent="0.3">
      <c r="A47" s="116">
        <v>4.4000000000000004</v>
      </c>
      <c r="B47" s="411" t="s">
        <v>168</v>
      </c>
      <c r="C47" s="412"/>
      <c r="D47" s="412"/>
      <c r="E47" s="412"/>
      <c r="F47" s="412"/>
      <c r="G47" s="412"/>
      <c r="H47" s="413"/>
      <c r="I47" s="117">
        <f>25%*0.11</f>
        <v>2.75E-2</v>
      </c>
      <c r="J47" s="130" t="s">
        <v>65</v>
      </c>
      <c r="M47" s="101" t="s">
        <v>49</v>
      </c>
    </row>
    <row r="48" spans="1:13" x14ac:dyDescent="0.3">
      <c r="A48" s="116">
        <v>4.5</v>
      </c>
      <c r="B48" s="131" t="s">
        <v>169</v>
      </c>
      <c r="C48" s="132"/>
      <c r="D48" s="132"/>
      <c r="E48" s="132"/>
      <c r="F48" s="132"/>
      <c r="G48" s="132"/>
      <c r="H48" s="133"/>
      <c r="I48" s="117">
        <f>0.09*0.11</f>
        <v>9.8999999999999991E-3</v>
      </c>
      <c r="J48" s="130"/>
    </row>
    <row r="49" spans="1:13" x14ac:dyDescent="0.3">
      <c r="A49" s="116">
        <v>4.5999999999999996</v>
      </c>
      <c r="B49" s="411" t="s">
        <v>170</v>
      </c>
      <c r="C49" s="412"/>
      <c r="D49" s="412"/>
      <c r="E49" s="412"/>
      <c r="F49" s="412"/>
      <c r="G49" s="412"/>
      <c r="H49" s="413"/>
      <c r="I49" s="117">
        <v>1.0999999999999999E-2</v>
      </c>
      <c r="J49" s="101" t="s">
        <v>66</v>
      </c>
    </row>
    <row r="50" spans="1:13" x14ac:dyDescent="0.3">
      <c r="A50" s="116">
        <v>4.7</v>
      </c>
      <c r="B50" s="131" t="s">
        <v>171</v>
      </c>
      <c r="C50" s="132"/>
      <c r="D50" s="132"/>
      <c r="E50" s="132"/>
      <c r="F50" s="132"/>
      <c r="G50" s="132"/>
      <c r="H50" s="133"/>
      <c r="I50" s="134">
        <f>('[14]PRESUPUESTO OFICIAL'!F76*0.01)/('[14]PRESUPUESTO OFICIAL'!F53)</f>
        <v>1.6218426613614001E-2</v>
      </c>
    </row>
    <row r="51" spans="1:13" x14ac:dyDescent="0.3">
      <c r="A51" s="104"/>
      <c r="B51" s="105"/>
      <c r="C51" s="123"/>
      <c r="D51" s="123"/>
      <c r="E51" s="123"/>
      <c r="F51" s="423" t="s">
        <v>58</v>
      </c>
      <c r="G51" s="421"/>
      <c r="H51" s="422"/>
      <c r="I51" s="124">
        <f>SUM(I44:I50)</f>
        <v>0.106318426613614</v>
      </c>
    </row>
    <row r="52" spans="1:13" x14ac:dyDescent="0.3">
      <c r="A52" s="110">
        <v>5</v>
      </c>
      <c r="B52" s="424" t="s">
        <v>172</v>
      </c>
      <c r="C52" s="421"/>
      <c r="D52" s="421"/>
      <c r="E52" s="421"/>
      <c r="F52" s="421"/>
      <c r="G52" s="421"/>
      <c r="H52" s="421"/>
      <c r="I52" s="421"/>
    </row>
    <row r="53" spans="1:13" x14ac:dyDescent="0.3">
      <c r="A53" s="104"/>
      <c r="B53" s="105"/>
      <c r="C53" s="123"/>
      <c r="D53" s="123"/>
      <c r="E53" s="123"/>
      <c r="F53" s="127"/>
      <c r="G53" s="123"/>
      <c r="H53" s="128"/>
      <c r="I53" s="129"/>
    </row>
    <row r="54" spans="1:13" x14ac:dyDescent="0.3">
      <c r="A54" s="116">
        <v>5.0999999999999996</v>
      </c>
      <c r="B54" s="411" t="s">
        <v>173</v>
      </c>
      <c r="C54" s="412"/>
      <c r="D54" s="412"/>
      <c r="E54" s="412"/>
      <c r="F54" s="412"/>
      <c r="G54" s="412"/>
      <c r="H54" s="413"/>
      <c r="I54" s="135">
        <v>7.0000000000000007E-2</v>
      </c>
      <c r="J54" s="125">
        <f>20%*10%*12</f>
        <v>0.24000000000000005</v>
      </c>
    </row>
    <row r="55" spans="1:13" x14ac:dyDescent="0.3">
      <c r="A55" s="136"/>
      <c r="B55" s="137"/>
      <c r="C55" s="123"/>
      <c r="D55" s="123"/>
      <c r="E55" s="123"/>
      <c r="F55" s="127"/>
      <c r="G55" s="123" t="s">
        <v>174</v>
      </c>
      <c r="H55" s="128"/>
      <c r="I55" s="138">
        <f>ROUND(I51+I40+I24+I17+I54,2)</f>
        <v>2.29</v>
      </c>
    </row>
    <row r="56" spans="1:13" x14ac:dyDescent="0.3">
      <c r="A56" s="104"/>
      <c r="B56" s="105"/>
      <c r="C56" s="123"/>
      <c r="D56" s="123"/>
      <c r="E56" s="123"/>
      <c r="F56" s="127"/>
      <c r="G56" s="123"/>
      <c r="H56" s="128"/>
      <c r="I56" s="129"/>
    </row>
    <row r="57" spans="1:13" x14ac:dyDescent="0.3">
      <c r="A57" s="104"/>
      <c r="B57" s="105"/>
      <c r="C57" s="123"/>
      <c r="D57" s="123"/>
      <c r="E57" s="123"/>
      <c r="F57" s="127"/>
      <c r="G57" s="123"/>
      <c r="H57" s="128"/>
      <c r="I57" s="129"/>
    </row>
    <row r="58" spans="1:13" x14ac:dyDescent="0.3">
      <c r="A58" s="110" t="s">
        <v>175</v>
      </c>
      <c r="B58" s="425" t="s">
        <v>176</v>
      </c>
      <c r="C58" s="421"/>
      <c r="D58" s="421"/>
      <c r="E58" s="421"/>
      <c r="F58" s="423" t="s">
        <v>177</v>
      </c>
      <c r="G58" s="421"/>
      <c r="H58" s="422"/>
      <c r="I58" s="139">
        <v>0.11</v>
      </c>
    </row>
    <row r="59" spans="1:13" x14ac:dyDescent="0.3">
      <c r="A59" s="126"/>
      <c r="B59" s="123"/>
      <c r="C59" s="123"/>
      <c r="D59" s="123"/>
      <c r="E59" s="123"/>
      <c r="F59" s="423" t="s">
        <v>177</v>
      </c>
      <c r="G59" s="421"/>
      <c r="H59" s="422"/>
      <c r="I59" s="140">
        <f>I55+I58</f>
        <v>2.4</v>
      </c>
      <c r="M59" s="101" t="s">
        <v>49</v>
      </c>
    </row>
    <row r="60" spans="1:13" x14ac:dyDescent="0.3">
      <c r="A60" s="141"/>
      <c r="B60" s="141"/>
      <c r="C60" s="141"/>
      <c r="D60" s="141"/>
      <c r="E60" s="141"/>
      <c r="F60" s="141"/>
      <c r="G60" s="141"/>
      <c r="H60" s="141"/>
      <c r="I60" s="142"/>
      <c r="M60" s="122" t="s">
        <v>49</v>
      </c>
    </row>
  </sheetData>
  <mergeCells count="46">
    <mergeCell ref="B54:H54"/>
    <mergeCell ref="B58:E58"/>
    <mergeCell ref="F58:H58"/>
    <mergeCell ref="F59:H59"/>
    <mergeCell ref="B45:H45"/>
    <mergeCell ref="B46:H46"/>
    <mergeCell ref="B47:H47"/>
    <mergeCell ref="B49:H49"/>
    <mergeCell ref="F51:H51"/>
    <mergeCell ref="B52:I52"/>
    <mergeCell ref="B44:H44"/>
    <mergeCell ref="B31:H31"/>
    <mergeCell ref="B32:H32"/>
    <mergeCell ref="B33:H33"/>
    <mergeCell ref="B34:H34"/>
    <mergeCell ref="B35:H35"/>
    <mergeCell ref="B36:H36"/>
    <mergeCell ref="B37:H37"/>
    <mergeCell ref="B38:H38"/>
    <mergeCell ref="B39:H39"/>
    <mergeCell ref="F40:H40"/>
    <mergeCell ref="B42:I42"/>
    <mergeCell ref="B30:H30"/>
    <mergeCell ref="B16:H16"/>
    <mergeCell ref="F17:H17"/>
    <mergeCell ref="B19:I19"/>
    <mergeCell ref="B21:H21"/>
    <mergeCell ref="B22:H22"/>
    <mergeCell ref="B23:H23"/>
    <mergeCell ref="F24:H24"/>
    <mergeCell ref="B26:I26"/>
    <mergeCell ref="B27:H27"/>
    <mergeCell ref="B28:H28"/>
    <mergeCell ref="B29:H29"/>
    <mergeCell ref="B15:H15"/>
    <mergeCell ref="A2:H2"/>
    <mergeCell ref="A3:H3"/>
    <mergeCell ref="B5:I5"/>
    <mergeCell ref="B7:H7"/>
    <mergeCell ref="B8:D8"/>
    <mergeCell ref="B9:D9"/>
    <mergeCell ref="B10:D10"/>
    <mergeCell ref="B11:H11"/>
    <mergeCell ref="B12:H12"/>
    <mergeCell ref="B13:H13"/>
    <mergeCell ref="B14:H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7"/>
  <sheetViews>
    <sheetView workbookViewId="0">
      <selection activeCell="G20" sqref="G20"/>
    </sheetView>
  </sheetViews>
  <sheetFormatPr baseColWidth="10" defaultColWidth="11.42578125" defaultRowHeight="15" x14ac:dyDescent="0.25"/>
  <cols>
    <col min="1" max="8" width="11.42578125" style="7"/>
    <col min="9" max="9" width="14.85546875" style="42" customWidth="1"/>
    <col min="10" max="11" width="0" style="7" hidden="1" customWidth="1"/>
    <col min="12" max="12" width="6.140625" style="7" hidden="1" customWidth="1"/>
    <col min="13" max="13" width="16" style="7" bestFit="1" customWidth="1"/>
    <col min="14" max="16384" width="11.42578125" style="7"/>
  </cols>
  <sheetData>
    <row r="1" spans="1:9" ht="18" x14ac:dyDescent="0.25">
      <c r="A1" s="426"/>
      <c r="B1" s="426"/>
      <c r="C1" s="426"/>
      <c r="D1" s="426"/>
      <c r="E1" s="426"/>
      <c r="F1" s="426"/>
      <c r="G1" s="426"/>
      <c r="H1" s="426"/>
      <c r="I1" s="426"/>
    </row>
    <row r="2" spans="1:9" ht="18" x14ac:dyDescent="0.25">
      <c r="A2" s="427" t="s">
        <v>74</v>
      </c>
      <c r="B2" s="426"/>
      <c r="C2" s="426"/>
      <c r="D2" s="426"/>
      <c r="E2" s="426"/>
      <c r="F2" s="426"/>
      <c r="G2" s="426"/>
      <c r="H2" s="426"/>
      <c r="I2" s="426"/>
    </row>
    <row r="3" spans="1:9" ht="18" x14ac:dyDescent="0.25">
      <c r="A3" s="432" t="s">
        <v>54</v>
      </c>
      <c r="B3" s="433"/>
      <c r="C3" s="433"/>
      <c r="D3" s="433"/>
      <c r="E3" s="433"/>
      <c r="F3" s="433"/>
      <c r="G3" s="433"/>
      <c r="H3" s="433"/>
      <c r="I3" s="433"/>
    </row>
    <row r="4" spans="1:9" x14ac:dyDescent="0.25">
      <c r="A4" s="428"/>
      <c r="B4" s="429"/>
      <c r="C4" s="429"/>
      <c r="D4" s="429"/>
      <c r="E4" s="429"/>
      <c r="F4" s="429"/>
      <c r="G4" s="429"/>
      <c r="H4" s="429"/>
      <c r="I4" s="8"/>
    </row>
    <row r="5" spans="1:9" ht="15.75" x14ac:dyDescent="0.25">
      <c r="A5" s="9"/>
      <c r="B5" s="10"/>
      <c r="C5" s="11" t="s">
        <v>28</v>
      </c>
      <c r="D5" s="12"/>
      <c r="E5" s="12"/>
      <c r="F5" s="12"/>
      <c r="G5" s="12"/>
      <c r="H5" s="13"/>
      <c r="I5" s="14" t="s">
        <v>55</v>
      </c>
    </row>
    <row r="6" spans="1:9" ht="15.75" x14ac:dyDescent="0.25">
      <c r="A6" s="15" t="s">
        <v>56</v>
      </c>
      <c r="B6" s="430" t="s">
        <v>57</v>
      </c>
      <c r="C6" s="431"/>
      <c r="D6" s="431"/>
      <c r="E6" s="431"/>
      <c r="F6" s="431"/>
      <c r="G6" s="431"/>
      <c r="H6" s="431"/>
      <c r="I6" s="431"/>
    </row>
    <row r="7" spans="1:9" ht="15.75" x14ac:dyDescent="0.25">
      <c r="A7" s="9"/>
      <c r="B7" s="16"/>
      <c r="C7" s="17"/>
      <c r="D7" s="17"/>
      <c r="E7" s="17"/>
      <c r="F7" s="18"/>
      <c r="G7" s="17"/>
      <c r="H7" s="19"/>
      <c r="I7" s="20"/>
    </row>
    <row r="8" spans="1:9" ht="15.75" x14ac:dyDescent="0.25">
      <c r="A8" s="21"/>
      <c r="B8" s="434"/>
      <c r="C8" s="435"/>
      <c r="D8" s="435"/>
      <c r="E8" s="435"/>
      <c r="F8" s="435"/>
      <c r="G8" s="435"/>
      <c r="H8" s="436"/>
      <c r="I8" s="22"/>
    </row>
    <row r="9" spans="1:9" ht="15.75" x14ac:dyDescent="0.25">
      <c r="A9" s="21"/>
      <c r="B9" s="434"/>
      <c r="C9" s="435"/>
      <c r="D9" s="435"/>
      <c r="E9" s="23"/>
      <c r="F9" s="24"/>
      <c r="G9" s="25"/>
      <c r="H9" s="26"/>
      <c r="I9" s="22"/>
    </row>
    <row r="10" spans="1:9" ht="15.75" x14ac:dyDescent="0.25">
      <c r="A10" s="21"/>
      <c r="B10" s="434"/>
      <c r="C10" s="435"/>
      <c r="D10" s="435"/>
      <c r="E10" s="23"/>
      <c r="F10" s="24"/>
      <c r="G10" s="25"/>
      <c r="H10" s="26"/>
      <c r="I10" s="22"/>
    </row>
    <row r="11" spans="1:9" ht="15.75" x14ac:dyDescent="0.25">
      <c r="A11" s="21"/>
      <c r="B11" s="434"/>
      <c r="C11" s="435"/>
      <c r="D11" s="435"/>
      <c r="E11" s="23"/>
      <c r="F11" s="24"/>
      <c r="G11" s="25"/>
      <c r="H11" s="26"/>
      <c r="I11" s="22"/>
    </row>
    <row r="12" spans="1:9" ht="15.75" x14ac:dyDescent="0.25">
      <c r="A12" s="21"/>
      <c r="B12" s="434"/>
      <c r="C12" s="435"/>
      <c r="D12" s="435"/>
      <c r="E12" s="435"/>
      <c r="F12" s="435"/>
      <c r="G12" s="435"/>
      <c r="H12" s="436"/>
      <c r="I12" s="22"/>
    </row>
    <row r="13" spans="1:9" ht="15.75" x14ac:dyDescent="0.25">
      <c r="A13" s="21"/>
      <c r="B13" s="434"/>
      <c r="C13" s="435"/>
      <c r="D13" s="435"/>
      <c r="E13" s="435"/>
      <c r="F13" s="435"/>
      <c r="G13" s="435"/>
      <c r="H13" s="436"/>
      <c r="I13" s="22"/>
    </row>
    <row r="14" spans="1:9" ht="15.75" x14ac:dyDescent="0.25">
      <c r="A14" s="21"/>
      <c r="B14" s="434"/>
      <c r="C14" s="435"/>
      <c r="D14" s="435"/>
      <c r="E14" s="435"/>
      <c r="F14" s="435"/>
      <c r="G14" s="435"/>
      <c r="H14" s="436"/>
      <c r="I14" s="22"/>
    </row>
    <row r="15" spans="1:9" ht="15.75" x14ac:dyDescent="0.25">
      <c r="A15" s="21"/>
      <c r="B15" s="27"/>
      <c r="C15" s="28"/>
      <c r="D15" s="28"/>
      <c r="E15" s="28"/>
      <c r="F15" s="28"/>
      <c r="G15" s="28"/>
      <c r="H15" s="29"/>
      <c r="I15" s="22"/>
    </row>
    <row r="16" spans="1:9" ht="15.75" x14ac:dyDescent="0.25">
      <c r="A16" s="21"/>
      <c r="B16" s="27"/>
      <c r="C16" s="28"/>
      <c r="D16" s="28"/>
      <c r="E16" s="28"/>
      <c r="F16" s="28"/>
      <c r="G16" s="28"/>
      <c r="H16" s="29"/>
      <c r="I16" s="22"/>
    </row>
    <row r="17" spans="1:12" ht="15.75" x14ac:dyDescent="0.25">
      <c r="A17" s="21"/>
      <c r="B17" s="434"/>
      <c r="C17" s="435"/>
      <c r="D17" s="435"/>
      <c r="E17" s="435"/>
      <c r="F17" s="435"/>
      <c r="G17" s="435"/>
      <c r="H17" s="436"/>
      <c r="I17" s="22"/>
      <c r="L17" s="30"/>
    </row>
    <row r="18" spans="1:12" ht="15.75" x14ac:dyDescent="0.25">
      <c r="A18" s="21"/>
      <c r="B18" s="434"/>
      <c r="C18" s="435"/>
      <c r="D18" s="435"/>
      <c r="E18" s="435"/>
      <c r="F18" s="435"/>
      <c r="G18" s="435"/>
      <c r="H18" s="436"/>
      <c r="I18" s="22"/>
    </row>
    <row r="19" spans="1:12" ht="15.75" x14ac:dyDescent="0.25">
      <c r="A19" s="9"/>
      <c r="B19" s="10"/>
      <c r="C19" s="25"/>
      <c r="D19" s="25"/>
      <c r="E19" s="25"/>
      <c r="F19" s="437" t="s">
        <v>58</v>
      </c>
      <c r="G19" s="435"/>
      <c r="H19" s="436"/>
      <c r="I19" s="31"/>
      <c r="K19" s="32"/>
    </row>
    <row r="20" spans="1:12" ht="15.75" x14ac:dyDescent="0.25">
      <c r="A20" s="33"/>
      <c r="B20" s="25"/>
      <c r="C20" s="25"/>
      <c r="D20" s="25"/>
      <c r="E20" s="25"/>
      <c r="F20" s="34"/>
      <c r="G20" s="25"/>
      <c r="H20" s="23"/>
      <c r="I20" s="26"/>
    </row>
    <row r="21" spans="1:12" ht="15.75" x14ac:dyDescent="0.25">
      <c r="A21" s="15" t="s">
        <v>59</v>
      </c>
      <c r="B21" s="438" t="s">
        <v>60</v>
      </c>
      <c r="C21" s="435"/>
      <c r="D21" s="435"/>
      <c r="E21" s="435"/>
      <c r="F21" s="435"/>
      <c r="G21" s="435"/>
      <c r="H21" s="435"/>
      <c r="I21" s="435"/>
    </row>
    <row r="22" spans="1:12" ht="15.75" x14ac:dyDescent="0.25">
      <c r="A22" s="9"/>
      <c r="B22" s="10"/>
      <c r="C22" s="25"/>
      <c r="D22" s="25"/>
      <c r="E22" s="25"/>
      <c r="F22" s="34"/>
      <c r="G22" s="25"/>
      <c r="H22" s="23"/>
      <c r="I22" s="26"/>
    </row>
    <row r="23" spans="1:12" ht="15.75" x14ac:dyDescent="0.25">
      <c r="A23" s="21"/>
      <c r="B23" s="434"/>
      <c r="C23" s="435"/>
      <c r="D23" s="435"/>
      <c r="E23" s="435"/>
      <c r="F23" s="435"/>
      <c r="G23" s="435"/>
      <c r="H23" s="436"/>
      <c r="I23" s="22"/>
    </row>
    <row r="24" spans="1:12" ht="15.75" x14ac:dyDescent="0.25">
      <c r="A24" s="21"/>
      <c r="B24" s="434"/>
      <c r="C24" s="435"/>
      <c r="D24" s="435"/>
      <c r="E24" s="435"/>
      <c r="F24" s="435"/>
      <c r="G24" s="435"/>
      <c r="H24" s="436"/>
      <c r="I24" s="22"/>
    </row>
    <row r="25" spans="1:12" ht="15.75" x14ac:dyDescent="0.25">
      <c r="A25" s="21"/>
      <c r="B25" s="434"/>
      <c r="C25" s="435"/>
      <c r="D25" s="435"/>
      <c r="E25" s="435"/>
      <c r="F25" s="435"/>
      <c r="G25" s="435"/>
      <c r="H25" s="436"/>
      <c r="I25" s="22"/>
    </row>
    <row r="26" spans="1:12" ht="15.75" x14ac:dyDescent="0.25">
      <c r="A26" s="9"/>
      <c r="B26" s="10"/>
      <c r="C26" s="25"/>
      <c r="D26" s="25"/>
      <c r="E26" s="25"/>
      <c r="F26" s="437" t="s">
        <v>58</v>
      </c>
      <c r="G26" s="435"/>
      <c r="H26" s="436"/>
      <c r="I26" s="31"/>
    </row>
    <row r="27" spans="1:12" ht="15.75" x14ac:dyDescent="0.25">
      <c r="A27" s="33"/>
      <c r="B27" s="25"/>
      <c r="C27" s="25"/>
      <c r="D27" s="25"/>
      <c r="E27" s="25"/>
      <c r="F27" s="34"/>
      <c r="G27" s="25"/>
      <c r="H27" s="23"/>
      <c r="I27" s="26"/>
    </row>
    <row r="28" spans="1:12" ht="15.75" x14ac:dyDescent="0.25">
      <c r="A28" s="15" t="s">
        <v>61</v>
      </c>
      <c r="B28" s="438" t="s">
        <v>62</v>
      </c>
      <c r="C28" s="435"/>
      <c r="D28" s="435"/>
      <c r="E28" s="435"/>
      <c r="F28" s="435"/>
      <c r="G28" s="435"/>
      <c r="H28" s="435"/>
      <c r="I28" s="435"/>
    </row>
    <row r="29" spans="1:12" ht="15.75" x14ac:dyDescent="0.25">
      <c r="A29" s="21"/>
      <c r="B29" s="434"/>
      <c r="C29" s="435"/>
      <c r="D29" s="435"/>
      <c r="E29" s="435"/>
      <c r="F29" s="435"/>
      <c r="G29" s="435"/>
      <c r="H29" s="436"/>
      <c r="I29" s="22"/>
    </row>
    <row r="30" spans="1:12" ht="15.75" x14ac:dyDescent="0.25">
      <c r="A30" s="21"/>
      <c r="B30" s="434"/>
      <c r="C30" s="435"/>
      <c r="D30" s="435"/>
      <c r="E30" s="435"/>
      <c r="F30" s="435"/>
      <c r="G30" s="435"/>
      <c r="H30" s="436"/>
      <c r="I30" s="22"/>
    </row>
    <row r="31" spans="1:12" ht="15.75" x14ac:dyDescent="0.25">
      <c r="A31" s="21"/>
      <c r="B31" s="434"/>
      <c r="C31" s="435"/>
      <c r="D31" s="435"/>
      <c r="E31" s="435"/>
      <c r="F31" s="435"/>
      <c r="G31" s="435"/>
      <c r="H31" s="436"/>
      <c r="I31" s="22"/>
    </row>
    <row r="32" spans="1:12" ht="15.75" x14ac:dyDescent="0.25">
      <c r="A32" s="21"/>
      <c r="B32" s="434"/>
      <c r="C32" s="435"/>
      <c r="D32" s="435"/>
      <c r="E32" s="435"/>
      <c r="F32" s="435"/>
      <c r="G32" s="435"/>
      <c r="H32" s="436"/>
      <c r="I32" s="22"/>
    </row>
    <row r="33" spans="1:10" ht="15.75" x14ac:dyDescent="0.25">
      <c r="A33" s="21"/>
      <c r="B33" s="434"/>
      <c r="C33" s="435"/>
      <c r="D33" s="435"/>
      <c r="E33" s="435"/>
      <c r="F33" s="435"/>
      <c r="G33" s="435"/>
      <c r="H33" s="436"/>
      <c r="I33" s="22"/>
    </row>
    <row r="34" spans="1:10" ht="15.75" x14ac:dyDescent="0.25">
      <c r="A34" s="21"/>
      <c r="B34" s="434"/>
      <c r="C34" s="435"/>
      <c r="D34" s="435"/>
      <c r="E34" s="435"/>
      <c r="F34" s="435"/>
      <c r="G34" s="435"/>
      <c r="H34" s="436"/>
      <c r="I34" s="22"/>
    </row>
    <row r="35" spans="1:10" ht="15.75" x14ac:dyDescent="0.25">
      <c r="A35" s="21"/>
      <c r="B35" s="434"/>
      <c r="C35" s="435"/>
      <c r="D35" s="435"/>
      <c r="E35" s="435"/>
      <c r="F35" s="435"/>
      <c r="G35" s="435"/>
      <c r="H35" s="436"/>
      <c r="I35" s="22"/>
    </row>
    <row r="36" spans="1:10" ht="15.75" x14ac:dyDescent="0.25">
      <c r="A36" s="21"/>
      <c r="B36" s="434"/>
      <c r="C36" s="435"/>
      <c r="D36" s="435"/>
      <c r="E36" s="435"/>
      <c r="F36" s="435"/>
      <c r="G36" s="435"/>
      <c r="H36" s="436"/>
      <c r="I36" s="22"/>
    </row>
    <row r="37" spans="1:10" ht="15.75" x14ac:dyDescent="0.25">
      <c r="A37" s="21"/>
      <c r="B37" s="434"/>
      <c r="C37" s="435"/>
      <c r="D37" s="435"/>
      <c r="E37" s="435"/>
      <c r="F37" s="435"/>
      <c r="G37" s="435"/>
      <c r="H37" s="436"/>
      <c r="I37" s="22"/>
    </row>
    <row r="38" spans="1:10" ht="15.75" x14ac:dyDescent="0.25">
      <c r="A38" s="21"/>
      <c r="B38" s="434"/>
      <c r="C38" s="435"/>
      <c r="D38" s="435"/>
      <c r="E38" s="435"/>
      <c r="F38" s="435"/>
      <c r="G38" s="435"/>
      <c r="H38" s="436"/>
      <c r="I38" s="22"/>
    </row>
    <row r="39" spans="1:10" ht="15.75" x14ac:dyDescent="0.25">
      <c r="A39" s="21"/>
      <c r="B39" s="434"/>
      <c r="C39" s="435"/>
      <c r="D39" s="435"/>
      <c r="E39" s="435"/>
      <c r="F39" s="435"/>
      <c r="G39" s="435"/>
      <c r="H39" s="436"/>
      <c r="I39" s="22"/>
    </row>
    <row r="40" spans="1:10" ht="15.75" x14ac:dyDescent="0.25">
      <c r="A40" s="21"/>
      <c r="B40" s="434"/>
      <c r="C40" s="435"/>
      <c r="D40" s="435"/>
      <c r="E40" s="435"/>
      <c r="F40" s="435"/>
      <c r="G40" s="435"/>
      <c r="H40" s="436"/>
      <c r="I40" s="22"/>
    </row>
    <row r="41" spans="1:10" ht="15.75" x14ac:dyDescent="0.25">
      <c r="A41" s="21"/>
      <c r="B41" s="434"/>
      <c r="C41" s="435"/>
      <c r="D41" s="435"/>
      <c r="E41" s="435"/>
      <c r="F41" s="435"/>
      <c r="G41" s="435"/>
      <c r="H41" s="436"/>
      <c r="I41" s="22"/>
    </row>
    <row r="42" spans="1:10" ht="15.75" x14ac:dyDescent="0.25">
      <c r="A42" s="9"/>
      <c r="B42" s="10"/>
      <c r="C42" s="25"/>
      <c r="D42" s="25"/>
      <c r="E42" s="25"/>
      <c r="F42" s="437" t="s">
        <v>58</v>
      </c>
      <c r="G42" s="435"/>
      <c r="H42" s="436"/>
      <c r="I42" s="31"/>
    </row>
    <row r="43" spans="1:10" ht="15.75" x14ac:dyDescent="0.25">
      <c r="A43" s="33"/>
      <c r="B43" s="25"/>
      <c r="C43" s="25"/>
      <c r="D43" s="25"/>
      <c r="E43" s="25"/>
      <c r="F43" s="34"/>
      <c r="G43" s="25"/>
      <c r="H43" s="23"/>
      <c r="I43" s="26"/>
    </row>
    <row r="44" spans="1:10" ht="15.75" x14ac:dyDescent="0.25">
      <c r="A44" s="15" t="s">
        <v>63</v>
      </c>
      <c r="B44" s="438" t="s">
        <v>64</v>
      </c>
      <c r="C44" s="435"/>
      <c r="D44" s="435"/>
      <c r="E44" s="435"/>
      <c r="F44" s="435"/>
      <c r="G44" s="435"/>
      <c r="H44" s="435"/>
      <c r="I44" s="435"/>
    </row>
    <row r="45" spans="1:10" ht="15.75" x14ac:dyDescent="0.25">
      <c r="A45" s="9"/>
      <c r="B45" s="10"/>
      <c r="C45" s="25"/>
      <c r="D45" s="25"/>
      <c r="E45" s="25"/>
      <c r="F45" s="34"/>
      <c r="G45" s="25"/>
      <c r="H45" s="23"/>
      <c r="I45" s="26"/>
    </row>
    <row r="46" spans="1:10" ht="15.75" x14ac:dyDescent="0.25">
      <c r="A46" s="21"/>
      <c r="B46" s="434"/>
      <c r="C46" s="435"/>
      <c r="D46" s="435"/>
      <c r="E46" s="435"/>
      <c r="F46" s="435"/>
      <c r="G46" s="435"/>
      <c r="H46" s="436"/>
      <c r="I46" s="22"/>
      <c r="J46" s="32">
        <v>0.24000000000000005</v>
      </c>
    </row>
    <row r="47" spans="1:10" ht="15.75" x14ac:dyDescent="0.25">
      <c r="A47" s="21"/>
      <c r="B47" s="434"/>
      <c r="C47" s="435"/>
      <c r="D47" s="435"/>
      <c r="E47" s="435"/>
      <c r="F47" s="435"/>
      <c r="G47" s="435"/>
      <c r="H47" s="436"/>
      <c r="I47" s="22"/>
    </row>
    <row r="48" spans="1:10" ht="15.75" x14ac:dyDescent="0.25">
      <c r="A48" s="21"/>
      <c r="B48" s="434"/>
      <c r="C48" s="435"/>
      <c r="D48" s="435"/>
      <c r="E48" s="435"/>
      <c r="F48" s="435"/>
      <c r="G48" s="435"/>
      <c r="H48" s="436"/>
      <c r="I48" s="22"/>
    </row>
    <row r="49" spans="1:14" ht="15.75" x14ac:dyDescent="0.25">
      <c r="A49" s="21"/>
      <c r="B49" s="434"/>
      <c r="C49" s="439"/>
      <c r="D49" s="439"/>
      <c r="E49" s="439"/>
      <c r="F49" s="439"/>
      <c r="G49" s="439"/>
      <c r="H49" s="440"/>
      <c r="I49" s="22"/>
      <c r="J49" s="35" t="s">
        <v>65</v>
      </c>
      <c r="M49" s="7" t="s">
        <v>49</v>
      </c>
    </row>
    <row r="50" spans="1:14" ht="15.75" x14ac:dyDescent="0.25">
      <c r="A50" s="21"/>
      <c r="B50" s="27"/>
      <c r="C50" s="28"/>
      <c r="D50" s="28"/>
      <c r="E50" s="28"/>
      <c r="F50" s="28"/>
      <c r="G50" s="28"/>
      <c r="H50" s="29"/>
      <c r="I50" s="36"/>
      <c r="J50" s="35"/>
    </row>
    <row r="51" spans="1:14" ht="15.75" x14ac:dyDescent="0.25">
      <c r="A51" s="21"/>
      <c r="B51" s="434"/>
      <c r="C51" s="435"/>
      <c r="D51" s="435"/>
      <c r="E51" s="435"/>
      <c r="F51" s="435"/>
      <c r="G51" s="435"/>
      <c r="H51" s="436"/>
      <c r="I51" s="22"/>
      <c r="J51" s="7" t="s">
        <v>66</v>
      </c>
    </row>
    <row r="52" spans="1:14" ht="15.75" x14ac:dyDescent="0.25">
      <c r="A52" s="21"/>
      <c r="B52" s="27"/>
      <c r="C52" s="28"/>
      <c r="D52" s="28"/>
      <c r="E52" s="28"/>
      <c r="F52" s="28"/>
      <c r="G52" s="28"/>
      <c r="H52" s="29"/>
      <c r="I52" s="22"/>
    </row>
    <row r="53" spans="1:14" ht="15.75" x14ac:dyDescent="0.25">
      <c r="A53" s="9"/>
      <c r="B53" s="10"/>
      <c r="C53" s="25"/>
      <c r="D53" s="25"/>
      <c r="E53" s="25"/>
      <c r="F53" s="437" t="s">
        <v>58</v>
      </c>
      <c r="G53" s="435"/>
      <c r="H53" s="436"/>
      <c r="I53" s="31"/>
    </row>
    <row r="54" spans="1:14" ht="15.75" x14ac:dyDescent="0.25">
      <c r="A54" s="441" t="s">
        <v>67</v>
      </c>
      <c r="B54" s="442"/>
      <c r="C54" s="442"/>
      <c r="D54" s="442"/>
      <c r="E54" s="442"/>
      <c r="F54" s="442"/>
      <c r="G54" s="442"/>
      <c r="H54" s="442"/>
      <c r="I54" s="37"/>
      <c r="N54" s="38"/>
    </row>
    <row r="55" spans="1:14" ht="33" customHeight="1" x14ac:dyDescent="0.25">
      <c r="A55" s="15" t="s">
        <v>68</v>
      </c>
      <c r="B55" s="443" t="s">
        <v>69</v>
      </c>
      <c r="C55" s="435"/>
      <c r="D55" s="435"/>
      <c r="E55" s="435"/>
      <c r="F55" s="437"/>
      <c r="G55" s="435"/>
      <c r="H55" s="436"/>
      <c r="I55" s="31"/>
    </row>
    <row r="56" spans="1:14" ht="15.75" x14ac:dyDescent="0.25">
      <c r="A56" s="33"/>
      <c r="B56" s="444" t="s">
        <v>70</v>
      </c>
      <c r="C56" s="444"/>
      <c r="D56" s="444"/>
      <c r="E56" s="444"/>
      <c r="F56" s="444"/>
      <c r="G56" s="444"/>
      <c r="H56" s="445"/>
      <c r="I56" s="39"/>
      <c r="M56" s="7" t="s">
        <v>49</v>
      </c>
    </row>
    <row r="57" spans="1:14" ht="17.25" x14ac:dyDescent="0.25">
      <c r="A57" s="40"/>
      <c r="B57" s="446" t="s">
        <v>71</v>
      </c>
      <c r="C57" s="446"/>
      <c r="D57" s="446"/>
      <c r="E57" s="446"/>
      <c r="F57" s="446"/>
      <c r="G57" s="446"/>
      <c r="H57" s="446"/>
      <c r="I57" s="41"/>
      <c r="M57" s="30" t="s">
        <v>49</v>
      </c>
    </row>
  </sheetData>
  <mergeCells count="47">
    <mergeCell ref="A54:H54"/>
    <mergeCell ref="B55:E55"/>
    <mergeCell ref="F55:H55"/>
    <mergeCell ref="B56:H56"/>
    <mergeCell ref="B57:H57"/>
    <mergeCell ref="F53:H53"/>
    <mergeCell ref="B38:H38"/>
    <mergeCell ref="B39:H39"/>
    <mergeCell ref="B40:H40"/>
    <mergeCell ref="B41:H41"/>
    <mergeCell ref="F42:H42"/>
    <mergeCell ref="B51:H51"/>
    <mergeCell ref="B44:I44"/>
    <mergeCell ref="B46:H46"/>
    <mergeCell ref="B47:H47"/>
    <mergeCell ref="B48:H48"/>
    <mergeCell ref="B49:H49"/>
    <mergeCell ref="B21:I21"/>
    <mergeCell ref="B23:H23"/>
    <mergeCell ref="B37:H37"/>
    <mergeCell ref="B25:H25"/>
    <mergeCell ref="F26:H26"/>
    <mergeCell ref="B28:I28"/>
    <mergeCell ref="B29:H29"/>
    <mergeCell ref="B30:H30"/>
    <mergeCell ref="B31:H31"/>
    <mergeCell ref="B32:H32"/>
    <mergeCell ref="B24:H24"/>
    <mergeCell ref="B33:H33"/>
    <mergeCell ref="B34:H34"/>
    <mergeCell ref="B35:H35"/>
    <mergeCell ref="B36:H36"/>
    <mergeCell ref="B14:H14"/>
    <mergeCell ref="B17:H17"/>
    <mergeCell ref="B18:H18"/>
    <mergeCell ref="F19:H19"/>
    <mergeCell ref="B8:H8"/>
    <mergeCell ref="B9:D9"/>
    <mergeCell ref="B10:D10"/>
    <mergeCell ref="B11:D11"/>
    <mergeCell ref="B12:H12"/>
    <mergeCell ref="B13:H13"/>
    <mergeCell ref="A1:I1"/>
    <mergeCell ref="A2:I2"/>
    <mergeCell ref="A4:H4"/>
    <mergeCell ref="B6:I6"/>
    <mergeCell ref="A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vt:lpstr>
      <vt:lpstr>FORMULARIO 1 - Modelo 2</vt:lpstr>
      <vt:lpstr>F.M.</vt:lpstr>
      <vt:lpstr>FORMULARIO 2</vt:lpstr>
      <vt:lpstr>'FORMULARIO 1 - Modelo 2'!Área_de_impresión</vt:lpstr>
      <vt:lpstr>PRESUPUESTO!Área_de_impresión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ASUS M509</cp:lastModifiedBy>
  <cp:lastPrinted>2016-02-04T16:36:19Z</cp:lastPrinted>
  <dcterms:created xsi:type="dcterms:W3CDTF">2014-04-10T22:11:52Z</dcterms:created>
  <dcterms:modified xsi:type="dcterms:W3CDTF">2021-10-20T01:37:22Z</dcterms:modified>
</cp:coreProperties>
</file>