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sbaron\Documents\SANDRA\2021\PROYECTO PLIEGO CONCURSO\TERCIARIA\1. PROCESOS AGOSTO\CORDOBA\"/>
    </mc:Choice>
  </mc:AlternateContent>
  <bookViews>
    <workbookView xWindow="-120" yWindow="-120" windowWidth="20730" windowHeight="11160"/>
  </bookViews>
  <sheets>
    <sheet name="PRESUPUESTO" sheetId="1" r:id="rId1"/>
    <sheet name="FORMULARIO 1 - Modelo 2" sheetId="5" state="hidden" r:id="rId2"/>
    <sheet name="F.M." sheetId="6" state="hidden" r:id="rId3"/>
    <sheet name="FORMULARIO 2" sheetId="4"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____PJ50" localSheetId="1">#REF!</definedName>
    <definedName name="_____PJ50">#REF!</definedName>
    <definedName name="_____pj51" localSheetId="1">#REF!</definedName>
    <definedName name="_____pj51">#REF!</definedName>
    <definedName name="____PJ50" localSheetId="1">#REF!</definedName>
    <definedName name="____PJ50">#REF!</definedName>
    <definedName name="____pj51" localSheetId="1">#REF!</definedName>
    <definedName name="____pj51">#REF!</definedName>
    <definedName name="___PJ50" localSheetId="1">#REF!</definedName>
    <definedName name="___PJ50">#REF!</definedName>
    <definedName name="___pj51" localSheetId="1">#REF!</definedName>
    <definedName name="___pj51">#REF!</definedName>
    <definedName name="__PJ50" localSheetId="1">#REF!</definedName>
    <definedName name="__PJ50">#REF!</definedName>
    <definedName name="__pj51" localSheetId="1">#REF!</definedName>
    <definedName name="__pj51">#REF!</definedName>
    <definedName name="_APU221" localSheetId="1">#REF!</definedName>
    <definedName name="_APU221">#REF!</definedName>
    <definedName name="_APU465" localSheetId="1">[1]!absc</definedName>
    <definedName name="_APU465">[1]!absc</definedName>
    <definedName name="_xlnm._FilterDatabase" localSheetId="0" hidden="1">PRESUPUESTO!$D$12:$J$53</definedName>
    <definedName name="_PJ50" localSheetId="1">#REF!</definedName>
    <definedName name="_PJ50">#REF!</definedName>
    <definedName name="_pj51" localSheetId="1">#REF!</definedName>
    <definedName name="_pj51">#REF!</definedName>
    <definedName name="A" localSheetId="1">#REF!</definedName>
    <definedName name="A">#REF!</definedName>
    <definedName name="A_impresión_IM" localSheetId="1">#REF!</definedName>
    <definedName name="A_impresión_IM">#REF!</definedName>
    <definedName name="absc">#N/A</definedName>
    <definedName name="adoq" localSheetId="1">[2]!absc</definedName>
    <definedName name="adoq">[2]!absc</definedName>
    <definedName name="alc" localSheetId="1">[3]!absc</definedName>
    <definedName name="alc">[3]!absc</definedName>
    <definedName name="AÑOWUIE">'[4]Res-Accide-10'!$R$2:$R$7</definedName>
    <definedName name="APU" localSheetId="1">[5]!absc</definedName>
    <definedName name="APU">[5]!absc</definedName>
    <definedName name="APU221.1" localSheetId="1">#REF!</definedName>
    <definedName name="APU221.1">#REF!</definedName>
    <definedName name="APU221.2" localSheetId="1">#REF!</definedName>
    <definedName name="APU221.2">#REF!</definedName>
    <definedName name="_xlnm.Print_Area" localSheetId="1">'FORMULARIO 1 - Modelo 2'!$A$1:$F$88</definedName>
    <definedName name="_xlnm.Print_Area" localSheetId="0">PRESUPUESTO!$A$1:$K$54</definedName>
    <definedName name="_xlnm.Print_Area">#REF!</definedName>
    <definedName name="asdfñk" localSheetId="1">[6]!absc</definedName>
    <definedName name="asdfñk">[6]!absc</definedName>
    <definedName name="auto1" localSheetId="1">#REF!</definedName>
    <definedName name="auto1">#REF!</definedName>
    <definedName name="auto2" localSheetId="1">#REF!</definedName>
    <definedName name="auto2">#REF!</definedName>
    <definedName name="b" localSheetId="1">#REF!</definedName>
    <definedName name="b">#REF!</definedName>
    <definedName name="_xlnm.Database" localSheetId="1">#REF!</definedName>
    <definedName name="_xlnm.Database">#REF!</definedName>
    <definedName name="C_" localSheetId="1">#REF!</definedName>
    <definedName name="C_">#REF!</definedName>
    <definedName name="CANT" localSheetId="1">#REF!</definedName>
    <definedName name="CANT">#REF!</definedName>
    <definedName name="CCCCCC" localSheetId="1">'[7]A. P. U.'!#REF!</definedName>
    <definedName name="CCCCCC">'[7]A. P. U.'!#REF!</definedName>
    <definedName name="ccto210" localSheetId="1">#REF!</definedName>
    <definedName name="ccto210">#REF!</definedName>
    <definedName name="DD" localSheetId="1">#REF!</definedName>
    <definedName name="DD">#REF!</definedName>
    <definedName name="diego" localSheetId="1">#REF!</definedName>
    <definedName name="diego">#REF!</definedName>
    <definedName name="diego1" localSheetId="1">#REF!</definedName>
    <definedName name="diego1">#REF!</definedName>
    <definedName name="EQUIPO" localSheetId="1">#REF!</definedName>
    <definedName name="EQUIPO">#REF!</definedName>
    <definedName name="EXCROC">'[8]Análisis de precios'!$H$52</definedName>
    <definedName name="fd" localSheetId="1">'[7]A. P. U.'!#REF!</definedName>
    <definedName name="fd">'[7]A. P. U.'!#REF!</definedName>
    <definedName name="fm" localSheetId="1">#REF!</definedName>
    <definedName name="fm">#REF!</definedName>
    <definedName name="GKJDGDIJZ">"Imagen 3"</definedName>
    <definedName name="GRUPO1" localSheetId="1">#REF!</definedName>
    <definedName name="GRUPO1">#REF!</definedName>
    <definedName name="GRUPO2" localSheetId="1">#REF!</definedName>
    <definedName name="GRUPO2">#REF!</definedName>
    <definedName name="HOJA1" localSheetId="1">#REF!</definedName>
    <definedName name="HOJA1">#REF!</definedName>
    <definedName name="I" localSheetId="1">#REF!</definedName>
    <definedName name="I">#REF!</definedName>
    <definedName name="IF" localSheetId="1">'[7]A. P. U.'!#REF!</definedName>
    <definedName name="IF">'[7]A. P. U.'!#REF!</definedName>
    <definedName name="inf" localSheetId="1">#REF!</definedName>
    <definedName name="inf">#REF!</definedName>
    <definedName name="INFG" localSheetId="1">#REF!</definedName>
    <definedName name="INFG">#REF!</definedName>
    <definedName name="INV_11">'[9]PR 1'!$A$2:$N$655</definedName>
    <definedName name="ITEM" localSheetId="1">#REF!</definedName>
    <definedName name="ITEM">#REF!</definedName>
    <definedName name="LICITACION" localSheetId="1">#REF!</definedName>
    <definedName name="LICITACION">#REF!</definedName>
    <definedName name="LOCA" localSheetId="1">[10]!absc</definedName>
    <definedName name="LOCA">[10]!absc</definedName>
    <definedName name="LOCA1" localSheetId="1">[5]!absc</definedName>
    <definedName name="LOCA1">[5]!absc</definedName>
    <definedName name="MAL" localSheetId="1">'[11]Estado Resumen'!#REF!&lt;2.5</definedName>
    <definedName name="MAL">'[11]Estado Resumen'!#REF!&lt;2.5</definedName>
    <definedName name="MALO" localSheetId="1">'[12]ESTADO VÍA-CRIT.TECNICO'!#REF!&lt;2.5</definedName>
    <definedName name="MALO">'[12]ESTADO VÍA-CRIT.TECNICO'!#REF!&lt;2.5</definedName>
    <definedName name="MAT" localSheetId="1">#REF!</definedName>
    <definedName name="MAT">#REF!</definedName>
    <definedName name="NM" localSheetId="1">#REF!</definedName>
    <definedName name="NM">#REF!</definedName>
    <definedName name="NNN" localSheetId="1">[1]!absc</definedName>
    <definedName name="NNN">[1]!absc</definedName>
    <definedName name="NOMBRE" localSheetId="1">#REF!</definedName>
    <definedName name="NOMBRE">#REF!</definedName>
    <definedName name="ooo" localSheetId="1">#REF!</definedName>
    <definedName name="ooo">#REF!</definedName>
    <definedName name="pk" localSheetId="1">#REF!</definedName>
    <definedName name="pk">#REF!</definedName>
    <definedName name="PRE" localSheetId="1">#REF!</definedName>
    <definedName name="PRE">#REF!</definedName>
    <definedName name="Print_Area_MI" localSheetId="1">#REF!</definedName>
    <definedName name="Print_Area_MI">#REF!</definedName>
    <definedName name="PRUEBA2" localSheetId="1">#REF!</definedName>
    <definedName name="PRUEBA2">#REF!</definedName>
    <definedName name="REG">'[11]Estado Resumen'!XFC1&gt;2.5</definedName>
    <definedName name="REGULAR">'[12]ESTADO VÍA-CRIT.TECNICO'!XFC1&gt;2.5</definedName>
    <definedName name="rell" localSheetId="1">#REF!</definedName>
    <definedName name="rell">#REF!</definedName>
    <definedName name="RELLG" localSheetId="1">#REF!</definedName>
    <definedName name="RELLG">#REF!</definedName>
    <definedName name="t" localSheetId="1">[1]!absc</definedName>
    <definedName name="t">[1]!absc</definedName>
    <definedName name="TABLA" localSheetId="1">#REF!</definedName>
    <definedName name="TABLA">#REF!</definedName>
    <definedName name="TITULO" localSheetId="1">#REF!</definedName>
    <definedName name="TITULO">#REF!</definedName>
    <definedName name="TOTAL" localSheetId="1">#REF!</definedName>
    <definedName name="TOTAL">#REF!</definedName>
    <definedName name="TRAT">[13]desmonte!$E$48</definedName>
    <definedName name="U" localSheetId="1">#REF!</definedName>
    <definedName name="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VV" localSheetId="1">#REF!</definedName>
    <definedName name="VVV">#REF!</definedName>
    <definedName name="WER">'[4]Res-Accide-10'!$S$2:$S$7</definedName>
    <definedName name="WILSON" localSheetId="1">'[4]Res-Accide-10'!#REF!</definedName>
    <definedName name="WILSON">'[4]Res-Accide-10'!#REF!</definedName>
    <definedName name="XXXXXXXXXX" localSheetId="1">#REF!</definedName>
    <definedName name="XXXXXXXXXX">#REF!</definedName>
    <definedName name="XXXXXXXXXXXX" localSheetId="1">#REF!</definedName>
    <definedName name="XXXXXXXXXXXX">#REF!</definedName>
    <definedName name="ZZZZZZZZZZZ" localSheetId="1">'[7]A. P. U.'!#REF!</definedName>
    <definedName name="ZZZZZZZZZZZ">'[7]A. P. U.'!#REF!</definedName>
  </definedNames>
  <calcPr calcId="152511"/>
</workbook>
</file>

<file path=xl/calcChain.xml><?xml version="1.0" encoding="utf-8"?>
<calcChain xmlns="http://schemas.openxmlformats.org/spreadsheetml/2006/main">
  <c r="H20" i="1" l="1"/>
  <c r="I20" i="1" s="1"/>
  <c r="I24" i="1"/>
  <c r="I18" i="1"/>
  <c r="I17" i="1"/>
  <c r="I38" i="1"/>
  <c r="I45" i="1"/>
  <c r="I37" i="1"/>
  <c r="I21" i="1"/>
  <c r="I47" i="1"/>
  <c r="A15" i="1"/>
  <c r="I40" i="1"/>
  <c r="A14" i="1"/>
  <c r="A13" i="1"/>
  <c r="A11" i="1"/>
  <c r="A12" i="1"/>
  <c r="I22" i="1"/>
  <c r="I19" i="1"/>
  <c r="I46" i="1"/>
  <c r="I44" i="1"/>
  <c r="I42" i="1"/>
  <c r="I41" i="1"/>
  <c r="I39" i="1"/>
  <c r="I26" i="1"/>
  <c r="A10" i="1"/>
  <c r="A16" i="1" s="1"/>
  <c r="I35" i="1"/>
  <c r="I48" i="1"/>
  <c r="J54" i="6"/>
  <c r="I50" i="6"/>
  <c r="I47" i="6"/>
  <c r="I48" i="6"/>
  <c r="I40" i="6"/>
  <c r="I24" i="6"/>
  <c r="I11" i="6"/>
  <c r="I17" i="6" s="1"/>
  <c r="J44" i="6"/>
  <c r="M11" i="6"/>
  <c r="M17" i="6"/>
  <c r="F50" i="5"/>
  <c r="F52" i="5"/>
  <c r="F71" i="5"/>
  <c r="F41" i="5"/>
  <c r="F43" i="5" s="1"/>
  <c r="I51" i="6" l="1"/>
  <c r="I55" i="6" s="1"/>
  <c r="I59" i="6" s="1"/>
  <c r="A17" i="1"/>
  <c r="F53" i="5"/>
  <c r="F72" i="5" s="1"/>
  <c r="F74" i="5" s="1"/>
  <c r="I49" i="1"/>
  <c r="I27" i="1"/>
  <c r="I29" i="1" s="1"/>
  <c r="F75" i="5" l="1"/>
  <c r="F76" i="5" s="1"/>
  <c r="I51" i="1"/>
  <c r="I52" i="1" s="1"/>
  <c r="I53" i="1" s="1"/>
</calcChain>
</file>

<file path=xl/sharedStrings.xml><?xml version="1.0" encoding="utf-8"?>
<sst xmlns="http://schemas.openxmlformats.org/spreadsheetml/2006/main" count="338" uniqueCount="246">
  <si>
    <t>MINISTERIO DE TRANSPORTE</t>
  </si>
  <si>
    <t>INSTITUTO NACIONAL DE VÍAS</t>
  </si>
  <si>
    <t>Subdirección de la Red Nacional de Carreteras</t>
  </si>
  <si>
    <t>CANT.</t>
  </si>
  <si>
    <t>CARGO / OFICIO</t>
  </si>
  <si>
    <t>SUELDO Y/O</t>
  </si>
  <si>
    <t>PRIMA</t>
  </si>
  <si>
    <t>PARTICIPACIÓN</t>
  </si>
  <si>
    <t>VALOR</t>
  </si>
  <si>
    <t>JORNAL MENSUAL</t>
  </si>
  <si>
    <t>REGIONAL</t>
  </si>
  <si>
    <t>(h-mes)</t>
  </si>
  <si>
    <t>PARCIAL ($)</t>
  </si>
  <si>
    <t>(1)</t>
  </si>
  <si>
    <t>(2)</t>
  </si>
  <si>
    <t>(3)</t>
  </si>
  <si>
    <t>(4)</t>
  </si>
  <si>
    <r>
      <t>(1)*((2)+(3))*(4) =</t>
    </r>
    <r>
      <rPr>
        <b/>
        <sz val="8"/>
        <color indexed="12"/>
        <rFont val="Arial Narrow"/>
        <family val="2"/>
      </rPr>
      <t xml:space="preserve"> (5)</t>
    </r>
  </si>
  <si>
    <t>PERSONAL PROFESIONAL</t>
  </si>
  <si>
    <t xml:space="preserve">Ingeniero Residente </t>
  </si>
  <si>
    <t>Especialista en Estructuras</t>
  </si>
  <si>
    <t>Especialista Ambiental</t>
  </si>
  <si>
    <t>Profesional de Aseguramiento o Gestión de la Calidad</t>
  </si>
  <si>
    <t>PERSONAL TÉCNICO</t>
  </si>
  <si>
    <t xml:space="preserve">Topógrafo Inspector </t>
  </si>
  <si>
    <t>Inspector SISO</t>
  </si>
  <si>
    <t xml:space="preserve">Secretaria </t>
  </si>
  <si>
    <r>
      <t>SUBTOTAL COSTOS DE PERSONAL = SUMATORIA DE (5) =</t>
    </r>
    <r>
      <rPr>
        <b/>
        <sz val="9"/>
        <color indexed="12"/>
        <rFont val="Arial Narrow"/>
        <family val="2"/>
      </rPr>
      <t xml:space="preserve"> (6)</t>
    </r>
  </si>
  <si>
    <t>CONCEPTO</t>
  </si>
  <si>
    <t>UNIDAD</t>
  </si>
  <si>
    <t>COSTO</t>
  </si>
  <si>
    <t>UTILIZACION</t>
  </si>
  <si>
    <t>($)</t>
  </si>
  <si>
    <t>(10)</t>
  </si>
  <si>
    <t>(11)</t>
  </si>
  <si>
    <t>(12)</t>
  </si>
  <si>
    <r>
      <t xml:space="preserve">(10)*(11)*(12) = </t>
    </r>
    <r>
      <rPr>
        <b/>
        <sz val="8"/>
        <color indexed="12"/>
        <rFont val="Arial Narrow"/>
        <family val="2"/>
      </rPr>
      <t>(13)</t>
    </r>
  </si>
  <si>
    <t>OTROS COSTOS DIRECTOS</t>
  </si>
  <si>
    <t>VIÁTICOS</t>
  </si>
  <si>
    <t>Día</t>
  </si>
  <si>
    <t>COSTOS DE ALQUILER DE EQUIPOS Y OFICINA</t>
  </si>
  <si>
    <t>Mes</t>
  </si>
  <si>
    <t xml:space="preserve">Equipo completo de topografía </t>
  </si>
  <si>
    <t>Según comprobante por mes</t>
  </si>
  <si>
    <t>Oficina/Campamento (incluye  dotación y sevicios públicos)</t>
  </si>
  <si>
    <t>OTROS COSTOS</t>
  </si>
  <si>
    <t>Transportes aereos y/o terrestres (incluye peajes)</t>
  </si>
  <si>
    <t>Comunicaciones (telefonía fija y/o celular, fax,correo, internet, etc)</t>
  </si>
  <si>
    <t>NOTAS:</t>
  </si>
  <si>
    <t xml:space="preserve"> </t>
  </si>
  <si>
    <t xml:space="preserve">Cadenero </t>
  </si>
  <si>
    <t xml:space="preserve">COSTOS DIRECTOS DE PERSONAL </t>
  </si>
  <si>
    <t>NO MODIFICAR</t>
  </si>
  <si>
    <t>Especialista en Pavimentos</t>
  </si>
  <si>
    <t xml:space="preserve">FACTOR MULTIPLICADOR </t>
  </si>
  <si>
    <t>PORCENTAJE</t>
  </si>
  <si>
    <t>1.</t>
  </si>
  <si>
    <t>Salarios y Prestaciones Sociales de Personal Facturable</t>
  </si>
  <si>
    <t>Sub-total</t>
  </si>
  <si>
    <t>2.</t>
  </si>
  <si>
    <t>Gastos Directos</t>
  </si>
  <si>
    <t>3.</t>
  </si>
  <si>
    <t>Gastos Generales</t>
  </si>
  <si>
    <t>4.</t>
  </si>
  <si>
    <t>Costos Directos no Reembolsables</t>
  </si>
  <si>
    <t>ok</t>
  </si>
  <si>
    <t>OK</t>
  </si>
  <si>
    <t>TOTAL FACTOR MULTIPLICADOR</t>
  </si>
  <si>
    <t>5.</t>
  </si>
  <si>
    <t xml:space="preserve">Porcentaje de Honorarios </t>
  </si>
  <si>
    <t>TOTAL FACTOR DE HONORARIOS</t>
  </si>
  <si>
    <t>TOTAL FACTOR MULTIPLICADOR MAS FACTOR DE HONORARIOS</t>
  </si>
  <si>
    <t>FORMULARIO 1</t>
  </si>
  <si>
    <t>PERSONAL AUXILIAR TÉCNICO</t>
  </si>
  <si>
    <t>CONCURSO DE MERITOS ABIERTO CMA-DO-SRN-PRE-0XX-2015</t>
  </si>
  <si>
    <t>Ingeniero Residente Auxiliar</t>
  </si>
  <si>
    <t>PERSONAL ADMINISTRATIVO</t>
  </si>
  <si>
    <r>
      <t xml:space="preserve">CONCURSO DE MÉRITOS ABIERTO No. </t>
    </r>
    <r>
      <rPr>
        <b/>
        <sz val="10"/>
        <color indexed="10"/>
        <rFont val="Arial Narrow"/>
        <family val="2"/>
      </rPr>
      <t>CMA-PRE-DO-XXX-2015</t>
    </r>
  </si>
  <si>
    <t>INTERVENTORÍA PARA EL MEJORAMIENTO Y CONSTRUCCIÓN, GESTION PREDIAL, SOCIAL Y AMBIENTAL DEL CORREDOR VIAL  COMPRENDIDO ENTRE EL  PUENTE INTERNACIONAL RUMICHACA Y  GLORIETA VARIANTE SUR DE IPIALES INCLUYE VIAS ACCESO AL CENTRO BINACIONAL DE ATENCIÓN DE FRONTERA (CEBAF), EN EL DEPARTAMENTO DE NARIÑO. PARA EL PROGRAMA "VIAS PARA LA EQUIDAD"</t>
  </si>
  <si>
    <t>Profesional Ténico Predial</t>
  </si>
  <si>
    <t>Especialista en Geologia y/o Geotecnia</t>
  </si>
  <si>
    <t>Especialista en Hidráulica e Hidrología</t>
  </si>
  <si>
    <t xml:space="preserve">Abogado </t>
  </si>
  <si>
    <t>Laboratorista</t>
  </si>
  <si>
    <t>Inspector</t>
  </si>
  <si>
    <t>Auxiliar de laboratorio</t>
  </si>
  <si>
    <t>Campamentera</t>
  </si>
  <si>
    <t>Celador</t>
  </si>
  <si>
    <t xml:space="preserve">Conductor </t>
  </si>
  <si>
    <t>OTROS COSTOS DE PERSONAL</t>
  </si>
  <si>
    <t>Horas extras, recargos nocturnos, dominicales y festivos, jornadas 7X24</t>
  </si>
  <si>
    <t>Especialistas, Director y Residentes (**)</t>
  </si>
  <si>
    <t>Auditor de Calidad</t>
  </si>
  <si>
    <t>Profesional Social</t>
  </si>
  <si>
    <t>Profesional Ambiental</t>
  </si>
  <si>
    <t>COSTOS DIRECTOS DE PERSONAL JORNADA DIURNA (6AM-10PM)</t>
  </si>
  <si>
    <r>
      <t xml:space="preserve">FACTOR MULTIPLICADOR PERSONAL </t>
    </r>
    <r>
      <rPr>
        <b/>
        <sz val="9"/>
        <color indexed="12"/>
        <rFont val="Arial Narrow"/>
        <family val="2"/>
      </rPr>
      <t>(7)</t>
    </r>
  </si>
  <si>
    <r>
      <t xml:space="preserve">SUBTOTAL COSTOS DE PERSONAL =  (6) * (7) = </t>
    </r>
    <r>
      <rPr>
        <b/>
        <sz val="9"/>
        <color indexed="12"/>
        <rFont val="Arial Narrow"/>
        <family val="2"/>
      </rPr>
      <t xml:space="preserve">(A) </t>
    </r>
  </si>
  <si>
    <t>gl</t>
  </si>
  <si>
    <r>
      <t>FACTOR MULTIPLICADOR PERSONAL ESPECIALISTA</t>
    </r>
    <r>
      <rPr>
        <b/>
        <sz val="9"/>
        <color indexed="12"/>
        <rFont val="Arial Narrow"/>
        <family val="2"/>
      </rPr>
      <t xml:space="preserve"> (9)</t>
    </r>
  </si>
  <si>
    <r>
      <t xml:space="preserve">SUBTOTAL COSTOS DE PERSONAL ESPECIALISTA =  (8) * (9) = </t>
    </r>
    <r>
      <rPr>
        <b/>
        <sz val="9"/>
        <color indexed="12"/>
        <rFont val="Arial Narrow"/>
        <family val="2"/>
      </rPr>
      <t xml:space="preserve">(B) </t>
    </r>
  </si>
  <si>
    <r>
      <t xml:space="preserve">TOTAL COSTOS DE PERSONAL =   </t>
    </r>
    <r>
      <rPr>
        <b/>
        <sz val="10"/>
        <color indexed="12"/>
        <rFont val="Arial Narrow"/>
        <family val="2"/>
      </rPr>
      <t xml:space="preserve">(A) + (B) </t>
    </r>
  </si>
  <si>
    <t xml:space="preserve"> Laboratorio </t>
  </si>
  <si>
    <t>Edición de informes, papelería, reproducciòn de documentos,  planos, fotografías</t>
  </si>
  <si>
    <r>
      <t xml:space="preserve">SUBTOTAL OTROS COSTOS DIRECTOS = SUMATORIA DE (13) = </t>
    </r>
    <r>
      <rPr>
        <b/>
        <sz val="9"/>
        <color indexed="56"/>
        <rFont val="Arial Narrow"/>
        <family val="2"/>
      </rPr>
      <t>(B)</t>
    </r>
  </si>
  <si>
    <r>
      <t>SUBTOTAL COSTOS BASICOS = (A) + (B) =</t>
    </r>
    <r>
      <rPr>
        <b/>
        <sz val="9"/>
        <color indexed="56"/>
        <rFont val="Arial Narrow"/>
        <family val="2"/>
      </rPr>
      <t xml:space="preserve"> (C)</t>
    </r>
  </si>
  <si>
    <r>
      <t xml:space="preserve">PROVISIÓN SEGUNDO FRENTE y/o AJUSTES = </t>
    </r>
    <r>
      <rPr>
        <b/>
        <sz val="9"/>
        <color indexed="62"/>
        <rFont val="Arial Narrow"/>
        <family val="2"/>
      </rPr>
      <t>(D)</t>
    </r>
  </si>
  <si>
    <r>
      <t xml:space="preserve">SUBTOTAL COSTOS BASICOS INCLUIDO PROVISION SEGUNDO FRENTE y/o AJUSTES = (C) + (D) = </t>
    </r>
    <r>
      <rPr>
        <b/>
        <sz val="9"/>
        <color indexed="62"/>
        <rFont val="Arial Narrow"/>
        <family val="2"/>
      </rPr>
      <t>(E)</t>
    </r>
  </si>
  <si>
    <r>
      <t xml:space="preserve">IVA = 16% * (E) = </t>
    </r>
    <r>
      <rPr>
        <b/>
        <sz val="9"/>
        <color indexed="56"/>
        <rFont val="Arial Narrow"/>
        <family val="2"/>
      </rPr>
      <t>(F)</t>
    </r>
  </si>
  <si>
    <r>
      <t xml:space="preserve">COSTO TOTAL </t>
    </r>
    <r>
      <rPr>
        <b/>
        <sz val="9"/>
        <rFont val="Arial Narrow"/>
        <family val="2"/>
      </rPr>
      <t>= (E) + (F)</t>
    </r>
  </si>
  <si>
    <r>
      <t xml:space="preserve">PLAZO: </t>
    </r>
    <r>
      <rPr>
        <b/>
        <sz val="11"/>
        <color indexed="10"/>
        <rFont val="Arial Narrow"/>
        <family val="2"/>
      </rPr>
      <t>14 MESES</t>
    </r>
  </si>
  <si>
    <t>Director de Interventoría</t>
  </si>
  <si>
    <t>SUBTOTAL ESPECIALISTAS (8)</t>
  </si>
  <si>
    <t>ESPECIALISTAS POR PRESTACIÓN DE SERVICIOS</t>
  </si>
  <si>
    <t>FACTOR MULTIPLICADOR EMPRESAS DE CONSULTORIA</t>
  </si>
  <si>
    <t>1.1.</t>
  </si>
  <si>
    <t xml:space="preserve">Salarios </t>
  </si>
  <si>
    <t>1.2.</t>
  </si>
  <si>
    <t>Prima anual (legal)</t>
  </si>
  <si>
    <t xml:space="preserve"> ÷ 12 =</t>
  </si>
  <si>
    <t>1.3.</t>
  </si>
  <si>
    <t>Cesantía</t>
  </si>
  <si>
    <t>1.4.</t>
  </si>
  <si>
    <t>Intereses de cesantía</t>
  </si>
  <si>
    <t xml:space="preserve"> x 1.3. =</t>
  </si>
  <si>
    <t>1.5.</t>
  </si>
  <si>
    <t>Vacaciones</t>
  </si>
  <si>
    <t>1.6.</t>
  </si>
  <si>
    <t>Seguridad Social (pensión)</t>
  </si>
  <si>
    <t>Seguridad Social (salud)</t>
  </si>
  <si>
    <t>1.8.</t>
  </si>
  <si>
    <t>ARP</t>
  </si>
  <si>
    <t>1.9.</t>
  </si>
  <si>
    <t>Otros (Auxilios varios, prestaciones extralegales, Incapacidades no cubertas)</t>
  </si>
  <si>
    <t>1.10.</t>
  </si>
  <si>
    <t>Dotación</t>
  </si>
  <si>
    <t>2.1.</t>
  </si>
  <si>
    <t>Arriendo oficina</t>
  </si>
  <si>
    <t>2.2.</t>
  </si>
  <si>
    <t>Administración edificio</t>
  </si>
  <si>
    <t>3.2.</t>
  </si>
  <si>
    <t>Servicios públicos</t>
  </si>
  <si>
    <t>3.1.</t>
  </si>
  <si>
    <t>Preparación de Propuesta</t>
  </si>
  <si>
    <t xml:space="preserve">Asesoria Contable Tributaria  y Juridica </t>
  </si>
  <si>
    <t>3.3.</t>
  </si>
  <si>
    <t>Equipos y mantenimiento Oficina (Aseo)</t>
  </si>
  <si>
    <t>3.4.</t>
  </si>
  <si>
    <t>Gastos de vehículo</t>
  </si>
  <si>
    <t>3.5.</t>
  </si>
  <si>
    <t>Seguros de robo e incendio</t>
  </si>
  <si>
    <t>3.6.</t>
  </si>
  <si>
    <t>Documentación Técnica</t>
  </si>
  <si>
    <t>3.7.</t>
  </si>
  <si>
    <t>Papelería y útiles de oficina</t>
  </si>
  <si>
    <t>3.8.</t>
  </si>
  <si>
    <t>Personal Administrativo no facturado</t>
  </si>
  <si>
    <t>3.9.</t>
  </si>
  <si>
    <t>Personal Profesional no facturado</t>
  </si>
  <si>
    <t>3.10.</t>
  </si>
  <si>
    <t>Depreciación de muebles y equipos</t>
  </si>
  <si>
    <t>3.11.</t>
  </si>
  <si>
    <t>Licenciamiento de software</t>
  </si>
  <si>
    <t>Correo y otros</t>
  </si>
  <si>
    <t>Gastos de Representación</t>
  </si>
  <si>
    <t>Poliza de Calidad</t>
  </si>
  <si>
    <t>Póliza Cumplimiento</t>
  </si>
  <si>
    <t>Póliza Salarios y prestaciones Sociales</t>
  </si>
  <si>
    <t>Impuesto de Renta</t>
  </si>
  <si>
    <t>Impuesto CRE</t>
  </si>
  <si>
    <t>Impuesto de Industria y Comercio</t>
  </si>
  <si>
    <t>Impuesto pro Universidad Nacional y demas universidades estatales</t>
  </si>
  <si>
    <t>Imprevistos</t>
  </si>
  <si>
    <t>provisión para imprevistos</t>
  </si>
  <si>
    <t>TOTAL FM</t>
  </si>
  <si>
    <t>6.</t>
  </si>
  <si>
    <t xml:space="preserve">Honorarios (Utilidad del consultor) </t>
  </si>
  <si>
    <t>Total</t>
  </si>
  <si>
    <t>Veeduría Comunitaria</t>
  </si>
  <si>
    <t xml:space="preserve">1. El Director de Obra, los Ingenieros Residentes y el Personal con deedicación del 100% al Proyecto, debe residir en el lugar de ejecución de la obra, so pena de incurrir en falta grave a sus obligaciones, con la consecuencia de la aplicación de las sanciones establecidas contractualmente </t>
  </si>
  <si>
    <t>2. Para el reconocimiento de los gastos deberá tenerse en cuenta la forma de pago establecida en los estudios previos, pliego y contrato y las indicaciones pertinentes del Manual de Interventoría vigente, o el que lo modifique o sustituya. Se tendrá en cuenta lo siguiente, según corresponda:</t>
  </si>
  <si>
    <t>3. Los costos directos de personal deben estar soportados por la nómina firmada, los cuales se anexarán al acta de costos para el trámite correspondiente ante el Instituto.</t>
  </si>
  <si>
    <t>4. Los viáticos se reconocerán según su utilización real y sin superar los topes fijados en la Resolución que el Instituto a tal fecha tenga vigente. Se reconoceran viaticos a los Especialistas. En los casos en que se reuiera la presencia del Director e Ingenieros Residentes de Interventoría en Planta Central de INVIAS Bogotá, se le reconocerán viáticos.</t>
  </si>
  <si>
    <t xml:space="preserve">5. El Equipo completo de topografía, Laboratorio completo de Suelos, Pavimentos y Concretos o Ensayos de Laboratorio de suelos, Pavimentos y Concretos, Oficina/Campamento (incluye  dotación y sevicios públicos), Transportes aereos y/o terrestres (incluye peajes), Edición de informes, papelería, reproducciòn de documentos,  planos, fotografías, Comunicaciones (telefonía fija y/o celular, fax,correo, internet, etc) y Veeduría Comunitaria, se reembolsarán según su costo real,  contra presentación de facturas y soportes. </t>
  </si>
  <si>
    <t>6. Los gastos de transporte terrestre y peajes solo se reconocerán aquellos que se originen por el desplazamiento del personal en la zona del proyecto.</t>
  </si>
  <si>
    <t>7. Los pasajes  aéreos y/o terrestres se reconocerán para los Especialistas, Director e Ingenieros Residentes de Interventoría.</t>
  </si>
  <si>
    <t>8. Para el caso del reembolso de los costos globales, es responsabilidad de la Interventoría el gasto racional de estos recursos, de acuerdo con las necesidades del proyecto dentro del plazo contractual.</t>
  </si>
  <si>
    <t>9. La participación del personal en el Proyectoy la utilización de los otros costos directos, se pagarán mensualmente, de conformidad con  la programación de recursos aprobada por el Supervisor del Contrato.</t>
  </si>
  <si>
    <t>10. Los valores que aparecen fijos e inmodificables, no podrán alterarse, de lo contrario, será causal de rechazo.</t>
  </si>
  <si>
    <t>11. Los costos correspondientes a las jornadas adicionales cuando se programen jornadas de trabajo 7 días a la semana 24 horas diarias (7x24), serán pagados por la provisón de horas extras contempladas en el presupuesto.</t>
  </si>
  <si>
    <t>Camioneta o Campero de mas de  2000 c.c (Incluye Peajes y Combustible)</t>
  </si>
  <si>
    <t>Van de pasajeros (Entre 8 y 10 personas) de mas de  2000 c.c (Incluye Peajes y Combustible)</t>
  </si>
  <si>
    <t>MODELO 2</t>
  </si>
  <si>
    <t>(8)</t>
  </si>
  <si>
    <t>(9)</t>
  </si>
  <si>
    <t>COSTOS</t>
  </si>
  <si>
    <t>DE PERSONAL</t>
  </si>
  <si>
    <t>Ensayos de laboratorio de suelos, pavimentos y concretos</t>
  </si>
  <si>
    <t>MESES</t>
  </si>
  <si>
    <t>PLAZO</t>
  </si>
  <si>
    <t>SUBDIRECCION RED TERCIARIA Y FERREA</t>
  </si>
  <si>
    <t>Director y Especialistas</t>
  </si>
  <si>
    <t>Veedurias Ciudadanas (Pago Según Comprobante)</t>
  </si>
  <si>
    <t>Especialista Hidráulica e Hidrología</t>
  </si>
  <si>
    <t>PRESUPUESTO OFICIAL</t>
  </si>
  <si>
    <t>VALOR CONVENIO</t>
  </si>
  <si>
    <t>Camioneta o campero de más de 2000 c. c. modelo 2012 a 2017 (incluye conductor, peajes y combustible)</t>
  </si>
  <si>
    <t>Motocicletas (150 cc o mayor, modelo 2014 en adelante, incluye combustible y SOAT)</t>
  </si>
  <si>
    <t>Trabajo de topografía (incluye personal, equipo y transporte)</t>
  </si>
  <si>
    <t>Oficina/campamento (incluye dotación y servicios públicos)</t>
  </si>
  <si>
    <t>Transportes aéreos y/o terrestres (incluye peajes y combustible)</t>
  </si>
  <si>
    <t>Edición de informes, papelería, reproducción de documentos, planos, fotografías, etc.</t>
  </si>
  <si>
    <t>Comunicaciones (telefonía fija y/o celular, fax, correo, internet, etc.)</t>
  </si>
  <si>
    <t>VALOR MAXIMO</t>
  </si>
  <si>
    <t>Especialista en Geotecnia y/o Pavimentos</t>
  </si>
  <si>
    <t>Provision elementos de Bio-Seguridad (Pago Según Comprobante)</t>
  </si>
  <si>
    <r>
      <t>(1)*((2)+(3))*(4) =</t>
    </r>
    <r>
      <rPr>
        <b/>
        <sz val="10"/>
        <color indexed="12"/>
        <rFont val="Calibri"/>
        <family val="2"/>
      </rPr>
      <t xml:space="preserve"> (5)</t>
    </r>
  </si>
  <si>
    <r>
      <t>SUBTOTAL COSTOS DE PERSONAL = SUMATORIA DE (5) =</t>
    </r>
    <r>
      <rPr>
        <b/>
        <sz val="10"/>
        <color indexed="12"/>
        <rFont val="Calibri"/>
        <family val="2"/>
      </rPr>
      <t xml:space="preserve"> (6)</t>
    </r>
  </si>
  <si>
    <r>
      <t>FACTOR MULTIPLICADOR</t>
    </r>
    <r>
      <rPr>
        <b/>
        <sz val="10"/>
        <color indexed="12"/>
        <rFont val="Calibri"/>
        <family val="2"/>
      </rPr>
      <t xml:space="preserve"> (7)</t>
    </r>
  </si>
  <si>
    <r>
      <t xml:space="preserve">SUBTOTAL COSTOS DE PERSONAL =  (6) * (7) = </t>
    </r>
    <r>
      <rPr>
        <b/>
        <sz val="10"/>
        <color indexed="12"/>
        <rFont val="Calibri"/>
        <family val="2"/>
      </rPr>
      <t xml:space="preserve">(A) </t>
    </r>
  </si>
  <si>
    <r>
      <t xml:space="preserve">(8)*(9)*(10) = </t>
    </r>
    <r>
      <rPr>
        <b/>
        <sz val="10"/>
        <color indexed="12"/>
        <rFont val="Calibri"/>
        <family val="2"/>
      </rPr>
      <t>(11)</t>
    </r>
  </si>
  <si>
    <r>
      <t xml:space="preserve">SUBTOTAL OTROS COSTOS DIRECTOS = SUMATORIA DE (11) = </t>
    </r>
    <r>
      <rPr>
        <b/>
        <sz val="10"/>
        <color indexed="12"/>
        <rFont val="Calibri"/>
        <family val="2"/>
      </rPr>
      <t>(B)</t>
    </r>
  </si>
  <si>
    <r>
      <t>PROVISIÓN FRENTE ADICIONAL</t>
    </r>
    <r>
      <rPr>
        <b/>
        <sz val="10"/>
        <color indexed="12"/>
        <rFont val="Calibri"/>
        <family val="2"/>
      </rPr>
      <t xml:space="preserve"> = (C)</t>
    </r>
  </si>
  <si>
    <r>
      <t>SUBTOTAL COSTOS BASICOS = (A) + (B)</t>
    </r>
    <r>
      <rPr>
        <b/>
        <sz val="10"/>
        <color indexed="12"/>
        <rFont val="Calibri"/>
        <family val="2"/>
      </rPr>
      <t xml:space="preserve"> </t>
    </r>
    <r>
      <rPr>
        <b/>
        <sz val="10"/>
        <rFont val="Calibri"/>
        <family val="2"/>
      </rPr>
      <t xml:space="preserve">+ (C) </t>
    </r>
    <r>
      <rPr>
        <b/>
        <sz val="10"/>
        <color indexed="12"/>
        <rFont val="Calibri"/>
        <family val="2"/>
      </rPr>
      <t>= (D)</t>
    </r>
  </si>
  <si>
    <r>
      <t xml:space="preserve">IVA = 19% * (D) = </t>
    </r>
    <r>
      <rPr>
        <b/>
        <sz val="10"/>
        <color indexed="12"/>
        <rFont val="Calibri"/>
        <family val="2"/>
      </rPr>
      <t>(E)</t>
    </r>
  </si>
  <si>
    <t>COSTO TOTAL = (D) + (E)</t>
  </si>
  <si>
    <t>Ingeniero Residente de Interventoría</t>
  </si>
  <si>
    <t>1. El Director de Interventoría, los Ingenieros Residentes y el Personal con dedicación del 100% al Proyecto, debe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</si>
  <si>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</si>
  <si>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</si>
  <si>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la resolución que el Instituto a tal fecha tenga vigente. Se reconocerán viáticos a los Profesionales de dedicación parcial, sin prima regional. En los casos en que se requiera la presencia del Director e Ingenieros Residentes de Interventoría en Planta Central de INVIAS Bogotá, se le reconocerán viáticos.</t>
  </si>
  <si>
    <t>2.3. El Equipo Completo de Topografía, Laboratorio Completo de Suelos, Pavimentos y Concretos, o Ensayos de Laboratorio de Suelos, Pavimentos y Concretos, Oficina/Campamento (incluye  dotación y servicios públicos), Transportes Aéreos y/o Terrestres (incluye peajes),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t>
  </si>
  <si>
    <t>2.4. Los gastos de transporte terrestre y peajes solo se reconocerán aquellos que se originen por el desplazamiento del personal en la zona del proyecto.</t>
  </si>
  <si>
    <t>2.5. Los pasajes aéreos y/o terrestres se reconocerán para el Personal Profesional y Técnico de la Interventoría.</t>
  </si>
  <si>
    <t>2.6. Para el caso del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</si>
  <si>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</si>
  <si>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t>2.8. Los valores que aparecen fijos e inmodificables, no podrán alterarse.</t>
  </si>
  <si>
    <t>2.9. Los costos correspondientes a las jornadas adicionales cuando se programen jornadas de trabajo 7 días a la semana 24 horas diarias (7x24), serán pagados por la provisión de horas extras contempladas en el presupuesto, si aplica.</t>
  </si>
  <si>
    <t>2.11. EL INTERVENTOR dará estricto cumplimiento de los protocolos de Bioseguridad, así como del Decreto 531 de 2020 y la Resolución 312 de 2019 y demás normas vigentes sobre el tema.</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</si>
  <si>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</si>
  <si>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PERSONAL TECNICO</t>
  </si>
  <si>
    <t>Inspector SST</t>
  </si>
  <si>
    <t>2.10. El Personal de Interventoría NO tendrá Prima Regional.</t>
  </si>
  <si>
    <t>“INTERVENTORIA TECNICA, ADMINISTRATIVA, FINANCIERA Y AMBIENTAL PARA EL MANTENIMIENTO Y MEJORAMIENTO DE VIAS TERCIARIAS DEL PROGRAMA "COLOMBIA RURAL" EN LOS MUNICIPIOS DEL DEPARTAMENTO DEL CÓRDOBA GRUPO V”</t>
  </si>
  <si>
    <r>
      <t xml:space="preserve">CONCURSO DE MÉRITOS ABIERTO No. </t>
    </r>
    <r>
      <rPr>
        <b/>
        <sz val="10"/>
        <color indexed="10"/>
        <rFont val="Calibri"/>
        <family val="2"/>
      </rPr>
      <t>CMA-DO-SRT-167-2021</t>
    </r>
  </si>
  <si>
    <t>HASTA 31 DE JULIO DE 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</si>
</sst>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_);_(* \(#,##0\);_(* &quot;-&quot;_);_(@_)"/>
    <numFmt numFmtId="165" formatCode="_(&quot;$&quot;* #,##0.00_);_(&quot;$&quot;* \(#,##0.00\);_(&quot;$&quot;* &quot;-&quot;??_);_(@_)"/>
    <numFmt numFmtId="166" formatCode="_(* #,##0.00_);_(* \(#,##0.00\);_(* &quot;-&quot;??_);_(@_)"/>
    <numFmt numFmtId="167" formatCode="_-&quot;$&quot;* #,##0.00_-;\-&quot;$&quot;* #,##0.00_-;_-&quot;$&quot;* &quot;-&quot;??_-;_-@_-"/>
    <numFmt numFmtId="168" formatCode="_(&quot;$&quot;\ * #,##0_);_(&quot;$&quot;\ * \(#,##0\);_(&quot;$&quot;\ * &quot;-&quot;_);_(@_)"/>
    <numFmt numFmtId="169" formatCode="_(&quot;$&quot;\ * #,##0.00_);_(&quot;$&quot;\ * \(#,##0.00\);_(&quot;$&quot;\ * &quot;-&quot;??_);_(@_)"/>
    <numFmt numFmtId="170" formatCode="_-* #,##0.00\ &quot;€&quot;_-;\-* #,##0.00\ &quot;€&quot;_-;_-* &quot;-&quot;??\ &quot;€&quot;_-;_-@_-"/>
    <numFmt numFmtId="171" formatCode="_-* #,##0.00\ _€_-;\-* #,##0.00\ _€_-;_-* &quot;-&quot;??\ _€_-;_-@_-"/>
    <numFmt numFmtId="172" formatCode="_-[$$-240A]\ * #,##0.00_ ;_-[$$-240A]\ * \-#,##0.00\ ;_-[$$-240A]\ * &quot;-&quot;??_ ;_-@_ "/>
    <numFmt numFmtId="173" formatCode="[$$-500A]\ #,##0.00"/>
    <numFmt numFmtId="174" formatCode="_ * #,##0.00_ ;_ * \-#,##0.00_ ;_ * &quot;-&quot;??_ ;_ @_ "/>
    <numFmt numFmtId="175" formatCode="\$#,##0\ ;\(\$#,##0\)"/>
    <numFmt numFmtId="176" formatCode="_ [$€-2]\ * #,##0.00_ ;_ [$€-2]\ * \-#,##0.00_ ;_ [$€-2]\ * &quot;-&quot;??_ "/>
    <numFmt numFmtId="177" formatCode="000\°00&quot;´&quot;00&quot;´´&quot;"/>
    <numFmt numFmtId="178" formatCode="_(&quot;$&quot;* #,##0_);_(&quot;$&quot;* \(#,##0\);_(&quot;$&quot;* &quot;-&quot;??_);_(@_)"/>
    <numFmt numFmtId="179" formatCode="_ &quot;$&quot;* #,##0.00_ ;_ &quot;$&quot;* \-#,##0.00_ ;_ &quot;$&quot;* &quot;-&quot;??_ ;_ @_ "/>
    <numFmt numFmtId="180" formatCode="0.0000"/>
    <numFmt numFmtId="181" formatCode="&quot;$&quot;\ #,##0;&quot;$&quot;\ \-#,##0"/>
    <numFmt numFmtId="182" formatCode="0.000"/>
    <numFmt numFmtId="183" formatCode="dd/mm/yy;@"/>
    <numFmt numFmtId="184" formatCode="0.000%"/>
    <numFmt numFmtId="185" formatCode="0.00000%"/>
    <numFmt numFmtId="186" formatCode="_(&quot;$&quot;\ * #,##0.00_);_(&quot;$&quot;\ * \(#,##0.00\);_(&quot;$&quot;\ * &quot;-&quot;_);_(@_)"/>
    <numFmt numFmtId="187" formatCode="_-&quot;$&quot;\ * #,##0.00_-;\-&quot;$&quot;\ * #,##0.00_-;_-&quot;$&quot;\ * &quot;-&quot;_-;_-@_-"/>
    <numFmt numFmtId="188" formatCode="&quot;$&quot;\ #,##0"/>
    <numFmt numFmtId="189" formatCode="&quot;$&quot;\ #,##0.00"/>
  </numFmts>
  <fonts count="84" x14ac:knownFonts="1">
    <font>
      <sz val="11"/>
      <color theme="1"/>
      <name val="Arial Narrow"/>
      <family val="2"/>
    </font>
    <font>
      <sz val="11"/>
      <color indexed="8"/>
      <name val="Calibri"/>
      <family val="2"/>
    </font>
    <font>
      <sz val="12"/>
      <color indexed="8"/>
      <name val="Verdana"/>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0"/>
      <name val="Arial Narrow"/>
      <family val="2"/>
    </font>
    <font>
      <b/>
      <sz val="9"/>
      <name val="Arial Narrow"/>
      <family val="2"/>
    </font>
    <font>
      <b/>
      <sz val="11"/>
      <color indexed="8"/>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u/>
      <sz val="10"/>
      <name val="Arial Narrow"/>
      <family val="2"/>
    </font>
    <font>
      <sz val="10"/>
      <name val="Arial Narrow"/>
      <family val="2"/>
    </font>
    <font>
      <sz val="9"/>
      <name val="Arial Narrow"/>
      <family val="2"/>
    </font>
    <font>
      <sz val="10"/>
      <name val="Arial"/>
      <family val="2"/>
    </font>
    <font>
      <b/>
      <sz val="9"/>
      <color indexed="12"/>
      <name val="Arial Narrow"/>
      <family val="2"/>
    </font>
    <font>
      <sz val="11"/>
      <color indexed="8"/>
      <name val="Calibri"/>
      <family val="2"/>
    </font>
    <font>
      <b/>
      <sz val="10"/>
      <color indexed="12"/>
      <name val="Arial Narrow"/>
      <family val="2"/>
    </font>
    <font>
      <sz val="7"/>
      <name val="Arial Narrow"/>
      <family val="2"/>
    </font>
    <font>
      <sz val="11"/>
      <color indexed="9"/>
      <name val="Calibri"/>
      <family val="2"/>
    </font>
    <font>
      <sz val="11"/>
      <color indexed="20"/>
      <name val="Calibri"/>
      <family val="2"/>
    </font>
    <font>
      <b/>
      <sz val="11"/>
      <color indexed="52"/>
      <name val="Calibri"/>
      <family val="2"/>
    </font>
    <font>
      <i/>
      <sz val="11"/>
      <color indexed="23"/>
      <name val="Calibri"/>
      <family val="2"/>
    </font>
    <font>
      <b/>
      <sz val="13"/>
      <color indexed="56"/>
      <name val="Calibri"/>
      <family val="2"/>
    </font>
    <font>
      <b/>
      <sz val="11"/>
      <color indexed="56"/>
      <name val="Calibri"/>
      <family val="2"/>
    </font>
    <font>
      <sz val="11"/>
      <color indexed="8"/>
      <name val="Century Gothic"/>
      <family val="2"/>
    </font>
    <font>
      <b/>
      <sz val="11"/>
      <color indexed="63"/>
      <name val="Calibri"/>
      <family val="2"/>
    </font>
    <font>
      <b/>
      <sz val="18"/>
      <color indexed="56"/>
      <name val="Cambria"/>
      <family val="2"/>
    </font>
    <font>
      <sz val="10"/>
      <color indexed="24"/>
      <name val="Arial"/>
      <family val="2"/>
    </font>
    <font>
      <sz val="12"/>
      <name val="Courier"/>
      <family val="3"/>
    </font>
    <font>
      <sz val="1"/>
      <color indexed="8"/>
      <name val="Courier"/>
      <family val="3"/>
    </font>
    <font>
      <i/>
      <sz val="1"/>
      <color indexed="8"/>
      <name val="Courier"/>
      <family val="3"/>
    </font>
    <font>
      <u/>
      <sz val="6"/>
      <color indexed="12"/>
      <name val="Arial"/>
      <family val="2"/>
    </font>
    <font>
      <u/>
      <sz val="10"/>
      <color indexed="12"/>
      <name val="Arial"/>
      <family val="2"/>
    </font>
    <font>
      <b/>
      <sz val="10"/>
      <name val="Arial"/>
      <family val="2"/>
    </font>
    <font>
      <b/>
      <sz val="7"/>
      <name val="Arial Narrow"/>
      <family val="2"/>
    </font>
    <font>
      <sz val="10"/>
      <name val="Arial"/>
      <family val="2"/>
    </font>
    <font>
      <b/>
      <sz val="12"/>
      <name val="Arial Narrow"/>
      <family val="2"/>
    </font>
    <font>
      <b/>
      <sz val="14"/>
      <color indexed="8"/>
      <name val="Arial"/>
      <family val="2"/>
    </font>
    <font>
      <b/>
      <u/>
      <sz val="14"/>
      <color indexed="8"/>
      <name val="Arial"/>
      <family val="2"/>
    </font>
    <font>
      <sz val="10"/>
      <color indexed="8"/>
      <name val="Arial"/>
      <family val="2"/>
    </font>
    <font>
      <sz val="12"/>
      <color indexed="8"/>
      <name val="Arial"/>
      <family val="2"/>
    </font>
    <font>
      <b/>
      <u/>
      <sz val="12"/>
      <color indexed="8"/>
      <name val="Arial"/>
      <family val="2"/>
    </font>
    <font>
      <b/>
      <sz val="12"/>
      <color indexed="8"/>
      <name val="Arial"/>
      <family val="2"/>
    </font>
    <font>
      <sz val="12"/>
      <name val="Arial"/>
      <family val="2"/>
    </font>
    <font>
      <b/>
      <sz val="10"/>
      <color indexed="8"/>
      <name val="Arial"/>
      <family val="2"/>
    </font>
    <font>
      <sz val="10"/>
      <color indexed="17"/>
      <name val="Arial"/>
      <family val="2"/>
    </font>
    <font>
      <b/>
      <sz val="10"/>
      <color indexed="10"/>
      <name val="Arial Narrow"/>
      <family val="2"/>
    </font>
    <font>
      <b/>
      <sz val="11"/>
      <color indexed="10"/>
      <name val="Arial Narrow"/>
      <family val="2"/>
    </font>
    <font>
      <b/>
      <sz val="9"/>
      <color indexed="56"/>
      <name val="Arial Narrow"/>
      <family val="2"/>
    </font>
    <font>
      <b/>
      <sz val="9"/>
      <color indexed="62"/>
      <name val="Arial Narrow"/>
      <family val="2"/>
    </font>
    <font>
      <b/>
      <sz val="8"/>
      <name val="Arial"/>
      <family val="2"/>
    </font>
    <font>
      <sz val="8"/>
      <name val="Helvetica"/>
      <family val="2"/>
    </font>
    <font>
      <sz val="8"/>
      <name val="Calibri"/>
      <family val="2"/>
    </font>
    <font>
      <b/>
      <sz val="8"/>
      <name val="Calibri"/>
      <family val="2"/>
    </font>
    <font>
      <b/>
      <sz val="10"/>
      <name val="Calibri"/>
      <family val="2"/>
    </font>
    <font>
      <b/>
      <sz val="10"/>
      <color indexed="12"/>
      <name val="Calibri"/>
      <family val="2"/>
    </font>
    <font>
      <b/>
      <sz val="10"/>
      <color indexed="10"/>
      <name val="Calibri"/>
      <family val="2"/>
    </font>
    <font>
      <sz val="11"/>
      <color theme="1"/>
      <name val="Arial Narrow"/>
      <family val="2"/>
    </font>
    <font>
      <sz val="11"/>
      <color theme="1"/>
      <name val="Calibri"/>
      <family val="2"/>
      <scheme val="minor"/>
    </font>
    <font>
      <b/>
      <sz val="10"/>
      <color rgb="FFFF0000"/>
      <name val="Arial Narrow"/>
      <family val="2"/>
    </font>
    <font>
      <sz val="8"/>
      <name val="Calibri"/>
      <family val="2"/>
      <scheme val="minor"/>
    </font>
    <font>
      <sz val="12"/>
      <color theme="1"/>
      <name val="Calibri"/>
      <family val="2"/>
      <scheme val="minor"/>
    </font>
    <font>
      <sz val="10"/>
      <color indexed="8"/>
      <name val="Calibri"/>
      <family val="2"/>
      <scheme val="minor"/>
    </font>
    <font>
      <sz val="10"/>
      <name val="Calibri"/>
      <family val="2"/>
      <scheme val="minor"/>
    </font>
    <font>
      <b/>
      <sz val="10"/>
      <name val="Calibri"/>
      <family val="2"/>
      <scheme val="minor"/>
    </font>
    <font>
      <b/>
      <sz val="10"/>
      <color rgb="FFFF0000"/>
      <name val="Calibri"/>
      <family val="2"/>
      <scheme val="minor"/>
    </font>
    <font>
      <b/>
      <sz val="10"/>
      <color indexed="8"/>
      <name val="Calibri"/>
      <family val="2"/>
      <scheme val="minor"/>
    </font>
    <font>
      <b/>
      <sz val="10"/>
      <color indexed="12"/>
      <name val="Calibri"/>
      <family val="2"/>
      <scheme val="minor"/>
    </font>
    <font>
      <b/>
      <u/>
      <sz val="10"/>
      <name val="Calibri"/>
      <family val="2"/>
      <scheme val="minor"/>
    </font>
    <font>
      <b/>
      <sz val="8"/>
      <name val="Calibri"/>
      <family val="2"/>
      <scheme val="minor"/>
    </font>
    <font>
      <b/>
      <sz val="12"/>
      <name val="Calibri"/>
      <family val="2"/>
      <scheme val="minor"/>
    </font>
    <font>
      <sz val="12"/>
      <name val="Calibri"/>
      <family val="2"/>
      <scheme val="minor"/>
    </font>
    <font>
      <b/>
      <sz val="9"/>
      <color rgb="FFFF0000"/>
      <name val="Arial Narrow"/>
      <family val="2"/>
    </font>
    <font>
      <sz val="10"/>
      <color theme="1"/>
      <name val="Calibri"/>
      <family val="2"/>
      <scheme val="minor"/>
    </font>
    <font>
      <b/>
      <sz val="11"/>
      <color theme="1"/>
      <name val="Arial Narrow"/>
      <family val="2"/>
    </font>
    <font>
      <b/>
      <sz val="13"/>
      <color theme="1"/>
      <name val="Calibri"/>
      <family val="2"/>
      <scheme val="minor"/>
    </font>
    <font>
      <sz val="7.5"/>
      <name val="Arial Narrow"/>
      <family val="2"/>
    </font>
    <font>
      <b/>
      <sz val="10"/>
      <color theme="0"/>
      <name val="Calibri"/>
      <family val="2"/>
      <scheme val="minor"/>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4.9989318521683403E-2"/>
        <bgColor indexed="64"/>
      </patternFill>
    </fill>
  </fills>
  <borders count="73">
    <border>
      <left/>
      <right/>
      <top/>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thin">
        <color indexed="64"/>
      </top>
      <bottom/>
      <diagonal/>
    </border>
  </borders>
  <cellStyleXfs count="199">
    <xf numFmtId="0" fontId="0" fillId="0" borderId="0"/>
    <xf numFmtId="0" fontId="2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2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2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2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2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2" fontId="19" fillId="0" borderId="0"/>
    <xf numFmtId="0" fontId="2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2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3" fontId="33" fillId="0" borderId="0" applyFont="0" applyFill="0" applyBorder="0" applyAlignment="0" applyProtection="0"/>
    <xf numFmtId="175" fontId="33" fillId="0" borderId="0" applyFont="0" applyFill="0" applyBorder="0" applyAlignment="0" applyProtection="0"/>
    <xf numFmtId="0" fontId="33" fillId="0" borderId="0" applyFont="0" applyFill="0" applyBorder="0" applyAlignment="0" applyProtection="0"/>
    <xf numFmtId="1" fontId="19" fillId="0" borderId="0"/>
    <xf numFmtId="0" fontId="34" fillId="0" borderId="0" applyFont="0" applyFill="0" applyBorder="0" applyAlignment="0" applyProtection="0"/>
    <xf numFmtId="176" fontId="19" fillId="0" borderId="0" applyFont="0" applyFill="0" applyBorder="0" applyAlignment="0" applyProtection="0"/>
    <xf numFmtId="176" fontId="19" fillId="0" borderId="0" applyFont="0" applyFill="0" applyBorder="0" applyAlignment="0" applyProtection="0"/>
    <xf numFmtId="0" fontId="27" fillId="0" borderId="0" applyNumberFormat="0" applyFill="0" applyBorder="0" applyAlignment="0" applyProtection="0"/>
    <xf numFmtId="4" fontId="35" fillId="0" borderId="0">
      <protection locked="0"/>
    </xf>
    <xf numFmtId="4" fontId="35" fillId="0" borderId="0">
      <protection locked="0"/>
    </xf>
    <xf numFmtId="4" fontId="36" fillId="0" borderId="0">
      <protection locked="0"/>
    </xf>
    <xf numFmtId="4" fontId="35" fillId="0" borderId="0">
      <protection locked="0"/>
    </xf>
    <xf numFmtId="4" fontId="35" fillId="0" borderId="0">
      <protection locked="0"/>
    </xf>
    <xf numFmtId="4" fontId="35" fillId="0" borderId="0">
      <protection locked="0"/>
    </xf>
    <xf numFmtId="4" fontId="36" fillId="0" borderId="0">
      <protection locked="0"/>
    </xf>
    <xf numFmtId="2" fontId="33" fillId="0" borderId="0" applyFont="0" applyFill="0" applyBorder="0" applyAlignment="0" applyProtection="0"/>
    <xf numFmtId="177" fontId="19" fillId="0" borderId="0"/>
    <xf numFmtId="0" fontId="28" fillId="0" borderId="2" applyNumberFormat="0" applyFill="0" applyAlignment="0" applyProtection="0"/>
    <xf numFmtId="0" fontId="29" fillId="0" borderId="3" applyNumberFormat="0" applyFill="0" applyAlignment="0" applyProtection="0"/>
    <xf numFmtId="0" fontId="37" fillId="0" borderId="0" applyNumberFormat="0" applyFill="0" applyBorder="0" applyAlignment="0" applyProtection="0">
      <alignment vertical="top"/>
      <protection locked="0"/>
    </xf>
    <xf numFmtId="0" fontId="37"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166" fontId="63" fillId="0" borderId="0" applyFont="0" applyFill="0" applyBorder="0" applyAlignment="0" applyProtection="0"/>
    <xf numFmtId="164"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171"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1" fontId="1" fillId="0" borderId="0" applyFont="0" applyFill="0" applyBorder="0" applyAlignment="0" applyProtection="0"/>
    <xf numFmtId="178" fontId="19" fillId="0" borderId="0" applyFont="0" applyFill="0" applyBorder="0" applyAlignment="0" applyProtection="0"/>
    <xf numFmtId="0" fontId="19" fillId="0" borderId="0" applyFont="0" applyFill="0" applyBorder="0" applyAlignment="0" applyProtection="0"/>
    <xf numFmtId="174" fontId="19" fillId="0" borderId="0" applyFont="0" applyFill="0" applyBorder="0" applyAlignment="0" applyProtection="0"/>
    <xf numFmtId="170" fontId="19" fillId="0" borderId="0" applyFont="0" applyFill="0" applyBorder="0" applyAlignment="0" applyProtection="0"/>
    <xf numFmtId="174"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174" fontId="19"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43" fontId="63" fillId="0" borderId="0" applyFont="0" applyFill="0" applyBorder="0" applyAlignment="0" applyProtection="0"/>
    <xf numFmtId="168" fontId="63" fillId="0" borderId="0" applyFont="0" applyFill="0" applyBorder="0" applyAlignment="0" applyProtection="0"/>
    <xf numFmtId="42" fontId="64" fillId="0" borderId="0" applyFont="0" applyFill="0" applyBorder="0" applyAlignment="0" applyProtection="0"/>
    <xf numFmtId="179" fontId="19" fillId="0" borderId="0"/>
    <xf numFmtId="174" fontId="19" fillId="0" borderId="0" applyFont="0" applyFill="0" applyBorder="0" applyAlignment="0" applyProtection="0"/>
    <xf numFmtId="177" fontId="19" fillId="0" borderId="0" applyFont="0" applyFill="0" applyBorder="0" applyAlignment="0" applyProtection="0"/>
    <xf numFmtId="180" fontId="19" fillId="0" borderId="0" applyFont="0" applyFill="0" applyBorder="0" applyAlignment="0" applyProtection="0"/>
    <xf numFmtId="181"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182" fontId="19" fillId="0" borderId="0" applyFont="0" applyFill="0" applyBorder="0" applyAlignment="0" applyProtection="0"/>
    <xf numFmtId="169" fontId="21"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3" fontId="19" fillId="0" borderId="0" applyFont="0" applyFill="0" applyBorder="0" applyAlignment="0" applyProtection="0"/>
    <xf numFmtId="174" fontId="19" fillId="0" borderId="0" applyFont="0" applyFill="0" applyBorder="0" applyAlignment="0" applyProtection="0"/>
    <xf numFmtId="170" fontId="21" fillId="0" borderId="0" applyFont="0" applyFill="0" applyBorder="0" applyAlignment="0" applyProtection="0"/>
    <xf numFmtId="170" fontId="2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83" fontId="19" fillId="0" borderId="0" applyFont="0" applyFill="0" applyBorder="0" applyAlignment="0" applyProtection="0"/>
    <xf numFmtId="178" fontId="19" fillId="0" borderId="0" applyFont="0" applyFill="0" applyBorder="0" applyAlignment="0" applyProtection="0"/>
    <xf numFmtId="165" fontId="19" fillId="0" borderId="0" applyFont="0" applyFill="0" applyBorder="0" applyAlignment="0" applyProtection="0"/>
    <xf numFmtId="169" fontId="19" fillId="0" borderId="0" applyFont="0" applyFill="0" applyBorder="0" applyAlignment="0" applyProtection="0"/>
    <xf numFmtId="169"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applyFont="0" applyFill="0" applyBorder="0" applyAlignment="0" applyProtection="0"/>
    <xf numFmtId="0" fontId="2" fillId="0" borderId="0" applyNumberFormat="0" applyFill="0" applyBorder="0" applyProtection="0">
      <alignment vertical="top"/>
    </xf>
    <xf numFmtId="0" fontId="2" fillId="0" borderId="0" applyNumberFormat="0" applyFill="0" applyBorder="0" applyProtection="0">
      <alignment vertical="top"/>
    </xf>
    <xf numFmtId="0" fontId="41" fillId="0" borderId="0"/>
    <xf numFmtId="0" fontId="19" fillId="0" borderId="0"/>
    <xf numFmtId="0" fontId="64"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2" fillId="0" borderId="0" applyNumberFormat="0" applyFill="0" applyBorder="0" applyProtection="0">
      <alignment vertical="top"/>
    </xf>
    <xf numFmtId="0" fontId="64"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19" fillId="0" borderId="0"/>
    <xf numFmtId="0" fontId="19" fillId="0" borderId="0"/>
    <xf numFmtId="0" fontId="2" fillId="0" borderId="0" applyNumberFormat="0" applyFill="0" applyBorder="0" applyProtection="0">
      <alignment vertical="top"/>
    </xf>
    <xf numFmtId="0" fontId="3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21" fillId="0" borderId="0"/>
    <xf numFmtId="0" fontId="1" fillId="0" borderId="0"/>
    <xf numFmtId="0" fontId="1" fillId="0" borderId="0"/>
    <xf numFmtId="0" fontId="19" fillId="0" borderId="0"/>
    <xf numFmtId="0" fontId="19" fillId="0" borderId="0"/>
    <xf numFmtId="0" fontId="19" fillId="0" borderId="0"/>
    <xf numFmtId="0" fontId="19" fillId="0" borderId="0"/>
    <xf numFmtId="0" fontId="19" fillId="0" borderId="0"/>
    <xf numFmtId="0" fontId="64" fillId="0" borderId="0"/>
    <xf numFmtId="0" fontId="1" fillId="21" borderId="4" applyNumberFormat="0" applyFont="0" applyAlignment="0" applyProtection="0"/>
    <xf numFmtId="0" fontId="1" fillId="21" borderId="4" applyNumberFormat="0" applyFont="0" applyAlignment="0" applyProtection="0"/>
    <xf numFmtId="0" fontId="31" fillId="20" borderId="5" applyNumberFormat="0" applyAlignment="0" applyProtection="0"/>
    <xf numFmtId="9" fontId="63" fillId="0" borderId="0" applyFont="0" applyFill="0" applyBorder="0" applyAlignment="0" applyProtection="0"/>
    <xf numFmtId="9" fontId="19" fillId="0" borderId="0" applyFont="0" applyFill="0" applyBorder="0" applyAlignment="0" applyProtection="0"/>
    <xf numFmtId="9" fontId="64"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32" fillId="0" borderId="0" applyNumberFormat="0" applyFill="0" applyBorder="0" applyAlignment="0" applyProtection="0"/>
    <xf numFmtId="49" fontId="39" fillId="0" borderId="0">
      <alignment horizontal="center" vertical="center"/>
    </xf>
    <xf numFmtId="44" fontId="63" fillId="0" borderId="0" applyFont="0" applyFill="0" applyBorder="0" applyAlignment="0" applyProtection="0"/>
  </cellStyleXfs>
  <cellXfs count="433">
    <xf numFmtId="0" fontId="0" fillId="0" borderId="0" xfId="0"/>
    <xf numFmtId="0" fontId="3" fillId="23" borderId="0" xfId="156" applyFont="1" applyFill="1" applyBorder="1" applyAlignment="1">
      <alignment horizontal="center" vertical="center" wrapText="1"/>
    </xf>
    <xf numFmtId="0" fontId="4" fillId="23" borderId="0" xfId="156" applyNumberFormat="1" applyFont="1" applyFill="1" applyBorder="1" applyAlignment="1">
      <alignment horizontal="center" vertical="center" wrapText="1"/>
    </xf>
    <xf numFmtId="0" fontId="4" fillId="23" borderId="0" xfId="156" applyNumberFormat="1" applyFont="1" applyFill="1" applyBorder="1" applyAlignment="1">
      <alignment horizontal="justify" vertical="center" wrapText="1"/>
    </xf>
    <xf numFmtId="0" fontId="4" fillId="23" borderId="0" xfId="156" applyNumberFormat="1" applyFont="1" applyFill="1" applyBorder="1" applyAlignment="1">
      <alignment vertical="center" wrapText="1"/>
    </xf>
    <xf numFmtId="0" fontId="4" fillId="23" borderId="0" xfId="156" applyNumberFormat="1" applyFont="1" applyFill="1" applyBorder="1" applyAlignment="1">
      <alignment horizontal="right" vertical="center" wrapText="1"/>
    </xf>
    <xf numFmtId="0" fontId="3" fillId="23" borderId="0" xfId="156" applyFont="1" applyFill="1" applyBorder="1" applyAlignment="1">
      <alignment vertical="center" wrapText="1"/>
    </xf>
    <xf numFmtId="0" fontId="64" fillId="0" borderId="0" xfId="156" applyFont="1" applyAlignment="1"/>
    <xf numFmtId="0" fontId="45" fillId="0" borderId="6" xfId="156" applyNumberFormat="1" applyFont="1" applyFill="1" applyBorder="1" applyAlignment="1">
      <alignment horizontal="center"/>
    </xf>
    <xf numFmtId="0" fontId="46" fillId="0" borderId="7" xfId="156" applyNumberFormat="1" applyFont="1" applyFill="1" applyBorder="1" applyAlignment="1"/>
    <xf numFmtId="0" fontId="45" fillId="0" borderId="8" xfId="156" applyNumberFormat="1" applyFont="1" applyFill="1" applyBorder="1" applyAlignment="1"/>
    <xf numFmtId="0" fontId="47" fillId="0" borderId="9" xfId="156" applyNumberFormat="1" applyFont="1" applyFill="1" applyBorder="1" applyAlignment="1">
      <alignment horizontal="center"/>
    </xf>
    <xf numFmtId="0" fontId="48" fillId="0" borderId="9" xfId="156" applyNumberFormat="1" applyFont="1" applyFill="1" applyBorder="1" applyAlignment="1"/>
    <xf numFmtId="0" fontId="48" fillId="0" borderId="10" xfId="156" applyNumberFormat="1" applyFont="1" applyFill="1" applyBorder="1" applyAlignment="1"/>
    <xf numFmtId="0" fontId="47" fillId="0" borderId="7" xfId="156" applyNumberFormat="1" applyFont="1" applyFill="1" applyBorder="1" applyAlignment="1">
      <alignment horizontal="right"/>
    </xf>
    <xf numFmtId="0" fontId="48" fillId="0" borderId="7" xfId="156" applyNumberFormat="1" applyFont="1" applyFill="1" applyBorder="1" applyAlignment="1">
      <alignment horizontal="left"/>
    </xf>
    <xf numFmtId="0" fontId="45" fillId="0" borderId="11" xfId="156" applyNumberFormat="1" applyFont="1" applyFill="1" applyBorder="1" applyAlignment="1"/>
    <xf numFmtId="0" fontId="45" fillId="0" borderId="6" xfId="156" applyNumberFormat="1" applyFont="1" applyFill="1" applyBorder="1" applyAlignment="1"/>
    <xf numFmtId="0" fontId="46" fillId="0" borderId="6" xfId="156" applyNumberFormat="1" applyFont="1" applyFill="1" applyBorder="1" applyAlignment="1"/>
    <xf numFmtId="10" fontId="46" fillId="0" borderId="6" xfId="156" applyNumberFormat="1" applyFont="1" applyFill="1" applyBorder="1" applyAlignment="1"/>
    <xf numFmtId="10" fontId="46" fillId="0" borderId="12" xfId="156" applyNumberFormat="1" applyFont="1" applyFill="1" applyBorder="1" applyAlignment="1"/>
    <xf numFmtId="0" fontId="46" fillId="0" borderId="7" xfId="156" applyNumberFormat="1" applyFont="1" applyFill="1" applyBorder="1" applyAlignment="1">
      <alignment horizontal="left"/>
    </xf>
    <xf numFmtId="10" fontId="46" fillId="0" borderId="7" xfId="156" applyNumberFormat="1" applyFont="1" applyFill="1" applyBorder="1" applyAlignment="1"/>
    <xf numFmtId="10" fontId="46" fillId="0" borderId="9" xfId="156" applyNumberFormat="1" applyFont="1" applyFill="1" applyBorder="1" applyAlignment="1"/>
    <xf numFmtId="0" fontId="46" fillId="0" borderId="9" xfId="156" applyNumberFormat="1" applyFont="1" applyFill="1" applyBorder="1" applyAlignment="1">
      <alignment horizontal="left"/>
    </xf>
    <xf numFmtId="0" fontId="45" fillId="0" borderId="9" xfId="156" applyNumberFormat="1" applyFont="1" applyFill="1" applyBorder="1" applyAlignment="1"/>
    <xf numFmtId="10" fontId="46" fillId="0" borderId="10" xfId="156" applyNumberFormat="1" applyFont="1" applyFill="1" applyBorder="1" applyAlignment="1"/>
    <xf numFmtId="0" fontId="46" fillId="0" borderId="8" xfId="156" applyNumberFormat="1" applyFont="1" applyFill="1" applyBorder="1" applyAlignment="1">
      <alignment horizontal="left"/>
    </xf>
    <xf numFmtId="0" fontId="64" fillId="0" borderId="9" xfId="156" applyNumberFormat="1" applyFont="1" applyFill="1" applyBorder="1" applyAlignment="1">
      <alignment wrapText="1"/>
    </xf>
    <xf numFmtId="0" fontId="64" fillId="0" borderId="10" xfId="156" applyNumberFormat="1" applyFont="1" applyFill="1" applyBorder="1" applyAlignment="1">
      <alignment wrapText="1"/>
    </xf>
    <xf numFmtId="9" fontId="64" fillId="0" borderId="0" xfId="156" applyNumberFormat="1" applyFont="1" applyAlignment="1"/>
    <xf numFmtId="184" fontId="48" fillId="0" borderId="7" xfId="156" applyNumberFormat="1" applyFont="1" applyFill="1" applyBorder="1" applyAlignment="1"/>
    <xf numFmtId="9" fontId="64" fillId="0" borderId="0" xfId="181" applyFont="1"/>
    <xf numFmtId="0" fontId="46" fillId="0" borderId="8" xfId="156" applyNumberFormat="1" applyFont="1" applyFill="1" applyBorder="1" applyAlignment="1"/>
    <xf numFmtId="0" fontId="46" fillId="0" borderId="9" xfId="156" applyNumberFormat="1" applyFont="1" applyFill="1" applyBorder="1" applyAlignment="1"/>
    <xf numFmtId="0" fontId="64" fillId="0" borderId="0" xfId="156" applyFont="1" applyAlignment="1">
      <alignment horizontal="center"/>
    </xf>
    <xf numFmtId="10" fontId="49" fillId="0" borderId="7" xfId="156" applyNumberFormat="1" applyFont="1" applyFill="1" applyBorder="1" applyAlignment="1"/>
    <xf numFmtId="184" fontId="46" fillId="0" borderId="10" xfId="156" applyNumberFormat="1" applyFont="1" applyFill="1" applyBorder="1" applyAlignment="1"/>
    <xf numFmtId="10" fontId="64" fillId="0" borderId="0" xfId="156" applyNumberFormat="1" applyFont="1" applyAlignment="1"/>
    <xf numFmtId="185" fontId="46" fillId="0" borderId="10" xfId="156" applyNumberFormat="1" applyFont="1" applyFill="1" applyBorder="1" applyAlignment="1"/>
    <xf numFmtId="0" fontId="64" fillId="0" borderId="0" xfId="156" applyFont="1" applyAlignment="1">
      <alignment vertical="center"/>
    </xf>
    <xf numFmtId="10" fontId="51" fillId="0" borderId="0" xfId="156" applyNumberFormat="1" applyFont="1" applyFill="1" applyAlignment="1"/>
    <xf numFmtId="0" fontId="64" fillId="0" borderId="0" xfId="156" applyFont="1" applyFill="1" applyAlignment="1"/>
    <xf numFmtId="0" fontId="17" fillId="23" borderId="13" xfId="156" applyFont="1" applyFill="1" applyBorder="1" applyAlignment="1">
      <alignment horizontal="center" vertical="center" wrapText="1"/>
    </xf>
    <xf numFmtId="0" fontId="9" fillId="24" borderId="14" xfId="156" applyFont="1" applyFill="1" applyBorder="1" applyAlignment="1">
      <alignment horizontal="center" vertical="center" wrapText="1"/>
    </xf>
    <xf numFmtId="0" fontId="65" fillId="23" borderId="0" xfId="156" applyNumberFormat="1" applyFont="1" applyFill="1" applyBorder="1" applyAlignment="1">
      <alignment horizontal="center" vertical="center" wrapText="1"/>
    </xf>
    <xf numFmtId="0" fontId="17" fillId="24" borderId="14" xfId="156" applyFont="1" applyFill="1" applyBorder="1" applyAlignment="1">
      <alignment horizontal="center" vertical="center" wrapText="1"/>
    </xf>
    <xf numFmtId="172" fontId="18" fillId="24" borderId="7" xfId="156" applyNumberFormat="1" applyFont="1" applyFill="1" applyBorder="1" applyAlignment="1">
      <alignment vertical="center" wrapText="1"/>
    </xf>
    <xf numFmtId="172" fontId="18" fillId="24" borderId="7" xfId="156" applyNumberFormat="1" applyFont="1" applyFill="1" applyBorder="1" applyAlignment="1">
      <alignment horizontal="center" vertical="center" wrapText="1"/>
    </xf>
    <xf numFmtId="172" fontId="18" fillId="24" borderId="15" xfId="84" applyNumberFormat="1" applyFont="1" applyFill="1" applyBorder="1" applyAlignment="1">
      <alignment vertical="center" wrapText="1"/>
    </xf>
    <xf numFmtId="171" fontId="4" fillId="23" borderId="0" xfId="156" applyNumberFormat="1" applyFont="1" applyFill="1" applyBorder="1" applyAlignment="1">
      <alignment vertical="center" wrapText="1"/>
    </xf>
    <xf numFmtId="0" fontId="11" fillId="23" borderId="0" xfId="156" applyFont="1" applyFill="1" applyAlignment="1">
      <alignment horizontal="centerContinuous" vertical="center" wrapText="1"/>
    </xf>
    <xf numFmtId="0" fontId="12" fillId="23" borderId="0" xfId="156" applyFont="1" applyFill="1" applyAlignment="1">
      <alignment vertical="center" wrapText="1"/>
    </xf>
    <xf numFmtId="0" fontId="13" fillId="23" borderId="0" xfId="156" applyFont="1" applyFill="1" applyAlignment="1">
      <alignment vertical="center" wrapText="1"/>
    </xf>
    <xf numFmtId="0" fontId="14" fillId="23" borderId="16" xfId="156" applyFont="1" applyFill="1" applyBorder="1" applyAlignment="1">
      <alignment horizontal="center" vertical="center" wrapText="1"/>
    </xf>
    <xf numFmtId="0" fontId="14" fillId="23" borderId="17" xfId="156" applyFont="1" applyFill="1" applyBorder="1" applyAlignment="1">
      <alignment horizontal="center" vertical="center" wrapText="1"/>
    </xf>
    <xf numFmtId="0" fontId="14" fillId="23" borderId="18" xfId="156" applyFont="1" applyFill="1" applyBorder="1" applyAlignment="1">
      <alignment horizontal="center" vertical="center" wrapText="1"/>
    </xf>
    <xf numFmtId="0" fontId="14" fillId="23" borderId="19" xfId="156" applyFont="1" applyFill="1" applyBorder="1" applyAlignment="1">
      <alignment horizontal="center" vertical="center" wrapText="1"/>
    </xf>
    <xf numFmtId="0" fontId="15" fillId="23" borderId="20" xfId="156" quotePrefix="1" applyFont="1" applyFill="1" applyBorder="1" applyAlignment="1">
      <alignment horizontal="center" vertical="center" wrapText="1"/>
    </xf>
    <xf numFmtId="0" fontId="15" fillId="23" borderId="21" xfId="156" quotePrefix="1" applyFont="1" applyFill="1" applyBorder="1" applyAlignment="1">
      <alignment horizontal="center" vertical="center" wrapText="1"/>
    </xf>
    <xf numFmtId="0" fontId="14" fillId="23" borderId="22" xfId="156" applyFont="1" applyFill="1" applyBorder="1" applyAlignment="1">
      <alignment horizontal="center" vertical="center" wrapText="1"/>
    </xf>
    <xf numFmtId="0" fontId="10" fillId="23" borderId="23" xfId="156" applyFont="1" applyFill="1" applyBorder="1" applyAlignment="1">
      <alignment vertical="center" wrapText="1"/>
    </xf>
    <xf numFmtId="0" fontId="17" fillId="23" borderId="13" xfId="156" applyFont="1" applyFill="1" applyBorder="1" applyAlignment="1">
      <alignment vertical="center" wrapText="1"/>
    </xf>
    <xf numFmtId="0" fontId="17" fillId="23" borderId="14" xfId="156" applyFont="1" applyFill="1" applyBorder="1" applyAlignment="1">
      <alignment horizontal="center" vertical="center" wrapText="1"/>
    </xf>
    <xf numFmtId="0" fontId="18" fillId="23" borderId="7" xfId="156" applyFont="1" applyFill="1" applyBorder="1" applyAlignment="1">
      <alignment vertical="center" wrapText="1"/>
    </xf>
    <xf numFmtId="172" fontId="18" fillId="23" borderId="7" xfId="156" applyNumberFormat="1" applyFont="1" applyFill="1" applyBorder="1" applyAlignment="1">
      <alignment vertical="center" wrapText="1"/>
    </xf>
    <xf numFmtId="172" fontId="18" fillId="23" borderId="15" xfId="84" applyNumberFormat="1" applyFont="1" applyFill="1" applyBorder="1" applyAlignment="1">
      <alignment vertical="center" wrapText="1"/>
    </xf>
    <xf numFmtId="172" fontId="18" fillId="23" borderId="24" xfId="84" applyNumberFormat="1" applyFont="1" applyFill="1" applyBorder="1" applyAlignment="1">
      <alignment vertical="center" wrapText="1"/>
    </xf>
    <xf numFmtId="0" fontId="17" fillId="23" borderId="25" xfId="156" applyFont="1" applyFill="1" applyBorder="1" applyAlignment="1">
      <alignment horizontal="center" vertical="center" wrapText="1"/>
    </xf>
    <xf numFmtId="172" fontId="10" fillId="23" borderId="24" xfId="156" applyNumberFormat="1" applyFont="1" applyFill="1" applyBorder="1" applyAlignment="1">
      <alignment vertical="center" wrapText="1"/>
    </xf>
    <xf numFmtId="172" fontId="18" fillId="23" borderId="7" xfId="156" applyNumberFormat="1" applyFont="1" applyFill="1" applyBorder="1" applyAlignment="1">
      <alignment horizontal="center" vertical="center" wrapText="1"/>
    </xf>
    <xf numFmtId="0" fontId="17" fillId="23" borderId="26" xfId="156" applyFont="1" applyFill="1" applyBorder="1" applyAlignment="1">
      <alignment horizontal="center" vertical="center" wrapText="1"/>
    </xf>
    <xf numFmtId="0" fontId="18" fillId="23" borderId="27" xfId="156" applyFont="1" applyFill="1" applyBorder="1" applyAlignment="1">
      <alignment vertical="center" wrapText="1"/>
    </xf>
    <xf numFmtId="169" fontId="10" fillId="23" borderId="28" xfId="116" applyFont="1" applyFill="1" applyBorder="1" applyAlignment="1">
      <alignment vertical="center" wrapText="1"/>
    </xf>
    <xf numFmtId="0" fontId="18" fillId="23" borderId="23" xfId="156" applyFont="1" applyFill="1" applyBorder="1" applyAlignment="1">
      <alignment vertical="center" wrapText="1"/>
    </xf>
    <xf numFmtId="169" fontId="10" fillId="23" borderId="29" xfId="116" applyFont="1" applyFill="1" applyBorder="1" applyAlignment="1">
      <alignment vertical="center" wrapText="1"/>
    </xf>
    <xf numFmtId="0" fontId="18" fillId="23" borderId="13" xfId="156" applyFont="1" applyFill="1" applyBorder="1" applyAlignment="1">
      <alignment vertical="center" wrapText="1"/>
    </xf>
    <xf numFmtId="169" fontId="10" fillId="23" borderId="15" xfId="116" applyFont="1" applyFill="1" applyBorder="1" applyAlignment="1">
      <alignment vertical="center" wrapText="1"/>
    </xf>
    <xf numFmtId="0" fontId="18" fillId="23" borderId="30" xfId="156" applyFont="1" applyFill="1" applyBorder="1" applyAlignment="1">
      <alignment vertical="center" wrapText="1"/>
    </xf>
    <xf numFmtId="169" fontId="10" fillId="23" borderId="31" xfId="116" applyFont="1" applyFill="1" applyBorder="1" applyAlignment="1">
      <alignment vertical="center" wrapText="1"/>
    </xf>
    <xf numFmtId="0" fontId="17" fillId="23" borderId="32" xfId="156" applyFont="1" applyFill="1" applyBorder="1" applyAlignment="1">
      <alignment horizontal="center" vertical="center" wrapText="1"/>
    </xf>
    <xf numFmtId="169" fontId="10" fillId="24" borderId="29" xfId="116" applyFont="1" applyFill="1" applyBorder="1" applyAlignment="1">
      <alignment vertical="center" wrapText="1"/>
    </xf>
    <xf numFmtId="2" fontId="18" fillId="23" borderId="7" xfId="156" applyNumberFormat="1" applyFont="1" applyFill="1" applyBorder="1" applyAlignment="1">
      <alignment horizontal="center" vertical="center" wrapText="1"/>
    </xf>
    <xf numFmtId="172" fontId="18" fillId="24" borderId="24" xfId="84" applyNumberFormat="1" applyFont="1" applyFill="1" applyBorder="1" applyAlignment="1">
      <alignment vertical="center" wrapText="1"/>
    </xf>
    <xf numFmtId="0" fontId="17" fillId="23" borderId="33" xfId="156" applyFont="1" applyFill="1" applyBorder="1" applyAlignment="1">
      <alignment horizontal="center" vertical="center" wrapText="1"/>
    </xf>
    <xf numFmtId="0" fontId="18" fillId="23" borderId="18" xfId="156" applyFont="1" applyFill="1" applyBorder="1" applyAlignment="1">
      <alignment vertical="center" wrapText="1"/>
    </xf>
    <xf numFmtId="172" fontId="18" fillId="23" borderId="18" xfId="156" applyNumberFormat="1" applyFont="1" applyFill="1" applyBorder="1" applyAlignment="1">
      <alignment vertical="center" wrapText="1"/>
    </xf>
    <xf numFmtId="2" fontId="18" fillId="23" borderId="18" xfId="156" applyNumberFormat="1" applyFont="1" applyFill="1" applyBorder="1" applyAlignment="1">
      <alignment horizontal="center" vertical="center" wrapText="1"/>
    </xf>
    <xf numFmtId="172" fontId="18" fillId="23" borderId="29" xfId="84" applyNumberFormat="1" applyFont="1" applyFill="1" applyBorder="1" applyAlignment="1">
      <alignment vertical="center" wrapText="1"/>
    </xf>
    <xf numFmtId="0" fontId="10" fillId="23" borderId="9" xfId="156" applyFont="1" applyFill="1" applyBorder="1" applyAlignment="1">
      <alignment vertical="center" wrapText="1"/>
    </xf>
    <xf numFmtId="0" fontId="10" fillId="23" borderId="34" xfId="156" applyFont="1" applyFill="1" applyBorder="1" applyAlignment="1">
      <alignment vertical="center" wrapText="1"/>
    </xf>
    <xf numFmtId="0" fontId="18" fillId="24" borderId="10" xfId="156" applyFont="1" applyFill="1" applyBorder="1" applyAlignment="1">
      <alignment vertical="center" wrapText="1"/>
    </xf>
    <xf numFmtId="0" fontId="18" fillId="24" borderId="35" xfId="156" applyFont="1" applyFill="1" applyBorder="1" applyAlignment="1">
      <alignment vertical="center" wrapText="1"/>
    </xf>
    <xf numFmtId="172" fontId="18" fillId="24" borderId="31" xfId="84" applyNumberFormat="1" applyFont="1" applyFill="1" applyBorder="1" applyAlignment="1">
      <alignment vertical="center" wrapText="1"/>
    </xf>
    <xf numFmtId="0" fontId="17" fillId="24" borderId="36" xfId="156" applyFont="1" applyFill="1" applyBorder="1" applyAlignment="1">
      <alignment horizontal="center" vertical="center" wrapText="1"/>
    </xf>
    <xf numFmtId="0" fontId="17" fillId="23" borderId="23" xfId="156" applyFont="1" applyFill="1" applyBorder="1" applyAlignment="1">
      <alignment horizontal="center" vertical="center" wrapText="1"/>
    </xf>
    <xf numFmtId="172" fontId="10" fillId="23" borderId="29" xfId="84" applyNumberFormat="1" applyFont="1" applyFill="1" applyBorder="1" applyAlignment="1">
      <alignment vertical="center" wrapText="1"/>
    </xf>
    <xf numFmtId="166" fontId="4" fillId="23" borderId="0" xfId="75" applyFont="1" applyFill="1" applyBorder="1" applyAlignment="1">
      <alignment vertical="center" wrapText="1"/>
    </xf>
    <xf numFmtId="0" fontId="43" fillId="0" borderId="37" xfId="159" applyNumberFormat="1" applyFont="1" applyFill="1" applyBorder="1" applyAlignment="1">
      <alignment horizontal="center"/>
    </xf>
    <xf numFmtId="0" fontId="43" fillId="0" borderId="0" xfId="159" applyNumberFormat="1" applyFont="1" applyFill="1" applyAlignment="1">
      <alignment horizontal="center"/>
    </xf>
    <xf numFmtId="0" fontId="43" fillId="0" borderId="38" xfId="159" applyNumberFormat="1" applyFont="1" applyFill="1" applyBorder="1" applyAlignment="1">
      <alignment horizontal="center"/>
    </xf>
    <xf numFmtId="0" fontId="64" fillId="0" borderId="0" xfId="159"/>
    <xf numFmtId="0" fontId="44" fillId="0" borderId="0" xfId="159" applyNumberFormat="1" applyFont="1" applyFill="1" applyAlignment="1">
      <alignment horizontal="center"/>
    </xf>
    <xf numFmtId="0" fontId="45" fillId="0" borderId="6" xfId="159" applyNumberFormat="1" applyFont="1" applyFill="1" applyBorder="1" applyAlignment="1">
      <alignment horizontal="center"/>
    </xf>
    <xf numFmtId="0" fontId="46" fillId="0" borderId="7" xfId="159" applyNumberFormat="1" applyFont="1" applyFill="1" applyBorder="1" applyAlignment="1"/>
    <xf numFmtId="0" fontId="45" fillId="0" borderId="8" xfId="159" applyNumberFormat="1" applyFont="1" applyFill="1" applyBorder="1" applyAlignment="1"/>
    <xf numFmtId="0" fontId="47" fillId="0" borderId="9" xfId="159" applyNumberFormat="1" applyFont="1" applyFill="1" applyBorder="1" applyAlignment="1">
      <alignment horizontal="center"/>
    </xf>
    <xf numFmtId="0" fontId="48" fillId="0" borderId="9" xfId="159" applyNumberFormat="1" applyFont="1" applyFill="1" applyBorder="1" applyAlignment="1"/>
    <xf numFmtId="0" fontId="48" fillId="0" borderId="10" xfId="159" applyNumberFormat="1" applyFont="1" applyFill="1" applyBorder="1" applyAlignment="1"/>
    <xf numFmtId="0" fontId="47" fillId="0" borderId="7" xfId="159" applyNumberFormat="1" applyFont="1" applyFill="1" applyBorder="1" applyAlignment="1">
      <alignment horizontal="right"/>
    </xf>
    <xf numFmtId="0" fontId="48" fillId="0" borderId="7" xfId="159" applyNumberFormat="1" applyFont="1" applyFill="1" applyBorder="1" applyAlignment="1">
      <alignment horizontal="left"/>
    </xf>
    <xf numFmtId="0" fontId="45" fillId="0" borderId="11" xfId="159" applyNumberFormat="1" applyFont="1" applyFill="1" applyBorder="1" applyAlignment="1"/>
    <xf numFmtId="0" fontId="45" fillId="0" borderId="6" xfId="159" applyNumberFormat="1" applyFont="1" applyFill="1" applyBorder="1" applyAlignment="1"/>
    <xf numFmtId="0" fontId="46" fillId="0" borderId="6" xfId="159" applyNumberFormat="1" applyFont="1" applyFill="1" applyBorder="1" applyAlignment="1"/>
    <xf numFmtId="10" fontId="46" fillId="0" borderId="6" xfId="159" applyNumberFormat="1" applyFont="1" applyFill="1" applyBorder="1" applyAlignment="1"/>
    <xf numFmtId="10" fontId="46" fillId="0" borderId="12" xfId="159" applyNumberFormat="1" applyFont="1" applyFill="1" applyBorder="1" applyAlignment="1"/>
    <xf numFmtId="0" fontId="46" fillId="0" borderId="7" xfId="159" applyNumberFormat="1" applyFont="1" applyFill="1" applyBorder="1" applyAlignment="1">
      <alignment horizontal="left"/>
    </xf>
    <xf numFmtId="10" fontId="46" fillId="0" borderId="7" xfId="159" applyNumberFormat="1" applyFont="1" applyFill="1" applyBorder="1" applyAlignment="1"/>
    <xf numFmtId="10" fontId="46" fillId="25" borderId="9" xfId="159" applyNumberFormat="1" applyFont="1" applyFill="1" applyBorder="1" applyAlignment="1"/>
    <xf numFmtId="0" fontId="46" fillId="25" borderId="9" xfId="159" applyNumberFormat="1" applyFont="1" applyFill="1" applyBorder="1" applyAlignment="1">
      <alignment horizontal="left"/>
    </xf>
    <xf numFmtId="0" fontId="45" fillId="25" borderId="9" xfId="159" applyNumberFormat="1" applyFont="1" applyFill="1" applyBorder="1" applyAlignment="1"/>
    <xf numFmtId="10" fontId="46" fillId="25" borderId="10" xfId="159" applyNumberFormat="1" applyFont="1" applyFill="1" applyBorder="1" applyAlignment="1"/>
    <xf numFmtId="9" fontId="64" fillId="0" borderId="0" xfId="159" applyNumberFormat="1"/>
    <xf numFmtId="0" fontId="45" fillId="0" borderId="9" xfId="159" applyNumberFormat="1" applyFont="1" applyFill="1" applyBorder="1" applyAlignment="1"/>
    <xf numFmtId="184" fontId="48" fillId="0" borderId="7" xfId="159" applyNumberFormat="1" applyFont="1" applyFill="1" applyBorder="1" applyAlignment="1"/>
    <xf numFmtId="9" fontId="64" fillId="0" borderId="0" xfId="182" applyFont="1"/>
    <xf numFmtId="0" fontId="46" fillId="0" borderId="8" xfId="159" applyNumberFormat="1" applyFont="1" applyFill="1" applyBorder="1" applyAlignment="1"/>
    <xf numFmtId="0" fontId="46" fillId="0" borderId="9" xfId="159" applyNumberFormat="1" applyFont="1" applyFill="1" applyBorder="1" applyAlignment="1"/>
    <xf numFmtId="10" fontId="46" fillId="0" borderId="9" xfId="159" applyNumberFormat="1" applyFont="1" applyFill="1" applyBorder="1" applyAlignment="1"/>
    <xf numFmtId="10" fontId="46" fillId="0" borderId="10" xfId="159" applyNumberFormat="1" applyFont="1" applyFill="1" applyBorder="1" applyAlignment="1"/>
    <xf numFmtId="0" fontId="64" fillId="0" borderId="0" xfId="159" applyAlignment="1">
      <alignment horizontal="center"/>
    </xf>
    <xf numFmtId="0" fontId="46" fillId="25" borderId="8" xfId="159" applyNumberFormat="1" applyFont="1" applyFill="1" applyBorder="1" applyAlignment="1">
      <alignment horizontal="left"/>
    </xf>
    <xf numFmtId="0" fontId="64" fillId="25" borderId="9" xfId="159" applyNumberFormat="1" applyFont="1" applyFill="1" applyBorder="1" applyAlignment="1">
      <alignment wrapText="1"/>
    </xf>
    <xf numFmtId="0" fontId="64" fillId="25" borderId="10" xfId="159" applyNumberFormat="1" applyFont="1" applyFill="1" applyBorder="1" applyAlignment="1">
      <alignment wrapText="1"/>
    </xf>
    <xf numFmtId="10" fontId="46" fillId="0" borderId="7" xfId="180" applyNumberFormat="1" applyFont="1" applyFill="1" applyBorder="1" applyAlignment="1"/>
    <xf numFmtId="10" fontId="48" fillId="0" borderId="7" xfId="159" applyNumberFormat="1" applyFont="1" applyFill="1" applyBorder="1" applyAlignment="1"/>
    <xf numFmtId="0" fontId="48" fillId="0" borderId="8" xfId="159" applyNumberFormat="1" applyFont="1" applyFill="1" applyBorder="1" applyAlignment="1"/>
    <xf numFmtId="0" fontId="47" fillId="0" borderId="9" xfId="159" applyNumberFormat="1" applyFont="1" applyFill="1" applyBorder="1" applyAlignment="1"/>
    <xf numFmtId="184" fontId="46" fillId="0" borderId="10" xfId="159" applyNumberFormat="1" applyFont="1" applyFill="1" applyBorder="1" applyAlignment="1"/>
    <xf numFmtId="185" fontId="48" fillId="0" borderId="7" xfId="159" applyNumberFormat="1" applyFont="1" applyFill="1" applyBorder="1" applyAlignment="1"/>
    <xf numFmtId="185" fontId="46" fillId="0" borderId="10" xfId="159" applyNumberFormat="1" applyFont="1" applyFill="1" applyBorder="1" applyAlignment="1"/>
    <xf numFmtId="0" fontId="64" fillId="0" borderId="0" xfId="159" applyAlignment="1">
      <alignment vertical="center"/>
    </xf>
    <xf numFmtId="10" fontId="51" fillId="0" borderId="0" xfId="159" applyNumberFormat="1" applyFont="1" applyFill="1" applyAlignment="1"/>
    <xf numFmtId="2" fontId="18" fillId="24" borderId="7" xfId="156" applyNumberFormat="1" applyFont="1" applyFill="1" applyBorder="1" applyAlignment="1">
      <alignment horizontal="center" vertical="center" wrapText="1"/>
    </xf>
    <xf numFmtId="172" fontId="10" fillId="24" borderId="39" xfId="84" applyNumberFormat="1" applyFont="1" applyFill="1" applyBorder="1" applyAlignment="1">
      <alignment vertical="center" wrapText="1"/>
    </xf>
    <xf numFmtId="0" fontId="4" fillId="23" borderId="40" xfId="156" applyNumberFormat="1" applyFont="1" applyFill="1" applyBorder="1" applyAlignment="1">
      <alignment vertical="center" wrapText="1"/>
    </xf>
    <xf numFmtId="0" fontId="18" fillId="0" borderId="7" xfId="156" applyFont="1" applyBorder="1" applyAlignment="1">
      <alignment horizontal="justify" vertical="center" wrapText="1"/>
    </xf>
    <xf numFmtId="172" fontId="18" fillId="23" borderId="7" xfId="156" applyNumberFormat="1" applyFont="1" applyFill="1" applyBorder="1" applyAlignment="1">
      <alignment horizontal="justify" vertical="center" wrapText="1"/>
    </xf>
    <xf numFmtId="172" fontId="18" fillId="23" borderId="15" xfId="84" applyNumberFormat="1" applyFont="1" applyFill="1" applyBorder="1" applyAlignment="1">
      <alignment horizontal="justify" vertical="center" wrapText="1"/>
    </xf>
    <xf numFmtId="0" fontId="42" fillId="26" borderId="0" xfId="156" applyFont="1" applyFill="1" applyBorder="1" applyAlignment="1">
      <alignment horizontal="center" vertical="center" wrapText="1"/>
    </xf>
    <xf numFmtId="4" fontId="18" fillId="27" borderId="15" xfId="116" applyNumberFormat="1" applyFont="1" applyFill="1" applyBorder="1" applyAlignment="1">
      <alignment vertical="center" wrapText="1"/>
    </xf>
    <xf numFmtId="2" fontId="18" fillId="27" borderId="15" xfId="116" applyNumberFormat="1" applyFont="1" applyFill="1" applyBorder="1" applyAlignment="1">
      <alignment vertical="center" wrapText="1"/>
    </xf>
    <xf numFmtId="0" fontId="3" fillId="23" borderId="0" xfId="156" applyNumberFormat="1" applyFont="1" applyFill="1" applyBorder="1" applyAlignment="1">
      <alignment vertical="center" wrapText="1"/>
    </xf>
    <xf numFmtId="0" fontId="0" fillId="0" borderId="0" xfId="0" applyFill="1" applyBorder="1" applyAlignment="1">
      <alignment vertical="center"/>
    </xf>
    <xf numFmtId="0" fontId="0" fillId="0" borderId="0" xfId="0" applyFill="1" applyAlignment="1">
      <alignment vertical="center"/>
    </xf>
    <xf numFmtId="0" fontId="56" fillId="0" borderId="0" xfId="144" applyNumberFormat="1" applyFont="1" applyFill="1" applyBorder="1" applyAlignment="1">
      <alignment horizontal="center" vertical="center"/>
    </xf>
    <xf numFmtId="0" fontId="57" fillId="0" borderId="0" xfId="144" applyNumberFormat="1" applyFont="1" applyFill="1" applyBorder="1" applyAlignment="1">
      <alignment horizontal="center" vertical="center"/>
    </xf>
    <xf numFmtId="3" fontId="56" fillId="0" borderId="0" xfId="144" applyNumberFormat="1" applyFont="1" applyFill="1" applyBorder="1" applyAlignment="1">
      <alignment horizontal="center" vertical="center" wrapText="1"/>
    </xf>
    <xf numFmtId="186" fontId="58" fillId="0" borderId="0" xfId="103" applyNumberFormat="1" applyFont="1" applyFill="1" applyBorder="1" applyAlignment="1">
      <alignment vertical="center"/>
    </xf>
    <xf numFmtId="186" fontId="59" fillId="23" borderId="0" xfId="103" applyNumberFormat="1" applyFont="1" applyFill="1" applyBorder="1" applyAlignment="1">
      <alignment horizontal="center" vertical="center"/>
    </xf>
    <xf numFmtId="186" fontId="66" fillId="0" borderId="15" xfId="103" applyNumberFormat="1" applyFont="1" applyFill="1" applyBorder="1" applyAlignment="1">
      <alignment vertical="center"/>
    </xf>
    <xf numFmtId="0" fontId="67" fillId="0" borderId="41" xfId="0" applyFont="1" applyFill="1" applyBorder="1" applyAlignment="1">
      <alignment vertical="center"/>
    </xf>
    <xf numFmtId="0" fontId="68" fillId="23" borderId="42" xfId="156" applyFont="1" applyFill="1" applyBorder="1" applyAlignment="1">
      <alignment vertical="center" wrapText="1"/>
    </xf>
    <xf numFmtId="0" fontId="68" fillId="23" borderId="22" xfId="156" applyFont="1" applyFill="1" applyBorder="1" applyAlignment="1">
      <alignment vertical="center" wrapText="1"/>
    </xf>
    <xf numFmtId="0" fontId="69" fillId="0" borderId="14" xfId="156" applyFont="1" applyFill="1" applyBorder="1" applyAlignment="1">
      <alignment horizontal="center" vertical="center" wrapText="1"/>
    </xf>
    <xf numFmtId="0" fontId="69" fillId="28" borderId="13" xfId="156" applyFont="1" applyFill="1" applyBorder="1" applyAlignment="1">
      <alignment horizontal="center" vertical="center" wrapText="1"/>
    </xf>
    <xf numFmtId="0" fontId="69" fillId="28" borderId="30" xfId="156" applyFont="1" applyFill="1" applyBorder="1" applyAlignment="1">
      <alignment horizontal="center" vertical="center" wrapText="1"/>
    </xf>
    <xf numFmtId="0" fontId="69" fillId="0" borderId="14" xfId="0" applyFont="1" applyFill="1" applyBorder="1" applyAlignment="1">
      <alignment horizontal="center" vertical="center"/>
    </xf>
    <xf numFmtId="0" fontId="70" fillId="23" borderId="40" xfId="0" applyNumberFormat="1" applyFont="1" applyFill="1" applyBorder="1" applyAlignment="1">
      <alignment vertical="center" wrapText="1"/>
    </xf>
    <xf numFmtId="0" fontId="70" fillId="23" borderId="0" xfId="0" applyNumberFormat="1" applyFont="1" applyFill="1" applyBorder="1" applyAlignment="1">
      <alignment vertical="center" wrapText="1"/>
    </xf>
    <xf numFmtId="0" fontId="72" fillId="23" borderId="45" xfId="156" applyFont="1" applyFill="1" applyBorder="1" applyAlignment="1">
      <alignment vertical="center" wrapText="1"/>
    </xf>
    <xf numFmtId="0" fontId="73" fillId="0" borderId="20" xfId="156" quotePrefix="1" applyFont="1" applyFill="1" applyBorder="1" applyAlignment="1">
      <alignment horizontal="center" vertical="center" wrapText="1"/>
    </xf>
    <xf numFmtId="0" fontId="73" fillId="0" borderId="21" xfId="156" quotePrefix="1" applyFont="1" applyFill="1" applyBorder="1" applyAlignment="1">
      <alignment horizontal="center" vertical="center" wrapText="1"/>
    </xf>
    <xf numFmtId="0" fontId="69" fillId="0" borderId="7" xfId="0" applyFont="1" applyFill="1" applyBorder="1" applyAlignment="1">
      <alignment vertical="center"/>
    </xf>
    <xf numFmtId="2" fontId="69" fillId="0" borderId="46" xfId="87" applyNumberFormat="1" applyFont="1" applyFill="1" applyBorder="1" applyAlignment="1">
      <alignment horizontal="center" vertical="center"/>
    </xf>
    <xf numFmtId="167" fontId="69" fillId="0" borderId="15" xfId="125" applyNumberFormat="1" applyFont="1" applyFill="1" applyBorder="1" applyAlignment="1">
      <alignment horizontal="center" vertical="center"/>
    </xf>
    <xf numFmtId="2" fontId="69" fillId="0" borderId="7" xfId="87" applyNumberFormat="1" applyFont="1" applyFill="1" applyBorder="1" applyAlignment="1">
      <alignment horizontal="center" vertical="center"/>
    </xf>
    <xf numFmtId="4" fontId="70" fillId="28" borderId="15" xfId="180" applyNumberFormat="1" applyFont="1" applyFill="1" applyBorder="1" applyAlignment="1">
      <alignment vertical="center" wrapText="1"/>
    </xf>
    <xf numFmtId="172" fontId="70" fillId="28" borderId="31" xfId="156" applyNumberFormat="1" applyFont="1" applyFill="1" applyBorder="1" applyAlignment="1">
      <alignment vertical="center" wrapText="1"/>
    </xf>
    <xf numFmtId="0" fontId="69" fillId="0" borderId="7" xfId="0" applyFont="1" applyFill="1" applyBorder="1" applyAlignment="1">
      <alignment horizontal="center" vertical="center"/>
    </xf>
    <xf numFmtId="2" fontId="69" fillId="0" borderId="7" xfId="0" applyNumberFormat="1" applyFont="1" applyFill="1" applyBorder="1" applyAlignment="1">
      <alignment horizontal="center" vertical="center"/>
    </xf>
    <xf numFmtId="0" fontId="69" fillId="28" borderId="14" xfId="156" applyFont="1" applyFill="1" applyBorder="1" applyAlignment="1">
      <alignment vertical="center" wrapText="1"/>
    </xf>
    <xf numFmtId="0" fontId="69" fillId="28" borderId="36" xfId="156" applyFont="1" applyFill="1" applyBorder="1" applyAlignment="1">
      <alignment vertical="center" wrapText="1"/>
    </xf>
    <xf numFmtId="169" fontId="70" fillId="28" borderId="31" xfId="116" applyFont="1" applyFill="1" applyBorder="1" applyAlignment="1">
      <alignment vertical="center" wrapText="1"/>
    </xf>
    <xf numFmtId="1" fontId="69" fillId="0" borderId="14" xfId="156" applyNumberFormat="1" applyFont="1" applyFill="1" applyBorder="1" applyAlignment="1">
      <alignment horizontal="center" vertical="center" wrapText="1"/>
    </xf>
    <xf numFmtId="0" fontId="73" fillId="0" borderId="47" xfId="156" quotePrefix="1" applyFont="1" applyFill="1" applyBorder="1" applyAlignment="1">
      <alignment horizontal="center" vertical="center" wrapText="1"/>
    </xf>
    <xf numFmtId="0" fontId="73" fillId="0" borderId="46" xfId="156" quotePrefix="1" applyFont="1" applyFill="1" applyBorder="1" applyAlignment="1">
      <alignment horizontal="center" vertical="center" wrapText="1"/>
    </xf>
    <xf numFmtId="0" fontId="4" fillId="23" borderId="0" xfId="156" applyNumberFormat="1" applyFont="1" applyFill="1" applyBorder="1" applyAlignment="1">
      <alignment vertical="center" wrapText="1"/>
    </xf>
    <xf numFmtId="0" fontId="3" fillId="23" borderId="0" xfId="156" applyFont="1" applyFill="1" applyBorder="1" applyAlignment="1">
      <alignment vertical="center" wrapText="1"/>
    </xf>
    <xf numFmtId="0" fontId="69" fillId="28" borderId="48" xfId="156" applyFont="1" applyFill="1" applyBorder="1" applyAlignment="1">
      <alignment vertical="center" wrapText="1"/>
    </xf>
    <xf numFmtId="169" fontId="70" fillId="28" borderId="39" xfId="116" applyFont="1" applyFill="1" applyBorder="1" applyAlignment="1">
      <alignment vertical="center" wrapText="1"/>
    </xf>
    <xf numFmtId="0" fontId="70" fillId="29" borderId="40" xfId="156" applyFont="1" applyFill="1" applyBorder="1" applyAlignment="1">
      <alignment vertical="center" wrapText="1"/>
    </xf>
    <xf numFmtId="0" fontId="69" fillId="0" borderId="49" xfId="156" applyFont="1" applyFill="1" applyBorder="1" applyAlignment="1">
      <alignment horizontal="center" vertical="center" wrapText="1"/>
    </xf>
    <xf numFmtId="0" fontId="69" fillId="0" borderId="50" xfId="0" applyFont="1" applyFill="1" applyBorder="1" applyAlignment="1">
      <alignment vertical="center"/>
    </xf>
    <xf numFmtId="2" fontId="69" fillId="0" borderId="50" xfId="87" applyNumberFormat="1" applyFont="1" applyFill="1" applyBorder="1" applyAlignment="1">
      <alignment horizontal="center" vertical="center"/>
    </xf>
    <xf numFmtId="167" fontId="69" fillId="0" borderId="24" xfId="125" applyNumberFormat="1" applyFont="1" applyFill="1" applyBorder="1" applyAlignment="1">
      <alignment horizontal="center" vertical="center"/>
    </xf>
    <xf numFmtId="0" fontId="69" fillId="29" borderId="51" xfId="156" applyFont="1" applyFill="1" applyBorder="1" applyAlignment="1">
      <alignment horizontal="center" vertical="center" wrapText="1"/>
    </xf>
    <xf numFmtId="0" fontId="74" fillId="0" borderId="16" xfId="156" applyFont="1" applyFill="1" applyBorder="1" applyAlignment="1">
      <alignment vertical="center" wrapText="1"/>
    </xf>
    <xf numFmtId="0" fontId="74" fillId="0" borderId="52" xfId="156" applyFont="1" applyFill="1" applyBorder="1" applyAlignment="1">
      <alignment vertical="center" wrapText="1"/>
    </xf>
    <xf numFmtId="0" fontId="69" fillId="0" borderId="50" xfId="0" applyFont="1" applyFill="1" applyBorder="1" applyAlignment="1">
      <alignment horizontal="center" vertical="center"/>
    </xf>
    <xf numFmtId="172" fontId="69" fillId="0" borderId="50" xfId="156" applyNumberFormat="1" applyFont="1" applyFill="1" applyBorder="1" applyAlignment="1">
      <alignment horizontal="center" vertical="center" wrapText="1"/>
    </xf>
    <xf numFmtId="0" fontId="69" fillId="0" borderId="18" xfId="0" applyFont="1" applyFill="1" applyBorder="1" applyAlignment="1">
      <alignment vertical="center"/>
    </xf>
    <xf numFmtId="167" fontId="69" fillId="0" borderId="29" xfId="125" applyNumberFormat="1" applyFont="1" applyFill="1" applyBorder="1" applyAlignment="1">
      <alignment horizontal="center" vertical="center"/>
    </xf>
    <xf numFmtId="0" fontId="69" fillId="0" borderId="46" xfId="0" applyFont="1" applyFill="1" applyBorder="1" applyAlignment="1">
      <alignment vertical="center"/>
    </xf>
    <xf numFmtId="167" fontId="69" fillId="0" borderId="53" xfId="125" applyNumberFormat="1" applyFont="1" applyFill="1" applyBorder="1" applyAlignment="1">
      <alignment horizontal="center" vertical="center"/>
    </xf>
    <xf numFmtId="0" fontId="69" fillId="0" borderId="46" xfId="0" applyFont="1" applyFill="1" applyBorder="1" applyAlignment="1">
      <alignment horizontal="center" vertical="center"/>
    </xf>
    <xf numFmtId="0" fontId="69" fillId="0" borderId="18" xfId="0" applyFont="1" applyFill="1" applyBorder="1" applyAlignment="1">
      <alignment horizontal="center" vertical="center"/>
    </xf>
    <xf numFmtId="2" fontId="69" fillId="0" borderId="18" xfId="87" applyNumberFormat="1" applyFont="1" applyFill="1" applyBorder="1" applyAlignment="1">
      <alignment horizontal="center" vertical="center"/>
    </xf>
    <xf numFmtId="0" fontId="69" fillId="28" borderId="27" xfId="156" applyFont="1" applyFill="1" applyBorder="1" applyAlignment="1">
      <alignment vertical="center" wrapText="1"/>
    </xf>
    <xf numFmtId="0" fontId="70" fillId="28" borderId="54" xfId="156" applyFont="1" applyFill="1" applyBorder="1" applyAlignment="1">
      <alignment vertical="center" wrapText="1"/>
    </xf>
    <xf numFmtId="0" fontId="70" fillId="28" borderId="44" xfId="156" applyFont="1" applyFill="1" applyBorder="1" applyAlignment="1">
      <alignment vertical="center" wrapText="1"/>
    </xf>
    <xf numFmtId="0" fontId="69" fillId="28" borderId="27" xfId="156" applyFont="1" applyFill="1" applyBorder="1" applyAlignment="1">
      <alignment horizontal="center" vertical="center" wrapText="1"/>
    </xf>
    <xf numFmtId="2" fontId="69" fillId="28" borderId="55" xfId="156" applyNumberFormat="1" applyFont="1" applyFill="1" applyBorder="1" applyAlignment="1">
      <alignment horizontal="center" vertical="center" wrapText="1"/>
    </xf>
    <xf numFmtId="2" fontId="69" fillId="28" borderId="28" xfId="156" applyNumberFormat="1" applyFont="1" applyFill="1" applyBorder="1" applyAlignment="1">
      <alignment horizontal="center" vertical="center" wrapText="1"/>
    </xf>
    <xf numFmtId="0" fontId="69" fillId="28" borderId="32" xfId="156" applyFont="1" applyFill="1" applyBorder="1" applyAlignment="1">
      <alignment horizontal="center" vertical="center" wrapText="1"/>
    </xf>
    <xf numFmtId="172" fontId="70" fillId="28" borderId="39" xfId="84" applyNumberFormat="1" applyFont="1" applyFill="1" applyBorder="1" applyAlignment="1">
      <alignment vertical="center" wrapText="1"/>
    </xf>
    <xf numFmtId="0" fontId="69" fillId="28" borderId="56" xfId="156" applyFont="1" applyFill="1" applyBorder="1" applyAlignment="1">
      <alignment horizontal="center" vertical="center" wrapText="1"/>
    </xf>
    <xf numFmtId="0" fontId="70" fillId="28" borderId="55" xfId="156" applyFont="1" applyFill="1" applyBorder="1" applyAlignment="1">
      <alignment vertical="center" wrapText="1"/>
    </xf>
    <xf numFmtId="0" fontId="70" fillId="28" borderId="28" xfId="156" applyFont="1" applyFill="1" applyBorder="1" applyAlignment="1">
      <alignment vertical="center" wrapText="1"/>
    </xf>
    <xf numFmtId="172" fontId="69" fillId="28" borderId="28" xfId="84" applyNumberFormat="1" applyFont="1" applyFill="1" applyBorder="1" applyAlignment="1">
      <alignment vertical="center" wrapText="1"/>
    </xf>
    <xf numFmtId="186" fontId="75" fillId="23" borderId="31" xfId="103" applyNumberFormat="1" applyFont="1" applyFill="1" applyBorder="1" applyAlignment="1">
      <alignment horizontal="center" vertical="center"/>
    </xf>
    <xf numFmtId="186" fontId="66" fillId="0" borderId="29" xfId="103" applyNumberFormat="1" applyFont="1" applyFill="1" applyBorder="1" applyAlignment="1">
      <alignment vertical="center"/>
    </xf>
    <xf numFmtId="2" fontId="0" fillId="0" borderId="0" xfId="0" applyNumberFormat="1" applyFill="1" applyAlignment="1">
      <alignment vertical="center"/>
    </xf>
    <xf numFmtId="0" fontId="69" fillId="0" borderId="50" xfId="0" applyFont="1" applyFill="1" applyBorder="1" applyAlignment="1">
      <alignment horizontal="center" vertical="center" wrapText="1"/>
    </xf>
    <xf numFmtId="0" fontId="76" fillId="0" borderId="17" xfId="144" applyNumberFormat="1" applyFont="1" applyFill="1" applyBorder="1" applyAlignment="1">
      <alignment horizontal="center" vertical="center"/>
    </xf>
    <xf numFmtId="0" fontId="76" fillId="0" borderId="41" xfId="144" applyNumberFormat="1" applyFont="1" applyFill="1" applyBorder="1" applyAlignment="1">
      <alignment horizontal="center" vertical="center"/>
    </xf>
    <xf numFmtId="0" fontId="77" fillId="0" borderId="41" xfId="144" applyNumberFormat="1" applyFont="1" applyFill="1" applyBorder="1" applyAlignment="1">
      <alignment horizontal="center" vertical="center"/>
    </xf>
    <xf numFmtId="3" fontId="75" fillId="0" borderId="39" xfId="144" applyNumberFormat="1" applyFont="1" applyFill="1" applyBorder="1" applyAlignment="1">
      <alignment horizontal="center" vertical="center" wrapText="1"/>
    </xf>
    <xf numFmtId="49" fontId="69" fillId="0" borderId="18" xfId="0" applyNumberFormat="1" applyFont="1" applyFill="1" applyBorder="1" applyAlignment="1">
      <alignment horizontal="justify" vertical="center" wrapText="1"/>
    </xf>
    <xf numFmtId="49" fontId="69" fillId="0" borderId="7" xfId="0" applyNumberFormat="1" applyFont="1" applyFill="1" applyBorder="1" applyAlignment="1">
      <alignment horizontal="justify" vertical="center" wrapText="1"/>
    </xf>
    <xf numFmtId="49" fontId="69" fillId="0" borderId="50" xfId="0" applyNumberFormat="1" applyFont="1" applyFill="1" applyBorder="1" applyAlignment="1">
      <alignment horizontal="justify" vertical="center" wrapText="1"/>
    </xf>
    <xf numFmtId="49" fontId="69" fillId="0" borderId="50" xfId="0" applyNumberFormat="1" applyFont="1" applyFill="1" applyBorder="1" applyAlignment="1">
      <alignment horizontal="justify" vertical="center"/>
    </xf>
    <xf numFmtId="188" fontId="68" fillId="23" borderId="42" xfId="156" applyNumberFormat="1" applyFont="1" applyFill="1" applyBorder="1" applyAlignment="1">
      <alignment vertical="center" wrapText="1"/>
    </xf>
    <xf numFmtId="188" fontId="73" fillId="0" borderId="21" xfId="156" quotePrefix="1" applyNumberFormat="1" applyFont="1" applyFill="1" applyBorder="1" applyAlignment="1">
      <alignment horizontal="center" vertical="center" wrapText="1"/>
    </xf>
    <xf numFmtId="188" fontId="70" fillId="28" borderId="54" xfId="156" applyNumberFormat="1" applyFont="1" applyFill="1" applyBorder="1" applyAlignment="1">
      <alignment vertical="center" wrapText="1"/>
    </xf>
    <xf numFmtId="188" fontId="69" fillId="0" borderId="18" xfId="156" applyNumberFormat="1" applyFont="1" applyFill="1" applyBorder="1" applyAlignment="1">
      <alignment vertical="center" wrapText="1"/>
    </xf>
    <xf numFmtId="188" fontId="69" fillId="0" borderId="7" xfId="156" applyNumberFormat="1" applyFont="1" applyFill="1" applyBorder="1" applyAlignment="1">
      <alignment vertical="center" wrapText="1"/>
    </xf>
    <xf numFmtId="188" fontId="69" fillId="0" borderId="50" xfId="156" applyNumberFormat="1" applyFont="1" applyFill="1" applyBorder="1" applyAlignment="1">
      <alignment vertical="center" wrapText="1"/>
    </xf>
    <xf numFmtId="188" fontId="69" fillId="28" borderId="55" xfId="156" applyNumberFormat="1" applyFont="1" applyFill="1" applyBorder="1" applyAlignment="1">
      <alignment vertical="center" wrapText="1"/>
    </xf>
    <xf numFmtId="188" fontId="69" fillId="0" borderId="46" xfId="156" applyNumberFormat="1" applyFont="1" applyFill="1" applyBorder="1" applyAlignment="1">
      <alignment vertical="center" wrapText="1"/>
    </xf>
    <xf numFmtId="188" fontId="73" fillId="0" borderId="46" xfId="156" quotePrefix="1" applyNumberFormat="1" applyFont="1" applyFill="1" applyBorder="1" applyAlignment="1">
      <alignment horizontal="center" vertical="center" wrapText="1"/>
    </xf>
    <xf numFmtId="188" fontId="74" fillId="0" borderId="16" xfId="156" applyNumberFormat="1" applyFont="1" applyFill="1" applyBorder="1" applyAlignment="1">
      <alignment vertical="center" wrapText="1"/>
    </xf>
    <xf numFmtId="188" fontId="70" fillId="28" borderId="55" xfId="156" applyNumberFormat="1" applyFont="1" applyFill="1" applyBorder="1" applyAlignment="1">
      <alignment vertical="center" wrapText="1"/>
    </xf>
    <xf numFmtId="188" fontId="4" fillId="23" borderId="0" xfId="156" applyNumberFormat="1" applyFont="1" applyFill="1" applyBorder="1" applyAlignment="1">
      <alignment horizontal="justify" vertical="center" wrapText="1"/>
    </xf>
    <xf numFmtId="0" fontId="78" fillId="23" borderId="43" xfId="156" applyNumberFormat="1" applyFont="1" applyFill="1" applyBorder="1" applyAlignment="1">
      <alignment horizontal="left" vertical="center" wrapText="1"/>
    </xf>
    <xf numFmtId="0" fontId="78" fillId="23" borderId="43" xfId="156" applyNumberFormat="1" applyFont="1" applyFill="1" applyBorder="1" applyAlignment="1">
      <alignment vertical="center" wrapText="1"/>
    </xf>
    <xf numFmtId="0" fontId="78" fillId="23" borderId="0" xfId="156" applyNumberFormat="1" applyFont="1" applyFill="1" applyBorder="1" applyAlignment="1">
      <alignment horizontal="left" vertical="center" wrapText="1"/>
    </xf>
    <xf numFmtId="3" fontId="75" fillId="0" borderId="29" xfId="144" applyNumberFormat="1" applyFont="1" applyFill="1" applyBorder="1" applyAlignment="1">
      <alignment horizontal="center" vertical="center" wrapText="1"/>
    </xf>
    <xf numFmtId="188" fontId="70" fillId="23" borderId="0" xfId="156" applyNumberFormat="1" applyFont="1" applyFill="1" applyBorder="1" applyAlignment="1">
      <alignment horizontal="center" vertical="center" wrapText="1"/>
    </xf>
    <xf numFmtId="0" fontId="71" fillId="23" borderId="0" xfId="156" applyFont="1" applyFill="1" applyBorder="1" applyAlignment="1">
      <alignment horizontal="center" vertical="center" wrapText="1"/>
    </xf>
    <xf numFmtId="0" fontId="69" fillId="0" borderId="33" xfId="156" applyFont="1" applyFill="1" applyBorder="1" applyAlignment="1">
      <alignment horizontal="center" vertical="center" wrapText="1"/>
    </xf>
    <xf numFmtId="0" fontId="69" fillId="0" borderId="47" xfId="156" applyFont="1" applyFill="1" applyBorder="1" applyAlignment="1">
      <alignment horizontal="center" vertical="center" wrapText="1"/>
    </xf>
    <xf numFmtId="0" fontId="70" fillId="23" borderId="41" xfId="156" applyFont="1" applyFill="1" applyBorder="1" applyAlignment="1">
      <alignment horizontal="center" vertical="center" wrapText="1"/>
    </xf>
    <xf numFmtId="187" fontId="79" fillId="0" borderId="18" xfId="104" applyNumberFormat="1" applyFont="1" applyBorder="1" applyAlignment="1">
      <alignment vertical="center"/>
    </xf>
    <xf numFmtId="187" fontId="79" fillId="0" borderId="7" xfId="104" applyNumberFormat="1" applyFont="1" applyBorder="1" applyAlignment="1">
      <alignment vertical="center"/>
    </xf>
    <xf numFmtId="0" fontId="79" fillId="0" borderId="18" xfId="147" applyFont="1" applyBorder="1" applyAlignment="1">
      <alignment horizontal="justify" vertical="center" wrapText="1"/>
    </xf>
    <xf numFmtId="0" fontId="79" fillId="0" borderId="7" xfId="147" applyFont="1" applyBorder="1" applyAlignment="1">
      <alignment horizontal="justify" vertical="center" wrapText="1"/>
    </xf>
    <xf numFmtId="0" fontId="79" fillId="0" borderId="50" xfId="147" applyFont="1" applyBorder="1" applyAlignment="1">
      <alignment horizontal="justify" vertical="center" wrapText="1"/>
    </xf>
    <xf numFmtId="188" fontId="70" fillId="0" borderId="46" xfId="156" applyNumberFormat="1" applyFont="1" applyFill="1" applyBorder="1" applyAlignment="1">
      <alignment horizontal="center" vertical="center" wrapText="1"/>
    </xf>
    <xf numFmtId="0" fontId="70" fillId="0" borderId="41" xfId="156" applyFont="1" applyFill="1" applyBorder="1" applyAlignment="1">
      <alignment horizontal="center" vertical="center" wrapText="1"/>
    </xf>
    <xf numFmtId="188" fontId="70" fillId="0" borderId="18" xfId="156" applyNumberFormat="1" applyFont="1" applyFill="1" applyBorder="1" applyAlignment="1">
      <alignment horizontal="center" vertical="center" wrapText="1"/>
    </xf>
    <xf numFmtId="0" fontId="70" fillId="0" borderId="19" xfId="156" applyFont="1" applyFill="1" applyBorder="1" applyAlignment="1">
      <alignment horizontal="center" vertical="center" wrapText="1"/>
    </xf>
    <xf numFmtId="0" fontId="70" fillId="0" borderId="16" xfId="156" applyFont="1" applyFill="1" applyBorder="1" applyAlignment="1">
      <alignment horizontal="center" vertical="center" wrapText="1"/>
    </xf>
    <xf numFmtId="188" fontId="70" fillId="0" borderId="16" xfId="156" applyNumberFormat="1" applyFont="1" applyFill="1" applyBorder="1" applyAlignment="1">
      <alignment horizontal="center" vertical="center" wrapText="1"/>
    </xf>
    <xf numFmtId="0" fontId="70" fillId="0" borderId="17" xfId="156" applyFont="1" applyFill="1" applyBorder="1" applyAlignment="1">
      <alignment horizontal="center" vertical="center" wrapText="1"/>
    </xf>
    <xf numFmtId="0" fontId="70" fillId="0" borderId="18" xfId="156" applyFont="1" applyFill="1" applyBorder="1" applyAlignment="1">
      <alignment horizontal="center" vertical="center" wrapText="1"/>
    </xf>
    <xf numFmtId="0" fontId="70" fillId="0" borderId="22" xfId="156" applyFont="1" applyFill="1" applyBorder="1" applyAlignment="1">
      <alignment horizontal="center" vertical="center" wrapText="1"/>
    </xf>
    <xf numFmtId="187" fontId="69" fillId="28" borderId="55" xfId="156" applyNumberFormat="1" applyFont="1" applyFill="1" applyBorder="1" applyAlignment="1">
      <alignment vertical="center" wrapText="1"/>
    </xf>
    <xf numFmtId="187" fontId="69" fillId="0" borderId="46" xfId="125" applyNumberFormat="1" applyFont="1" applyFill="1" applyBorder="1" applyAlignment="1">
      <alignment horizontal="center" vertical="center"/>
    </xf>
    <xf numFmtId="189" fontId="69" fillId="0" borderId="46" xfId="125" applyNumberFormat="1" applyFont="1" applyFill="1" applyBorder="1" applyAlignment="1">
      <alignment horizontal="right" vertical="center"/>
    </xf>
    <xf numFmtId="189" fontId="69" fillId="28" borderId="55" xfId="156" applyNumberFormat="1" applyFont="1" applyFill="1" applyBorder="1" applyAlignment="1">
      <alignment horizontal="right" vertical="center" wrapText="1"/>
    </xf>
    <xf numFmtId="189" fontId="79" fillId="0" borderId="18" xfId="104" applyNumberFormat="1" applyFont="1" applyBorder="1" applyAlignment="1">
      <alignment horizontal="right" vertical="center"/>
    </xf>
    <xf numFmtId="189" fontId="79" fillId="0" borderId="7" xfId="104" applyNumberFormat="1" applyFont="1" applyBorder="1" applyAlignment="1">
      <alignment horizontal="right" vertical="center"/>
    </xf>
    <xf numFmtId="189" fontId="79" fillId="0" borderId="50" xfId="104" applyNumberFormat="1" applyFont="1" applyBorder="1" applyAlignment="1">
      <alignment horizontal="right" vertical="center"/>
    </xf>
    <xf numFmtId="0" fontId="69" fillId="28" borderId="33" xfId="156" applyFont="1" applyFill="1" applyBorder="1" applyAlignment="1">
      <alignment vertical="center" wrapText="1"/>
    </xf>
    <xf numFmtId="169" fontId="69" fillId="28" borderId="15" xfId="116" applyFont="1" applyFill="1" applyBorder="1" applyAlignment="1">
      <alignment vertical="center" wrapText="1"/>
    </xf>
    <xf numFmtId="168" fontId="3" fillId="23" borderId="0" xfId="156" applyNumberFormat="1" applyFont="1" applyFill="1" applyBorder="1" applyAlignment="1">
      <alignment vertical="center" wrapText="1"/>
    </xf>
    <xf numFmtId="168" fontId="4" fillId="23" borderId="0" xfId="156" applyNumberFormat="1" applyFont="1" applyFill="1" applyBorder="1" applyAlignment="1">
      <alignment vertical="center" wrapText="1"/>
    </xf>
    <xf numFmtId="44" fontId="4" fillId="23" borderId="0" xfId="198" applyFont="1" applyFill="1" applyBorder="1" applyAlignment="1">
      <alignment horizontal="right" vertical="center" wrapText="1"/>
    </xf>
    <xf numFmtId="44" fontId="69" fillId="0" borderId="15" xfId="198" applyFont="1" applyFill="1" applyBorder="1" applyAlignment="1">
      <alignment vertical="center"/>
    </xf>
    <xf numFmtId="189" fontId="79" fillId="23" borderId="7" xfId="104" applyNumberFormat="1" applyFont="1" applyFill="1" applyBorder="1" applyAlignment="1">
      <alignment horizontal="right" vertical="center"/>
    </xf>
    <xf numFmtId="188" fontId="83" fillId="23" borderId="0" xfId="156" applyNumberFormat="1" applyFont="1" applyFill="1" applyBorder="1" applyAlignment="1">
      <alignment horizontal="center" vertical="center" wrapText="1"/>
    </xf>
    <xf numFmtId="0" fontId="83" fillId="23" borderId="0" xfId="156" applyFont="1" applyFill="1" applyBorder="1" applyAlignment="1">
      <alignment horizontal="center" vertical="center" wrapText="1"/>
    </xf>
    <xf numFmtId="0" fontId="83" fillId="23" borderId="38" xfId="156" applyFont="1" applyFill="1" applyBorder="1" applyAlignment="1">
      <alignment horizontal="center" vertical="center" wrapText="1"/>
    </xf>
    <xf numFmtId="0" fontId="70" fillId="28" borderId="57" xfId="156" applyFont="1" applyFill="1" applyBorder="1" applyAlignment="1">
      <alignment horizontal="left" vertical="center" wrapText="1"/>
    </xf>
    <xf numFmtId="0" fontId="70" fillId="28" borderId="58" xfId="156" applyFont="1" applyFill="1" applyBorder="1" applyAlignment="1">
      <alignment horizontal="left" vertical="center" wrapText="1"/>
    </xf>
    <xf numFmtId="0" fontId="70" fillId="28" borderId="59" xfId="156" applyFont="1" applyFill="1" applyBorder="1" applyAlignment="1">
      <alignment horizontal="left" vertical="center" wrapText="1"/>
    </xf>
    <xf numFmtId="0" fontId="70" fillId="28" borderId="35" xfId="156" applyFont="1" applyFill="1" applyBorder="1" applyAlignment="1">
      <alignment horizontal="left" vertical="center" wrapText="1"/>
    </xf>
    <xf numFmtId="0" fontId="70" fillId="28" borderId="7" xfId="156" applyFont="1" applyFill="1" applyBorder="1" applyAlignment="1">
      <alignment horizontal="left" vertical="center" wrapText="1"/>
    </xf>
    <xf numFmtId="0" fontId="70" fillId="0" borderId="47" xfId="156" applyFont="1" applyFill="1" applyBorder="1" applyAlignment="1">
      <alignment horizontal="center" vertical="center" wrapText="1"/>
    </xf>
    <xf numFmtId="0" fontId="70" fillId="0" borderId="33" xfId="156" applyFont="1" applyFill="1" applyBorder="1" applyAlignment="1">
      <alignment horizontal="center" vertical="center" wrapText="1"/>
    </xf>
    <xf numFmtId="0" fontId="70" fillId="0" borderId="0" xfId="156" applyFont="1" applyFill="1" applyBorder="1" applyAlignment="1">
      <alignment horizontal="center" vertical="center" wrapText="1"/>
    </xf>
    <xf numFmtId="0" fontId="70" fillId="0" borderId="46" xfId="156" applyFont="1" applyFill="1" applyBorder="1" applyAlignment="1">
      <alignment horizontal="center" vertical="center" wrapText="1"/>
    </xf>
    <xf numFmtId="166" fontId="70" fillId="0" borderId="46" xfId="156" applyNumberFormat="1" applyFont="1" applyFill="1" applyBorder="1" applyAlignment="1">
      <alignment horizontal="center" vertical="center" wrapText="1"/>
    </xf>
    <xf numFmtId="166" fontId="70" fillId="0" borderId="18" xfId="156" applyNumberFormat="1" applyFont="1" applyFill="1" applyBorder="1" applyAlignment="1">
      <alignment horizontal="center" vertical="center" wrapText="1"/>
    </xf>
    <xf numFmtId="0" fontId="70" fillId="28" borderId="64" xfId="156" applyFont="1" applyFill="1" applyBorder="1" applyAlignment="1">
      <alignment horizontal="left" vertical="center" wrapText="1"/>
    </xf>
    <xf numFmtId="0" fontId="72" fillId="23" borderId="26" xfId="156" applyFont="1" applyFill="1" applyBorder="1" applyAlignment="1">
      <alignment horizontal="center" vertical="center" wrapText="1"/>
    </xf>
    <xf numFmtId="0" fontId="72" fillId="23" borderId="60" xfId="156" applyFont="1" applyFill="1" applyBorder="1" applyAlignment="1">
      <alignment horizontal="center" vertical="center" wrapText="1"/>
    </xf>
    <xf numFmtId="0" fontId="72" fillId="23" borderId="17" xfId="156" applyFont="1" applyFill="1" applyBorder="1" applyAlignment="1">
      <alignment horizontal="center" vertical="center" wrapText="1"/>
    </xf>
    <xf numFmtId="0" fontId="72" fillId="23" borderId="40" xfId="156" applyFont="1" applyFill="1" applyBorder="1" applyAlignment="1">
      <alignment horizontal="center" vertical="center" wrapText="1"/>
    </xf>
    <xf numFmtId="0" fontId="72" fillId="23" borderId="0" xfId="156" applyFont="1" applyFill="1" applyBorder="1" applyAlignment="1">
      <alignment horizontal="center" vertical="center" wrapText="1"/>
    </xf>
    <xf numFmtId="0" fontId="72" fillId="23" borderId="41" xfId="156" applyFont="1" applyFill="1" applyBorder="1" applyAlignment="1">
      <alignment horizontal="center" vertical="center" wrapText="1"/>
    </xf>
    <xf numFmtId="0" fontId="70" fillId="23" borderId="40" xfId="156" applyFont="1" applyFill="1" applyBorder="1" applyAlignment="1">
      <alignment vertical="center" wrapText="1"/>
    </xf>
    <xf numFmtId="0" fontId="70" fillId="23" borderId="0" xfId="156" applyFont="1" applyFill="1" applyBorder="1" applyAlignment="1">
      <alignment vertical="center" wrapText="1"/>
    </xf>
    <xf numFmtId="0" fontId="70" fillId="23" borderId="41" xfId="156" applyFont="1" applyFill="1" applyBorder="1" applyAlignment="1">
      <alignment vertical="center" wrapText="1"/>
    </xf>
    <xf numFmtId="0" fontId="70" fillId="0" borderId="51" xfId="156" applyFont="1" applyFill="1" applyBorder="1" applyAlignment="1">
      <alignment horizontal="center" vertical="center" wrapText="1"/>
    </xf>
    <xf numFmtId="0" fontId="70" fillId="23" borderId="40" xfId="156" applyFont="1" applyFill="1" applyBorder="1" applyAlignment="1">
      <alignment horizontal="center" vertical="center" wrapText="1"/>
    </xf>
    <xf numFmtId="0" fontId="70" fillId="23" borderId="0" xfId="156" applyFont="1" applyFill="1" applyBorder="1" applyAlignment="1">
      <alignment horizontal="center" vertical="center" wrapText="1"/>
    </xf>
    <xf numFmtId="0" fontId="70" fillId="23" borderId="41" xfId="156" applyFont="1" applyFill="1" applyBorder="1" applyAlignment="1">
      <alignment horizontal="center" vertical="center" wrapText="1"/>
    </xf>
    <xf numFmtId="0" fontId="74" fillId="0" borderId="60" xfId="156" applyFont="1" applyFill="1" applyBorder="1" applyAlignment="1">
      <alignment horizontal="left" vertical="center" wrapText="1"/>
    </xf>
    <xf numFmtId="0" fontId="74" fillId="0" borderId="17" xfId="156" applyFont="1" applyFill="1" applyBorder="1" applyAlignment="1">
      <alignment horizontal="left" vertical="center" wrapText="1"/>
    </xf>
    <xf numFmtId="0" fontId="70" fillId="28" borderId="61" xfId="156" applyFont="1" applyFill="1" applyBorder="1" applyAlignment="1">
      <alignment horizontal="left" vertical="center" wrapText="1"/>
    </xf>
    <xf numFmtId="0" fontId="70" fillId="28" borderId="62" xfId="156" applyFont="1" applyFill="1" applyBorder="1" applyAlignment="1">
      <alignment horizontal="left" vertical="center" wrapText="1"/>
    </xf>
    <xf numFmtId="0" fontId="70" fillId="28" borderId="63" xfId="156" applyFont="1" applyFill="1" applyBorder="1" applyAlignment="1">
      <alignment horizontal="left" vertical="center" wrapText="1"/>
    </xf>
    <xf numFmtId="0" fontId="70" fillId="28" borderId="8" xfId="156" applyFont="1" applyFill="1" applyBorder="1" applyAlignment="1">
      <alignment horizontal="left" vertical="center" wrapText="1"/>
    </xf>
    <xf numFmtId="0" fontId="70" fillId="28" borderId="9" xfId="156" applyFont="1" applyFill="1" applyBorder="1" applyAlignment="1">
      <alignment horizontal="left" vertical="center" wrapText="1"/>
    </xf>
    <xf numFmtId="0" fontId="70" fillId="28" borderId="10" xfId="156" applyFont="1" applyFill="1" applyBorder="1" applyAlignment="1">
      <alignment horizontal="left" vertical="center" wrapText="1"/>
    </xf>
    <xf numFmtId="0" fontId="69" fillId="0" borderId="40" xfId="0" quotePrefix="1" applyNumberFormat="1" applyFont="1" applyFill="1" applyBorder="1" applyAlignment="1">
      <alignment horizontal="center" vertical="center" wrapText="1"/>
    </xf>
    <xf numFmtId="0" fontId="69" fillId="0" borderId="0" xfId="0" applyNumberFormat="1" applyFont="1" applyFill="1" applyBorder="1" applyAlignment="1">
      <alignment horizontal="center" vertical="center" wrapText="1"/>
    </xf>
    <xf numFmtId="0" fontId="69" fillId="0" borderId="41" xfId="0" applyNumberFormat="1" applyFont="1" applyFill="1" applyBorder="1" applyAlignment="1">
      <alignment horizontal="center" vertical="center" wrapText="1"/>
    </xf>
    <xf numFmtId="0" fontId="70" fillId="23" borderId="40" xfId="0" applyNumberFormat="1" applyFont="1" applyFill="1" applyBorder="1" applyAlignment="1">
      <alignment horizontal="center" vertical="center" wrapText="1"/>
    </xf>
    <xf numFmtId="0" fontId="70" fillId="23" borderId="0" xfId="0" applyNumberFormat="1" applyFont="1" applyFill="1" applyBorder="1" applyAlignment="1">
      <alignment horizontal="center" vertical="center" wrapText="1"/>
    </xf>
    <xf numFmtId="0" fontId="70" fillId="23" borderId="41" xfId="0" applyNumberFormat="1" applyFont="1" applyFill="1" applyBorder="1" applyAlignment="1">
      <alignment horizontal="center" vertical="center" wrapText="1"/>
    </xf>
    <xf numFmtId="0" fontId="70" fillId="0" borderId="16" xfId="156" applyFont="1" applyFill="1" applyBorder="1" applyAlignment="1">
      <alignment horizontal="center" vertical="center" wrapText="1"/>
    </xf>
    <xf numFmtId="0" fontId="70" fillId="0" borderId="21" xfId="156" applyFont="1" applyFill="1" applyBorder="1" applyAlignment="1">
      <alignment horizontal="center" vertical="center" wrapText="1"/>
    </xf>
    <xf numFmtId="0" fontId="40" fillId="0" borderId="32" xfId="158" applyFont="1" applyFill="1" applyBorder="1" applyAlignment="1">
      <alignment horizontal="left" vertical="center" wrapText="1"/>
    </xf>
    <xf numFmtId="0" fontId="40" fillId="0" borderId="62" xfId="158" applyFont="1" applyFill="1" applyBorder="1" applyAlignment="1">
      <alignment horizontal="left" vertical="center" wrapText="1"/>
    </xf>
    <xf numFmtId="0" fontId="40" fillId="0" borderId="67" xfId="158" applyFont="1" applyFill="1" applyBorder="1" applyAlignment="1">
      <alignment horizontal="left" vertical="center" wrapText="1"/>
    </xf>
    <xf numFmtId="0" fontId="23" fillId="23" borderId="13" xfId="158" applyFont="1" applyFill="1" applyBorder="1" applyAlignment="1">
      <alignment horizontal="justify" vertical="center" wrapText="1"/>
    </xf>
    <xf numFmtId="0" fontId="23" fillId="23" borderId="9" xfId="158" applyFont="1" applyFill="1" applyBorder="1" applyAlignment="1">
      <alignment horizontal="justify" vertical="center" wrapText="1"/>
    </xf>
    <xf numFmtId="0" fontId="23" fillId="23" borderId="34" xfId="158" applyFont="1" applyFill="1" applyBorder="1" applyAlignment="1">
      <alignment horizontal="justify" vertical="center" wrapText="1"/>
    </xf>
    <xf numFmtId="0" fontId="23" fillId="22" borderId="14" xfId="158" applyFont="1" applyFill="1" applyBorder="1" applyAlignment="1">
      <alignment horizontal="justify" vertical="center" wrapText="1"/>
    </xf>
    <xf numFmtId="0" fontId="23" fillId="22" borderId="7" xfId="158" applyFont="1" applyFill="1" applyBorder="1" applyAlignment="1">
      <alignment horizontal="justify" vertical="center" wrapText="1"/>
    </xf>
    <xf numFmtId="0" fontId="23" fillId="22" borderId="15" xfId="158" applyFont="1" applyFill="1" applyBorder="1" applyAlignment="1">
      <alignment horizontal="justify" vertical="center" wrapText="1"/>
    </xf>
    <xf numFmtId="0" fontId="23" fillId="23" borderId="14" xfId="158" applyFont="1" applyFill="1" applyBorder="1" applyAlignment="1">
      <alignment horizontal="left" vertical="center" wrapText="1"/>
    </xf>
    <xf numFmtId="0" fontId="23" fillId="23" borderId="7" xfId="158" applyFont="1" applyFill="1" applyBorder="1" applyAlignment="1">
      <alignment horizontal="left" vertical="center" wrapText="1"/>
    </xf>
    <xf numFmtId="0" fontId="23" fillId="23" borderId="15" xfId="158" applyFont="1" applyFill="1" applyBorder="1" applyAlignment="1">
      <alignment horizontal="left" vertical="center" wrapText="1"/>
    </xf>
    <xf numFmtId="0" fontId="82" fillId="0" borderId="45" xfId="158" applyFont="1" applyFill="1" applyBorder="1" applyAlignment="1">
      <alignment horizontal="justify" vertical="center" wrapText="1"/>
    </xf>
    <xf numFmtId="0" fontId="82" fillId="0" borderId="42" xfId="158" applyFont="1" applyFill="1" applyBorder="1" applyAlignment="1">
      <alignment horizontal="justify" vertical="center" wrapText="1"/>
    </xf>
    <xf numFmtId="0" fontId="82" fillId="0" borderId="22" xfId="158" applyFont="1" applyFill="1" applyBorder="1" applyAlignment="1">
      <alignment horizontal="justify" vertical="center" wrapText="1"/>
    </xf>
    <xf numFmtId="0" fontId="54" fillId="23" borderId="59" xfId="156" applyFont="1" applyFill="1" applyBorder="1" applyAlignment="1">
      <alignment horizontal="left" vertical="center" wrapText="1"/>
    </xf>
    <xf numFmtId="0" fontId="54" fillId="23" borderId="35" xfId="156" applyFont="1" applyFill="1" applyBorder="1" applyAlignment="1">
      <alignment horizontal="left" vertical="center" wrapText="1"/>
    </xf>
    <xf numFmtId="0" fontId="14" fillId="23" borderId="51" xfId="156" applyFont="1" applyFill="1" applyBorder="1" applyAlignment="1">
      <alignment horizontal="center" vertical="center" wrapText="1"/>
    </xf>
    <xf numFmtId="0" fontId="14" fillId="23" borderId="33" xfId="156" applyFont="1" applyFill="1" applyBorder="1" applyAlignment="1">
      <alignment horizontal="center" vertical="center" wrapText="1"/>
    </xf>
    <xf numFmtId="0" fontId="10" fillId="23" borderId="9" xfId="156" applyFont="1" applyFill="1" applyBorder="1" applyAlignment="1">
      <alignment horizontal="left" vertical="center" wrapText="1"/>
    </xf>
    <xf numFmtId="0" fontId="10" fillId="23" borderId="10" xfId="156" applyFont="1" applyFill="1" applyBorder="1" applyAlignment="1">
      <alignment horizontal="left" vertical="center" wrapText="1"/>
    </xf>
    <xf numFmtId="166" fontId="14" fillId="23" borderId="16" xfId="156" applyNumberFormat="1" applyFont="1" applyFill="1" applyBorder="1" applyAlignment="1">
      <alignment horizontal="center" vertical="center" wrapText="1"/>
    </xf>
    <xf numFmtId="166" fontId="14" fillId="23" borderId="18" xfId="156" applyNumberFormat="1" applyFont="1" applyFill="1" applyBorder="1" applyAlignment="1">
      <alignment horizontal="center" vertical="center" wrapText="1"/>
    </xf>
    <xf numFmtId="0" fontId="16" fillId="23" borderId="62" xfId="156" applyFont="1" applyFill="1" applyBorder="1" applyAlignment="1">
      <alignment horizontal="left" vertical="center" wrapText="1"/>
    </xf>
    <xf numFmtId="0" fontId="16" fillId="23" borderId="67" xfId="156" applyFont="1" applyFill="1" applyBorder="1" applyAlignment="1">
      <alignment horizontal="left" vertical="center" wrapText="1"/>
    </xf>
    <xf numFmtId="0" fontId="10" fillId="23" borderId="34" xfId="156" applyFont="1" applyFill="1" applyBorder="1" applyAlignment="1">
      <alignment horizontal="left" vertical="center" wrapText="1"/>
    </xf>
    <xf numFmtId="0" fontId="23" fillId="23" borderId="13" xfId="156" applyFont="1" applyFill="1" applyBorder="1" applyAlignment="1">
      <alignment horizontal="justify" vertical="center" wrapText="1"/>
    </xf>
    <xf numFmtId="0" fontId="23" fillId="23" borderId="9" xfId="156" applyFont="1" applyFill="1" applyBorder="1" applyAlignment="1">
      <alignment horizontal="justify" vertical="center" wrapText="1"/>
    </xf>
    <xf numFmtId="0" fontId="23" fillId="23" borderId="34" xfId="156" applyFont="1" applyFill="1" applyBorder="1" applyAlignment="1">
      <alignment horizontal="justify" vertical="center" wrapText="1"/>
    </xf>
    <xf numFmtId="0" fontId="40" fillId="23" borderId="13" xfId="156" applyFont="1" applyFill="1" applyBorder="1" applyAlignment="1">
      <alignment horizontal="justify" vertical="center" wrapText="1"/>
    </xf>
    <xf numFmtId="0" fontId="40" fillId="23" borderId="9" xfId="156" applyFont="1" applyFill="1" applyBorder="1" applyAlignment="1">
      <alignment horizontal="justify" vertical="center" wrapText="1"/>
    </xf>
    <xf numFmtId="0" fontId="40" fillId="23" borderId="34" xfId="156" applyFont="1" applyFill="1" applyBorder="1" applyAlignment="1">
      <alignment horizontal="justify" vertical="center" wrapText="1"/>
    </xf>
    <xf numFmtId="0" fontId="23" fillId="23" borderId="30" xfId="156" applyFont="1" applyFill="1" applyBorder="1" applyAlignment="1">
      <alignment horizontal="justify" vertical="center" wrapText="1"/>
    </xf>
    <xf numFmtId="0" fontId="23" fillId="23" borderId="59" xfId="156" applyFont="1" applyFill="1" applyBorder="1" applyAlignment="1">
      <alignment horizontal="justify" vertical="center" wrapText="1"/>
    </xf>
    <xf numFmtId="0" fontId="23" fillId="23" borderId="68" xfId="156" applyFont="1" applyFill="1" applyBorder="1" applyAlignment="1">
      <alignment horizontal="justify" vertical="center" wrapText="1"/>
    </xf>
    <xf numFmtId="0" fontId="40" fillId="23" borderId="32" xfId="156" applyFont="1" applyFill="1" applyBorder="1" applyAlignment="1">
      <alignment horizontal="left" vertical="center" wrapText="1"/>
    </xf>
    <xf numFmtId="0" fontId="40" fillId="23" borderId="62" xfId="156" applyFont="1" applyFill="1" applyBorder="1" applyAlignment="1">
      <alignment horizontal="left" vertical="center" wrapText="1"/>
    </xf>
    <xf numFmtId="0" fontId="40" fillId="23" borderId="67" xfId="156" applyFont="1" applyFill="1" applyBorder="1" applyAlignment="1">
      <alignment horizontal="left" vertical="center" wrapText="1"/>
    </xf>
    <xf numFmtId="0" fontId="23" fillId="22" borderId="14" xfId="156" applyFont="1" applyFill="1" applyBorder="1" applyAlignment="1">
      <alignment horizontal="justify" vertical="center" wrapText="1"/>
    </xf>
    <xf numFmtId="0" fontId="23" fillId="22" borderId="7" xfId="156" applyFont="1" applyFill="1" applyBorder="1" applyAlignment="1">
      <alignment horizontal="justify" vertical="center" wrapText="1"/>
    </xf>
    <xf numFmtId="0" fontId="23" fillId="22" borderId="15" xfId="156" applyFont="1" applyFill="1" applyBorder="1" applyAlignment="1">
      <alignment horizontal="justify" vertical="center" wrapText="1"/>
    </xf>
    <xf numFmtId="0" fontId="10" fillId="23" borderId="65" xfId="156" applyFont="1" applyFill="1" applyBorder="1" applyAlignment="1">
      <alignment horizontal="left" vertical="center" wrapText="1"/>
    </xf>
    <xf numFmtId="0" fontId="10" fillId="23" borderId="69" xfId="156" applyFont="1" applyFill="1" applyBorder="1" applyAlignment="1">
      <alignment horizontal="left" vertical="center" wrapText="1"/>
    </xf>
    <xf numFmtId="0" fontId="10" fillId="23" borderId="54" xfId="156" applyFont="1" applyFill="1" applyBorder="1" applyAlignment="1">
      <alignment horizontal="left" vertical="center" wrapText="1"/>
    </xf>
    <xf numFmtId="0" fontId="10" fillId="23" borderId="70" xfId="156" applyFont="1" applyFill="1" applyBorder="1" applyAlignment="1">
      <alignment horizontal="left" vertical="center" wrapText="1"/>
    </xf>
    <xf numFmtId="0" fontId="10" fillId="23" borderId="60" xfId="156" applyFont="1" applyFill="1" applyBorder="1" applyAlignment="1">
      <alignment horizontal="left" vertical="center" wrapText="1"/>
    </xf>
    <xf numFmtId="0" fontId="10" fillId="23" borderId="71" xfId="156" applyFont="1" applyFill="1" applyBorder="1" applyAlignment="1">
      <alignment horizontal="left" vertical="center" wrapText="1"/>
    </xf>
    <xf numFmtId="0" fontId="18" fillId="23" borderId="8" xfId="156" applyFont="1" applyFill="1" applyBorder="1" applyAlignment="1">
      <alignment horizontal="left" vertical="center" wrapText="1"/>
    </xf>
    <xf numFmtId="0" fontId="18" fillId="23" borderId="9" xfId="156" applyFont="1" applyFill="1" applyBorder="1" applyAlignment="1">
      <alignment horizontal="left" vertical="center" wrapText="1"/>
    </xf>
    <xf numFmtId="0" fontId="18" fillId="23" borderId="10" xfId="156" applyFont="1" applyFill="1" applyBorder="1" applyAlignment="1">
      <alignment horizontal="left" vertical="center" wrapText="1"/>
    </xf>
    <xf numFmtId="0" fontId="10" fillId="23" borderId="62" xfId="156" applyFont="1" applyFill="1" applyBorder="1" applyAlignment="1">
      <alignment horizontal="left" vertical="center" wrapText="1"/>
    </xf>
    <xf numFmtId="0" fontId="10" fillId="23" borderId="63" xfId="156" applyFont="1" applyFill="1" applyBorder="1" applyAlignment="1">
      <alignment horizontal="left" vertical="center" wrapText="1"/>
    </xf>
    <xf numFmtId="0" fontId="10" fillId="23" borderId="66" xfId="156" applyFont="1" applyFill="1" applyBorder="1" applyAlignment="1">
      <alignment horizontal="left" vertical="center" wrapText="1"/>
    </xf>
    <xf numFmtId="0" fontId="10" fillId="24" borderId="9" xfId="156" applyFont="1" applyFill="1" applyBorder="1" applyAlignment="1">
      <alignment horizontal="left" vertical="center" wrapText="1"/>
    </xf>
    <xf numFmtId="0" fontId="10" fillId="24" borderId="34" xfId="156" applyFont="1" applyFill="1" applyBorder="1" applyAlignment="1">
      <alignment horizontal="left" vertical="center" wrapText="1"/>
    </xf>
    <xf numFmtId="0" fontId="9" fillId="23" borderId="65" xfId="156" applyFont="1" applyFill="1" applyBorder="1" applyAlignment="1">
      <alignment horizontal="left" vertical="center" wrapText="1"/>
    </xf>
    <xf numFmtId="0" fontId="9" fillId="23" borderId="66" xfId="156" applyFont="1" applyFill="1" applyBorder="1" applyAlignment="1">
      <alignment horizontal="left" vertical="center" wrapText="1"/>
    </xf>
    <xf numFmtId="0" fontId="14" fillId="23" borderId="60" xfId="156" applyFont="1" applyFill="1" applyBorder="1" applyAlignment="1">
      <alignment horizontal="center" vertical="center" wrapText="1"/>
    </xf>
    <xf numFmtId="0" fontId="14" fillId="23" borderId="0" xfId="156" applyFont="1" applyFill="1" applyBorder="1" applyAlignment="1">
      <alignment horizontal="center" vertical="center" wrapText="1"/>
    </xf>
    <xf numFmtId="0" fontId="14" fillId="23" borderId="42" xfId="156" applyFont="1" applyFill="1" applyBorder="1" applyAlignment="1">
      <alignment horizontal="center" vertical="center" wrapText="1"/>
    </xf>
    <xf numFmtId="0" fontId="14" fillId="23" borderId="16" xfId="156" applyFont="1" applyFill="1" applyBorder="1" applyAlignment="1">
      <alignment horizontal="center" vertical="center" wrapText="1"/>
    </xf>
    <xf numFmtId="0" fontId="14" fillId="23" borderId="46" xfId="156" applyFont="1" applyFill="1" applyBorder="1" applyAlignment="1">
      <alignment horizontal="center" vertical="center" wrapText="1"/>
    </xf>
    <xf numFmtId="0" fontId="14" fillId="23" borderId="21" xfId="156" applyFont="1" applyFill="1" applyBorder="1" applyAlignment="1">
      <alignment horizontal="center" vertical="center" wrapText="1"/>
    </xf>
    <xf numFmtId="0" fontId="7" fillId="23" borderId="0" xfId="156" applyFont="1" applyFill="1" applyAlignment="1">
      <alignment horizontal="center" vertical="center" wrapText="1"/>
    </xf>
    <xf numFmtId="0" fontId="7" fillId="23" borderId="41" xfId="156" applyFont="1" applyFill="1" applyBorder="1" applyAlignment="1">
      <alignment horizontal="center" vertical="center" wrapText="1"/>
    </xf>
    <xf numFmtId="0" fontId="80" fillId="23" borderId="27" xfId="156" applyFont="1" applyFill="1" applyBorder="1" applyAlignment="1">
      <alignment horizontal="center" vertical="center" wrapText="1"/>
    </xf>
    <xf numFmtId="0" fontId="80" fillId="23" borderId="44" xfId="156" applyFont="1" applyFill="1" applyBorder="1" applyAlignment="1">
      <alignment horizontal="center" vertical="center" wrapText="1"/>
    </xf>
    <xf numFmtId="0" fontId="5" fillId="23" borderId="0" xfId="156" applyFont="1" applyFill="1" applyAlignment="1">
      <alignment horizontal="center" vertical="center" wrapText="1"/>
    </xf>
    <xf numFmtId="0" fontId="6" fillId="23" borderId="0" xfId="156" applyFont="1" applyFill="1" applyAlignment="1">
      <alignment horizontal="center" vertical="center" wrapText="1"/>
    </xf>
    <xf numFmtId="0" fontId="8" fillId="23" borderId="0" xfId="156" applyFont="1" applyFill="1" applyAlignment="1">
      <alignment horizontal="center" vertical="center" wrapText="1"/>
    </xf>
    <xf numFmtId="0" fontId="9" fillId="23" borderId="0" xfId="156" applyFont="1" applyFill="1" applyAlignment="1">
      <alignment horizontal="center" vertical="center" wrapText="1"/>
    </xf>
    <xf numFmtId="0" fontId="78" fillId="23" borderId="0" xfId="0" applyNumberFormat="1" applyFont="1" applyFill="1" applyAlignment="1">
      <alignment horizontal="center" vertical="center" wrapText="1"/>
    </xf>
    <xf numFmtId="0" fontId="46" fillId="25" borderId="8" xfId="159" applyNumberFormat="1" applyFont="1" applyFill="1" applyBorder="1" applyAlignment="1">
      <alignment horizontal="left"/>
    </xf>
    <xf numFmtId="0" fontId="64" fillId="25" borderId="9" xfId="159" applyNumberFormat="1" applyFont="1" applyFill="1" applyBorder="1" applyAlignment="1">
      <alignment wrapText="1"/>
    </xf>
    <xf numFmtId="0" fontId="64" fillId="25" borderId="10" xfId="159" applyNumberFormat="1" applyFont="1" applyFill="1" applyBorder="1" applyAlignment="1">
      <alignment wrapText="1"/>
    </xf>
    <xf numFmtId="0" fontId="47" fillId="0" borderId="8" xfId="159" applyNumberFormat="1" applyFont="1" applyFill="1" applyBorder="1" applyAlignment="1">
      <alignment horizontal="left" wrapText="1"/>
    </xf>
    <xf numFmtId="0" fontId="64" fillId="0" borderId="9" xfId="159" applyNumberFormat="1" applyFont="1" applyFill="1" applyBorder="1" applyAlignment="1">
      <alignment wrapText="1"/>
    </xf>
    <xf numFmtId="0" fontId="48" fillId="0" borderId="9" xfId="159" applyNumberFormat="1" applyFont="1" applyFill="1" applyBorder="1" applyAlignment="1">
      <alignment horizontal="right"/>
    </xf>
    <xf numFmtId="0" fontId="64" fillId="0" borderId="10" xfId="159" applyNumberFormat="1" applyFont="1" applyFill="1" applyBorder="1" applyAlignment="1">
      <alignment wrapText="1"/>
    </xf>
    <xf numFmtId="0" fontId="47" fillId="0" borderId="8" xfId="159" applyNumberFormat="1" applyFont="1" applyFill="1" applyBorder="1" applyAlignment="1">
      <alignment horizontal="left"/>
    </xf>
    <xf numFmtId="0" fontId="46" fillId="0" borderId="8" xfId="159" applyNumberFormat="1" applyFont="1" applyFill="1" applyBorder="1" applyAlignment="1">
      <alignment horizontal="left"/>
    </xf>
    <xf numFmtId="0" fontId="44" fillId="0" borderId="37" xfId="159" applyNumberFormat="1" applyFont="1" applyFill="1" applyBorder="1" applyAlignment="1">
      <alignment horizontal="center"/>
    </xf>
    <xf numFmtId="0" fontId="64" fillId="0" borderId="0" xfId="159" applyAlignment="1">
      <alignment vertical="center"/>
    </xf>
    <xf numFmtId="0" fontId="45" fillId="0" borderId="11" xfId="159" applyNumberFormat="1" applyFont="1" applyFill="1" applyBorder="1" applyAlignment="1">
      <alignment horizontal="center"/>
    </xf>
    <xf numFmtId="0" fontId="64" fillId="0" borderId="6" xfId="159" applyNumberFormat="1" applyFont="1" applyFill="1" applyBorder="1" applyAlignment="1">
      <alignment wrapText="1"/>
    </xf>
    <xf numFmtId="0" fontId="47" fillId="0" borderId="72" xfId="159" applyNumberFormat="1" applyFont="1" applyFill="1" applyBorder="1" applyAlignment="1">
      <alignment horizontal="left"/>
    </xf>
    <xf numFmtId="0" fontId="64" fillId="0" borderId="65" xfId="159" applyNumberFormat="1" applyFont="1" applyFill="1" applyBorder="1" applyAlignment="1">
      <alignment wrapText="1"/>
    </xf>
    <xf numFmtId="0" fontId="47" fillId="0" borderId="8" xfId="156" applyNumberFormat="1" applyFont="1" applyFill="1" applyBorder="1" applyAlignment="1">
      <alignment horizontal="center"/>
    </xf>
    <xf numFmtId="0" fontId="47" fillId="0" borderId="9" xfId="156" applyNumberFormat="1" applyFont="1" applyFill="1" applyBorder="1" applyAlignment="1">
      <alignment horizontal="center"/>
    </xf>
    <xf numFmtId="0" fontId="47" fillId="0" borderId="8" xfId="156" applyNumberFormat="1" applyFont="1" applyFill="1" applyBorder="1" applyAlignment="1">
      <alignment horizontal="left" wrapText="1"/>
    </xf>
    <xf numFmtId="0" fontId="64" fillId="0" borderId="9" xfId="156" applyNumberFormat="1" applyFont="1" applyFill="1" applyBorder="1" applyAlignment="1">
      <alignment wrapText="1"/>
    </xf>
    <xf numFmtId="0" fontId="48" fillId="0" borderId="9" xfId="156" applyNumberFormat="1" applyFont="1" applyFill="1" applyBorder="1" applyAlignment="1">
      <alignment horizontal="right"/>
    </xf>
    <xf numFmtId="0" fontId="64" fillId="0" borderId="10" xfId="156" applyNumberFormat="1" applyFont="1" applyFill="1" applyBorder="1" applyAlignment="1">
      <alignment wrapText="1"/>
    </xf>
    <xf numFmtId="0" fontId="50" fillId="0" borderId="9" xfId="156" applyNumberFormat="1" applyFont="1" applyFill="1" applyBorder="1" applyAlignment="1">
      <alignment horizontal="center"/>
    </xf>
    <xf numFmtId="0" fontId="50" fillId="0" borderId="10" xfId="156" applyNumberFormat="1" applyFont="1" applyFill="1" applyBorder="1" applyAlignment="1">
      <alignment horizontal="center"/>
    </xf>
    <xf numFmtId="0" fontId="81" fillId="0" borderId="65" xfId="156" applyFont="1" applyBorder="1" applyAlignment="1">
      <alignment horizontal="center" vertical="center"/>
    </xf>
    <xf numFmtId="0" fontId="46" fillId="0" borderId="8" xfId="156" applyNumberFormat="1" applyFont="1" applyFill="1" applyBorder="1" applyAlignment="1">
      <alignment horizontal="left"/>
    </xf>
    <xf numFmtId="0" fontId="47" fillId="0" borderId="8" xfId="156" applyNumberFormat="1" applyFont="1" applyFill="1" applyBorder="1" applyAlignment="1">
      <alignment horizontal="left"/>
    </xf>
    <xf numFmtId="0" fontId="46" fillId="0" borderId="9" xfId="156" applyNumberFormat="1" applyFont="1" applyFill="1" applyBorder="1" applyAlignment="1">
      <alignment horizontal="left"/>
    </xf>
    <xf numFmtId="0" fontId="46" fillId="0" borderId="10" xfId="156" applyNumberFormat="1" applyFont="1" applyFill="1" applyBorder="1" applyAlignment="1">
      <alignment horizontal="left"/>
    </xf>
    <xf numFmtId="0" fontId="43" fillId="0" borderId="0" xfId="156" applyNumberFormat="1" applyFont="1" applyFill="1" applyBorder="1" applyAlignment="1">
      <alignment horizontal="center"/>
    </xf>
    <xf numFmtId="0" fontId="43" fillId="0" borderId="37" xfId="156" applyNumberFormat="1" applyFont="1" applyFill="1" applyBorder="1" applyAlignment="1">
      <alignment horizontal="center"/>
    </xf>
    <xf numFmtId="0" fontId="45" fillId="0" borderId="11" xfId="156" applyNumberFormat="1" applyFont="1" applyFill="1" applyBorder="1" applyAlignment="1">
      <alignment horizontal="center"/>
    </xf>
    <xf numFmtId="0" fontId="64" fillId="0" borderId="6" xfId="156" applyNumberFormat="1" applyFont="1" applyFill="1" applyBorder="1" applyAlignment="1">
      <alignment wrapText="1"/>
    </xf>
    <xf numFmtId="0" fontId="47" fillId="0" borderId="72" xfId="156" applyNumberFormat="1" applyFont="1" applyFill="1" applyBorder="1" applyAlignment="1">
      <alignment horizontal="left"/>
    </xf>
    <xf numFmtId="0" fontId="64" fillId="0" borderId="65" xfId="156" applyNumberFormat="1" applyFont="1" applyFill="1" applyBorder="1" applyAlignment="1">
      <alignment wrapText="1"/>
    </xf>
    <xf numFmtId="0" fontId="44" fillId="0" borderId="37" xfId="156" applyNumberFormat="1" applyFont="1" applyFill="1" applyBorder="1" applyAlignment="1">
      <alignment horizontal="center"/>
    </xf>
    <xf numFmtId="0" fontId="44" fillId="0" borderId="0" xfId="156" applyNumberFormat="1" applyFont="1" applyFill="1" applyBorder="1" applyAlignment="1">
      <alignment horizontal="center"/>
    </xf>
  </cellXfs>
  <cellStyles count="199">
    <cellStyle name="20% - Accent1" xfId="1"/>
    <cellStyle name="20% - Accent1 2" xfId="2"/>
    <cellStyle name="20% - Accent1 3" xfId="3"/>
    <cellStyle name="20% - Accent2" xfId="4"/>
    <cellStyle name="20% - Accent2 2" xfId="5"/>
    <cellStyle name="20% - Accent2 3" xfId="6"/>
    <cellStyle name="20% - Accent3" xfId="7"/>
    <cellStyle name="20% - Accent3 2" xfId="8"/>
    <cellStyle name="20% - Accent3 3" xfId="9"/>
    <cellStyle name="20% - Accent4" xfId="10"/>
    <cellStyle name="20% - Accent4 2" xfId="11"/>
    <cellStyle name="20% - Accent4 3" xfId="12"/>
    <cellStyle name="20% - Accent5" xfId="13"/>
    <cellStyle name="20% - Accent5 2" xfId="14"/>
    <cellStyle name="20% - Accent5 3" xfId="15"/>
    <cellStyle name="20% - Accent6" xfId="16"/>
    <cellStyle name="20% - Accent6 2" xfId="17"/>
    <cellStyle name="20% - Accent6 3" xfId="18"/>
    <cellStyle name="2-decimales" xfId="19"/>
    <cellStyle name="40% - Accent1" xfId="20"/>
    <cellStyle name="40% - Accent1 2" xfId="21"/>
    <cellStyle name="40% - Accent1 3" xfId="22"/>
    <cellStyle name="40% - Accent2" xfId="23"/>
    <cellStyle name="40% - Accent2 2" xfId="24"/>
    <cellStyle name="40% - Accent2 3" xfId="25"/>
    <cellStyle name="40% - Accent3" xfId="26"/>
    <cellStyle name="40% - Accent3 2" xfId="27"/>
    <cellStyle name="40% - Accent3 3" xfId="28"/>
    <cellStyle name="40% - Accent4" xfId="29"/>
    <cellStyle name="40% - Accent4 2" xfId="30"/>
    <cellStyle name="40% - Accent4 3" xfId="31"/>
    <cellStyle name="40% - Accent5" xfId="32"/>
    <cellStyle name="40% - Accent5 2" xfId="33"/>
    <cellStyle name="40% - Accent5 3" xfId="34"/>
    <cellStyle name="40% - Accent6" xfId="35"/>
    <cellStyle name="40% - Accent6 2" xfId="36"/>
    <cellStyle name="40% - Accent6 3" xfId="37"/>
    <cellStyle name="60% - Accent1" xfId="38"/>
    <cellStyle name="60% - Accent2" xfId="39"/>
    <cellStyle name="60% - Accent3" xfId="40"/>
    <cellStyle name="60% - Accent4" xfId="41"/>
    <cellStyle name="60% - Accent5" xfId="42"/>
    <cellStyle name="60% - Accent6" xfId="43"/>
    <cellStyle name="Accent1" xfId="44"/>
    <cellStyle name="Accent2" xfId="45"/>
    <cellStyle name="Accent3" xfId="46"/>
    <cellStyle name="Accent4" xfId="47"/>
    <cellStyle name="Accent5" xfId="48"/>
    <cellStyle name="Accent6" xfId="49"/>
    <cellStyle name="Bad" xfId="50"/>
    <cellStyle name="Calculation" xfId="51"/>
    <cellStyle name="Comma0" xfId="52"/>
    <cellStyle name="Currency0" xfId="53"/>
    <cellStyle name="Date" xfId="54"/>
    <cellStyle name="ENTERO" xfId="55"/>
    <cellStyle name="Euro" xfId="56"/>
    <cellStyle name="Euro 2" xfId="57"/>
    <cellStyle name="Euro_28+0300-4504" xfId="58"/>
    <cellStyle name="Explanatory Text" xfId="59"/>
    <cellStyle name="F2" xfId="60"/>
    <cellStyle name="F3" xfId="61"/>
    <cellStyle name="F4" xfId="62"/>
    <cellStyle name="F5" xfId="63"/>
    <cellStyle name="F6" xfId="64"/>
    <cellStyle name="F7" xfId="65"/>
    <cellStyle name="F8" xfId="66"/>
    <cellStyle name="Fixed" xfId="67"/>
    <cellStyle name="GRADOSMINSEG" xfId="68"/>
    <cellStyle name="Heading 2" xfId="69"/>
    <cellStyle name="Heading 3" xfId="70"/>
    <cellStyle name="Hipervínculo 2" xfId="71"/>
    <cellStyle name="Hipervínculo 2 2" xfId="72"/>
    <cellStyle name="Hipervínculo 3" xfId="73"/>
    <cellStyle name="Hipervínculo 4" xfId="74"/>
    <cellStyle name="Millares" xfId="75" builtinId="3"/>
    <cellStyle name="Millares [0] 2" xfId="76"/>
    <cellStyle name="Millares [0] 2 2" xfId="77"/>
    <cellStyle name="Millares [0] 2 3" xfId="78"/>
    <cellStyle name="Millares 10" xfId="79"/>
    <cellStyle name="Millares 11" xfId="80"/>
    <cellStyle name="Millares 12" xfId="81"/>
    <cellStyle name="Millares 13" xfId="82"/>
    <cellStyle name="Millares 2" xfId="83"/>
    <cellStyle name="Millares 2 2" xfId="84"/>
    <cellStyle name="Millares 2 2 2" xfId="85"/>
    <cellStyle name="Millares 2 2 3" xfId="86"/>
    <cellStyle name="Millares 2 2 4" xfId="87"/>
    <cellStyle name="Millares 2 3" xfId="88"/>
    <cellStyle name="Millares 2_001_PO_INTERV_Proy_MOJARRAS_POPAYAN_v01npareja" xfId="89"/>
    <cellStyle name="Millares 3" xfId="90"/>
    <cellStyle name="Millares 3 2" xfId="91"/>
    <cellStyle name="Millares 4" xfId="92"/>
    <cellStyle name="Millares 4 2" xfId="93"/>
    <cellStyle name="Millares 4 2 2" xfId="94"/>
    <cellStyle name="Millares 4 2 3" xfId="95"/>
    <cellStyle name="Millares 5" xfId="96"/>
    <cellStyle name="Millares 5 2" xfId="97"/>
    <cellStyle name="Millares 5 3" xfId="98"/>
    <cellStyle name="Millares 6" xfId="99"/>
    <cellStyle name="Millares 7" xfId="100"/>
    <cellStyle name="Millares 8" xfId="101"/>
    <cellStyle name="Millares 9" xfId="102"/>
    <cellStyle name="Moneda" xfId="198" builtinId="4"/>
    <cellStyle name="Moneda [0]" xfId="103" builtinId="7"/>
    <cellStyle name="Moneda [0] 2" xfId="104"/>
    <cellStyle name="Moneda [2]" xfId="105"/>
    <cellStyle name="Moneda 2" xfId="106"/>
    <cellStyle name="Moneda 2 2" xfId="107"/>
    <cellStyle name="Moneda 2 2 2" xfId="108"/>
    <cellStyle name="Moneda 2 3" xfId="109"/>
    <cellStyle name="Moneda 2 4" xfId="110"/>
    <cellStyle name="Moneda 2 4 2" xfId="111"/>
    <cellStyle name="Moneda 2 4 3" xfId="112"/>
    <cellStyle name="Moneda 2 4 4" xfId="113"/>
    <cellStyle name="Moneda 2 4 5" xfId="114"/>
    <cellStyle name="Moneda 2_28+0300-4504" xfId="115"/>
    <cellStyle name="Moneda 3" xfId="116"/>
    <cellStyle name="Moneda 3 2" xfId="117"/>
    <cellStyle name="Moneda 3 2 2" xfId="118"/>
    <cellStyle name="Moneda 3 3" xfId="119"/>
    <cellStyle name="Moneda 3 3 2" xfId="120"/>
    <cellStyle name="Moneda 3 3 3" xfId="121"/>
    <cellStyle name="Moneda 3 3 4" xfId="122"/>
    <cellStyle name="Moneda 3 3 5" xfId="123"/>
    <cellStyle name="Moneda 3 4" xfId="124"/>
    <cellStyle name="Moneda 3 4 2" xfId="125"/>
    <cellStyle name="Moneda 3 5" xfId="126"/>
    <cellStyle name="Moneda 3_APU-DEFINITIVO AMV G2 THUI" xfId="127"/>
    <cellStyle name="Moneda 4" xfId="128"/>
    <cellStyle name="Moneda 4 2" xfId="129"/>
    <cellStyle name="Moneda 4 2 2" xfId="130"/>
    <cellStyle name="Moneda 4 2 2 2" xfId="131"/>
    <cellStyle name="Moneda 4 2 2 3" xfId="132"/>
    <cellStyle name="Moneda 4 2 3" xfId="133"/>
    <cellStyle name="Moneda 4 2 4" xfId="134"/>
    <cellStyle name="Moneda 4 3" xfId="135"/>
    <cellStyle name="Moneda 5" xfId="136"/>
    <cellStyle name="Moneda 5 2" xfId="137"/>
    <cellStyle name="Moneda 5 2 2" xfId="138"/>
    <cellStyle name="Moneda 5 2 3" xfId="139"/>
    <cellStyle name="Moneda 5 2 4" xfId="140"/>
    <cellStyle name="Moneda 5 2 5" xfId="141"/>
    <cellStyle name="Moneda 6" xfId="142"/>
    <cellStyle name="Normal" xfId="0" builtinId="0"/>
    <cellStyle name="Normal 10" xfId="143"/>
    <cellStyle name="Normal 11" xfId="144"/>
    <cellStyle name="Normal 12" xfId="145"/>
    <cellStyle name="Normal 12 2" xfId="146"/>
    <cellStyle name="Normal 13" xfId="147"/>
    <cellStyle name="Normal 2" xfId="148"/>
    <cellStyle name="Normal 2 10" xfId="149"/>
    <cellStyle name="Normal 2 2" xfId="150"/>
    <cellStyle name="Normal 2 3" xfId="151"/>
    <cellStyle name="Normal 2 3 2" xfId="152"/>
    <cellStyle name="Normal 2 3_2010 APU GRUPO No. 4 OK" xfId="153"/>
    <cellStyle name="Normal 2 4" xfId="154"/>
    <cellStyle name="Normal 2_2010 APU GRUPO No. 4 OK" xfId="155"/>
    <cellStyle name="Normal 3" xfId="156"/>
    <cellStyle name="Normal 3 11" xfId="157"/>
    <cellStyle name="Normal 3 11 2" xfId="158"/>
    <cellStyle name="Normal 3 2" xfId="159"/>
    <cellStyle name="Normal 3 3" xfId="160"/>
    <cellStyle name="Normal 4" xfId="161"/>
    <cellStyle name="Normal 4 2" xfId="162"/>
    <cellStyle name="Normal 4_2010 APU GRUPO No. 4 OK" xfId="163"/>
    <cellStyle name="Normal 5" xfId="164"/>
    <cellStyle name="Normal 5 2" xfId="165"/>
    <cellStyle name="Normal 6" xfId="166"/>
    <cellStyle name="Normal 6 2" xfId="167"/>
    <cellStyle name="Normal 6 3" xfId="168"/>
    <cellStyle name="Normal 6 3 2" xfId="169"/>
    <cellStyle name="Normal 6 3 3" xfId="170"/>
    <cellStyle name="Normal 6_APU+SE%c3%91AL..(1)" xfId="171"/>
    <cellStyle name="Normal 7" xfId="172"/>
    <cellStyle name="Normal 7 2" xfId="173"/>
    <cellStyle name="Normal 7 2 2" xfId="174"/>
    <cellStyle name="Normal 8" xfId="175"/>
    <cellStyle name="Normal 9" xfId="176"/>
    <cellStyle name="Note 2" xfId="177"/>
    <cellStyle name="Note 3" xfId="178"/>
    <cellStyle name="Output" xfId="179"/>
    <cellStyle name="Porcentaje" xfId="180" builtinId="5"/>
    <cellStyle name="Porcentaje 2" xfId="181"/>
    <cellStyle name="Porcentaje 2 2" xfId="182"/>
    <cellStyle name="Porcentual 2" xfId="183"/>
    <cellStyle name="Porcentual 2 2" xfId="184"/>
    <cellStyle name="Porcentual 2 3" xfId="185"/>
    <cellStyle name="Porcentual 2 3 2" xfId="186"/>
    <cellStyle name="Porcentual 2 4" xfId="187"/>
    <cellStyle name="Porcentual 3" xfId="188"/>
    <cellStyle name="Porcentual 3 2" xfId="189"/>
    <cellStyle name="Porcentual 3 3" xfId="190"/>
    <cellStyle name="Porcentual 4" xfId="191"/>
    <cellStyle name="Porcentual 4 2" xfId="192"/>
    <cellStyle name="Porcentual 5" xfId="193"/>
    <cellStyle name="Porcentual 6" xfId="194"/>
    <cellStyle name="Porcentual 7" xfId="195"/>
    <cellStyle name="Title" xfId="196"/>
    <cellStyle name="TITULO" xfId="19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10" Type="http://schemas.openxmlformats.org/officeDocument/2006/relationships/externalLink" Target="externalLinks/externalLink6.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C:\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32.%20PROGRAMA%20V&#205;AS%20PARA%20LA%20EQUIDAD/05.%20F.M.%20ESPECIALISTAS%20SEG&#218;N%20ESTAMPILLA/02.%201%25%20-%20TRANSVERSAL%20MONTES%20DE%20MAR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LISTADO "/>
      <sheetName val="M.O."/>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refreshError="1"/>
      <sheetData sheetId="275" refreshError="1"/>
      <sheetData sheetId="276"/>
      <sheetData sheetId="277" refreshError="1"/>
      <sheetData sheetId="278"/>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PRESUPUEST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A.P.U"/>
      <sheetName val="REC-COD,"/>
      <sheetName val="Presup_Cancha"/>
      <sheetName val="CRA.MODI"/>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p"/>
      <sheetName val="CLASIFICACIO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sheetName val="FM menor 10 smlv"/>
    </sheetNames>
    <sheetDataSet>
      <sheetData sheetId="0">
        <row r="53">
          <cell r="F53">
            <v>2281355700</v>
          </cell>
        </row>
        <row r="76">
          <cell r="F76">
            <v>3700000000</v>
          </cell>
        </row>
      </sheetData>
      <sheetData sheetId="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HH68"/>
  <sheetViews>
    <sheetView tabSelected="1" topLeftCell="D1" zoomScale="115" zoomScaleNormal="115" zoomScaleSheetLayoutView="100" workbookViewId="0">
      <selection activeCell="D10" sqref="D10:I10"/>
    </sheetView>
  </sheetViews>
  <sheetFormatPr baseColWidth="10" defaultColWidth="12.5703125" defaultRowHeight="16.5" x14ac:dyDescent="0.3"/>
  <cols>
    <col min="1" max="1" width="15.7109375" style="6" hidden="1" customWidth="1"/>
    <col min="2" max="3" width="2.7109375" style="6" customWidth="1"/>
    <col min="4" max="4" width="9.7109375" style="1" customWidth="1"/>
    <col min="5" max="5" width="48.5703125" style="2" customWidth="1"/>
    <col min="6" max="6" width="14.28515625" style="2" customWidth="1"/>
    <col min="7" max="7" width="15.85546875" style="243" customWidth="1"/>
    <col min="8" max="8" width="12.7109375" style="4" customWidth="1"/>
    <col min="9" max="9" width="22.7109375" style="4" customWidth="1"/>
    <col min="10" max="10" width="21.42578125" style="187" customWidth="1"/>
    <col min="11" max="11" width="15.85546875" style="4" bestFit="1" customWidth="1"/>
    <col min="12" max="216" width="11.5703125" style="4" customWidth="1"/>
    <col min="217" max="16384" width="12.5703125" style="6"/>
  </cols>
  <sheetData>
    <row r="1" spans="1:216" ht="18" customHeight="1" thickBot="1" x14ac:dyDescent="0.35">
      <c r="A1" s="224"/>
      <c r="B1" s="155"/>
      <c r="D1" s="296" t="s">
        <v>0</v>
      </c>
      <c r="E1" s="297"/>
      <c r="F1" s="297"/>
      <c r="G1" s="297"/>
      <c r="H1" s="297"/>
      <c r="I1" s="298"/>
    </row>
    <row r="2" spans="1:216" ht="16.5" customHeight="1" x14ac:dyDescent="0.3">
      <c r="A2" s="224"/>
      <c r="B2" s="155"/>
      <c r="D2" s="299" t="s">
        <v>1</v>
      </c>
      <c r="E2" s="300"/>
      <c r="F2" s="300"/>
      <c r="G2" s="300"/>
      <c r="H2" s="300"/>
      <c r="I2" s="301"/>
    </row>
    <row r="3" spans="1:216" ht="16.5" customHeight="1" x14ac:dyDescent="0.3">
      <c r="A3" s="225"/>
      <c r="B3" s="155"/>
      <c r="D3" s="299" t="s">
        <v>200</v>
      </c>
      <c r="E3" s="300"/>
      <c r="F3" s="300"/>
      <c r="G3" s="300"/>
      <c r="H3" s="300"/>
      <c r="I3" s="301"/>
    </row>
    <row r="4" spans="1:216" ht="8.25" customHeight="1" x14ac:dyDescent="0.3">
      <c r="A4" s="225"/>
      <c r="B4" s="155"/>
      <c r="D4" s="302"/>
      <c r="E4" s="303"/>
      <c r="F4" s="303"/>
      <c r="G4" s="303"/>
      <c r="H4" s="303"/>
      <c r="I4" s="304"/>
    </row>
    <row r="5" spans="1:216" ht="16.5" customHeight="1" x14ac:dyDescent="0.3">
      <c r="A5" s="161"/>
      <c r="B5" s="153"/>
      <c r="D5" s="306" t="s">
        <v>244</v>
      </c>
      <c r="E5" s="307"/>
      <c r="F5" s="307"/>
      <c r="G5" s="307"/>
      <c r="H5" s="307"/>
      <c r="I5" s="308"/>
    </row>
    <row r="6" spans="1:216" ht="42" customHeight="1" thickBot="1" x14ac:dyDescent="0.35">
      <c r="A6" s="225"/>
      <c r="B6" s="155"/>
      <c r="D6" s="317" t="s">
        <v>243</v>
      </c>
      <c r="E6" s="318"/>
      <c r="F6" s="318"/>
      <c r="G6" s="318"/>
      <c r="H6" s="318"/>
      <c r="I6" s="319"/>
    </row>
    <row r="7" spans="1:216" ht="6" hidden="1" customHeight="1" thickBot="1" x14ac:dyDescent="0.35">
      <c r="A7" s="226"/>
      <c r="B7" s="156"/>
      <c r="D7" s="320"/>
      <c r="E7" s="321"/>
      <c r="F7" s="321"/>
      <c r="G7" s="321"/>
      <c r="H7" s="321"/>
      <c r="I7" s="322"/>
    </row>
    <row r="8" spans="1:216" ht="2.25" customHeight="1" x14ac:dyDescent="0.3">
      <c r="A8" s="227" t="s">
        <v>205</v>
      </c>
      <c r="B8" s="157"/>
      <c r="D8" s="168"/>
      <c r="E8" s="169"/>
      <c r="F8" s="169"/>
      <c r="G8" s="281" t="s">
        <v>199</v>
      </c>
      <c r="H8" s="282">
        <v>9</v>
      </c>
      <c r="I8" s="283" t="s">
        <v>198</v>
      </c>
    </row>
    <row r="9" spans="1:216" s="188" customFormat="1" ht="24" customHeight="1" x14ac:dyDescent="0.3">
      <c r="A9" s="247"/>
      <c r="B9" s="157"/>
      <c r="D9" s="168"/>
      <c r="E9" s="169"/>
      <c r="F9" s="169"/>
      <c r="G9" s="248"/>
      <c r="H9" s="249" t="s">
        <v>245</v>
      </c>
      <c r="I9" s="252"/>
      <c r="J9" s="187"/>
      <c r="K9" s="187"/>
      <c r="L9" s="187"/>
      <c r="M9" s="187"/>
      <c r="N9" s="187"/>
      <c r="O9" s="187"/>
      <c r="P9" s="187"/>
      <c r="Q9" s="187"/>
      <c r="R9" s="187"/>
      <c r="S9" s="187"/>
      <c r="T9" s="187"/>
      <c r="U9" s="187"/>
      <c r="V9" s="187"/>
      <c r="W9" s="187"/>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c r="BJ9" s="187"/>
      <c r="BK9" s="187"/>
      <c r="BL9" s="187"/>
      <c r="BM9" s="187"/>
      <c r="BN9" s="187"/>
      <c r="BO9" s="187"/>
      <c r="BP9" s="187"/>
      <c r="BQ9" s="187"/>
      <c r="BR9" s="187"/>
      <c r="BS9" s="187"/>
      <c r="BT9" s="187"/>
      <c r="BU9" s="187"/>
      <c r="BV9" s="187"/>
      <c r="BW9" s="187"/>
      <c r="BX9" s="187"/>
      <c r="BY9" s="187"/>
      <c r="BZ9" s="187"/>
      <c r="CA9" s="187"/>
      <c r="CB9" s="187"/>
      <c r="CC9" s="187"/>
      <c r="CD9" s="187"/>
      <c r="CE9" s="187"/>
      <c r="CF9" s="187"/>
      <c r="CG9" s="187"/>
      <c r="CH9" s="187"/>
      <c r="CI9" s="187"/>
      <c r="CJ9" s="187"/>
      <c r="CK9" s="187"/>
      <c r="CL9" s="187"/>
      <c r="CM9" s="187"/>
      <c r="CN9" s="187"/>
      <c r="CO9" s="187"/>
      <c r="CP9" s="187"/>
      <c r="CQ9" s="187"/>
      <c r="CR9" s="187"/>
      <c r="CS9" s="187"/>
      <c r="CT9" s="187"/>
      <c r="CU9" s="187"/>
      <c r="CV9" s="187"/>
      <c r="CW9" s="187"/>
      <c r="CX9" s="187"/>
      <c r="CY9" s="187"/>
      <c r="CZ9" s="187"/>
      <c r="DA9" s="187"/>
      <c r="DB9" s="187"/>
      <c r="DC9" s="187"/>
      <c r="DD9" s="187"/>
      <c r="DE9" s="187"/>
      <c r="DF9" s="187"/>
      <c r="DG9" s="187"/>
      <c r="DH9" s="187"/>
      <c r="DI9" s="187"/>
      <c r="DJ9" s="187"/>
      <c r="DK9" s="187"/>
      <c r="DL9" s="187"/>
      <c r="DM9" s="187"/>
      <c r="DN9" s="187"/>
      <c r="DO9" s="187"/>
      <c r="DP9" s="187"/>
      <c r="DQ9" s="187"/>
      <c r="DR9" s="187"/>
      <c r="DS9" s="187"/>
      <c r="DT9" s="187"/>
      <c r="DU9" s="187"/>
      <c r="DV9" s="187"/>
      <c r="DW9" s="187"/>
      <c r="DX9" s="187"/>
      <c r="DY9" s="187"/>
      <c r="DZ9" s="187"/>
      <c r="EA9" s="187"/>
      <c r="EB9" s="187"/>
      <c r="EC9" s="187"/>
      <c r="ED9" s="187"/>
      <c r="EE9" s="187"/>
      <c r="EF9" s="187"/>
      <c r="EG9" s="187"/>
      <c r="EH9" s="187"/>
      <c r="EI9" s="187"/>
      <c r="EJ9" s="187"/>
      <c r="EK9" s="187"/>
      <c r="EL9" s="187"/>
      <c r="EM9" s="187"/>
      <c r="EN9" s="187"/>
      <c r="EO9" s="187"/>
      <c r="EP9" s="187"/>
      <c r="EQ9" s="187"/>
      <c r="ER9" s="187"/>
      <c r="ES9" s="187"/>
      <c r="ET9" s="187"/>
      <c r="EU9" s="187"/>
      <c r="EV9" s="187"/>
      <c r="EW9" s="187"/>
      <c r="EX9" s="187"/>
      <c r="EY9" s="187"/>
      <c r="EZ9" s="187"/>
      <c r="FA9" s="187"/>
      <c r="FB9" s="187"/>
      <c r="FC9" s="187"/>
      <c r="FD9" s="187"/>
      <c r="FE9" s="187"/>
      <c r="FF9" s="187"/>
      <c r="FG9" s="187"/>
      <c r="FH9" s="187"/>
      <c r="FI9" s="187"/>
      <c r="FJ9" s="187"/>
      <c r="FK9" s="187"/>
      <c r="FL9" s="187"/>
      <c r="FM9" s="187"/>
      <c r="FN9" s="187"/>
      <c r="FO9" s="187"/>
      <c r="FP9" s="187"/>
      <c r="FQ9" s="187"/>
      <c r="FR9" s="187"/>
      <c r="FS9" s="187"/>
      <c r="FT9" s="187"/>
      <c r="FU9" s="187"/>
      <c r="FV9" s="187"/>
      <c r="FW9" s="187"/>
      <c r="FX9" s="187"/>
      <c r="FY9" s="187"/>
      <c r="FZ9" s="187"/>
      <c r="GA9" s="187"/>
      <c r="GB9" s="187"/>
      <c r="GC9" s="187"/>
      <c r="GD9" s="187"/>
      <c r="GE9" s="187"/>
      <c r="GF9" s="187"/>
      <c r="GG9" s="187"/>
      <c r="GH9" s="187"/>
      <c r="GI9" s="187"/>
      <c r="GJ9" s="187"/>
      <c r="GK9" s="187"/>
      <c r="GL9" s="187"/>
      <c r="GM9" s="187"/>
      <c r="GN9" s="187"/>
      <c r="GO9" s="187"/>
      <c r="GP9" s="187"/>
      <c r="GQ9" s="187"/>
      <c r="GR9" s="187"/>
      <c r="GS9" s="187"/>
      <c r="GT9" s="187"/>
      <c r="GU9" s="187"/>
      <c r="GV9" s="187"/>
      <c r="GW9" s="187"/>
      <c r="GX9" s="187"/>
      <c r="GY9" s="187"/>
      <c r="GZ9" s="187"/>
      <c r="HA9" s="187"/>
      <c r="HB9" s="187"/>
      <c r="HC9" s="187"/>
      <c r="HD9" s="187"/>
      <c r="HE9" s="187"/>
      <c r="HF9" s="187"/>
      <c r="HG9" s="187"/>
      <c r="HH9" s="187"/>
    </row>
    <row r="10" spans="1:216" s="5" customFormat="1" ht="24.75" customHeight="1" x14ac:dyDescent="0.3">
      <c r="A10" s="221" t="e">
        <f>#REF!+#REF!</f>
        <v>#REF!</v>
      </c>
      <c r="B10" s="158"/>
      <c r="D10" s="299" t="s">
        <v>204</v>
      </c>
      <c r="E10" s="300"/>
      <c r="F10" s="300"/>
      <c r="G10" s="300"/>
      <c r="H10" s="300"/>
      <c r="I10" s="301"/>
      <c r="J10" s="187"/>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row>
    <row r="11" spans="1:216" s="5" customFormat="1" ht="7.5" customHeight="1" thickBot="1" x14ac:dyDescent="0.35">
      <c r="A11" s="160" t="e">
        <f>#REF!+#REF!</f>
        <v>#REF!</v>
      </c>
      <c r="B11" s="158"/>
      <c r="D11" s="170"/>
      <c r="E11" s="162"/>
      <c r="F11" s="162"/>
      <c r="G11" s="232"/>
      <c r="H11" s="162"/>
      <c r="I11" s="163"/>
      <c r="J11" s="187"/>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row>
    <row r="12" spans="1:216" s="5" customFormat="1" ht="19.5" customHeight="1" x14ac:dyDescent="0.3">
      <c r="A12" s="160" t="e">
        <f>#REF!+#REF!</f>
        <v>#REF!</v>
      </c>
      <c r="B12" s="158"/>
      <c r="D12" s="305" t="s">
        <v>3</v>
      </c>
      <c r="E12" s="323" t="s">
        <v>4</v>
      </c>
      <c r="F12" s="262" t="s">
        <v>195</v>
      </c>
      <c r="G12" s="263" t="s">
        <v>6</v>
      </c>
      <c r="H12" s="262" t="s">
        <v>7</v>
      </c>
      <c r="I12" s="264" t="s">
        <v>8</v>
      </c>
      <c r="J12" s="187"/>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row>
    <row r="13" spans="1:216" s="5" customFormat="1" ht="18" customHeight="1" x14ac:dyDescent="0.3">
      <c r="A13" s="160" t="e">
        <f>#REF!+#REF!</f>
        <v>#REF!</v>
      </c>
      <c r="B13" s="158"/>
      <c r="D13" s="290"/>
      <c r="E13" s="292"/>
      <c r="F13" s="265" t="s">
        <v>196</v>
      </c>
      <c r="G13" s="260" t="s">
        <v>10</v>
      </c>
      <c r="H13" s="265" t="s">
        <v>11</v>
      </c>
      <c r="I13" s="261" t="s">
        <v>12</v>
      </c>
      <c r="J13" s="187"/>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row>
    <row r="14" spans="1:216" s="5" customFormat="1" ht="18" customHeight="1" thickBot="1" x14ac:dyDescent="0.35">
      <c r="A14" s="160" t="e">
        <f>#REF!+#REF!</f>
        <v>#REF!</v>
      </c>
      <c r="B14" s="158"/>
      <c r="D14" s="171" t="s">
        <v>13</v>
      </c>
      <c r="E14" s="324"/>
      <c r="F14" s="172" t="s">
        <v>14</v>
      </c>
      <c r="G14" s="233" t="s">
        <v>15</v>
      </c>
      <c r="H14" s="172" t="s">
        <v>16</v>
      </c>
      <c r="I14" s="266" t="s">
        <v>216</v>
      </c>
      <c r="J14" s="187"/>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row>
    <row r="15" spans="1:216" s="5" customFormat="1" ht="17.25" thickBot="1" x14ac:dyDescent="0.35">
      <c r="A15" s="160" t="e">
        <f>+#REF!</f>
        <v>#REF!</v>
      </c>
      <c r="B15" s="159"/>
      <c r="D15" s="191"/>
      <c r="E15" s="309" t="s">
        <v>51</v>
      </c>
      <c r="F15" s="309"/>
      <c r="G15" s="309"/>
      <c r="H15" s="309"/>
      <c r="I15" s="310"/>
      <c r="J15" s="187"/>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row>
    <row r="16" spans="1:216" s="5" customFormat="1" ht="20.100000000000001" customHeight="1" thickBot="1" x14ac:dyDescent="0.35">
      <c r="A16" s="220" t="e">
        <f>SUM(A10:A15)</f>
        <v>#REF!</v>
      </c>
      <c r="B16" s="154"/>
      <c r="D16" s="208"/>
      <c r="E16" s="209" t="s">
        <v>18</v>
      </c>
      <c r="F16" s="209"/>
      <c r="G16" s="234"/>
      <c r="H16" s="209"/>
      <c r="I16" s="210"/>
      <c r="J16" s="187"/>
      <c r="K16" s="187"/>
      <c r="L16" s="187"/>
      <c r="M16" s="187"/>
      <c r="N16" s="187"/>
      <c r="O16" s="187"/>
      <c r="P16" s="187"/>
      <c r="Q16" s="187"/>
      <c r="R16" s="187"/>
      <c r="S16" s="187"/>
      <c r="T16" s="187"/>
      <c r="U16" s="187"/>
      <c r="V16" s="187"/>
      <c r="W16" s="187"/>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c r="BJ16" s="187"/>
      <c r="BK16" s="187"/>
      <c r="BL16" s="187"/>
      <c r="BM16" s="187"/>
      <c r="BN16" s="187"/>
      <c r="BO16" s="187"/>
      <c r="BP16" s="187"/>
      <c r="BQ16" s="187"/>
      <c r="BR16" s="187"/>
      <c r="BS16" s="187"/>
      <c r="BT16" s="187"/>
      <c r="BU16" s="187"/>
      <c r="BV16" s="187"/>
      <c r="BW16" s="187"/>
      <c r="BX16" s="187"/>
      <c r="BY16" s="187"/>
      <c r="BZ16" s="187"/>
      <c r="CA16" s="187"/>
      <c r="CB16" s="187"/>
      <c r="CC16" s="187"/>
      <c r="CD16" s="187"/>
      <c r="CE16" s="187"/>
      <c r="CF16" s="187"/>
      <c r="CG16" s="187"/>
      <c r="CH16" s="187"/>
      <c r="CI16" s="187"/>
      <c r="CJ16" s="187"/>
      <c r="CK16" s="187"/>
      <c r="CL16" s="187"/>
      <c r="CM16" s="187"/>
      <c r="CN16" s="187"/>
      <c r="CO16" s="187"/>
      <c r="CP16" s="187"/>
      <c r="CQ16" s="187"/>
      <c r="CR16" s="187"/>
      <c r="CS16" s="187"/>
      <c r="CT16" s="187"/>
      <c r="CU16" s="187"/>
      <c r="CV16" s="187"/>
      <c r="CW16" s="187"/>
      <c r="CX16" s="187"/>
      <c r="CY16" s="187"/>
      <c r="CZ16" s="187"/>
      <c r="DA16" s="187"/>
      <c r="DB16" s="187"/>
      <c r="DC16" s="187"/>
      <c r="DD16" s="187"/>
      <c r="DE16" s="187"/>
      <c r="DF16" s="187"/>
      <c r="DG16" s="187"/>
      <c r="DH16" s="187"/>
      <c r="DI16" s="187"/>
      <c r="DJ16" s="187"/>
      <c r="DK16" s="187"/>
      <c r="DL16" s="187"/>
      <c r="DM16" s="187"/>
      <c r="DN16" s="187"/>
      <c r="DO16" s="187"/>
      <c r="DP16" s="187"/>
      <c r="DQ16" s="187"/>
      <c r="DR16" s="187"/>
      <c r="DS16" s="187"/>
      <c r="DT16" s="187"/>
      <c r="DU16" s="187"/>
      <c r="DV16" s="187"/>
      <c r="DW16" s="187"/>
      <c r="DX16" s="187"/>
      <c r="DY16" s="187"/>
      <c r="DZ16" s="187"/>
      <c r="EA16" s="187"/>
      <c r="EB16" s="187"/>
      <c r="EC16" s="187"/>
      <c r="ED16" s="187"/>
      <c r="EE16" s="187"/>
      <c r="EF16" s="187"/>
      <c r="EG16" s="187"/>
      <c r="EH16" s="187"/>
      <c r="EI16" s="187"/>
      <c r="EJ16" s="187"/>
      <c r="EK16" s="187"/>
      <c r="EL16" s="187"/>
      <c r="EM16" s="187"/>
      <c r="EN16" s="187"/>
      <c r="EO16" s="187"/>
      <c r="EP16" s="187"/>
      <c r="EQ16" s="187"/>
      <c r="ER16" s="187"/>
      <c r="ES16" s="187"/>
      <c r="ET16" s="187"/>
      <c r="EU16" s="187"/>
      <c r="EV16" s="187"/>
      <c r="EW16" s="187"/>
      <c r="EX16" s="187"/>
      <c r="EY16" s="187"/>
      <c r="EZ16" s="187"/>
      <c r="FA16" s="187"/>
      <c r="FB16" s="187"/>
      <c r="FC16" s="187"/>
      <c r="FD16" s="187"/>
      <c r="FE16" s="187"/>
      <c r="FF16" s="187"/>
      <c r="FG16" s="187"/>
      <c r="FH16" s="187"/>
      <c r="FI16" s="187"/>
      <c r="FJ16" s="187"/>
      <c r="FK16" s="187"/>
      <c r="FL16" s="187"/>
      <c r="FM16" s="187"/>
      <c r="FN16" s="187"/>
      <c r="FO16" s="187"/>
      <c r="FP16" s="187"/>
      <c r="FQ16" s="187"/>
      <c r="FR16" s="187"/>
      <c r="FS16" s="187"/>
      <c r="FT16" s="187"/>
      <c r="FU16" s="187"/>
      <c r="FV16" s="187"/>
      <c r="FW16" s="187"/>
      <c r="FX16" s="187"/>
      <c r="FY16" s="187"/>
      <c r="FZ16" s="187"/>
      <c r="GA16" s="187"/>
      <c r="GB16" s="187"/>
      <c r="GC16" s="187"/>
      <c r="GD16" s="187"/>
      <c r="GE16" s="187"/>
      <c r="GF16" s="187"/>
      <c r="GG16" s="187"/>
      <c r="GH16" s="187"/>
      <c r="GI16" s="187"/>
      <c r="GJ16" s="187"/>
      <c r="GK16" s="187"/>
      <c r="GL16" s="187"/>
      <c r="GM16" s="187"/>
      <c r="GN16" s="187"/>
      <c r="GO16" s="187"/>
      <c r="GP16" s="187"/>
      <c r="GQ16" s="187"/>
      <c r="GR16" s="187"/>
      <c r="GS16" s="187"/>
      <c r="GT16" s="187"/>
      <c r="GU16" s="187"/>
      <c r="GV16" s="187"/>
      <c r="GW16" s="187"/>
      <c r="GX16" s="187"/>
      <c r="GY16" s="187"/>
      <c r="GZ16" s="187"/>
      <c r="HA16" s="187"/>
      <c r="HB16" s="187"/>
      <c r="HC16" s="187"/>
      <c r="HD16" s="187"/>
      <c r="HE16" s="187"/>
      <c r="HF16" s="187"/>
      <c r="HG16" s="187"/>
      <c r="HH16" s="187"/>
    </row>
    <row r="17" spans="1:216" s="5" customFormat="1" ht="20.100000000000001" customHeight="1" x14ac:dyDescent="0.3">
      <c r="A17" s="160" t="e">
        <f>4000000000+A13+A14</f>
        <v>#REF!</v>
      </c>
      <c r="B17" s="154"/>
      <c r="D17" s="250">
        <v>1</v>
      </c>
      <c r="E17" s="201" t="s">
        <v>111</v>
      </c>
      <c r="F17" s="253">
        <v>6355760</v>
      </c>
      <c r="G17" s="235"/>
      <c r="H17" s="174">
        <v>9</v>
      </c>
      <c r="I17" s="202">
        <f>+D17*(F17+G17)*H17</f>
        <v>57201840</v>
      </c>
      <c r="J17" s="187"/>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row>
    <row r="18" spans="1:216" s="5" customFormat="1" ht="20.100000000000001" customHeight="1" x14ac:dyDescent="0.3">
      <c r="A18" s="222"/>
      <c r="B18" s="154"/>
      <c r="D18" s="184">
        <v>3</v>
      </c>
      <c r="E18" s="173" t="s">
        <v>226</v>
      </c>
      <c r="F18" s="254">
        <v>4461540</v>
      </c>
      <c r="G18" s="236"/>
      <c r="H18" s="176">
        <v>9</v>
      </c>
      <c r="I18" s="175">
        <f t="shared" ref="I18:I26" si="0">+D18*(F18+G18)*H18</f>
        <v>120461580</v>
      </c>
      <c r="J18" s="187"/>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row>
    <row r="19" spans="1:216" s="5" customFormat="1" ht="20.100000000000001" customHeight="1" x14ac:dyDescent="0.3">
      <c r="A19" s="154"/>
      <c r="B19" s="154"/>
      <c r="D19" s="164">
        <v>1</v>
      </c>
      <c r="E19" s="173" t="s">
        <v>214</v>
      </c>
      <c r="F19" s="254">
        <v>5385860</v>
      </c>
      <c r="G19" s="236"/>
      <c r="H19" s="176">
        <v>2.7</v>
      </c>
      <c r="I19" s="175">
        <f t="shared" si="0"/>
        <v>14541822.000000002</v>
      </c>
      <c r="J19" s="187"/>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row>
    <row r="20" spans="1:216" s="5" customFormat="1" ht="20.100000000000001" customHeight="1" x14ac:dyDescent="0.3">
      <c r="A20" s="154"/>
      <c r="B20" s="154"/>
      <c r="D20" s="164">
        <v>1</v>
      </c>
      <c r="E20" s="173" t="s">
        <v>203</v>
      </c>
      <c r="F20" s="254">
        <v>5385860</v>
      </c>
      <c r="G20" s="236"/>
      <c r="H20" s="176">
        <f>+$H$8*30%</f>
        <v>2.6999999999999997</v>
      </c>
      <c r="I20" s="175">
        <f t="shared" si="0"/>
        <v>14541821.999999998</v>
      </c>
      <c r="J20" s="187"/>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row>
    <row r="21" spans="1:216" s="5" customFormat="1" ht="20.100000000000001" customHeight="1" x14ac:dyDescent="0.3">
      <c r="B21" s="154"/>
      <c r="D21" s="164">
        <v>1</v>
      </c>
      <c r="E21" s="173" t="s">
        <v>20</v>
      </c>
      <c r="F21" s="254">
        <v>5385860</v>
      </c>
      <c r="G21" s="236"/>
      <c r="H21" s="176">
        <v>2.7</v>
      </c>
      <c r="I21" s="175">
        <f t="shared" si="0"/>
        <v>14541822.000000002</v>
      </c>
      <c r="J21" s="187"/>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row>
    <row r="22" spans="1:216" s="5" customFormat="1" ht="20.100000000000001" customHeight="1" thickBot="1" x14ac:dyDescent="0.35">
      <c r="A22" s="154"/>
      <c r="B22" s="154"/>
      <c r="D22" s="192">
        <v>1</v>
      </c>
      <c r="E22" s="193" t="s">
        <v>21</v>
      </c>
      <c r="F22" s="254">
        <v>5385860</v>
      </c>
      <c r="G22" s="237"/>
      <c r="H22" s="194">
        <v>3.6</v>
      </c>
      <c r="I22" s="195">
        <f t="shared" si="0"/>
        <v>19389096</v>
      </c>
      <c r="J22" s="187"/>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row>
    <row r="23" spans="1:216" s="5" customFormat="1" ht="20.100000000000001" customHeight="1" thickBot="1" x14ac:dyDescent="0.35">
      <c r="A23" s="154"/>
      <c r="B23" s="154"/>
      <c r="D23" s="211"/>
      <c r="E23" s="209" t="s">
        <v>240</v>
      </c>
      <c r="F23" s="267"/>
      <c r="G23" s="238"/>
      <c r="H23" s="212"/>
      <c r="I23" s="213"/>
      <c r="J23" s="187"/>
      <c r="K23" s="187"/>
      <c r="L23" s="187"/>
      <c r="M23" s="187"/>
      <c r="N23" s="187"/>
      <c r="O23" s="187"/>
      <c r="P23" s="187"/>
      <c r="Q23" s="187"/>
      <c r="R23" s="187"/>
      <c r="S23" s="187"/>
      <c r="T23" s="187"/>
      <c r="U23" s="187"/>
      <c r="V23" s="187"/>
      <c r="W23" s="187"/>
      <c r="X23" s="187"/>
      <c r="Y23" s="187"/>
      <c r="Z23" s="187"/>
      <c r="AA23" s="187"/>
      <c r="AB23" s="187"/>
      <c r="AC23" s="187"/>
      <c r="AD23" s="187"/>
      <c r="AE23" s="187"/>
      <c r="AF23" s="187"/>
      <c r="AG23" s="187"/>
      <c r="AH23" s="187"/>
      <c r="AI23" s="187"/>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c r="BJ23" s="187"/>
      <c r="BK23" s="187"/>
      <c r="BL23" s="187"/>
      <c r="BM23" s="187"/>
      <c r="BN23" s="187"/>
      <c r="BO23" s="187"/>
      <c r="BP23" s="187"/>
      <c r="BQ23" s="187"/>
      <c r="BR23" s="187"/>
      <c r="BS23" s="187"/>
      <c r="BT23" s="187"/>
      <c r="BU23" s="187"/>
      <c r="BV23" s="187"/>
      <c r="BW23" s="187"/>
      <c r="BX23" s="187"/>
      <c r="BY23" s="187"/>
      <c r="BZ23" s="187"/>
      <c r="CA23" s="187"/>
      <c r="CB23" s="187"/>
      <c r="CC23" s="187"/>
      <c r="CD23" s="187"/>
      <c r="CE23" s="187"/>
      <c r="CF23" s="187"/>
      <c r="CG23" s="187"/>
      <c r="CH23" s="187"/>
      <c r="CI23" s="187"/>
      <c r="CJ23" s="187"/>
      <c r="CK23" s="187"/>
      <c r="CL23" s="187"/>
      <c r="CM23" s="187"/>
      <c r="CN23" s="187"/>
      <c r="CO23" s="187"/>
      <c r="CP23" s="187"/>
      <c r="CQ23" s="187"/>
      <c r="CR23" s="187"/>
      <c r="CS23" s="187"/>
      <c r="CT23" s="187"/>
      <c r="CU23" s="187"/>
      <c r="CV23" s="187"/>
      <c r="CW23" s="187"/>
      <c r="CX23" s="187"/>
      <c r="CY23" s="187"/>
      <c r="CZ23" s="187"/>
      <c r="DA23" s="187"/>
      <c r="DB23" s="187"/>
      <c r="DC23" s="187"/>
      <c r="DD23" s="187"/>
      <c r="DE23" s="187"/>
      <c r="DF23" s="187"/>
      <c r="DG23" s="187"/>
      <c r="DH23" s="187"/>
      <c r="DI23" s="187"/>
      <c r="DJ23" s="187"/>
      <c r="DK23" s="187"/>
      <c r="DL23" s="187"/>
      <c r="DM23" s="187"/>
      <c r="DN23" s="187"/>
      <c r="DO23" s="187"/>
      <c r="DP23" s="187"/>
      <c r="DQ23" s="187"/>
      <c r="DR23" s="187"/>
      <c r="DS23" s="187"/>
      <c r="DT23" s="187"/>
      <c r="DU23" s="187"/>
      <c r="DV23" s="187"/>
      <c r="DW23" s="187"/>
      <c r="DX23" s="187"/>
      <c r="DY23" s="187"/>
      <c r="DZ23" s="187"/>
      <c r="EA23" s="187"/>
      <c r="EB23" s="187"/>
      <c r="EC23" s="187"/>
      <c r="ED23" s="187"/>
      <c r="EE23" s="187"/>
      <c r="EF23" s="187"/>
      <c r="EG23" s="187"/>
      <c r="EH23" s="187"/>
      <c r="EI23" s="187"/>
      <c r="EJ23" s="187"/>
      <c r="EK23" s="187"/>
      <c r="EL23" s="187"/>
      <c r="EM23" s="187"/>
      <c r="EN23" s="187"/>
      <c r="EO23" s="187"/>
      <c r="EP23" s="187"/>
      <c r="EQ23" s="187"/>
      <c r="ER23" s="187"/>
      <c r="ES23" s="187"/>
      <c r="ET23" s="187"/>
      <c r="EU23" s="187"/>
      <c r="EV23" s="187"/>
      <c r="EW23" s="187"/>
      <c r="EX23" s="187"/>
      <c r="EY23" s="187"/>
      <c r="EZ23" s="187"/>
      <c r="FA23" s="187"/>
      <c r="FB23" s="187"/>
      <c r="FC23" s="187"/>
      <c r="FD23" s="187"/>
      <c r="FE23" s="187"/>
      <c r="FF23" s="187"/>
      <c r="FG23" s="187"/>
      <c r="FH23" s="187"/>
      <c r="FI23" s="187"/>
      <c r="FJ23" s="187"/>
      <c r="FK23" s="187"/>
      <c r="FL23" s="187"/>
      <c r="FM23" s="187"/>
      <c r="FN23" s="187"/>
      <c r="FO23" s="187"/>
      <c r="FP23" s="187"/>
      <c r="FQ23" s="187"/>
      <c r="FR23" s="187"/>
      <c r="FS23" s="187"/>
      <c r="FT23" s="187"/>
      <c r="FU23" s="187"/>
      <c r="FV23" s="187"/>
      <c r="FW23" s="187"/>
      <c r="FX23" s="187"/>
      <c r="FY23" s="187"/>
      <c r="FZ23" s="187"/>
      <c r="GA23" s="187"/>
      <c r="GB23" s="187"/>
      <c r="GC23" s="187"/>
      <c r="GD23" s="187"/>
      <c r="GE23" s="187"/>
      <c r="GF23" s="187"/>
      <c r="GG23" s="187"/>
      <c r="GH23" s="187"/>
      <c r="GI23" s="187"/>
      <c r="GJ23" s="187"/>
      <c r="GK23" s="187"/>
      <c r="GL23" s="187"/>
      <c r="GM23" s="187"/>
      <c r="GN23" s="187"/>
      <c r="GO23" s="187"/>
      <c r="GP23" s="187"/>
      <c r="GQ23" s="187"/>
      <c r="GR23" s="187"/>
      <c r="GS23" s="187"/>
      <c r="GT23" s="187"/>
      <c r="GU23" s="187"/>
      <c r="GV23" s="187"/>
      <c r="GW23" s="187"/>
      <c r="GX23" s="187"/>
      <c r="GY23" s="187"/>
      <c r="GZ23" s="187"/>
      <c r="HA23" s="187"/>
      <c r="HB23" s="187"/>
      <c r="HC23" s="187"/>
      <c r="HD23" s="187"/>
      <c r="HE23" s="187"/>
      <c r="HF23" s="187"/>
      <c r="HG23" s="187"/>
      <c r="HH23" s="187"/>
    </row>
    <row r="24" spans="1:216" s="5" customFormat="1" ht="20.100000000000001" customHeight="1" thickBot="1" x14ac:dyDescent="0.35">
      <c r="A24" s="154"/>
      <c r="B24" s="154"/>
      <c r="D24" s="251">
        <v>1</v>
      </c>
      <c r="E24" s="203" t="s">
        <v>241</v>
      </c>
      <c r="F24" s="268">
        <v>1800000</v>
      </c>
      <c r="G24" s="239"/>
      <c r="H24" s="174">
        <v>8</v>
      </c>
      <c r="I24" s="204">
        <f t="shared" ref="I24" si="1">+D24*(F24+G24)*H24</f>
        <v>14400000</v>
      </c>
      <c r="J24" s="187"/>
      <c r="K24" s="187"/>
      <c r="L24" s="187"/>
      <c r="M24" s="187"/>
      <c r="N24" s="187"/>
      <c r="O24" s="187"/>
      <c r="P24" s="187"/>
      <c r="Q24" s="187"/>
      <c r="R24" s="187"/>
      <c r="S24" s="187"/>
      <c r="T24" s="187"/>
      <c r="U24" s="187"/>
      <c r="V24" s="187"/>
      <c r="W24" s="187"/>
      <c r="X24" s="187"/>
      <c r="Y24" s="187"/>
      <c r="Z24" s="187"/>
      <c r="AA24" s="187"/>
      <c r="AB24" s="187"/>
      <c r="AC24" s="187"/>
      <c r="AD24" s="187"/>
      <c r="AE24" s="187"/>
      <c r="AF24" s="187"/>
      <c r="AG24" s="187"/>
      <c r="AH24" s="187"/>
      <c r="AI24" s="187"/>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c r="BJ24" s="187"/>
      <c r="BK24" s="187"/>
      <c r="BL24" s="187"/>
      <c r="BM24" s="187"/>
      <c r="BN24" s="187"/>
      <c r="BO24" s="187"/>
      <c r="BP24" s="187"/>
      <c r="BQ24" s="187"/>
      <c r="BR24" s="187"/>
      <c r="BS24" s="187"/>
      <c r="BT24" s="187"/>
      <c r="BU24" s="187"/>
      <c r="BV24" s="187"/>
      <c r="BW24" s="187"/>
      <c r="BX24" s="187"/>
      <c r="BY24" s="187"/>
      <c r="BZ24" s="187"/>
      <c r="CA24" s="187"/>
      <c r="CB24" s="187"/>
      <c r="CC24" s="187"/>
      <c r="CD24" s="187"/>
      <c r="CE24" s="187"/>
      <c r="CF24" s="187"/>
      <c r="CG24" s="187"/>
      <c r="CH24" s="187"/>
      <c r="CI24" s="187"/>
      <c r="CJ24" s="187"/>
      <c r="CK24" s="187"/>
      <c r="CL24" s="187"/>
      <c r="CM24" s="187"/>
      <c r="CN24" s="187"/>
      <c r="CO24" s="187"/>
      <c r="CP24" s="187"/>
      <c r="CQ24" s="187"/>
      <c r="CR24" s="187"/>
      <c r="CS24" s="187"/>
      <c r="CT24" s="187"/>
      <c r="CU24" s="187"/>
      <c r="CV24" s="187"/>
      <c r="CW24" s="187"/>
      <c r="CX24" s="187"/>
      <c r="CY24" s="187"/>
      <c r="CZ24" s="187"/>
      <c r="DA24" s="187"/>
      <c r="DB24" s="187"/>
      <c r="DC24" s="187"/>
      <c r="DD24" s="187"/>
      <c r="DE24" s="187"/>
      <c r="DF24" s="187"/>
      <c r="DG24" s="187"/>
      <c r="DH24" s="187"/>
      <c r="DI24" s="187"/>
      <c r="DJ24" s="187"/>
      <c r="DK24" s="187"/>
      <c r="DL24" s="187"/>
      <c r="DM24" s="187"/>
      <c r="DN24" s="187"/>
      <c r="DO24" s="187"/>
      <c r="DP24" s="187"/>
      <c r="DQ24" s="187"/>
      <c r="DR24" s="187"/>
      <c r="DS24" s="187"/>
      <c r="DT24" s="187"/>
      <c r="DU24" s="187"/>
      <c r="DV24" s="187"/>
      <c r="DW24" s="187"/>
      <c r="DX24" s="187"/>
      <c r="DY24" s="187"/>
      <c r="DZ24" s="187"/>
      <c r="EA24" s="187"/>
      <c r="EB24" s="187"/>
      <c r="EC24" s="187"/>
      <c r="ED24" s="187"/>
      <c r="EE24" s="187"/>
      <c r="EF24" s="187"/>
      <c r="EG24" s="187"/>
      <c r="EH24" s="187"/>
      <c r="EI24" s="187"/>
      <c r="EJ24" s="187"/>
      <c r="EK24" s="187"/>
      <c r="EL24" s="187"/>
      <c r="EM24" s="187"/>
      <c r="EN24" s="187"/>
      <c r="EO24" s="187"/>
      <c r="EP24" s="187"/>
      <c r="EQ24" s="187"/>
      <c r="ER24" s="187"/>
      <c r="ES24" s="187"/>
      <c r="ET24" s="187"/>
      <c r="EU24" s="187"/>
      <c r="EV24" s="187"/>
      <c r="EW24" s="187"/>
      <c r="EX24" s="187"/>
      <c r="EY24" s="187"/>
      <c r="EZ24" s="187"/>
      <c r="FA24" s="187"/>
      <c r="FB24" s="187"/>
      <c r="FC24" s="187"/>
      <c r="FD24" s="187"/>
      <c r="FE24" s="187"/>
      <c r="FF24" s="187"/>
      <c r="FG24" s="187"/>
      <c r="FH24" s="187"/>
      <c r="FI24" s="187"/>
      <c r="FJ24" s="187"/>
      <c r="FK24" s="187"/>
      <c r="FL24" s="187"/>
      <c r="FM24" s="187"/>
      <c r="FN24" s="187"/>
      <c r="FO24" s="187"/>
      <c r="FP24" s="187"/>
      <c r="FQ24" s="187"/>
      <c r="FR24" s="187"/>
      <c r="FS24" s="187"/>
      <c r="FT24" s="187"/>
      <c r="FU24" s="187"/>
      <c r="FV24" s="187"/>
      <c r="FW24" s="187"/>
      <c r="FX24" s="187"/>
      <c r="FY24" s="187"/>
      <c r="FZ24" s="187"/>
      <c r="GA24" s="187"/>
      <c r="GB24" s="187"/>
      <c r="GC24" s="187"/>
      <c r="GD24" s="187"/>
      <c r="GE24" s="187"/>
      <c r="GF24" s="187"/>
      <c r="GG24" s="187"/>
      <c r="GH24" s="187"/>
      <c r="GI24" s="187"/>
      <c r="GJ24" s="187"/>
      <c r="GK24" s="187"/>
      <c r="GL24" s="187"/>
      <c r="GM24" s="187"/>
      <c r="GN24" s="187"/>
      <c r="GO24" s="187"/>
      <c r="GP24" s="187"/>
      <c r="GQ24" s="187"/>
      <c r="GR24" s="187"/>
      <c r="GS24" s="187"/>
      <c r="GT24" s="187"/>
      <c r="GU24" s="187"/>
      <c r="GV24" s="187"/>
      <c r="GW24" s="187"/>
      <c r="GX24" s="187"/>
      <c r="GY24" s="187"/>
      <c r="GZ24" s="187"/>
      <c r="HA24" s="187"/>
      <c r="HB24" s="187"/>
      <c r="HC24" s="187"/>
      <c r="HD24" s="187"/>
      <c r="HE24" s="187"/>
      <c r="HF24" s="187"/>
      <c r="HG24" s="187"/>
      <c r="HH24" s="187"/>
    </row>
    <row r="25" spans="1:216" s="5" customFormat="1" ht="20.100000000000001" customHeight="1" thickBot="1" x14ac:dyDescent="0.35">
      <c r="A25" s="154"/>
      <c r="B25" s="154"/>
      <c r="D25" s="211"/>
      <c r="E25" s="209" t="s">
        <v>76</v>
      </c>
      <c r="F25" s="267"/>
      <c r="G25" s="238"/>
      <c r="H25" s="212"/>
      <c r="I25" s="213"/>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c r="BJ25" s="187"/>
      <c r="BK25" s="187"/>
      <c r="BL25" s="187"/>
      <c r="BM25" s="187"/>
      <c r="BN25" s="187"/>
      <c r="BO25" s="187"/>
      <c r="BP25" s="187"/>
      <c r="BQ25" s="187"/>
      <c r="BR25" s="187"/>
      <c r="BS25" s="187"/>
      <c r="BT25" s="187"/>
      <c r="BU25" s="187"/>
      <c r="BV25" s="187"/>
      <c r="BW25" s="187"/>
      <c r="BX25" s="187"/>
      <c r="BY25" s="187"/>
      <c r="BZ25" s="187"/>
      <c r="CA25" s="187"/>
      <c r="CB25" s="187"/>
      <c r="CC25" s="187"/>
      <c r="CD25" s="187"/>
      <c r="CE25" s="187"/>
      <c r="CF25" s="187"/>
      <c r="CG25" s="187"/>
      <c r="CH25" s="187"/>
      <c r="CI25" s="187"/>
      <c r="CJ25" s="187"/>
      <c r="CK25" s="187"/>
      <c r="CL25" s="187"/>
      <c r="CM25" s="187"/>
      <c r="CN25" s="187"/>
      <c r="CO25" s="187"/>
      <c r="CP25" s="187"/>
      <c r="CQ25" s="187"/>
      <c r="CR25" s="187"/>
      <c r="CS25" s="187"/>
      <c r="CT25" s="187"/>
      <c r="CU25" s="187"/>
      <c r="CV25" s="187"/>
      <c r="CW25" s="187"/>
      <c r="CX25" s="187"/>
      <c r="CY25" s="187"/>
      <c r="CZ25" s="187"/>
      <c r="DA25" s="187"/>
      <c r="DB25" s="187"/>
      <c r="DC25" s="187"/>
      <c r="DD25" s="187"/>
      <c r="DE25" s="187"/>
      <c r="DF25" s="187"/>
      <c r="DG25" s="187"/>
      <c r="DH25" s="187"/>
      <c r="DI25" s="187"/>
      <c r="DJ25" s="187"/>
      <c r="DK25" s="187"/>
      <c r="DL25" s="187"/>
      <c r="DM25" s="187"/>
      <c r="DN25" s="187"/>
      <c r="DO25" s="187"/>
      <c r="DP25" s="187"/>
      <c r="DQ25" s="187"/>
      <c r="DR25" s="187"/>
      <c r="DS25" s="187"/>
      <c r="DT25" s="187"/>
      <c r="DU25" s="187"/>
      <c r="DV25" s="187"/>
      <c r="DW25" s="187"/>
      <c r="DX25" s="187"/>
      <c r="DY25" s="187"/>
      <c r="DZ25" s="187"/>
      <c r="EA25" s="187"/>
      <c r="EB25" s="187"/>
      <c r="EC25" s="187"/>
      <c r="ED25" s="187"/>
      <c r="EE25" s="187"/>
      <c r="EF25" s="187"/>
      <c r="EG25" s="187"/>
      <c r="EH25" s="187"/>
      <c r="EI25" s="187"/>
      <c r="EJ25" s="187"/>
      <c r="EK25" s="187"/>
      <c r="EL25" s="187"/>
      <c r="EM25" s="187"/>
      <c r="EN25" s="187"/>
      <c r="EO25" s="187"/>
      <c r="EP25" s="187"/>
      <c r="EQ25" s="187"/>
      <c r="ER25" s="187"/>
      <c r="ES25" s="187"/>
      <c r="ET25" s="187"/>
      <c r="EU25" s="187"/>
      <c r="EV25" s="187"/>
      <c r="EW25" s="187"/>
      <c r="EX25" s="187"/>
      <c r="EY25" s="187"/>
      <c r="EZ25" s="187"/>
      <c r="FA25" s="187"/>
      <c r="FB25" s="187"/>
      <c r="FC25" s="187"/>
      <c r="FD25" s="187"/>
      <c r="FE25" s="187"/>
      <c r="FF25" s="187"/>
      <c r="FG25" s="187"/>
      <c r="FH25" s="187"/>
      <c r="FI25" s="187"/>
      <c r="FJ25" s="187"/>
      <c r="FK25" s="187"/>
      <c r="FL25" s="187"/>
      <c r="FM25" s="187"/>
      <c r="FN25" s="187"/>
      <c r="FO25" s="187"/>
      <c r="FP25" s="187"/>
      <c r="FQ25" s="187"/>
      <c r="FR25" s="187"/>
      <c r="FS25" s="187"/>
      <c r="FT25" s="187"/>
      <c r="FU25" s="187"/>
      <c r="FV25" s="187"/>
      <c r="FW25" s="187"/>
      <c r="FX25" s="187"/>
      <c r="FY25" s="187"/>
      <c r="FZ25" s="187"/>
      <c r="GA25" s="187"/>
      <c r="GB25" s="187"/>
      <c r="GC25" s="187"/>
      <c r="GD25" s="187"/>
      <c r="GE25" s="187"/>
      <c r="GF25" s="187"/>
      <c r="GG25" s="187"/>
      <c r="GH25" s="187"/>
      <c r="GI25" s="187"/>
      <c r="GJ25" s="187"/>
      <c r="GK25" s="187"/>
      <c r="GL25" s="187"/>
      <c r="GM25" s="187"/>
      <c r="GN25" s="187"/>
      <c r="GO25" s="187"/>
      <c r="GP25" s="187"/>
      <c r="GQ25" s="187"/>
      <c r="GR25" s="187"/>
      <c r="GS25" s="187"/>
      <c r="GT25" s="187"/>
      <c r="GU25" s="187"/>
      <c r="GV25" s="187"/>
      <c r="GW25" s="187"/>
      <c r="GX25" s="187"/>
      <c r="GY25" s="187"/>
      <c r="GZ25" s="187"/>
      <c r="HA25" s="187"/>
      <c r="HB25" s="187"/>
      <c r="HC25" s="187"/>
      <c r="HD25" s="187"/>
      <c r="HE25" s="187"/>
      <c r="HF25" s="187"/>
      <c r="HG25" s="187"/>
      <c r="HH25" s="187"/>
    </row>
    <row r="26" spans="1:216" s="5" customFormat="1" ht="20.100000000000001" customHeight="1" thickBot="1" x14ac:dyDescent="0.35">
      <c r="A26" s="154"/>
      <c r="B26" s="154"/>
      <c r="D26" s="251">
        <v>1</v>
      </c>
      <c r="E26" s="203" t="s">
        <v>26</v>
      </c>
      <c r="F26" s="268">
        <v>1094980</v>
      </c>
      <c r="G26" s="239"/>
      <c r="H26" s="174">
        <v>9</v>
      </c>
      <c r="I26" s="204">
        <f t="shared" si="0"/>
        <v>9854820</v>
      </c>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c r="BJ26" s="187"/>
      <c r="BK26" s="187"/>
      <c r="BL26" s="187"/>
      <c r="BM26" s="187"/>
      <c r="BN26" s="187"/>
      <c r="BO26" s="187"/>
      <c r="BP26" s="187"/>
      <c r="BQ26" s="187"/>
      <c r="BR26" s="187"/>
      <c r="BS26" s="187"/>
      <c r="BT26" s="187"/>
      <c r="BU26" s="187"/>
      <c r="BV26" s="187"/>
      <c r="BW26" s="187"/>
      <c r="BX26" s="187"/>
      <c r="BY26" s="187"/>
      <c r="BZ26" s="187"/>
      <c r="CA26" s="187"/>
      <c r="CB26" s="187"/>
      <c r="CC26" s="187"/>
      <c r="CD26" s="187"/>
      <c r="CE26" s="187"/>
      <c r="CF26" s="187"/>
      <c r="CG26" s="187"/>
      <c r="CH26" s="187"/>
      <c r="CI26" s="187"/>
      <c r="CJ26" s="187"/>
      <c r="CK26" s="187"/>
      <c r="CL26" s="187"/>
      <c r="CM26" s="187"/>
      <c r="CN26" s="187"/>
      <c r="CO26" s="187"/>
      <c r="CP26" s="187"/>
      <c r="CQ26" s="187"/>
      <c r="CR26" s="187"/>
      <c r="CS26" s="187"/>
      <c r="CT26" s="187"/>
      <c r="CU26" s="187"/>
      <c r="CV26" s="187"/>
      <c r="CW26" s="187"/>
      <c r="CX26" s="187"/>
      <c r="CY26" s="187"/>
      <c r="CZ26" s="187"/>
      <c r="DA26" s="187"/>
      <c r="DB26" s="187"/>
      <c r="DC26" s="187"/>
      <c r="DD26" s="187"/>
      <c r="DE26" s="187"/>
      <c r="DF26" s="187"/>
      <c r="DG26" s="187"/>
      <c r="DH26" s="187"/>
      <c r="DI26" s="187"/>
      <c r="DJ26" s="187"/>
      <c r="DK26" s="187"/>
      <c r="DL26" s="187"/>
      <c r="DM26" s="187"/>
      <c r="DN26" s="187"/>
      <c r="DO26" s="187"/>
      <c r="DP26" s="187"/>
      <c r="DQ26" s="187"/>
      <c r="DR26" s="187"/>
      <c r="DS26" s="187"/>
      <c r="DT26" s="187"/>
      <c r="DU26" s="187"/>
      <c r="DV26" s="187"/>
      <c r="DW26" s="187"/>
      <c r="DX26" s="187"/>
      <c r="DY26" s="187"/>
      <c r="DZ26" s="187"/>
      <c r="EA26" s="187"/>
      <c r="EB26" s="187"/>
      <c r="EC26" s="187"/>
      <c r="ED26" s="187"/>
      <c r="EE26" s="187"/>
      <c r="EF26" s="187"/>
      <c r="EG26" s="187"/>
      <c r="EH26" s="187"/>
      <c r="EI26" s="187"/>
      <c r="EJ26" s="187"/>
      <c r="EK26" s="187"/>
      <c r="EL26" s="187"/>
      <c r="EM26" s="187"/>
      <c r="EN26" s="187"/>
      <c r="EO26" s="187"/>
      <c r="EP26" s="187"/>
      <c r="EQ26" s="187"/>
      <c r="ER26" s="187"/>
      <c r="ES26" s="187"/>
      <c r="ET26" s="187"/>
      <c r="EU26" s="187"/>
      <c r="EV26" s="187"/>
      <c r="EW26" s="187"/>
      <c r="EX26" s="187"/>
      <c r="EY26" s="187"/>
      <c r="EZ26" s="187"/>
      <c r="FA26" s="187"/>
      <c r="FB26" s="187"/>
      <c r="FC26" s="187"/>
      <c r="FD26" s="187"/>
      <c r="FE26" s="187"/>
      <c r="FF26" s="187"/>
      <c r="FG26" s="187"/>
      <c r="FH26" s="187"/>
      <c r="FI26" s="187"/>
      <c r="FJ26" s="187"/>
      <c r="FK26" s="187"/>
      <c r="FL26" s="187"/>
      <c r="FM26" s="187"/>
      <c r="FN26" s="187"/>
      <c r="FO26" s="187"/>
      <c r="FP26" s="187"/>
      <c r="FQ26" s="187"/>
      <c r="FR26" s="187"/>
      <c r="FS26" s="187"/>
      <c r="FT26" s="187"/>
      <c r="FU26" s="187"/>
      <c r="FV26" s="187"/>
      <c r="FW26" s="187"/>
      <c r="FX26" s="187"/>
      <c r="FY26" s="187"/>
      <c r="FZ26" s="187"/>
      <c r="GA26" s="187"/>
      <c r="GB26" s="187"/>
      <c r="GC26" s="187"/>
      <c r="GD26" s="187"/>
      <c r="GE26" s="187"/>
      <c r="GF26" s="187"/>
      <c r="GG26" s="187"/>
      <c r="GH26" s="187"/>
      <c r="GI26" s="187"/>
      <c r="GJ26" s="187"/>
      <c r="GK26" s="187"/>
      <c r="GL26" s="187"/>
      <c r="GM26" s="187"/>
      <c r="GN26" s="187"/>
      <c r="GO26" s="187"/>
      <c r="GP26" s="187"/>
      <c r="GQ26" s="187"/>
      <c r="GR26" s="187"/>
      <c r="GS26" s="187"/>
      <c r="GT26" s="187"/>
      <c r="GU26" s="187"/>
      <c r="GV26" s="187"/>
      <c r="GW26" s="187"/>
      <c r="GX26" s="187"/>
      <c r="GY26" s="187"/>
      <c r="GZ26" s="187"/>
      <c r="HA26" s="187"/>
      <c r="HB26" s="187"/>
      <c r="HC26" s="187"/>
      <c r="HD26" s="187"/>
      <c r="HE26" s="187"/>
      <c r="HF26" s="187"/>
      <c r="HG26" s="187"/>
      <c r="HH26" s="187"/>
    </row>
    <row r="27" spans="1:216" s="5" customFormat="1" ht="20.100000000000001" customHeight="1" thickBot="1" x14ac:dyDescent="0.35">
      <c r="A27" s="154"/>
      <c r="B27" s="154"/>
      <c r="D27" s="214"/>
      <c r="E27" s="311" t="s">
        <v>217</v>
      </c>
      <c r="F27" s="312"/>
      <c r="G27" s="312"/>
      <c r="H27" s="313"/>
      <c r="I27" s="215">
        <f>SUM(I17:I26)</f>
        <v>264932802</v>
      </c>
      <c r="J27" s="187"/>
      <c r="K27" s="187"/>
      <c r="L27" s="187"/>
      <c r="M27" s="187"/>
      <c r="N27" s="187"/>
      <c r="O27" s="187"/>
      <c r="P27" s="187"/>
      <c r="Q27" s="187"/>
      <c r="R27" s="187"/>
      <c r="S27" s="187"/>
      <c r="T27" s="187"/>
      <c r="U27" s="187"/>
      <c r="V27" s="187"/>
      <c r="W27" s="187"/>
      <c r="X27" s="187"/>
      <c r="Y27" s="187"/>
      <c r="Z27" s="187"/>
      <c r="AA27" s="187"/>
      <c r="AB27" s="187"/>
      <c r="AC27" s="187"/>
      <c r="AD27" s="187"/>
      <c r="AE27" s="187"/>
      <c r="AF27" s="187"/>
      <c r="AG27" s="187"/>
      <c r="AH27" s="187"/>
      <c r="AI27" s="187"/>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c r="BJ27" s="187"/>
      <c r="BK27" s="187"/>
      <c r="BL27" s="187"/>
      <c r="BM27" s="187"/>
      <c r="BN27" s="187"/>
      <c r="BO27" s="187"/>
      <c r="BP27" s="187"/>
      <c r="BQ27" s="187"/>
      <c r="BR27" s="187"/>
      <c r="BS27" s="187"/>
      <c r="BT27" s="187"/>
      <c r="BU27" s="187"/>
      <c r="BV27" s="187"/>
      <c r="BW27" s="187"/>
      <c r="BX27" s="187"/>
      <c r="BY27" s="187"/>
      <c r="BZ27" s="187"/>
      <c r="CA27" s="187"/>
      <c r="CB27" s="187"/>
      <c r="CC27" s="187"/>
      <c r="CD27" s="187"/>
      <c r="CE27" s="187"/>
      <c r="CF27" s="187"/>
      <c r="CG27" s="187"/>
      <c r="CH27" s="187"/>
      <c r="CI27" s="187"/>
      <c r="CJ27" s="187"/>
      <c r="CK27" s="187"/>
      <c r="CL27" s="187"/>
      <c r="CM27" s="187"/>
      <c r="CN27" s="187"/>
      <c r="CO27" s="187"/>
      <c r="CP27" s="187"/>
      <c r="CQ27" s="187"/>
      <c r="CR27" s="187"/>
      <c r="CS27" s="187"/>
      <c r="CT27" s="187"/>
      <c r="CU27" s="187"/>
      <c r="CV27" s="187"/>
      <c r="CW27" s="187"/>
      <c r="CX27" s="187"/>
      <c r="CY27" s="187"/>
      <c r="CZ27" s="187"/>
      <c r="DA27" s="187"/>
      <c r="DB27" s="187"/>
      <c r="DC27" s="187"/>
      <c r="DD27" s="187"/>
      <c r="DE27" s="187"/>
      <c r="DF27" s="187"/>
      <c r="DG27" s="187"/>
      <c r="DH27" s="187"/>
      <c r="DI27" s="187"/>
      <c r="DJ27" s="187"/>
      <c r="DK27" s="187"/>
      <c r="DL27" s="187"/>
      <c r="DM27" s="187"/>
      <c r="DN27" s="187"/>
      <c r="DO27" s="187"/>
      <c r="DP27" s="187"/>
      <c r="DQ27" s="187"/>
      <c r="DR27" s="187"/>
      <c r="DS27" s="187"/>
      <c r="DT27" s="187"/>
      <c r="DU27" s="187"/>
      <c r="DV27" s="187"/>
      <c r="DW27" s="187"/>
      <c r="DX27" s="187"/>
      <c r="DY27" s="187"/>
      <c r="DZ27" s="187"/>
      <c r="EA27" s="187"/>
      <c r="EB27" s="187"/>
      <c r="EC27" s="187"/>
      <c r="ED27" s="187"/>
      <c r="EE27" s="187"/>
      <c r="EF27" s="187"/>
      <c r="EG27" s="187"/>
      <c r="EH27" s="187"/>
      <c r="EI27" s="187"/>
      <c r="EJ27" s="187"/>
      <c r="EK27" s="187"/>
      <c r="EL27" s="187"/>
      <c r="EM27" s="187"/>
      <c r="EN27" s="187"/>
      <c r="EO27" s="187"/>
      <c r="EP27" s="187"/>
      <c r="EQ27" s="187"/>
      <c r="ER27" s="187"/>
      <c r="ES27" s="187"/>
      <c r="ET27" s="187"/>
      <c r="EU27" s="187"/>
      <c r="EV27" s="187"/>
      <c r="EW27" s="187"/>
      <c r="EX27" s="187"/>
      <c r="EY27" s="187"/>
      <c r="EZ27" s="187"/>
      <c r="FA27" s="187"/>
      <c r="FB27" s="187"/>
      <c r="FC27" s="187"/>
      <c r="FD27" s="187"/>
      <c r="FE27" s="187"/>
      <c r="FF27" s="187"/>
      <c r="FG27" s="187"/>
      <c r="FH27" s="187"/>
      <c r="FI27" s="187"/>
      <c r="FJ27" s="187"/>
      <c r="FK27" s="187"/>
      <c r="FL27" s="187"/>
      <c r="FM27" s="187"/>
      <c r="FN27" s="187"/>
      <c r="FO27" s="187"/>
      <c r="FP27" s="187"/>
      <c r="FQ27" s="187"/>
      <c r="FR27" s="187"/>
      <c r="FS27" s="187"/>
      <c r="FT27" s="187"/>
      <c r="FU27" s="187"/>
      <c r="FV27" s="187"/>
      <c r="FW27" s="187"/>
      <c r="FX27" s="187"/>
      <c r="FY27" s="187"/>
      <c r="FZ27" s="187"/>
      <c r="GA27" s="187"/>
      <c r="GB27" s="187"/>
      <c r="GC27" s="187"/>
      <c r="GD27" s="187"/>
      <c r="GE27" s="187"/>
      <c r="GF27" s="187"/>
      <c r="GG27" s="187"/>
      <c r="GH27" s="187"/>
      <c r="GI27" s="187"/>
      <c r="GJ27" s="187"/>
      <c r="GK27" s="187"/>
      <c r="GL27" s="187"/>
      <c r="GM27" s="187"/>
      <c r="GN27" s="187"/>
      <c r="GO27" s="187"/>
      <c r="GP27" s="187"/>
      <c r="GQ27" s="187"/>
      <c r="GR27" s="187"/>
      <c r="GS27" s="187"/>
      <c r="GT27" s="187"/>
      <c r="GU27" s="187"/>
      <c r="GV27" s="187"/>
      <c r="GW27" s="187"/>
      <c r="GX27" s="187"/>
      <c r="GY27" s="187"/>
      <c r="GZ27" s="187"/>
      <c r="HA27" s="187"/>
      <c r="HB27" s="187"/>
      <c r="HC27" s="187"/>
      <c r="HD27" s="187"/>
      <c r="HE27" s="187"/>
      <c r="HF27" s="187"/>
      <c r="HG27" s="187"/>
      <c r="HH27" s="187"/>
    </row>
    <row r="28" spans="1:216" s="5" customFormat="1" ht="20.100000000000001" customHeight="1" thickBot="1" x14ac:dyDescent="0.35">
      <c r="A28" s="154"/>
      <c r="D28" s="165"/>
      <c r="E28" s="314" t="s">
        <v>218</v>
      </c>
      <c r="F28" s="315"/>
      <c r="G28" s="315"/>
      <c r="H28" s="316"/>
      <c r="I28" s="177">
        <v>2.34</v>
      </c>
      <c r="J28" s="244" t="s">
        <v>213</v>
      </c>
      <c r="K28" s="187"/>
      <c r="L28" s="187"/>
      <c r="M28" s="187"/>
      <c r="N28" s="187"/>
      <c r="O28" s="187"/>
      <c r="P28" s="187"/>
      <c r="Q28" s="187"/>
      <c r="R28" s="187"/>
      <c r="S28" s="187"/>
      <c r="T28" s="187"/>
      <c r="U28" s="187"/>
      <c r="V28" s="187"/>
      <c r="W28" s="187"/>
      <c r="X28" s="187"/>
      <c r="Y28" s="187"/>
      <c r="Z28" s="187"/>
      <c r="AA28" s="187"/>
      <c r="AB28" s="187"/>
      <c r="AC28" s="187"/>
      <c r="AD28" s="187"/>
      <c r="AE28" s="187"/>
      <c r="AF28" s="187"/>
      <c r="AG28" s="187"/>
      <c r="AH28" s="187"/>
      <c r="AI28" s="187"/>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c r="BJ28" s="187"/>
      <c r="BK28" s="187"/>
      <c r="BL28" s="187"/>
      <c r="BM28" s="187"/>
      <c r="BN28" s="187"/>
      <c r="BO28" s="187"/>
      <c r="BP28" s="187"/>
      <c r="BQ28" s="187"/>
      <c r="BR28" s="187"/>
      <c r="BS28" s="187"/>
      <c r="BT28" s="187"/>
      <c r="BU28" s="187"/>
      <c r="BV28" s="187"/>
      <c r="BW28" s="187"/>
      <c r="BX28" s="187"/>
      <c r="BY28" s="187"/>
      <c r="BZ28" s="187"/>
      <c r="CA28" s="187"/>
      <c r="CB28" s="187"/>
      <c r="CC28" s="187"/>
      <c r="CD28" s="187"/>
      <c r="CE28" s="187"/>
      <c r="CF28" s="187"/>
      <c r="CG28" s="187"/>
      <c r="CH28" s="187"/>
      <c r="CI28" s="187"/>
      <c r="CJ28" s="187"/>
      <c r="CK28" s="187"/>
      <c r="CL28" s="187"/>
      <c r="CM28" s="187"/>
      <c r="CN28" s="187"/>
      <c r="CO28" s="187"/>
      <c r="CP28" s="187"/>
      <c r="CQ28" s="187"/>
      <c r="CR28" s="187"/>
      <c r="CS28" s="187"/>
      <c r="CT28" s="187"/>
      <c r="CU28" s="187"/>
      <c r="CV28" s="187"/>
      <c r="CW28" s="187"/>
      <c r="CX28" s="187"/>
      <c r="CY28" s="187"/>
      <c r="CZ28" s="187"/>
      <c r="DA28" s="187"/>
      <c r="DB28" s="187"/>
      <c r="DC28" s="187"/>
      <c r="DD28" s="187"/>
      <c r="DE28" s="187"/>
      <c r="DF28" s="187"/>
      <c r="DG28" s="187"/>
      <c r="DH28" s="187"/>
      <c r="DI28" s="187"/>
      <c r="DJ28" s="187"/>
      <c r="DK28" s="187"/>
      <c r="DL28" s="187"/>
      <c r="DM28" s="187"/>
      <c r="DN28" s="187"/>
      <c r="DO28" s="187"/>
      <c r="DP28" s="187"/>
      <c r="DQ28" s="187"/>
      <c r="DR28" s="187"/>
      <c r="DS28" s="187"/>
      <c r="DT28" s="187"/>
      <c r="DU28" s="187"/>
      <c r="DV28" s="187"/>
      <c r="DW28" s="187"/>
      <c r="DX28" s="187"/>
      <c r="DY28" s="187"/>
      <c r="DZ28" s="187"/>
      <c r="EA28" s="187"/>
      <c r="EB28" s="187"/>
      <c r="EC28" s="187"/>
      <c r="ED28" s="187"/>
      <c r="EE28" s="187"/>
      <c r="EF28" s="187"/>
      <c r="EG28" s="187"/>
      <c r="EH28" s="187"/>
      <c r="EI28" s="187"/>
      <c r="EJ28" s="187"/>
      <c r="EK28" s="187"/>
      <c r="EL28" s="187"/>
      <c r="EM28" s="187"/>
      <c r="EN28" s="187"/>
      <c r="EO28" s="187"/>
      <c r="EP28" s="187"/>
      <c r="EQ28" s="187"/>
      <c r="ER28" s="187"/>
      <c r="ES28" s="187"/>
      <c r="ET28" s="187"/>
      <c r="EU28" s="187"/>
      <c r="EV28" s="187"/>
      <c r="EW28" s="187"/>
      <c r="EX28" s="187"/>
      <c r="EY28" s="187"/>
      <c r="EZ28" s="187"/>
      <c r="FA28" s="187"/>
      <c r="FB28" s="187"/>
      <c r="FC28" s="187"/>
      <c r="FD28" s="187"/>
      <c r="FE28" s="187"/>
      <c r="FF28" s="187"/>
      <c r="FG28" s="187"/>
      <c r="FH28" s="187"/>
      <c r="FI28" s="187"/>
      <c r="FJ28" s="187"/>
      <c r="FK28" s="187"/>
      <c r="FL28" s="187"/>
      <c r="FM28" s="187"/>
      <c r="FN28" s="187"/>
      <c r="FO28" s="187"/>
      <c r="FP28" s="187"/>
      <c r="FQ28" s="187"/>
      <c r="FR28" s="187"/>
      <c r="FS28" s="187"/>
      <c r="FT28" s="187"/>
      <c r="FU28" s="187"/>
      <c r="FV28" s="187"/>
      <c r="FW28" s="187"/>
      <c r="FX28" s="187"/>
      <c r="FY28" s="187"/>
      <c r="FZ28" s="187"/>
      <c r="GA28" s="187"/>
      <c r="GB28" s="187"/>
      <c r="GC28" s="187"/>
      <c r="GD28" s="187"/>
      <c r="GE28" s="187"/>
      <c r="GF28" s="187"/>
      <c r="GG28" s="187"/>
      <c r="GH28" s="187"/>
      <c r="GI28" s="187"/>
      <c r="GJ28" s="187"/>
      <c r="GK28" s="187"/>
      <c r="GL28" s="187"/>
      <c r="GM28" s="187"/>
      <c r="GN28" s="187"/>
      <c r="GO28" s="187"/>
      <c r="GP28" s="187"/>
      <c r="GQ28" s="187"/>
      <c r="GR28" s="187"/>
      <c r="GS28" s="187"/>
      <c r="GT28" s="187"/>
      <c r="GU28" s="187"/>
      <c r="GV28" s="187"/>
      <c r="GW28" s="187"/>
      <c r="GX28" s="187"/>
      <c r="GY28" s="187"/>
      <c r="GZ28" s="187"/>
      <c r="HA28" s="187"/>
      <c r="HB28" s="187"/>
      <c r="HC28" s="187"/>
      <c r="HD28" s="187"/>
      <c r="HE28" s="187"/>
      <c r="HF28" s="187"/>
      <c r="HG28" s="187"/>
      <c r="HH28" s="187"/>
    </row>
    <row r="29" spans="1:216" s="5" customFormat="1" ht="20.100000000000001" customHeight="1" thickBot="1" x14ac:dyDescent="0.35">
      <c r="D29" s="166"/>
      <c r="E29" s="285" t="s">
        <v>219</v>
      </c>
      <c r="F29" s="286"/>
      <c r="G29" s="286"/>
      <c r="H29" s="287"/>
      <c r="I29" s="178">
        <f>+ROUND(I27*I28,)</f>
        <v>619942757</v>
      </c>
      <c r="J29" s="187"/>
      <c r="K29" s="187"/>
      <c r="L29" s="187"/>
      <c r="M29" s="187"/>
      <c r="N29" s="187"/>
      <c r="O29" s="187"/>
      <c r="P29" s="187"/>
      <c r="Q29" s="187"/>
      <c r="R29" s="187"/>
      <c r="S29" s="187"/>
      <c r="T29" s="187"/>
      <c r="U29" s="187"/>
      <c r="V29" s="187"/>
      <c r="W29" s="187"/>
      <c r="X29" s="187"/>
      <c r="Y29" s="187"/>
      <c r="Z29" s="187"/>
      <c r="AA29" s="187"/>
      <c r="AB29" s="187"/>
      <c r="AC29" s="187"/>
      <c r="AD29" s="187"/>
      <c r="AE29" s="187"/>
      <c r="AF29" s="187"/>
      <c r="AG29" s="187"/>
      <c r="AH29" s="187"/>
      <c r="AI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c r="BJ29" s="187"/>
      <c r="BK29" s="187"/>
      <c r="BL29" s="187"/>
      <c r="BM29" s="187"/>
      <c r="BN29" s="187"/>
      <c r="BO29" s="187"/>
      <c r="BP29" s="187"/>
      <c r="BQ29" s="187"/>
      <c r="BR29" s="187"/>
      <c r="BS29" s="187"/>
      <c r="BT29" s="187"/>
      <c r="BU29" s="187"/>
      <c r="BV29" s="187"/>
      <c r="BW29" s="187"/>
      <c r="BX29" s="187"/>
      <c r="BY29" s="187"/>
      <c r="BZ29" s="187"/>
      <c r="CA29" s="187"/>
      <c r="CB29" s="187"/>
      <c r="CC29" s="187"/>
      <c r="CD29" s="187"/>
      <c r="CE29" s="187"/>
      <c r="CF29" s="187"/>
      <c r="CG29" s="187"/>
      <c r="CH29" s="187"/>
      <c r="CI29" s="187"/>
      <c r="CJ29" s="187"/>
      <c r="CK29" s="187"/>
      <c r="CL29" s="187"/>
      <c r="CM29" s="187"/>
      <c r="CN29" s="187"/>
      <c r="CO29" s="187"/>
      <c r="CP29" s="187"/>
      <c r="CQ29" s="187"/>
      <c r="CR29" s="187"/>
      <c r="CS29" s="187"/>
      <c r="CT29" s="187"/>
      <c r="CU29" s="187"/>
      <c r="CV29" s="187"/>
      <c r="CW29" s="187"/>
      <c r="CX29" s="187"/>
      <c r="CY29" s="187"/>
      <c r="CZ29" s="187"/>
      <c r="DA29" s="187"/>
      <c r="DB29" s="187"/>
      <c r="DC29" s="187"/>
      <c r="DD29" s="187"/>
      <c r="DE29" s="187"/>
      <c r="DF29" s="187"/>
      <c r="DG29" s="187"/>
      <c r="DH29" s="187"/>
      <c r="DI29" s="187"/>
      <c r="DJ29" s="187"/>
      <c r="DK29" s="187"/>
      <c r="DL29" s="187"/>
      <c r="DM29" s="187"/>
      <c r="DN29" s="187"/>
      <c r="DO29" s="187"/>
      <c r="DP29" s="187"/>
      <c r="DQ29" s="187"/>
      <c r="DR29" s="187"/>
      <c r="DS29" s="187"/>
      <c r="DT29" s="187"/>
      <c r="DU29" s="187"/>
      <c r="DV29" s="187"/>
      <c r="DW29" s="187"/>
      <c r="DX29" s="187"/>
      <c r="DY29" s="187"/>
      <c r="DZ29" s="187"/>
      <c r="EA29" s="187"/>
      <c r="EB29" s="187"/>
      <c r="EC29" s="187"/>
      <c r="ED29" s="187"/>
      <c r="EE29" s="187"/>
      <c r="EF29" s="187"/>
      <c r="EG29" s="187"/>
      <c r="EH29" s="187"/>
      <c r="EI29" s="187"/>
      <c r="EJ29" s="187"/>
      <c r="EK29" s="187"/>
      <c r="EL29" s="187"/>
      <c r="EM29" s="187"/>
      <c r="EN29" s="187"/>
      <c r="EO29" s="187"/>
      <c r="EP29" s="187"/>
      <c r="EQ29" s="187"/>
      <c r="ER29" s="187"/>
      <c r="ES29" s="187"/>
      <c r="ET29" s="187"/>
      <c r="EU29" s="187"/>
      <c r="EV29" s="187"/>
      <c r="EW29" s="187"/>
      <c r="EX29" s="187"/>
      <c r="EY29" s="187"/>
      <c r="EZ29" s="187"/>
      <c r="FA29" s="187"/>
      <c r="FB29" s="187"/>
      <c r="FC29" s="187"/>
      <c r="FD29" s="187"/>
      <c r="FE29" s="187"/>
      <c r="FF29" s="187"/>
      <c r="FG29" s="187"/>
      <c r="FH29" s="187"/>
      <c r="FI29" s="187"/>
      <c r="FJ29" s="187"/>
      <c r="FK29" s="187"/>
      <c r="FL29" s="187"/>
      <c r="FM29" s="187"/>
      <c r="FN29" s="187"/>
      <c r="FO29" s="187"/>
      <c r="FP29" s="187"/>
      <c r="FQ29" s="187"/>
      <c r="FR29" s="187"/>
      <c r="FS29" s="187"/>
      <c r="FT29" s="187"/>
      <c r="FU29" s="187"/>
      <c r="FV29" s="187"/>
      <c r="FW29" s="187"/>
      <c r="FX29" s="187"/>
      <c r="FY29" s="187"/>
      <c r="FZ29" s="187"/>
      <c r="GA29" s="187"/>
      <c r="GB29" s="187"/>
      <c r="GC29" s="187"/>
      <c r="GD29" s="187"/>
      <c r="GE29" s="187"/>
      <c r="GF29" s="187"/>
      <c r="GG29" s="187"/>
      <c r="GH29" s="187"/>
      <c r="GI29" s="187"/>
      <c r="GJ29" s="187"/>
      <c r="GK29" s="187"/>
      <c r="GL29" s="187"/>
      <c r="GM29" s="187"/>
      <c r="GN29" s="187"/>
      <c r="GO29" s="187"/>
      <c r="GP29" s="187"/>
      <c r="GQ29" s="187"/>
      <c r="GR29" s="187"/>
      <c r="GS29" s="187"/>
      <c r="GT29" s="187"/>
      <c r="GU29" s="187"/>
      <c r="GV29" s="187"/>
      <c r="GW29" s="187"/>
      <c r="GX29" s="187"/>
      <c r="GY29" s="187"/>
      <c r="GZ29" s="187"/>
      <c r="HA29" s="187"/>
      <c r="HB29" s="187"/>
      <c r="HC29" s="187"/>
      <c r="HD29" s="187"/>
      <c r="HE29" s="187"/>
      <c r="HF29" s="187"/>
      <c r="HG29" s="187"/>
      <c r="HH29" s="187"/>
    </row>
    <row r="30" spans="1:216" s="5" customFormat="1" x14ac:dyDescent="0.3">
      <c r="D30" s="289" t="s">
        <v>3</v>
      </c>
      <c r="E30" s="291" t="s">
        <v>28</v>
      </c>
      <c r="F30" s="292" t="s">
        <v>29</v>
      </c>
      <c r="G30" s="258" t="s">
        <v>30</v>
      </c>
      <c r="H30" s="293" t="s">
        <v>31</v>
      </c>
      <c r="I30" s="259" t="s">
        <v>8</v>
      </c>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row>
    <row r="31" spans="1:216" s="5" customFormat="1" ht="12.75" customHeight="1" x14ac:dyDescent="0.3">
      <c r="D31" s="290"/>
      <c r="E31" s="291"/>
      <c r="F31" s="292"/>
      <c r="G31" s="260" t="s">
        <v>32</v>
      </c>
      <c r="H31" s="294"/>
      <c r="I31" s="261" t="s">
        <v>12</v>
      </c>
      <c r="J31" s="187"/>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row>
    <row r="32" spans="1:216" s="5" customFormat="1" ht="17.25" thickBot="1" x14ac:dyDescent="0.35">
      <c r="D32" s="185" t="s">
        <v>193</v>
      </c>
      <c r="E32" s="291"/>
      <c r="F32" s="292"/>
      <c r="G32" s="240" t="s">
        <v>194</v>
      </c>
      <c r="H32" s="186" t="s">
        <v>33</v>
      </c>
      <c r="I32" s="259" t="s">
        <v>220</v>
      </c>
      <c r="J32" s="187"/>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row>
    <row r="33" spans="4:216" s="5" customFormat="1" ht="20.100000000000001" customHeight="1" thickBot="1" x14ac:dyDescent="0.35">
      <c r="D33" s="196"/>
      <c r="E33" s="197" t="s">
        <v>37</v>
      </c>
      <c r="F33" s="197"/>
      <c r="G33" s="241"/>
      <c r="H33" s="197"/>
      <c r="I33" s="198"/>
      <c r="J33" s="187"/>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row>
    <row r="34" spans="4:216" s="5" customFormat="1" ht="20.100000000000001" customHeight="1" thickBot="1" x14ac:dyDescent="0.35">
      <c r="D34" s="216"/>
      <c r="E34" s="217" t="s">
        <v>38</v>
      </c>
      <c r="F34" s="217"/>
      <c r="G34" s="242"/>
      <c r="H34" s="217"/>
      <c r="I34" s="218"/>
      <c r="J34" s="187"/>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row>
    <row r="35" spans="4:216" s="5" customFormat="1" ht="20.100000000000001" customHeight="1" thickBot="1" x14ac:dyDescent="0.35">
      <c r="D35" s="251">
        <v>1</v>
      </c>
      <c r="E35" s="203" t="s">
        <v>201</v>
      </c>
      <c r="F35" s="205" t="s">
        <v>39</v>
      </c>
      <c r="G35" s="269">
        <v>212530</v>
      </c>
      <c r="H35" s="174">
        <v>71</v>
      </c>
      <c r="I35" s="204">
        <f>+G35*H35</f>
        <v>15089630</v>
      </c>
      <c r="J35" s="187"/>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row>
    <row r="36" spans="4:216" s="5" customFormat="1" ht="20.100000000000001" customHeight="1" thickBot="1" x14ac:dyDescent="0.35">
      <c r="D36" s="216"/>
      <c r="E36" s="217" t="s">
        <v>40</v>
      </c>
      <c r="F36" s="217"/>
      <c r="G36" s="270"/>
      <c r="H36" s="212"/>
      <c r="I36" s="219"/>
      <c r="J36" s="187"/>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row>
    <row r="37" spans="4:216" s="5" customFormat="1" ht="30" customHeight="1" x14ac:dyDescent="0.3">
      <c r="D37" s="250">
        <v>1</v>
      </c>
      <c r="E37" s="255" t="s">
        <v>206</v>
      </c>
      <c r="F37" s="206" t="s">
        <v>41</v>
      </c>
      <c r="G37" s="271">
        <v>5273500</v>
      </c>
      <c r="H37" s="207">
        <v>9</v>
      </c>
      <c r="I37" s="202">
        <f>+G37*H37*D37</f>
        <v>47461500</v>
      </c>
      <c r="J37" s="187"/>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row>
    <row r="38" spans="4:216" s="5" customFormat="1" ht="30" customHeight="1" x14ac:dyDescent="0.3">
      <c r="D38" s="167">
        <v>3</v>
      </c>
      <c r="E38" s="256" t="s">
        <v>207</v>
      </c>
      <c r="F38" s="179" t="s">
        <v>41</v>
      </c>
      <c r="G38" s="272">
        <v>742000</v>
      </c>
      <c r="H38" s="180">
        <v>9</v>
      </c>
      <c r="I38" s="279">
        <f>+D38*G38*H38</f>
        <v>20034000</v>
      </c>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c r="BJ38" s="187"/>
      <c r="BK38" s="187"/>
      <c r="BL38" s="187"/>
      <c r="BM38" s="187"/>
      <c r="BN38" s="187"/>
      <c r="BO38" s="187"/>
      <c r="BP38" s="187"/>
      <c r="BQ38" s="187"/>
      <c r="BR38" s="187"/>
      <c r="BS38" s="187"/>
      <c r="BT38" s="187"/>
      <c r="BU38" s="187"/>
      <c r="BV38" s="187"/>
      <c r="BW38" s="187"/>
      <c r="BX38" s="187"/>
      <c r="BY38" s="187"/>
      <c r="BZ38" s="187"/>
      <c r="CA38" s="187"/>
      <c r="CB38" s="187"/>
      <c r="CC38" s="187"/>
      <c r="CD38" s="187"/>
      <c r="CE38" s="187"/>
      <c r="CF38" s="187"/>
      <c r="CG38" s="187"/>
      <c r="CH38" s="187"/>
      <c r="CI38" s="187"/>
      <c r="CJ38" s="187"/>
      <c r="CK38" s="187"/>
      <c r="CL38" s="187"/>
      <c r="CM38" s="187"/>
      <c r="CN38" s="187"/>
      <c r="CO38" s="187"/>
      <c r="CP38" s="187"/>
      <c r="CQ38" s="187"/>
      <c r="CR38" s="187"/>
      <c r="CS38" s="187"/>
      <c r="CT38" s="187"/>
      <c r="CU38" s="187"/>
      <c r="CV38" s="187"/>
      <c r="CW38" s="187"/>
      <c r="CX38" s="187"/>
      <c r="CY38" s="187"/>
      <c r="CZ38" s="187"/>
      <c r="DA38" s="187"/>
      <c r="DB38" s="187"/>
      <c r="DC38" s="187"/>
      <c r="DD38" s="187"/>
      <c r="DE38" s="187"/>
      <c r="DF38" s="187"/>
      <c r="DG38" s="187"/>
      <c r="DH38" s="187"/>
      <c r="DI38" s="187"/>
      <c r="DJ38" s="187"/>
      <c r="DK38" s="187"/>
      <c r="DL38" s="187"/>
      <c r="DM38" s="187"/>
      <c r="DN38" s="187"/>
      <c r="DO38" s="187"/>
      <c r="DP38" s="187"/>
      <c r="DQ38" s="187"/>
      <c r="DR38" s="187"/>
      <c r="DS38" s="187"/>
      <c r="DT38" s="187"/>
      <c r="DU38" s="187"/>
      <c r="DV38" s="187"/>
      <c r="DW38" s="187"/>
      <c r="DX38" s="187"/>
      <c r="DY38" s="187"/>
      <c r="DZ38" s="187"/>
      <c r="EA38" s="187"/>
      <c r="EB38" s="187"/>
      <c r="EC38" s="187"/>
      <c r="ED38" s="187"/>
      <c r="EE38" s="187"/>
      <c r="EF38" s="187"/>
      <c r="EG38" s="187"/>
      <c r="EH38" s="187"/>
      <c r="EI38" s="187"/>
      <c r="EJ38" s="187"/>
      <c r="EK38" s="187"/>
      <c r="EL38" s="187"/>
      <c r="EM38" s="187"/>
      <c r="EN38" s="187"/>
      <c r="EO38" s="187"/>
      <c r="EP38" s="187"/>
      <c r="EQ38" s="187"/>
      <c r="ER38" s="187"/>
      <c r="ES38" s="187"/>
      <c r="ET38" s="187"/>
      <c r="EU38" s="187"/>
      <c r="EV38" s="187"/>
      <c r="EW38" s="187"/>
      <c r="EX38" s="187"/>
      <c r="EY38" s="187"/>
      <c r="EZ38" s="187"/>
      <c r="FA38" s="187"/>
      <c r="FB38" s="187"/>
      <c r="FC38" s="187"/>
      <c r="FD38" s="187"/>
      <c r="FE38" s="187"/>
      <c r="FF38" s="187"/>
      <c r="FG38" s="187"/>
      <c r="FH38" s="187"/>
      <c r="FI38" s="187"/>
      <c r="FJ38" s="187"/>
      <c r="FK38" s="187"/>
      <c r="FL38" s="187"/>
      <c r="FM38" s="187"/>
      <c r="FN38" s="187"/>
      <c r="FO38" s="187"/>
      <c r="FP38" s="187"/>
      <c r="FQ38" s="187"/>
      <c r="FR38" s="187"/>
      <c r="FS38" s="187"/>
      <c r="FT38" s="187"/>
      <c r="FU38" s="187"/>
      <c r="FV38" s="187"/>
      <c r="FW38" s="187"/>
      <c r="FX38" s="187"/>
      <c r="FY38" s="187"/>
      <c r="FZ38" s="187"/>
      <c r="GA38" s="187"/>
      <c r="GB38" s="187"/>
      <c r="GC38" s="187"/>
      <c r="GD38" s="187"/>
      <c r="GE38" s="187"/>
      <c r="GF38" s="187"/>
      <c r="GG38" s="187"/>
      <c r="GH38" s="187"/>
      <c r="GI38" s="187"/>
      <c r="GJ38" s="187"/>
      <c r="GK38" s="187"/>
      <c r="GL38" s="187"/>
      <c r="GM38" s="187"/>
      <c r="GN38" s="187"/>
      <c r="GO38" s="187"/>
      <c r="GP38" s="187"/>
      <c r="GQ38" s="187"/>
      <c r="GR38" s="187"/>
      <c r="GS38" s="187"/>
      <c r="GT38" s="187"/>
      <c r="GU38" s="187"/>
      <c r="GV38" s="187"/>
      <c r="GW38" s="187"/>
      <c r="GX38" s="187"/>
      <c r="GY38" s="187"/>
      <c r="GZ38" s="187"/>
      <c r="HA38" s="187"/>
      <c r="HB38" s="187"/>
      <c r="HC38" s="187"/>
      <c r="HD38" s="187"/>
      <c r="HE38" s="187"/>
      <c r="HF38" s="187"/>
      <c r="HG38" s="187"/>
      <c r="HH38" s="187"/>
    </row>
    <row r="39" spans="4:216" s="5" customFormat="1" ht="30" customHeight="1" x14ac:dyDescent="0.3">
      <c r="D39" s="167">
        <v>1</v>
      </c>
      <c r="E39" s="256" t="s">
        <v>207</v>
      </c>
      <c r="F39" s="179" t="s">
        <v>41</v>
      </c>
      <c r="G39" s="272">
        <v>742000</v>
      </c>
      <c r="H39" s="180">
        <v>8</v>
      </c>
      <c r="I39" s="279">
        <f>+D39*G39*H39</f>
        <v>5936000</v>
      </c>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c r="BJ39" s="187"/>
      <c r="BK39" s="187"/>
      <c r="BL39" s="187"/>
      <c r="BM39" s="187"/>
      <c r="BN39" s="187"/>
      <c r="BO39" s="187"/>
      <c r="BP39" s="187"/>
      <c r="BQ39" s="187"/>
      <c r="BR39" s="187"/>
      <c r="BS39" s="187"/>
      <c r="BT39" s="187"/>
      <c r="BU39" s="187"/>
      <c r="BV39" s="187"/>
      <c r="BW39" s="187"/>
      <c r="BX39" s="187"/>
      <c r="BY39" s="187"/>
      <c r="BZ39" s="187"/>
      <c r="CA39" s="187"/>
      <c r="CB39" s="187"/>
      <c r="CC39" s="187"/>
      <c r="CD39" s="187"/>
      <c r="CE39" s="187"/>
      <c r="CF39" s="187"/>
      <c r="CG39" s="187"/>
      <c r="CH39" s="187"/>
      <c r="CI39" s="187"/>
      <c r="CJ39" s="187"/>
      <c r="CK39" s="187"/>
      <c r="CL39" s="187"/>
      <c r="CM39" s="187"/>
      <c r="CN39" s="187"/>
      <c r="CO39" s="187"/>
      <c r="CP39" s="187"/>
      <c r="CQ39" s="187"/>
      <c r="CR39" s="187"/>
      <c r="CS39" s="187"/>
      <c r="CT39" s="187"/>
      <c r="CU39" s="187"/>
      <c r="CV39" s="187"/>
      <c r="CW39" s="187"/>
      <c r="CX39" s="187"/>
      <c r="CY39" s="187"/>
      <c r="CZ39" s="187"/>
      <c r="DA39" s="187"/>
      <c r="DB39" s="187"/>
      <c r="DC39" s="187"/>
      <c r="DD39" s="187"/>
      <c r="DE39" s="187"/>
      <c r="DF39" s="187"/>
      <c r="DG39" s="187"/>
      <c r="DH39" s="187"/>
      <c r="DI39" s="187"/>
      <c r="DJ39" s="187"/>
      <c r="DK39" s="187"/>
      <c r="DL39" s="187"/>
      <c r="DM39" s="187"/>
      <c r="DN39" s="187"/>
      <c r="DO39" s="187"/>
      <c r="DP39" s="187"/>
      <c r="DQ39" s="187"/>
      <c r="DR39" s="187"/>
      <c r="DS39" s="187"/>
      <c r="DT39" s="187"/>
      <c r="DU39" s="187"/>
      <c r="DV39" s="187"/>
      <c r="DW39" s="187"/>
      <c r="DX39" s="187"/>
      <c r="DY39" s="187"/>
      <c r="DZ39" s="187"/>
      <c r="EA39" s="187"/>
      <c r="EB39" s="187"/>
      <c r="EC39" s="187"/>
      <c r="ED39" s="187"/>
      <c r="EE39" s="187"/>
      <c r="EF39" s="187"/>
      <c r="EG39" s="187"/>
      <c r="EH39" s="187"/>
      <c r="EI39" s="187"/>
      <c r="EJ39" s="187"/>
      <c r="EK39" s="187"/>
      <c r="EL39" s="187"/>
      <c r="EM39" s="187"/>
      <c r="EN39" s="187"/>
      <c r="EO39" s="187"/>
      <c r="EP39" s="187"/>
      <c r="EQ39" s="187"/>
      <c r="ER39" s="187"/>
      <c r="ES39" s="187"/>
      <c r="ET39" s="187"/>
      <c r="EU39" s="187"/>
      <c r="EV39" s="187"/>
      <c r="EW39" s="187"/>
      <c r="EX39" s="187"/>
      <c r="EY39" s="187"/>
      <c r="EZ39" s="187"/>
      <c r="FA39" s="187"/>
      <c r="FB39" s="187"/>
      <c r="FC39" s="187"/>
      <c r="FD39" s="187"/>
      <c r="FE39" s="187"/>
      <c r="FF39" s="187"/>
      <c r="FG39" s="187"/>
      <c r="FH39" s="187"/>
      <c r="FI39" s="187"/>
      <c r="FJ39" s="187"/>
      <c r="FK39" s="187"/>
      <c r="FL39" s="187"/>
      <c r="FM39" s="187"/>
      <c r="FN39" s="187"/>
      <c r="FO39" s="187"/>
      <c r="FP39" s="187"/>
      <c r="FQ39" s="187"/>
      <c r="FR39" s="187"/>
      <c r="FS39" s="187"/>
      <c r="FT39" s="187"/>
      <c r="FU39" s="187"/>
      <c r="FV39" s="187"/>
      <c r="FW39" s="187"/>
      <c r="FX39" s="187"/>
      <c r="FY39" s="187"/>
      <c r="FZ39" s="187"/>
      <c r="GA39" s="187"/>
      <c r="GB39" s="187"/>
      <c r="GC39" s="187"/>
      <c r="GD39" s="187"/>
      <c r="GE39" s="187"/>
      <c r="GF39" s="187"/>
      <c r="GG39" s="187"/>
      <c r="GH39" s="187"/>
      <c r="GI39" s="187"/>
      <c r="GJ39" s="187"/>
      <c r="GK39" s="187"/>
      <c r="GL39" s="187"/>
      <c r="GM39" s="187"/>
      <c r="GN39" s="187"/>
      <c r="GO39" s="187"/>
      <c r="GP39" s="187"/>
      <c r="GQ39" s="187"/>
      <c r="GR39" s="187"/>
      <c r="GS39" s="187"/>
      <c r="GT39" s="187"/>
      <c r="GU39" s="187"/>
      <c r="GV39" s="187"/>
      <c r="GW39" s="187"/>
      <c r="GX39" s="187"/>
      <c r="GY39" s="187"/>
      <c r="GZ39" s="187"/>
      <c r="HA39" s="187"/>
      <c r="HB39" s="187"/>
      <c r="HC39" s="187"/>
      <c r="HD39" s="187"/>
      <c r="HE39" s="187"/>
      <c r="HF39" s="187"/>
      <c r="HG39" s="187"/>
      <c r="HH39" s="187"/>
    </row>
    <row r="40" spans="4:216" s="5" customFormat="1" ht="25.5" customHeight="1" x14ac:dyDescent="0.3">
      <c r="D40" s="164">
        <v>2</v>
      </c>
      <c r="E40" s="256" t="s">
        <v>208</v>
      </c>
      <c r="F40" s="179" t="s">
        <v>41</v>
      </c>
      <c r="G40" s="272">
        <v>6148000</v>
      </c>
      <c r="H40" s="176">
        <v>4.5</v>
      </c>
      <c r="I40" s="175">
        <f>+G40*H40*D40</f>
        <v>55332000</v>
      </c>
      <c r="J40" s="187"/>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row>
    <row r="41" spans="4:216" s="5" customFormat="1" ht="20.100000000000001" customHeight="1" x14ac:dyDescent="0.3">
      <c r="D41" s="164">
        <v>1</v>
      </c>
      <c r="E41" s="256" t="s">
        <v>197</v>
      </c>
      <c r="F41" s="179" t="s">
        <v>41</v>
      </c>
      <c r="G41" s="280">
        <v>2500000</v>
      </c>
      <c r="H41" s="176">
        <v>9</v>
      </c>
      <c r="I41" s="175">
        <f>+G41*H41*D41</f>
        <v>22500000</v>
      </c>
      <c r="J41" s="187"/>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row>
    <row r="42" spans="4:216" s="5" customFormat="1" ht="20.100000000000001" customHeight="1" thickBot="1" x14ac:dyDescent="0.35">
      <c r="D42" s="192">
        <v>1</v>
      </c>
      <c r="E42" s="257" t="s">
        <v>209</v>
      </c>
      <c r="F42" s="199" t="s">
        <v>41</v>
      </c>
      <c r="G42" s="273">
        <v>1086000</v>
      </c>
      <c r="H42" s="194">
        <v>9</v>
      </c>
      <c r="I42" s="195">
        <f>+G42*H42*D42</f>
        <v>9774000</v>
      </c>
      <c r="J42" s="187"/>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row>
    <row r="43" spans="4:216" s="5" customFormat="1" ht="20.100000000000001" customHeight="1" thickBot="1" x14ac:dyDescent="0.35">
      <c r="D43" s="216"/>
      <c r="E43" s="217" t="s">
        <v>45</v>
      </c>
      <c r="F43" s="217"/>
      <c r="G43" s="270"/>
      <c r="H43" s="212"/>
      <c r="I43" s="219"/>
      <c r="J43" s="187"/>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row>
    <row r="44" spans="4:216" s="5" customFormat="1" ht="24" customHeight="1" x14ac:dyDescent="0.3">
      <c r="D44" s="250">
        <v>1</v>
      </c>
      <c r="E44" s="228" t="s">
        <v>210</v>
      </c>
      <c r="F44" s="206" t="s">
        <v>41</v>
      </c>
      <c r="G44" s="271">
        <v>1800000</v>
      </c>
      <c r="H44" s="207">
        <v>9</v>
      </c>
      <c r="I44" s="202">
        <f>+G44*H44*D44</f>
        <v>16200000</v>
      </c>
      <c r="J44" s="187"/>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row>
    <row r="45" spans="4:216" s="5" customFormat="1" ht="30" customHeight="1" x14ac:dyDescent="0.3">
      <c r="D45" s="164">
        <v>1</v>
      </c>
      <c r="E45" s="229" t="s">
        <v>211</v>
      </c>
      <c r="F45" s="179" t="s">
        <v>41</v>
      </c>
      <c r="G45" s="272">
        <v>460000</v>
      </c>
      <c r="H45" s="176">
        <v>9</v>
      </c>
      <c r="I45" s="175">
        <f>+G45*H45*D45</f>
        <v>4140000</v>
      </c>
      <c r="J45" s="187"/>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row>
    <row r="46" spans="4:216" s="5" customFormat="1" ht="30" customHeight="1" thickBot="1" x14ac:dyDescent="0.35">
      <c r="D46" s="164">
        <v>1</v>
      </c>
      <c r="E46" s="229" t="s">
        <v>212</v>
      </c>
      <c r="F46" s="179" t="s">
        <v>41</v>
      </c>
      <c r="G46" s="272">
        <v>421000</v>
      </c>
      <c r="H46" s="176">
        <v>9</v>
      </c>
      <c r="I46" s="175">
        <f>+G46*H46*D46</f>
        <v>3789000</v>
      </c>
      <c r="J46" s="187"/>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row>
    <row r="47" spans="4:216" s="5" customFormat="1" ht="30" customHeight="1" thickBot="1" x14ac:dyDescent="0.35">
      <c r="D47" s="192">
        <v>1</v>
      </c>
      <c r="E47" s="230" t="s">
        <v>215</v>
      </c>
      <c r="F47" s="223" t="s">
        <v>41</v>
      </c>
      <c r="G47" s="273">
        <v>500000</v>
      </c>
      <c r="H47" s="176">
        <v>9</v>
      </c>
      <c r="I47" s="175">
        <f>+G47*H47*D47</f>
        <v>4500000</v>
      </c>
      <c r="J47" s="245" t="s">
        <v>52</v>
      </c>
      <c r="K47" s="187"/>
      <c r="L47" s="187"/>
      <c r="M47" s="187"/>
      <c r="N47" s="187"/>
      <c r="O47" s="187"/>
      <c r="P47" s="187"/>
      <c r="Q47" s="187"/>
      <c r="R47" s="187"/>
      <c r="S47" s="187"/>
      <c r="T47" s="187"/>
      <c r="U47" s="187"/>
      <c r="V47" s="187"/>
      <c r="W47" s="187"/>
      <c r="X47" s="187"/>
      <c r="Y47" s="187"/>
      <c r="Z47" s="187"/>
      <c r="AA47" s="187"/>
      <c r="AB47" s="187"/>
      <c r="AC47" s="187"/>
      <c r="AD47" s="187"/>
      <c r="AE47" s="187"/>
      <c r="AF47" s="187"/>
      <c r="AG47" s="187"/>
      <c r="AH47" s="187"/>
      <c r="AI47" s="187"/>
      <c r="AJ47" s="187"/>
      <c r="AK47" s="187"/>
      <c r="AL47" s="187"/>
      <c r="AM47" s="187"/>
      <c r="AN47" s="187"/>
      <c r="AO47" s="187"/>
      <c r="AP47" s="187"/>
      <c r="AQ47" s="187"/>
      <c r="AR47" s="187"/>
      <c r="AS47" s="187"/>
      <c r="AT47" s="187"/>
      <c r="AU47" s="187"/>
      <c r="AV47" s="187"/>
      <c r="AW47" s="187"/>
      <c r="AX47" s="187"/>
      <c r="AY47" s="187"/>
      <c r="AZ47" s="187"/>
      <c r="BA47" s="187"/>
      <c r="BB47" s="187"/>
      <c r="BC47" s="187"/>
      <c r="BD47" s="187"/>
      <c r="BE47" s="187"/>
      <c r="BF47" s="187"/>
      <c r="BG47" s="187"/>
      <c r="BH47" s="187"/>
      <c r="BI47" s="187"/>
      <c r="BJ47" s="187"/>
      <c r="BK47" s="187"/>
      <c r="BL47" s="187"/>
      <c r="BM47" s="187"/>
      <c r="BN47" s="187"/>
      <c r="BO47" s="187"/>
      <c r="BP47" s="187"/>
      <c r="BQ47" s="187"/>
      <c r="BR47" s="187"/>
      <c r="BS47" s="187"/>
      <c r="BT47" s="187"/>
      <c r="BU47" s="187"/>
      <c r="BV47" s="187"/>
      <c r="BW47" s="187"/>
      <c r="BX47" s="187"/>
      <c r="BY47" s="187"/>
      <c r="BZ47" s="187"/>
      <c r="CA47" s="187"/>
      <c r="CB47" s="187"/>
      <c r="CC47" s="187"/>
      <c r="CD47" s="187"/>
      <c r="CE47" s="187"/>
      <c r="CF47" s="187"/>
      <c r="CG47" s="187"/>
      <c r="CH47" s="187"/>
      <c r="CI47" s="187"/>
      <c r="CJ47" s="187"/>
      <c r="CK47" s="187"/>
      <c r="CL47" s="187"/>
      <c r="CM47" s="187"/>
      <c r="CN47" s="187"/>
      <c r="CO47" s="187"/>
      <c r="CP47" s="187"/>
      <c r="CQ47" s="187"/>
      <c r="CR47" s="187"/>
      <c r="CS47" s="187"/>
      <c r="CT47" s="187"/>
      <c r="CU47" s="187"/>
      <c r="CV47" s="187"/>
      <c r="CW47" s="187"/>
      <c r="CX47" s="187"/>
      <c r="CY47" s="187"/>
      <c r="CZ47" s="187"/>
      <c r="DA47" s="187"/>
      <c r="DB47" s="187"/>
      <c r="DC47" s="187"/>
      <c r="DD47" s="187"/>
      <c r="DE47" s="187"/>
      <c r="DF47" s="187"/>
      <c r="DG47" s="187"/>
      <c r="DH47" s="187"/>
      <c r="DI47" s="187"/>
      <c r="DJ47" s="187"/>
      <c r="DK47" s="187"/>
      <c r="DL47" s="187"/>
      <c r="DM47" s="187"/>
      <c r="DN47" s="187"/>
      <c r="DO47" s="187"/>
      <c r="DP47" s="187"/>
      <c r="DQ47" s="187"/>
      <c r="DR47" s="187"/>
      <c r="DS47" s="187"/>
      <c r="DT47" s="187"/>
      <c r="DU47" s="187"/>
      <c r="DV47" s="187"/>
      <c r="DW47" s="187"/>
      <c r="DX47" s="187"/>
      <c r="DY47" s="187"/>
      <c r="DZ47" s="187"/>
      <c r="EA47" s="187"/>
      <c r="EB47" s="187"/>
      <c r="EC47" s="187"/>
      <c r="ED47" s="187"/>
      <c r="EE47" s="187"/>
      <c r="EF47" s="187"/>
      <c r="EG47" s="187"/>
      <c r="EH47" s="187"/>
      <c r="EI47" s="187"/>
      <c r="EJ47" s="187"/>
      <c r="EK47" s="187"/>
      <c r="EL47" s="187"/>
      <c r="EM47" s="187"/>
      <c r="EN47" s="187"/>
      <c r="EO47" s="187"/>
      <c r="EP47" s="187"/>
      <c r="EQ47" s="187"/>
      <c r="ER47" s="187"/>
      <c r="ES47" s="187"/>
      <c r="ET47" s="187"/>
      <c r="EU47" s="187"/>
      <c r="EV47" s="187"/>
      <c r="EW47" s="187"/>
      <c r="EX47" s="187"/>
      <c r="EY47" s="187"/>
      <c r="EZ47" s="187"/>
      <c r="FA47" s="187"/>
      <c r="FB47" s="187"/>
      <c r="FC47" s="187"/>
      <c r="FD47" s="187"/>
      <c r="FE47" s="187"/>
      <c r="FF47" s="187"/>
      <c r="FG47" s="187"/>
      <c r="FH47" s="187"/>
      <c r="FI47" s="187"/>
      <c r="FJ47" s="187"/>
      <c r="FK47" s="187"/>
      <c r="FL47" s="187"/>
      <c r="FM47" s="187"/>
      <c r="FN47" s="187"/>
      <c r="FO47" s="187"/>
      <c r="FP47" s="187"/>
      <c r="FQ47" s="187"/>
      <c r="FR47" s="187"/>
      <c r="FS47" s="187"/>
      <c r="FT47" s="187"/>
      <c r="FU47" s="187"/>
      <c r="FV47" s="187"/>
      <c r="FW47" s="187"/>
      <c r="FX47" s="187"/>
      <c r="FY47" s="187"/>
      <c r="FZ47" s="187"/>
      <c r="GA47" s="187"/>
      <c r="GB47" s="187"/>
      <c r="GC47" s="187"/>
      <c r="GD47" s="187"/>
      <c r="GE47" s="187"/>
      <c r="GF47" s="187"/>
      <c r="GG47" s="187"/>
      <c r="GH47" s="187"/>
      <c r="GI47" s="187"/>
      <c r="GJ47" s="187"/>
      <c r="GK47" s="187"/>
      <c r="GL47" s="187"/>
      <c r="GM47" s="187"/>
      <c r="GN47" s="187"/>
      <c r="GO47" s="187"/>
      <c r="GP47" s="187"/>
      <c r="GQ47" s="187"/>
      <c r="GR47" s="187"/>
      <c r="GS47" s="187"/>
      <c r="GT47" s="187"/>
      <c r="GU47" s="187"/>
      <c r="GV47" s="187"/>
      <c r="GW47" s="187"/>
      <c r="GX47" s="187"/>
      <c r="GY47" s="187"/>
      <c r="GZ47" s="187"/>
      <c r="HA47" s="187"/>
      <c r="HB47" s="187"/>
      <c r="HC47" s="187"/>
      <c r="HD47" s="187"/>
      <c r="HE47" s="187"/>
      <c r="HF47" s="187"/>
      <c r="HG47" s="187"/>
      <c r="HH47" s="187"/>
    </row>
    <row r="48" spans="4:216" s="5" customFormat="1" ht="20.100000000000001" customHeight="1" thickBot="1" x14ac:dyDescent="0.35">
      <c r="D48" s="192">
        <v>1</v>
      </c>
      <c r="E48" s="231" t="s">
        <v>202</v>
      </c>
      <c r="F48" s="200" t="s">
        <v>41</v>
      </c>
      <c r="G48" s="273">
        <v>170000</v>
      </c>
      <c r="H48" s="194">
        <v>9</v>
      </c>
      <c r="I48" s="195">
        <f>+G48*H48*D48</f>
        <v>1530000</v>
      </c>
      <c r="J48" s="245" t="s">
        <v>52</v>
      </c>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row>
    <row r="49" spans="4:216" s="5" customFormat="1" ht="20.100000000000001" customHeight="1" thickBot="1" x14ac:dyDescent="0.35">
      <c r="D49" s="189"/>
      <c r="E49" s="295" t="s">
        <v>221</v>
      </c>
      <c r="F49" s="295"/>
      <c r="G49" s="295"/>
      <c r="H49" s="295"/>
      <c r="I49" s="190">
        <f>SUM(I35:I48)</f>
        <v>206286130</v>
      </c>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row>
    <row r="50" spans="4:216" s="5" customFormat="1" ht="20.100000000000001" customHeight="1" thickBot="1" x14ac:dyDescent="0.35">
      <c r="D50" s="274"/>
      <c r="E50" s="288" t="s">
        <v>222</v>
      </c>
      <c r="F50" s="288"/>
      <c r="G50" s="288"/>
      <c r="H50" s="288"/>
      <c r="I50" s="275">
        <v>243519012</v>
      </c>
      <c r="J50" s="245" t="s">
        <v>52</v>
      </c>
      <c r="K50" s="187"/>
      <c r="L50" s="187"/>
      <c r="M50" s="187"/>
      <c r="N50" s="187"/>
      <c r="O50" s="187"/>
      <c r="P50" s="187"/>
      <c r="Q50" s="187"/>
      <c r="R50" s="187"/>
      <c r="S50" s="187"/>
      <c r="T50" s="187"/>
      <c r="U50" s="187"/>
      <c r="V50" s="187"/>
      <c r="W50" s="187"/>
      <c r="X50" s="187"/>
      <c r="Y50" s="187"/>
      <c r="Z50" s="187"/>
      <c r="AA50" s="187"/>
      <c r="AB50" s="187"/>
      <c r="AC50" s="187"/>
      <c r="AD50" s="187"/>
      <c r="AE50" s="187"/>
      <c r="AF50" s="187"/>
      <c r="AG50" s="187"/>
      <c r="AH50" s="187"/>
      <c r="AI50" s="187"/>
      <c r="AJ50" s="187"/>
      <c r="AK50" s="187"/>
      <c r="AL50" s="187"/>
      <c r="AM50" s="187"/>
      <c r="AN50" s="187"/>
      <c r="AO50" s="187"/>
      <c r="AP50" s="187"/>
      <c r="AQ50" s="187"/>
      <c r="AR50" s="187"/>
      <c r="AS50" s="187"/>
      <c r="AT50" s="187"/>
      <c r="AU50" s="187"/>
      <c r="AV50" s="187"/>
      <c r="AW50" s="187"/>
      <c r="AX50" s="187"/>
      <c r="AY50" s="187"/>
      <c r="AZ50" s="187"/>
      <c r="BA50" s="187"/>
      <c r="BB50" s="187"/>
      <c r="BC50" s="187"/>
      <c r="BD50" s="187"/>
      <c r="BE50" s="187"/>
      <c r="BF50" s="187"/>
      <c r="BG50" s="187"/>
      <c r="BH50" s="187"/>
      <c r="BI50" s="187"/>
      <c r="BJ50" s="187"/>
      <c r="BK50" s="187"/>
      <c r="BL50" s="187"/>
      <c r="BM50" s="187"/>
      <c r="BN50" s="187"/>
      <c r="BO50" s="187"/>
      <c r="BP50" s="187"/>
      <c r="BQ50" s="187"/>
      <c r="BR50" s="187"/>
      <c r="BS50" s="187"/>
      <c r="BT50" s="187"/>
      <c r="BU50" s="187"/>
      <c r="BV50" s="187"/>
      <c r="BW50" s="187"/>
      <c r="BX50" s="187"/>
      <c r="BY50" s="187"/>
      <c r="BZ50" s="187"/>
      <c r="CA50" s="187"/>
      <c r="CB50" s="187"/>
      <c r="CC50" s="187"/>
      <c r="CD50" s="187"/>
      <c r="CE50" s="187"/>
      <c r="CF50" s="187"/>
      <c r="CG50" s="187"/>
      <c r="CH50" s="187"/>
      <c r="CI50" s="187"/>
      <c r="CJ50" s="187"/>
      <c r="CK50" s="187"/>
      <c r="CL50" s="187"/>
      <c r="CM50" s="187"/>
      <c r="CN50" s="187"/>
      <c r="CO50" s="187"/>
      <c r="CP50" s="187"/>
      <c r="CQ50" s="187"/>
      <c r="CR50" s="187"/>
      <c r="CS50" s="187"/>
      <c r="CT50" s="187"/>
      <c r="CU50" s="187"/>
      <c r="CV50" s="187"/>
      <c r="CW50" s="187"/>
      <c r="CX50" s="187"/>
      <c r="CY50" s="187"/>
      <c r="CZ50" s="187"/>
      <c r="DA50" s="187"/>
      <c r="DB50" s="187"/>
      <c r="DC50" s="187"/>
      <c r="DD50" s="187"/>
      <c r="DE50" s="187"/>
      <c r="DF50" s="187"/>
      <c r="DG50" s="187"/>
      <c r="DH50" s="187"/>
      <c r="DI50" s="187"/>
      <c r="DJ50" s="187"/>
      <c r="DK50" s="187"/>
      <c r="DL50" s="187"/>
      <c r="DM50" s="187"/>
      <c r="DN50" s="187"/>
      <c r="DO50" s="187"/>
      <c r="DP50" s="187"/>
      <c r="DQ50" s="187"/>
      <c r="DR50" s="187"/>
      <c r="DS50" s="187"/>
      <c r="DT50" s="187"/>
      <c r="DU50" s="187"/>
      <c r="DV50" s="187"/>
      <c r="DW50" s="187"/>
      <c r="DX50" s="187"/>
      <c r="DY50" s="187"/>
      <c r="DZ50" s="187"/>
      <c r="EA50" s="187"/>
      <c r="EB50" s="187"/>
      <c r="EC50" s="187"/>
      <c r="ED50" s="187"/>
      <c r="EE50" s="187"/>
      <c r="EF50" s="187"/>
      <c r="EG50" s="187"/>
      <c r="EH50" s="187"/>
      <c r="EI50" s="187"/>
      <c r="EJ50" s="187"/>
      <c r="EK50" s="187"/>
      <c r="EL50" s="187"/>
      <c r="EM50" s="187"/>
      <c r="EN50" s="187"/>
      <c r="EO50" s="187"/>
      <c r="EP50" s="187"/>
      <c r="EQ50" s="187"/>
      <c r="ER50" s="187"/>
      <c r="ES50" s="187"/>
      <c r="ET50" s="187"/>
      <c r="EU50" s="187"/>
      <c r="EV50" s="187"/>
      <c r="EW50" s="187"/>
      <c r="EX50" s="187"/>
      <c r="EY50" s="187"/>
      <c r="EZ50" s="187"/>
      <c r="FA50" s="187"/>
      <c r="FB50" s="187"/>
      <c r="FC50" s="187"/>
      <c r="FD50" s="187"/>
      <c r="FE50" s="187"/>
      <c r="FF50" s="187"/>
      <c r="FG50" s="187"/>
      <c r="FH50" s="187"/>
      <c r="FI50" s="187"/>
      <c r="FJ50" s="187"/>
      <c r="FK50" s="187"/>
      <c r="FL50" s="187"/>
      <c r="FM50" s="187"/>
      <c r="FN50" s="187"/>
      <c r="FO50" s="187"/>
      <c r="FP50" s="187"/>
      <c r="FQ50" s="187"/>
      <c r="FR50" s="187"/>
      <c r="FS50" s="187"/>
      <c r="FT50" s="187"/>
      <c r="FU50" s="187"/>
      <c r="FV50" s="187"/>
      <c r="FW50" s="187"/>
      <c r="FX50" s="187"/>
      <c r="FY50" s="187"/>
      <c r="FZ50" s="187"/>
      <c r="GA50" s="187"/>
      <c r="GB50" s="187"/>
      <c r="GC50" s="187"/>
      <c r="GD50" s="187"/>
      <c r="GE50" s="187"/>
      <c r="GF50" s="187"/>
      <c r="GG50" s="187"/>
      <c r="GH50" s="187"/>
      <c r="GI50" s="187"/>
      <c r="GJ50" s="187"/>
      <c r="GK50" s="187"/>
      <c r="GL50" s="187"/>
      <c r="GM50" s="187"/>
      <c r="GN50" s="187"/>
      <c r="GO50" s="187"/>
      <c r="GP50" s="187"/>
      <c r="GQ50" s="187"/>
      <c r="GR50" s="187"/>
      <c r="GS50" s="187"/>
      <c r="GT50" s="187"/>
      <c r="GU50" s="187"/>
      <c r="GV50" s="187"/>
      <c r="GW50" s="187"/>
      <c r="GX50" s="187"/>
      <c r="GY50" s="187"/>
      <c r="GZ50" s="187"/>
      <c r="HA50" s="187"/>
      <c r="HB50" s="187"/>
      <c r="HC50" s="187"/>
      <c r="HD50" s="187"/>
      <c r="HE50" s="187"/>
      <c r="HF50" s="187"/>
      <c r="HG50" s="187"/>
      <c r="HH50" s="187"/>
    </row>
    <row r="51" spans="4:216" s="5" customFormat="1" ht="20.100000000000001" customHeight="1" x14ac:dyDescent="0.3">
      <c r="D51" s="181"/>
      <c r="E51" s="288" t="s">
        <v>223</v>
      </c>
      <c r="F51" s="288"/>
      <c r="G51" s="288"/>
      <c r="H51" s="288"/>
      <c r="I51" s="275">
        <f>+ROUND(I49+I29+I50,0)</f>
        <v>1069747899</v>
      </c>
      <c r="J51" s="187"/>
      <c r="K51" s="277"/>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row>
    <row r="52" spans="4:216" s="5" customFormat="1" ht="20.100000000000001" customHeight="1" x14ac:dyDescent="0.3">
      <c r="D52" s="181"/>
      <c r="E52" s="288" t="s">
        <v>224</v>
      </c>
      <c r="F52" s="288"/>
      <c r="G52" s="288"/>
      <c r="H52" s="288"/>
      <c r="I52" s="275">
        <f>+ROUND(I51*0.19,0)</f>
        <v>203252101</v>
      </c>
      <c r="J52" s="246"/>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row>
    <row r="53" spans="4:216" s="5" customFormat="1" ht="20.100000000000001" customHeight="1" thickBot="1" x14ac:dyDescent="0.35">
      <c r="D53" s="182"/>
      <c r="E53" s="284" t="s">
        <v>225</v>
      </c>
      <c r="F53" s="284"/>
      <c r="G53" s="284"/>
      <c r="H53" s="284"/>
      <c r="I53" s="183">
        <f>I51+I52</f>
        <v>1273000000</v>
      </c>
      <c r="J53" s="278">
        <v>1273000000</v>
      </c>
      <c r="K53" s="278"/>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row>
    <row r="54" spans="4:216" x14ac:dyDescent="0.3">
      <c r="D54" s="325" t="s">
        <v>48</v>
      </c>
      <c r="E54" s="326"/>
      <c r="F54" s="326"/>
      <c r="G54" s="326"/>
      <c r="H54" s="326"/>
      <c r="I54" s="327"/>
    </row>
    <row r="55" spans="4:216" ht="20.25" customHeight="1" x14ac:dyDescent="0.3">
      <c r="D55" s="328" t="s">
        <v>227</v>
      </c>
      <c r="E55" s="329"/>
      <c r="F55" s="329"/>
      <c r="G55" s="329"/>
      <c r="H55" s="329"/>
      <c r="I55" s="330"/>
      <c r="J55" s="276"/>
      <c r="K55" s="152"/>
      <c r="L55" s="152"/>
      <c r="M55" s="152"/>
      <c r="N55" s="152"/>
      <c r="O55" s="152"/>
      <c r="P55" s="152"/>
      <c r="Q55" s="152"/>
      <c r="R55" s="152"/>
      <c r="S55" s="152"/>
      <c r="T55" s="152"/>
      <c r="U55" s="152"/>
      <c r="V55" s="152"/>
      <c r="W55" s="152"/>
      <c r="X55" s="152"/>
      <c r="Y55" s="152"/>
      <c r="Z55" s="152"/>
      <c r="AA55" s="152"/>
      <c r="AB55" s="152"/>
      <c r="AC55" s="152"/>
      <c r="AD55" s="152"/>
      <c r="AE55" s="152"/>
      <c r="AF55" s="152"/>
      <c r="AG55" s="152"/>
      <c r="AH55" s="152"/>
      <c r="AI55" s="152"/>
      <c r="AJ55" s="152"/>
      <c r="AK55" s="152"/>
      <c r="AL55" s="152"/>
      <c r="AM55" s="152"/>
      <c r="AN55" s="152"/>
      <c r="AO55" s="152"/>
      <c r="AP55" s="152"/>
      <c r="AQ55" s="152"/>
      <c r="AR55" s="152"/>
      <c r="AS55" s="152"/>
      <c r="AT55" s="152"/>
      <c r="AU55" s="152"/>
      <c r="AV55" s="152"/>
      <c r="AW55" s="152"/>
      <c r="AX55" s="152"/>
      <c r="AY55" s="152"/>
      <c r="AZ55" s="152"/>
      <c r="BA55" s="152"/>
      <c r="BB55" s="152"/>
      <c r="BC55" s="152"/>
      <c r="BD55" s="152"/>
      <c r="BE55" s="152"/>
      <c r="BF55" s="152"/>
      <c r="BG55" s="152"/>
      <c r="BH55" s="152"/>
      <c r="BI55" s="152"/>
      <c r="BJ55" s="152"/>
      <c r="BK55" s="152"/>
      <c r="BL55" s="152"/>
      <c r="BM55" s="152"/>
      <c r="BN55" s="152"/>
      <c r="BO55" s="152"/>
      <c r="BP55" s="152"/>
      <c r="BQ55" s="152"/>
      <c r="BR55" s="152"/>
      <c r="BS55" s="152"/>
      <c r="BT55" s="152"/>
      <c r="BU55" s="152"/>
      <c r="BV55" s="152"/>
      <c r="BW55" s="152"/>
      <c r="BX55" s="152"/>
      <c r="BY55" s="152"/>
      <c r="BZ55" s="152"/>
      <c r="CA55" s="152"/>
      <c r="CB55" s="152"/>
      <c r="CC55" s="152"/>
      <c r="CD55" s="152"/>
      <c r="CE55" s="152"/>
      <c r="CF55" s="152"/>
      <c r="CG55" s="152"/>
      <c r="CH55" s="152"/>
      <c r="CI55" s="152"/>
      <c r="CJ55" s="152"/>
      <c r="CK55" s="152"/>
      <c r="CL55" s="152"/>
      <c r="CM55" s="152"/>
      <c r="CN55" s="152"/>
      <c r="CO55" s="152"/>
      <c r="CP55" s="152"/>
      <c r="CQ55" s="152"/>
      <c r="CR55" s="152"/>
      <c r="CS55" s="152"/>
      <c r="CT55" s="152"/>
      <c r="CU55" s="152"/>
      <c r="CV55" s="152"/>
      <c r="CW55" s="152"/>
      <c r="CX55" s="152"/>
      <c r="CY55" s="152"/>
      <c r="CZ55" s="152"/>
      <c r="DA55" s="152"/>
      <c r="DB55" s="152"/>
      <c r="DC55" s="152"/>
      <c r="DD55" s="152"/>
      <c r="DE55" s="152"/>
      <c r="DF55" s="152"/>
      <c r="DG55" s="152"/>
      <c r="DH55" s="152"/>
      <c r="DI55" s="152"/>
      <c r="DJ55" s="152"/>
      <c r="DK55" s="152"/>
      <c r="DL55" s="152"/>
      <c r="DM55" s="152"/>
      <c r="DN55" s="152"/>
      <c r="DO55" s="152"/>
      <c r="DP55" s="152"/>
      <c r="DQ55" s="152"/>
      <c r="DR55" s="152"/>
      <c r="DS55" s="152"/>
      <c r="DT55" s="152"/>
      <c r="DU55" s="152"/>
      <c r="DV55" s="152"/>
      <c r="DW55" s="152"/>
      <c r="DX55" s="152"/>
      <c r="DY55" s="152"/>
      <c r="DZ55" s="152"/>
      <c r="EA55" s="152"/>
      <c r="EB55" s="152"/>
      <c r="EC55" s="152"/>
      <c r="ED55" s="152"/>
      <c r="EE55" s="152"/>
      <c r="EF55" s="152"/>
      <c r="EG55" s="152"/>
      <c r="EH55" s="152"/>
      <c r="EI55" s="152"/>
      <c r="EJ55" s="152"/>
      <c r="EK55" s="152"/>
      <c r="EL55" s="152"/>
      <c r="EM55" s="152"/>
      <c r="EN55" s="152"/>
      <c r="EO55" s="152"/>
      <c r="EP55" s="152"/>
      <c r="EQ55" s="152"/>
      <c r="ER55" s="152"/>
      <c r="ES55" s="152"/>
      <c r="ET55" s="152"/>
      <c r="EU55" s="152"/>
      <c r="EV55" s="152"/>
      <c r="EW55" s="152"/>
      <c r="EX55" s="152"/>
      <c r="EY55" s="152"/>
      <c r="EZ55" s="152"/>
      <c r="FA55" s="152"/>
      <c r="FB55" s="152"/>
      <c r="FC55" s="152"/>
      <c r="FD55" s="152"/>
      <c r="FE55" s="152"/>
      <c r="FF55" s="152"/>
      <c r="FG55" s="152"/>
      <c r="FH55" s="152"/>
      <c r="FI55" s="152"/>
      <c r="FJ55" s="152"/>
      <c r="FK55" s="152"/>
      <c r="FL55" s="152"/>
      <c r="FM55" s="152"/>
      <c r="FN55" s="152"/>
      <c r="FO55" s="152"/>
      <c r="FP55" s="152"/>
      <c r="FQ55" s="152"/>
      <c r="FR55" s="152"/>
      <c r="FS55" s="152"/>
      <c r="FT55" s="152"/>
      <c r="FU55" s="152"/>
      <c r="FV55" s="152"/>
      <c r="FW55" s="152"/>
      <c r="FX55" s="152"/>
      <c r="FY55" s="152"/>
      <c r="FZ55" s="152"/>
      <c r="GA55" s="152"/>
      <c r="GB55" s="152"/>
      <c r="GC55" s="152"/>
      <c r="GD55" s="152"/>
      <c r="GE55" s="152"/>
      <c r="GF55" s="152"/>
      <c r="GG55" s="152"/>
      <c r="GH55" s="152"/>
      <c r="GI55" s="152"/>
      <c r="GJ55" s="152"/>
      <c r="GK55" s="152"/>
      <c r="GL55" s="152"/>
      <c r="GM55" s="152"/>
      <c r="GN55" s="152"/>
      <c r="GO55" s="152"/>
      <c r="GP55" s="152"/>
      <c r="GQ55" s="152"/>
      <c r="GR55" s="152"/>
      <c r="GS55" s="152"/>
      <c r="GT55" s="152"/>
      <c r="GU55" s="152"/>
      <c r="GV55" s="152"/>
      <c r="GW55" s="152"/>
      <c r="GX55" s="152"/>
      <c r="GY55" s="152"/>
      <c r="GZ55" s="152"/>
      <c r="HA55" s="152"/>
      <c r="HB55" s="152"/>
      <c r="HC55" s="152"/>
      <c r="HD55" s="152"/>
      <c r="HE55" s="152"/>
      <c r="HF55" s="152"/>
      <c r="HG55" s="152"/>
      <c r="HH55" s="152"/>
    </row>
    <row r="56" spans="4:216" ht="21.75" customHeight="1" x14ac:dyDescent="0.3">
      <c r="D56" s="328" t="s">
        <v>228</v>
      </c>
      <c r="E56" s="329"/>
      <c r="F56" s="329"/>
      <c r="G56" s="329"/>
      <c r="H56" s="329"/>
      <c r="I56" s="330"/>
      <c r="J56" s="152"/>
      <c r="K56" s="152"/>
      <c r="L56" s="152"/>
      <c r="M56" s="152"/>
      <c r="N56" s="152"/>
      <c r="O56" s="152"/>
      <c r="P56" s="152"/>
      <c r="Q56" s="152"/>
      <c r="R56" s="152"/>
      <c r="S56" s="152"/>
      <c r="T56" s="152"/>
      <c r="U56" s="152"/>
      <c r="V56" s="152"/>
      <c r="W56" s="152"/>
      <c r="X56" s="152"/>
      <c r="Y56" s="152"/>
      <c r="Z56" s="152"/>
      <c r="AA56" s="152"/>
      <c r="AB56" s="152"/>
      <c r="AC56" s="152"/>
      <c r="AD56" s="152"/>
      <c r="AE56" s="152"/>
      <c r="AF56" s="152"/>
      <c r="AG56" s="152"/>
      <c r="AH56" s="152"/>
      <c r="AI56" s="152"/>
      <c r="AJ56" s="152"/>
      <c r="AK56" s="152"/>
      <c r="AL56" s="152"/>
      <c r="AM56" s="152"/>
      <c r="AN56" s="152"/>
      <c r="AO56" s="152"/>
      <c r="AP56" s="152"/>
      <c r="AQ56" s="152"/>
      <c r="AR56" s="152"/>
      <c r="AS56" s="152"/>
      <c r="AT56" s="152"/>
      <c r="AU56" s="152"/>
      <c r="AV56" s="152"/>
      <c r="AW56" s="152"/>
      <c r="AX56" s="152"/>
      <c r="AY56" s="152"/>
      <c r="AZ56" s="152"/>
      <c r="BA56" s="152"/>
      <c r="BB56" s="152"/>
      <c r="BC56" s="152"/>
      <c r="BD56" s="152"/>
      <c r="BE56" s="152"/>
      <c r="BF56" s="152"/>
      <c r="BG56" s="152"/>
      <c r="BH56" s="152"/>
      <c r="BI56" s="152"/>
      <c r="BJ56" s="152"/>
      <c r="BK56" s="152"/>
      <c r="BL56" s="152"/>
      <c r="BM56" s="152"/>
      <c r="BN56" s="152"/>
      <c r="BO56" s="152"/>
      <c r="BP56" s="152"/>
      <c r="BQ56" s="152"/>
      <c r="BR56" s="152"/>
      <c r="BS56" s="152"/>
      <c r="BT56" s="152"/>
      <c r="BU56" s="152"/>
      <c r="BV56" s="152"/>
      <c r="BW56" s="152"/>
      <c r="BX56" s="152"/>
      <c r="BY56" s="152"/>
      <c r="BZ56" s="152"/>
      <c r="CA56" s="152"/>
      <c r="CB56" s="152"/>
      <c r="CC56" s="152"/>
      <c r="CD56" s="152"/>
      <c r="CE56" s="152"/>
      <c r="CF56" s="152"/>
      <c r="CG56" s="152"/>
      <c r="CH56" s="152"/>
      <c r="CI56" s="152"/>
      <c r="CJ56" s="152"/>
      <c r="CK56" s="152"/>
      <c r="CL56" s="152"/>
      <c r="CM56" s="152"/>
      <c r="CN56" s="152"/>
      <c r="CO56" s="152"/>
      <c r="CP56" s="152"/>
      <c r="CQ56" s="152"/>
      <c r="CR56" s="152"/>
      <c r="CS56" s="152"/>
      <c r="CT56" s="152"/>
      <c r="CU56" s="152"/>
      <c r="CV56" s="152"/>
      <c r="CW56" s="152"/>
      <c r="CX56" s="152"/>
      <c r="CY56" s="152"/>
      <c r="CZ56" s="152"/>
      <c r="DA56" s="152"/>
      <c r="DB56" s="152"/>
      <c r="DC56" s="152"/>
      <c r="DD56" s="152"/>
      <c r="DE56" s="152"/>
      <c r="DF56" s="152"/>
      <c r="DG56" s="152"/>
      <c r="DH56" s="152"/>
      <c r="DI56" s="152"/>
      <c r="DJ56" s="152"/>
      <c r="DK56" s="152"/>
      <c r="DL56" s="152"/>
      <c r="DM56" s="152"/>
      <c r="DN56" s="152"/>
      <c r="DO56" s="152"/>
      <c r="DP56" s="152"/>
      <c r="DQ56" s="152"/>
      <c r="DR56" s="152"/>
      <c r="DS56" s="152"/>
      <c r="DT56" s="152"/>
      <c r="DU56" s="152"/>
      <c r="DV56" s="152"/>
      <c r="DW56" s="152"/>
      <c r="DX56" s="152"/>
      <c r="DY56" s="152"/>
      <c r="DZ56" s="152"/>
      <c r="EA56" s="152"/>
      <c r="EB56" s="152"/>
      <c r="EC56" s="152"/>
      <c r="ED56" s="152"/>
      <c r="EE56" s="152"/>
      <c r="EF56" s="152"/>
      <c r="EG56" s="152"/>
      <c r="EH56" s="152"/>
      <c r="EI56" s="152"/>
      <c r="EJ56" s="152"/>
      <c r="EK56" s="152"/>
      <c r="EL56" s="152"/>
      <c r="EM56" s="152"/>
      <c r="EN56" s="152"/>
      <c r="EO56" s="152"/>
      <c r="EP56" s="152"/>
      <c r="EQ56" s="152"/>
      <c r="ER56" s="152"/>
      <c r="ES56" s="152"/>
      <c r="ET56" s="152"/>
      <c r="EU56" s="152"/>
      <c r="EV56" s="152"/>
      <c r="EW56" s="152"/>
      <c r="EX56" s="152"/>
      <c r="EY56" s="152"/>
      <c r="EZ56" s="152"/>
      <c r="FA56" s="152"/>
      <c r="FB56" s="152"/>
      <c r="FC56" s="152"/>
      <c r="FD56" s="152"/>
      <c r="FE56" s="152"/>
      <c r="FF56" s="152"/>
      <c r="FG56" s="152"/>
      <c r="FH56" s="152"/>
      <c r="FI56" s="152"/>
      <c r="FJ56" s="152"/>
      <c r="FK56" s="152"/>
      <c r="FL56" s="152"/>
      <c r="FM56" s="152"/>
      <c r="FN56" s="152"/>
      <c r="FO56" s="152"/>
      <c r="FP56" s="152"/>
      <c r="FQ56" s="152"/>
      <c r="FR56" s="152"/>
      <c r="FS56" s="152"/>
      <c r="FT56" s="152"/>
      <c r="FU56" s="152"/>
      <c r="FV56" s="152"/>
      <c r="FW56" s="152"/>
      <c r="FX56" s="152"/>
      <c r="FY56" s="152"/>
      <c r="FZ56" s="152"/>
      <c r="GA56" s="152"/>
      <c r="GB56" s="152"/>
      <c r="GC56" s="152"/>
      <c r="GD56" s="152"/>
      <c r="GE56" s="152"/>
      <c r="GF56" s="152"/>
      <c r="GG56" s="152"/>
      <c r="GH56" s="152"/>
      <c r="GI56" s="152"/>
      <c r="GJ56" s="152"/>
      <c r="GK56" s="152"/>
      <c r="GL56" s="152"/>
      <c r="GM56" s="152"/>
      <c r="GN56" s="152"/>
      <c r="GO56" s="152"/>
      <c r="GP56" s="152"/>
      <c r="GQ56" s="152"/>
      <c r="GR56" s="152"/>
      <c r="GS56" s="152"/>
      <c r="GT56" s="152"/>
      <c r="GU56" s="152"/>
      <c r="GV56" s="152"/>
      <c r="GW56" s="152"/>
      <c r="GX56" s="152"/>
      <c r="GY56" s="152"/>
      <c r="GZ56" s="152"/>
      <c r="HA56" s="152"/>
      <c r="HB56" s="152"/>
      <c r="HC56" s="152"/>
      <c r="HD56" s="152"/>
      <c r="HE56" s="152"/>
      <c r="HF56" s="152"/>
      <c r="HG56" s="152"/>
      <c r="HH56" s="152"/>
    </row>
    <row r="57" spans="4:216" ht="21.75" customHeight="1" x14ac:dyDescent="0.3">
      <c r="D57" s="328" t="s">
        <v>229</v>
      </c>
      <c r="E57" s="329"/>
      <c r="F57" s="329"/>
      <c r="G57" s="329"/>
      <c r="H57" s="329"/>
      <c r="I57" s="330"/>
      <c r="J57" s="152"/>
      <c r="K57" s="152"/>
      <c r="L57" s="152"/>
      <c r="M57" s="152"/>
      <c r="N57" s="152"/>
      <c r="O57" s="152"/>
      <c r="P57" s="152"/>
      <c r="Q57" s="152"/>
      <c r="R57" s="152"/>
      <c r="S57" s="152"/>
      <c r="T57" s="152"/>
      <c r="U57" s="152"/>
      <c r="V57" s="152"/>
      <c r="W57" s="152"/>
      <c r="X57" s="152"/>
      <c r="Y57" s="152"/>
      <c r="Z57" s="152"/>
      <c r="AA57" s="152"/>
      <c r="AB57" s="152"/>
      <c r="AC57" s="152"/>
      <c r="AD57" s="152"/>
      <c r="AE57" s="152"/>
      <c r="AF57" s="152"/>
      <c r="AG57" s="152"/>
      <c r="AH57" s="152"/>
      <c r="AI57" s="152"/>
      <c r="AJ57" s="152"/>
      <c r="AK57" s="152"/>
      <c r="AL57" s="152"/>
      <c r="AM57" s="152"/>
      <c r="AN57" s="152"/>
      <c r="AO57" s="152"/>
      <c r="AP57" s="152"/>
      <c r="AQ57" s="152"/>
      <c r="AR57" s="152"/>
      <c r="AS57" s="152"/>
      <c r="AT57" s="152"/>
      <c r="AU57" s="152"/>
      <c r="AV57" s="152"/>
      <c r="AW57" s="152"/>
      <c r="AX57" s="152"/>
      <c r="AY57" s="152"/>
      <c r="AZ57" s="152"/>
      <c r="BA57" s="152"/>
      <c r="BB57" s="152"/>
      <c r="BC57" s="152"/>
      <c r="BD57" s="152"/>
      <c r="BE57" s="152"/>
      <c r="BF57" s="152"/>
      <c r="BG57" s="152"/>
      <c r="BH57" s="152"/>
      <c r="BI57" s="152"/>
      <c r="BJ57" s="152"/>
      <c r="BK57" s="152"/>
      <c r="BL57" s="152"/>
      <c r="BM57" s="152"/>
      <c r="BN57" s="152"/>
      <c r="BO57" s="152"/>
      <c r="BP57" s="152"/>
      <c r="BQ57" s="152"/>
      <c r="BR57" s="152"/>
      <c r="BS57" s="152"/>
      <c r="BT57" s="152"/>
      <c r="BU57" s="152"/>
      <c r="BV57" s="152"/>
      <c r="BW57" s="152"/>
      <c r="BX57" s="152"/>
      <c r="BY57" s="152"/>
      <c r="BZ57" s="152"/>
      <c r="CA57" s="152"/>
      <c r="CB57" s="152"/>
      <c r="CC57" s="152"/>
      <c r="CD57" s="152"/>
      <c r="CE57" s="152"/>
      <c r="CF57" s="152"/>
      <c r="CG57" s="152"/>
      <c r="CH57" s="152"/>
      <c r="CI57" s="152"/>
      <c r="CJ57" s="152"/>
      <c r="CK57" s="152"/>
      <c r="CL57" s="152"/>
      <c r="CM57" s="152"/>
      <c r="CN57" s="152"/>
      <c r="CO57" s="152"/>
      <c r="CP57" s="152"/>
      <c r="CQ57" s="152"/>
      <c r="CR57" s="152"/>
      <c r="CS57" s="152"/>
      <c r="CT57" s="152"/>
      <c r="CU57" s="152"/>
      <c r="CV57" s="152"/>
      <c r="CW57" s="152"/>
      <c r="CX57" s="152"/>
      <c r="CY57" s="152"/>
      <c r="CZ57" s="152"/>
      <c r="DA57" s="152"/>
      <c r="DB57" s="152"/>
      <c r="DC57" s="152"/>
      <c r="DD57" s="152"/>
      <c r="DE57" s="152"/>
      <c r="DF57" s="152"/>
      <c r="DG57" s="152"/>
      <c r="DH57" s="152"/>
      <c r="DI57" s="152"/>
      <c r="DJ57" s="152"/>
      <c r="DK57" s="152"/>
      <c r="DL57" s="152"/>
      <c r="DM57" s="152"/>
      <c r="DN57" s="152"/>
      <c r="DO57" s="152"/>
      <c r="DP57" s="152"/>
      <c r="DQ57" s="152"/>
      <c r="DR57" s="152"/>
      <c r="DS57" s="152"/>
      <c r="DT57" s="152"/>
      <c r="DU57" s="152"/>
      <c r="DV57" s="152"/>
      <c r="DW57" s="152"/>
      <c r="DX57" s="152"/>
      <c r="DY57" s="152"/>
      <c r="DZ57" s="152"/>
      <c r="EA57" s="152"/>
      <c r="EB57" s="152"/>
      <c r="EC57" s="152"/>
      <c r="ED57" s="152"/>
      <c r="EE57" s="152"/>
      <c r="EF57" s="152"/>
      <c r="EG57" s="152"/>
      <c r="EH57" s="152"/>
      <c r="EI57" s="152"/>
      <c r="EJ57" s="152"/>
      <c r="EK57" s="152"/>
      <c r="EL57" s="152"/>
      <c r="EM57" s="152"/>
      <c r="EN57" s="152"/>
      <c r="EO57" s="152"/>
      <c r="EP57" s="152"/>
      <c r="EQ57" s="152"/>
      <c r="ER57" s="152"/>
      <c r="ES57" s="152"/>
      <c r="ET57" s="152"/>
      <c r="EU57" s="152"/>
      <c r="EV57" s="152"/>
      <c r="EW57" s="152"/>
      <c r="EX57" s="152"/>
      <c r="EY57" s="152"/>
      <c r="EZ57" s="152"/>
      <c r="FA57" s="152"/>
      <c r="FB57" s="152"/>
      <c r="FC57" s="152"/>
      <c r="FD57" s="152"/>
      <c r="FE57" s="152"/>
      <c r="FF57" s="152"/>
      <c r="FG57" s="152"/>
      <c r="FH57" s="152"/>
      <c r="FI57" s="152"/>
      <c r="FJ57" s="152"/>
      <c r="FK57" s="152"/>
      <c r="FL57" s="152"/>
      <c r="FM57" s="152"/>
      <c r="FN57" s="152"/>
      <c r="FO57" s="152"/>
      <c r="FP57" s="152"/>
      <c r="FQ57" s="152"/>
      <c r="FR57" s="152"/>
      <c r="FS57" s="152"/>
      <c r="FT57" s="152"/>
      <c r="FU57" s="152"/>
      <c r="FV57" s="152"/>
      <c r="FW57" s="152"/>
      <c r="FX57" s="152"/>
      <c r="FY57" s="152"/>
      <c r="FZ57" s="152"/>
      <c r="GA57" s="152"/>
      <c r="GB57" s="152"/>
      <c r="GC57" s="152"/>
      <c r="GD57" s="152"/>
      <c r="GE57" s="152"/>
      <c r="GF57" s="152"/>
      <c r="GG57" s="152"/>
      <c r="GH57" s="152"/>
      <c r="GI57" s="152"/>
      <c r="GJ57" s="152"/>
      <c r="GK57" s="152"/>
      <c r="GL57" s="152"/>
      <c r="GM57" s="152"/>
      <c r="GN57" s="152"/>
      <c r="GO57" s="152"/>
      <c r="GP57" s="152"/>
      <c r="GQ57" s="152"/>
      <c r="GR57" s="152"/>
      <c r="GS57" s="152"/>
      <c r="GT57" s="152"/>
      <c r="GU57" s="152"/>
      <c r="GV57" s="152"/>
      <c r="GW57" s="152"/>
      <c r="GX57" s="152"/>
      <c r="GY57" s="152"/>
      <c r="GZ57" s="152"/>
      <c r="HA57" s="152"/>
      <c r="HB57" s="152"/>
      <c r="HC57" s="152"/>
      <c r="HD57" s="152"/>
      <c r="HE57" s="152"/>
      <c r="HF57" s="152"/>
      <c r="HG57" s="152"/>
      <c r="HH57" s="152"/>
    </row>
    <row r="58" spans="4:216" ht="25.5" customHeight="1" x14ac:dyDescent="0.3">
      <c r="D58" s="331" t="s">
        <v>230</v>
      </c>
      <c r="E58" s="332"/>
      <c r="F58" s="332"/>
      <c r="G58" s="332"/>
      <c r="H58" s="332"/>
      <c r="I58" s="333"/>
    </row>
    <row r="59" spans="4:216" ht="35.25" customHeight="1" x14ac:dyDescent="0.3">
      <c r="D59" s="328" t="s">
        <v>231</v>
      </c>
      <c r="E59" s="329"/>
      <c r="F59" s="329"/>
      <c r="G59" s="329"/>
      <c r="H59" s="329"/>
      <c r="I59" s="330"/>
    </row>
    <row r="60" spans="4:216" x14ac:dyDescent="0.3">
      <c r="D60" s="328" t="s">
        <v>232</v>
      </c>
      <c r="E60" s="329"/>
      <c r="F60" s="329"/>
      <c r="G60" s="329"/>
      <c r="H60" s="329"/>
      <c r="I60" s="330"/>
    </row>
    <row r="61" spans="4:216" x14ac:dyDescent="0.3">
      <c r="D61" s="328" t="s">
        <v>233</v>
      </c>
      <c r="E61" s="329"/>
      <c r="F61" s="329"/>
      <c r="G61" s="329"/>
      <c r="H61" s="329"/>
      <c r="I61" s="330"/>
    </row>
    <row r="62" spans="4:216" x14ac:dyDescent="0.3">
      <c r="D62" s="328" t="s">
        <v>234</v>
      </c>
      <c r="E62" s="329"/>
      <c r="F62" s="329"/>
      <c r="G62" s="329"/>
      <c r="H62" s="329"/>
      <c r="I62" s="330"/>
    </row>
    <row r="63" spans="4:216" x14ac:dyDescent="0.3">
      <c r="D63" s="328" t="s">
        <v>235</v>
      </c>
      <c r="E63" s="329"/>
      <c r="F63" s="329"/>
      <c r="G63" s="329"/>
      <c r="H63" s="329"/>
      <c r="I63" s="330"/>
    </row>
    <row r="64" spans="4:216" x14ac:dyDescent="0.3">
      <c r="D64" s="328" t="s">
        <v>236</v>
      </c>
      <c r="E64" s="329"/>
      <c r="F64" s="329"/>
      <c r="G64" s="329"/>
      <c r="H64" s="329"/>
      <c r="I64" s="330"/>
    </row>
    <row r="65" spans="4:9" x14ac:dyDescent="0.3">
      <c r="D65" s="328" t="s">
        <v>237</v>
      </c>
      <c r="E65" s="329"/>
      <c r="F65" s="329"/>
      <c r="G65" s="329"/>
      <c r="H65" s="329"/>
      <c r="I65" s="330"/>
    </row>
    <row r="66" spans="4:9" x14ac:dyDescent="0.3">
      <c r="D66" s="328" t="s">
        <v>242</v>
      </c>
      <c r="E66" s="329"/>
      <c r="F66" s="329"/>
      <c r="G66" s="329"/>
      <c r="H66" s="329"/>
      <c r="I66" s="330"/>
    </row>
    <row r="67" spans="4:9" x14ac:dyDescent="0.3">
      <c r="D67" s="334" t="s">
        <v>238</v>
      </c>
      <c r="E67" s="335"/>
      <c r="F67" s="335"/>
      <c r="G67" s="335"/>
      <c r="H67" s="335"/>
      <c r="I67" s="336"/>
    </row>
    <row r="68" spans="4:9" ht="26.25" customHeight="1" thickBot="1" x14ac:dyDescent="0.35">
      <c r="D68" s="337" t="s">
        <v>239</v>
      </c>
      <c r="E68" s="338"/>
      <c r="F68" s="338"/>
      <c r="G68" s="338"/>
      <c r="H68" s="338"/>
      <c r="I68" s="339"/>
    </row>
  </sheetData>
  <mergeCells count="38">
    <mergeCell ref="D64:I64"/>
    <mergeCell ref="D65:I65"/>
    <mergeCell ref="D66:I66"/>
    <mergeCell ref="D67:I67"/>
    <mergeCell ref="D68:I68"/>
    <mergeCell ref="D59:I59"/>
    <mergeCell ref="D60:I60"/>
    <mergeCell ref="D61:I61"/>
    <mergeCell ref="D62:I62"/>
    <mergeCell ref="D63:I63"/>
    <mergeCell ref="D54:I54"/>
    <mergeCell ref="D55:I55"/>
    <mergeCell ref="D56:I56"/>
    <mergeCell ref="D57:I57"/>
    <mergeCell ref="D58:I58"/>
    <mergeCell ref="E15:I15"/>
    <mergeCell ref="E27:H27"/>
    <mergeCell ref="E28:H28"/>
    <mergeCell ref="D6:I6"/>
    <mergeCell ref="D7:I7"/>
    <mergeCell ref="E12:E14"/>
    <mergeCell ref="D10:I10"/>
    <mergeCell ref="D1:I1"/>
    <mergeCell ref="D2:I2"/>
    <mergeCell ref="D3:I3"/>
    <mergeCell ref="D4:I4"/>
    <mergeCell ref="D12:D13"/>
    <mergeCell ref="D5:I5"/>
    <mergeCell ref="E53:H53"/>
    <mergeCell ref="E29:H29"/>
    <mergeCell ref="E52:H52"/>
    <mergeCell ref="E51:H51"/>
    <mergeCell ref="D30:D31"/>
    <mergeCell ref="E30:E32"/>
    <mergeCell ref="F30:F32"/>
    <mergeCell ref="H30:H31"/>
    <mergeCell ref="E50:H50"/>
    <mergeCell ref="E49:H49"/>
  </mergeCells>
  <printOptions horizontalCentered="1"/>
  <pageMargins left="0.19685039370078741" right="0.19685039370078741" top="0.19685039370078741" bottom="0.19685039370078741" header="0.31496062992125984" footer="0.31496062992125984"/>
  <pageSetup paperSize="5" scale="67" orientation="portrait" r:id="rId1"/>
  <colBreaks count="1" manualBreakCount="1">
    <brk id="2" max="71" man="1"/>
  </colBreaks>
  <ignoredErrors>
    <ignoredError sqref="F14:H14 D14 D32 G32:I32" numberStoredAsText="1"/>
    <ignoredError sqref="I39"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HL123"/>
  <sheetViews>
    <sheetView topLeftCell="A55" zoomScaleNormal="100" zoomScaleSheetLayoutView="85" workbookViewId="0">
      <selection activeCell="H76" sqref="H76"/>
    </sheetView>
  </sheetViews>
  <sheetFormatPr baseColWidth="10" defaultColWidth="12.5703125" defaultRowHeight="16.5" x14ac:dyDescent="0.3"/>
  <cols>
    <col min="1" max="1" width="14.140625" style="1" customWidth="1"/>
    <col min="2" max="2" width="43.85546875" style="2" customWidth="1"/>
    <col min="3" max="3" width="14.28515625" style="2" customWidth="1"/>
    <col min="4" max="4" width="15.85546875" style="3" customWidth="1"/>
    <col min="5" max="5" width="11.7109375" style="4" customWidth="1"/>
    <col min="6" max="6" width="21" style="4" customWidth="1"/>
    <col min="7" max="7" width="15.7109375" style="4" customWidth="1"/>
    <col min="8" max="8" width="14" style="4" customWidth="1"/>
    <col min="9" max="220" width="11.5703125" style="4" customWidth="1"/>
    <col min="221" max="16384" width="12.5703125" style="6"/>
  </cols>
  <sheetData>
    <row r="1" spans="1:220" ht="19.5" customHeight="1" x14ac:dyDescent="0.3">
      <c r="A1" s="149" t="s">
        <v>192</v>
      </c>
    </row>
    <row r="2" spans="1:220" ht="19.5" customHeight="1" x14ac:dyDescent="0.3">
      <c r="A2" s="392" t="s">
        <v>0</v>
      </c>
      <c r="B2" s="392"/>
      <c r="C2" s="392"/>
      <c r="D2" s="392"/>
      <c r="E2" s="392"/>
      <c r="F2" s="392"/>
    </row>
    <row r="3" spans="1:220" ht="19.5" customHeight="1" x14ac:dyDescent="0.3">
      <c r="A3" s="393" t="s">
        <v>1</v>
      </c>
      <c r="B3" s="393"/>
      <c r="C3" s="393"/>
      <c r="D3" s="393"/>
      <c r="E3" s="393"/>
      <c r="F3" s="393"/>
    </row>
    <row r="4" spans="1:220" ht="19.5" customHeight="1" x14ac:dyDescent="0.3">
      <c r="A4" s="388" t="s">
        <v>2</v>
      </c>
      <c r="B4" s="388"/>
      <c r="C4" s="388"/>
      <c r="D4" s="388"/>
      <c r="E4" s="388"/>
      <c r="F4" s="388"/>
    </row>
    <row r="5" spans="1:220" ht="12" customHeight="1" x14ac:dyDescent="0.3">
      <c r="A5" s="394"/>
      <c r="B5" s="394"/>
      <c r="C5" s="394"/>
      <c r="D5" s="394"/>
      <c r="E5" s="394"/>
      <c r="F5" s="394"/>
    </row>
    <row r="6" spans="1:220" ht="15.75" customHeight="1" x14ac:dyDescent="0.3">
      <c r="A6" s="395" t="s">
        <v>77</v>
      </c>
      <c r="B6" s="395"/>
      <c r="C6" s="395"/>
      <c r="D6" s="395"/>
      <c r="E6" s="395"/>
      <c r="F6" s="395"/>
    </row>
    <row r="7" spans="1:220" ht="12" customHeight="1" x14ac:dyDescent="0.3">
      <c r="A7" s="396" t="s">
        <v>78</v>
      </c>
      <c r="B7" s="396"/>
      <c r="C7" s="396"/>
      <c r="D7" s="396"/>
      <c r="E7" s="396"/>
      <c r="F7" s="396"/>
    </row>
    <row r="8" spans="1:220" ht="12" customHeight="1" x14ac:dyDescent="0.3">
      <c r="A8" s="396"/>
      <c r="B8" s="396"/>
      <c r="C8" s="396"/>
      <c r="D8" s="396"/>
      <c r="E8" s="396"/>
      <c r="F8" s="396"/>
    </row>
    <row r="9" spans="1:220" ht="21" customHeight="1" thickBot="1" x14ac:dyDescent="0.35">
      <c r="A9" s="396"/>
      <c r="B9" s="396"/>
      <c r="C9" s="396"/>
      <c r="D9" s="396"/>
      <c r="E9" s="396"/>
      <c r="F9" s="396"/>
    </row>
    <row r="10" spans="1:220" s="5" customFormat="1" ht="14.25" customHeight="1" thickBot="1" x14ac:dyDescent="0.35">
      <c r="A10" s="51"/>
      <c r="B10" s="388" t="s">
        <v>72</v>
      </c>
      <c r="C10" s="388"/>
      <c r="D10" s="389"/>
      <c r="E10" s="390" t="s">
        <v>110</v>
      </c>
      <c r="F10" s="391"/>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row>
    <row r="11" spans="1:220" s="5" customFormat="1" ht="12" customHeight="1" thickBot="1" x14ac:dyDescent="0.35">
      <c r="A11" s="52"/>
      <c r="B11" s="53"/>
      <c r="C11" s="53"/>
      <c r="D11" s="53"/>
      <c r="E11" s="53"/>
      <c r="F11" s="53"/>
      <c r="G11" s="4"/>
      <c r="H11" s="4"/>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row>
    <row r="12" spans="1:220" s="5" customFormat="1" ht="12" customHeight="1" x14ac:dyDescent="0.3">
      <c r="A12" s="342" t="s">
        <v>3</v>
      </c>
      <c r="B12" s="385" t="s">
        <v>4</v>
      </c>
      <c r="C12" s="54" t="s">
        <v>5</v>
      </c>
      <c r="D12" s="54" t="s">
        <v>6</v>
      </c>
      <c r="E12" s="54" t="s">
        <v>7</v>
      </c>
      <c r="F12" s="55" t="s">
        <v>8</v>
      </c>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c r="GR12" s="4"/>
      <c r="GS12" s="4"/>
      <c r="GT12" s="4"/>
      <c r="GU12" s="4"/>
      <c r="GV12" s="4"/>
      <c r="GW12" s="4"/>
      <c r="GX12" s="4"/>
      <c r="GY12" s="4"/>
      <c r="GZ12" s="4"/>
      <c r="HA12" s="4"/>
      <c r="HB12" s="4"/>
      <c r="HC12" s="4"/>
      <c r="HD12" s="4"/>
      <c r="HE12" s="4"/>
      <c r="HF12" s="4"/>
      <c r="HG12" s="4"/>
      <c r="HH12" s="4"/>
      <c r="HI12" s="4"/>
      <c r="HJ12" s="4"/>
      <c r="HK12" s="4"/>
      <c r="HL12" s="4"/>
    </row>
    <row r="13" spans="1:220" s="5" customFormat="1" ht="12" customHeight="1" x14ac:dyDescent="0.3">
      <c r="A13" s="343"/>
      <c r="B13" s="386"/>
      <c r="C13" s="56" t="s">
        <v>9</v>
      </c>
      <c r="D13" s="56" t="s">
        <v>10</v>
      </c>
      <c r="E13" s="56" t="s">
        <v>11</v>
      </c>
      <c r="F13" s="57" t="s">
        <v>12</v>
      </c>
      <c r="G13" s="4"/>
      <c r="H13" s="4"/>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c r="GR13" s="4"/>
      <c r="GS13" s="4"/>
      <c r="GT13" s="4"/>
      <c r="GU13" s="4"/>
      <c r="GV13" s="4"/>
      <c r="GW13" s="4"/>
      <c r="GX13" s="4"/>
      <c r="GY13" s="4"/>
      <c r="GZ13" s="4"/>
      <c r="HA13" s="4"/>
      <c r="HB13" s="4"/>
      <c r="HC13" s="4"/>
      <c r="HD13" s="4"/>
      <c r="HE13" s="4"/>
      <c r="HF13" s="4"/>
      <c r="HG13" s="4"/>
      <c r="HH13" s="4"/>
      <c r="HI13" s="4"/>
      <c r="HJ13" s="4"/>
      <c r="HK13" s="4"/>
      <c r="HL13" s="4"/>
    </row>
    <row r="14" spans="1:220" s="5" customFormat="1" ht="12" customHeight="1" thickBot="1" x14ac:dyDescent="0.35">
      <c r="A14" s="58" t="s">
        <v>13</v>
      </c>
      <c r="B14" s="387"/>
      <c r="C14" s="59" t="s">
        <v>14</v>
      </c>
      <c r="D14" s="59" t="s">
        <v>15</v>
      </c>
      <c r="E14" s="59" t="s">
        <v>16</v>
      </c>
      <c r="F14" s="60" t="s">
        <v>17</v>
      </c>
      <c r="G14" s="4"/>
      <c r="H14" s="4"/>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c r="GR14" s="4"/>
      <c r="GS14" s="4"/>
      <c r="GT14" s="4"/>
      <c r="GU14" s="4"/>
      <c r="GV14" s="4"/>
      <c r="GW14" s="4"/>
      <c r="GX14" s="4"/>
      <c r="GY14" s="4"/>
      <c r="GZ14" s="4"/>
      <c r="HA14" s="4"/>
      <c r="HB14" s="4"/>
      <c r="HC14" s="4"/>
      <c r="HD14" s="4"/>
      <c r="HE14" s="4"/>
      <c r="HF14" s="4"/>
      <c r="HG14" s="4"/>
      <c r="HH14" s="4"/>
      <c r="HI14" s="4"/>
      <c r="HJ14" s="4"/>
      <c r="HK14" s="4"/>
      <c r="HL14" s="4"/>
    </row>
    <row r="15" spans="1:220" s="5" customFormat="1" ht="12" customHeight="1" x14ac:dyDescent="0.3">
      <c r="A15" s="61"/>
      <c r="B15" s="348" t="s">
        <v>95</v>
      </c>
      <c r="C15" s="348"/>
      <c r="D15" s="348"/>
      <c r="E15" s="348"/>
      <c r="F15" s="349"/>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c r="GR15" s="4"/>
      <c r="GS15" s="4"/>
      <c r="GT15" s="4"/>
      <c r="GU15" s="4"/>
      <c r="GV15" s="4"/>
      <c r="GW15" s="4"/>
      <c r="GX15" s="4"/>
      <c r="GY15" s="4"/>
      <c r="GZ15" s="4"/>
      <c r="HA15" s="4"/>
      <c r="HB15" s="4"/>
      <c r="HC15" s="4"/>
      <c r="HD15" s="4"/>
      <c r="HE15" s="4"/>
      <c r="HF15" s="4"/>
      <c r="HG15" s="4"/>
      <c r="HH15" s="4"/>
      <c r="HI15" s="4"/>
      <c r="HJ15" s="4"/>
      <c r="HK15" s="4"/>
      <c r="HL15" s="4"/>
    </row>
    <row r="16" spans="1:220" s="5" customFormat="1" ht="12" customHeight="1" x14ac:dyDescent="0.3">
      <c r="A16" s="62"/>
      <c r="B16" s="344" t="s">
        <v>18</v>
      </c>
      <c r="C16" s="344"/>
      <c r="D16" s="344"/>
      <c r="E16" s="344"/>
      <c r="F16" s="350"/>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row>
    <row r="17" spans="1:220" s="5" customFormat="1" ht="12" customHeight="1" x14ac:dyDescent="0.3">
      <c r="A17" s="63"/>
      <c r="B17" s="64" t="s">
        <v>111</v>
      </c>
      <c r="C17" s="65"/>
      <c r="D17" s="65"/>
      <c r="E17" s="82"/>
      <c r="F17" s="66"/>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c r="GR17" s="4"/>
      <c r="GS17" s="4"/>
      <c r="GT17" s="4"/>
      <c r="GU17" s="4"/>
      <c r="GV17" s="4"/>
      <c r="GW17" s="4"/>
      <c r="GX17" s="4"/>
      <c r="GY17" s="4"/>
      <c r="GZ17" s="4"/>
      <c r="HA17" s="4"/>
      <c r="HB17" s="4"/>
      <c r="HC17" s="4"/>
      <c r="HD17" s="4"/>
      <c r="HE17" s="4"/>
      <c r="HF17" s="4"/>
      <c r="HG17" s="4"/>
      <c r="HH17" s="4"/>
      <c r="HI17" s="4"/>
      <c r="HJ17" s="4"/>
      <c r="HK17" s="4"/>
      <c r="HL17" s="4"/>
    </row>
    <row r="18" spans="1:220" s="5" customFormat="1" ht="12" customHeight="1" x14ac:dyDescent="0.3">
      <c r="A18" s="63"/>
      <c r="B18" s="64" t="s">
        <v>19</v>
      </c>
      <c r="C18" s="65"/>
      <c r="D18" s="65"/>
      <c r="E18" s="82"/>
      <c r="F18" s="66"/>
      <c r="G18" s="4"/>
      <c r="H18" s="4"/>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c r="GR18" s="4"/>
      <c r="GS18" s="4"/>
      <c r="GT18" s="4"/>
      <c r="GU18" s="4"/>
      <c r="GV18" s="4"/>
      <c r="GW18" s="4"/>
      <c r="GX18" s="4"/>
      <c r="GY18" s="4"/>
      <c r="GZ18" s="4"/>
      <c r="HA18" s="4"/>
      <c r="HB18" s="4"/>
      <c r="HC18" s="4"/>
      <c r="HD18" s="4"/>
      <c r="HE18" s="4"/>
      <c r="HF18" s="4"/>
      <c r="HG18" s="4"/>
      <c r="HH18" s="4"/>
      <c r="HI18" s="4"/>
      <c r="HJ18" s="4"/>
      <c r="HK18" s="4"/>
      <c r="HL18" s="4"/>
    </row>
    <row r="19" spans="1:220" s="5" customFormat="1" ht="12" customHeight="1" x14ac:dyDescent="0.3">
      <c r="A19" s="63"/>
      <c r="B19" s="64" t="s">
        <v>75</v>
      </c>
      <c r="C19" s="65"/>
      <c r="D19" s="65"/>
      <c r="E19" s="82"/>
      <c r="F19" s="66"/>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c r="GR19" s="4"/>
      <c r="GS19" s="4"/>
      <c r="GT19" s="4"/>
      <c r="GU19" s="4"/>
      <c r="GV19" s="4"/>
      <c r="GW19" s="4"/>
      <c r="GX19" s="4"/>
      <c r="GY19" s="4"/>
      <c r="GZ19" s="4"/>
      <c r="HA19" s="4"/>
      <c r="HB19" s="4"/>
      <c r="HC19" s="4"/>
      <c r="HD19" s="4"/>
      <c r="HE19" s="4"/>
      <c r="HF19" s="4"/>
      <c r="HG19" s="4"/>
      <c r="HH19" s="4"/>
      <c r="HI19" s="4"/>
      <c r="HJ19" s="4"/>
      <c r="HK19" s="4"/>
      <c r="HL19" s="4"/>
    </row>
    <row r="20" spans="1:220" s="5" customFormat="1" ht="12" customHeight="1" x14ac:dyDescent="0.3">
      <c r="A20" s="63"/>
      <c r="B20" s="64" t="s">
        <v>93</v>
      </c>
      <c r="C20" s="65"/>
      <c r="D20" s="65"/>
      <c r="E20" s="82"/>
      <c r="F20" s="66"/>
      <c r="G20" s="4"/>
      <c r="H20" s="4"/>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c r="GR20" s="4"/>
      <c r="GS20" s="4"/>
      <c r="GT20" s="4"/>
      <c r="GU20" s="4"/>
      <c r="GV20" s="4"/>
      <c r="GW20" s="4"/>
      <c r="GX20" s="4"/>
      <c r="GY20" s="4"/>
      <c r="GZ20" s="4"/>
      <c r="HA20" s="4"/>
      <c r="HB20" s="4"/>
      <c r="HC20" s="4"/>
      <c r="HD20" s="4"/>
      <c r="HE20" s="4"/>
      <c r="HF20" s="4"/>
      <c r="HG20" s="4"/>
      <c r="HH20" s="4"/>
      <c r="HI20" s="4"/>
      <c r="HJ20" s="4"/>
      <c r="HK20" s="4"/>
      <c r="HL20" s="4"/>
    </row>
    <row r="21" spans="1:220" s="5" customFormat="1" ht="12" customHeight="1" x14ac:dyDescent="0.3">
      <c r="A21" s="63"/>
      <c r="B21" s="64" t="s">
        <v>94</v>
      </c>
      <c r="C21" s="65"/>
      <c r="D21" s="65"/>
      <c r="E21" s="82"/>
      <c r="F21" s="66"/>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c r="GR21" s="4"/>
      <c r="GS21" s="4"/>
      <c r="GT21" s="4"/>
      <c r="GU21" s="4"/>
      <c r="GV21" s="4"/>
      <c r="GW21" s="4"/>
      <c r="GX21" s="4"/>
      <c r="GY21" s="4"/>
      <c r="GZ21" s="4"/>
      <c r="HA21" s="4"/>
      <c r="HB21" s="4"/>
      <c r="HC21" s="4"/>
      <c r="HD21" s="4"/>
      <c r="HE21" s="4"/>
      <c r="HF21" s="4"/>
      <c r="HG21" s="4"/>
      <c r="HH21" s="4"/>
      <c r="HI21" s="4"/>
      <c r="HJ21" s="4"/>
      <c r="HK21" s="4"/>
      <c r="HL21" s="4"/>
    </row>
    <row r="22" spans="1:220" s="5" customFormat="1" ht="12" customHeight="1" x14ac:dyDescent="0.3">
      <c r="A22" s="63"/>
      <c r="B22" s="64" t="s">
        <v>79</v>
      </c>
      <c r="C22" s="65"/>
      <c r="D22" s="65"/>
      <c r="E22" s="82"/>
      <c r="F22" s="66"/>
      <c r="G22" s="145"/>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c r="GR22" s="4"/>
      <c r="GS22" s="4"/>
      <c r="GT22" s="4"/>
      <c r="GU22" s="4"/>
      <c r="GV22" s="4"/>
      <c r="GW22" s="4"/>
      <c r="GX22" s="4"/>
      <c r="GY22" s="4"/>
      <c r="GZ22" s="4"/>
      <c r="HA22" s="4"/>
      <c r="HB22" s="4"/>
      <c r="HC22" s="4"/>
      <c r="HD22" s="4"/>
      <c r="HE22" s="4"/>
      <c r="HF22" s="4"/>
      <c r="HG22" s="4"/>
      <c r="HH22" s="4"/>
      <c r="HI22" s="4"/>
      <c r="HJ22" s="4"/>
      <c r="HK22" s="4"/>
      <c r="HL22" s="4"/>
    </row>
    <row r="23" spans="1:220" s="5" customFormat="1" ht="12" customHeight="1" x14ac:dyDescent="0.3">
      <c r="A23" s="84"/>
      <c r="B23" s="85" t="s">
        <v>22</v>
      </c>
      <c r="C23" s="86"/>
      <c r="D23" s="86"/>
      <c r="E23" s="87"/>
      <c r="F23" s="88"/>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c r="GR23" s="4"/>
      <c r="GS23" s="4"/>
      <c r="GT23" s="4"/>
      <c r="GU23" s="4"/>
      <c r="GV23" s="4"/>
      <c r="GW23" s="4"/>
      <c r="GX23" s="4"/>
      <c r="GY23" s="4"/>
      <c r="GZ23" s="4"/>
      <c r="HA23" s="4"/>
      <c r="HB23" s="4"/>
      <c r="HC23" s="4"/>
      <c r="HD23" s="4"/>
      <c r="HE23" s="4"/>
      <c r="HF23" s="4"/>
      <c r="HG23" s="4"/>
      <c r="HH23" s="4"/>
      <c r="HI23" s="4"/>
      <c r="HJ23" s="4"/>
      <c r="HK23" s="4"/>
      <c r="HL23" s="4"/>
    </row>
    <row r="24" spans="1:220" s="5" customFormat="1" ht="12" customHeight="1" x14ac:dyDescent="0.3">
      <c r="A24" s="63"/>
      <c r="B24" s="64" t="s">
        <v>92</v>
      </c>
      <c r="C24" s="86"/>
      <c r="D24" s="86"/>
      <c r="E24" s="87"/>
      <c r="F24" s="66"/>
      <c r="G24" s="4"/>
      <c r="H24" s="4"/>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c r="GR24" s="4"/>
      <c r="GS24" s="4"/>
      <c r="GT24" s="4"/>
      <c r="GU24" s="4"/>
      <c r="GV24" s="4"/>
      <c r="GW24" s="4"/>
      <c r="GX24" s="4"/>
      <c r="GY24" s="4"/>
      <c r="GZ24" s="4"/>
      <c r="HA24" s="4"/>
      <c r="HB24" s="4"/>
      <c r="HC24" s="4"/>
      <c r="HD24" s="4"/>
      <c r="HE24" s="4"/>
      <c r="HF24" s="4"/>
      <c r="HG24" s="4"/>
      <c r="HH24" s="4"/>
      <c r="HI24" s="4"/>
      <c r="HJ24" s="4"/>
      <c r="HK24" s="4"/>
      <c r="HL24" s="4"/>
    </row>
    <row r="25" spans="1:220" s="5" customFormat="1" ht="12" customHeight="1" x14ac:dyDescent="0.3">
      <c r="A25" s="63"/>
      <c r="B25" s="64" t="s">
        <v>82</v>
      </c>
      <c r="C25" s="86"/>
      <c r="D25" s="86"/>
      <c r="E25" s="87"/>
      <c r="F25" s="66"/>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c r="GR25" s="4"/>
      <c r="GS25" s="4"/>
      <c r="GT25" s="4"/>
      <c r="GU25" s="4"/>
      <c r="GV25" s="4"/>
      <c r="GW25" s="4"/>
      <c r="GX25" s="4"/>
      <c r="GY25" s="4"/>
      <c r="GZ25" s="4"/>
      <c r="HA25" s="4"/>
      <c r="HB25" s="4"/>
      <c r="HC25" s="4"/>
      <c r="HD25" s="4"/>
      <c r="HE25" s="4"/>
      <c r="HF25" s="4"/>
      <c r="HG25" s="4"/>
      <c r="HH25" s="4"/>
      <c r="HI25" s="4"/>
      <c r="HJ25" s="4"/>
      <c r="HK25" s="4"/>
      <c r="HL25" s="4"/>
    </row>
    <row r="26" spans="1:220" s="5" customFormat="1" ht="12" customHeight="1" x14ac:dyDescent="0.3">
      <c r="A26" s="43"/>
      <c r="B26" s="89" t="s">
        <v>23</v>
      </c>
      <c r="C26" s="89"/>
      <c r="D26" s="89"/>
      <c r="E26" s="89"/>
      <c r="F26" s="90"/>
      <c r="G26" s="4"/>
      <c r="H26" s="4"/>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c r="GR26" s="4"/>
      <c r="GS26" s="4"/>
      <c r="GT26" s="4"/>
      <c r="GU26" s="4"/>
      <c r="GV26" s="4"/>
      <c r="GW26" s="4"/>
      <c r="GX26" s="4"/>
      <c r="GY26" s="4"/>
      <c r="GZ26" s="4"/>
      <c r="HA26" s="4"/>
      <c r="HB26" s="4"/>
      <c r="HC26" s="4"/>
      <c r="HD26" s="4"/>
      <c r="HE26" s="4"/>
      <c r="HF26" s="4"/>
      <c r="HG26" s="4"/>
      <c r="HH26" s="4"/>
      <c r="HI26" s="4"/>
      <c r="HJ26" s="4"/>
      <c r="HK26" s="4"/>
      <c r="HL26" s="4"/>
    </row>
    <row r="27" spans="1:220" s="5" customFormat="1" ht="12" customHeight="1" x14ac:dyDescent="0.3">
      <c r="A27" s="63"/>
      <c r="B27" s="64" t="s">
        <v>24</v>
      </c>
      <c r="C27" s="65"/>
      <c r="D27" s="65"/>
      <c r="E27" s="82"/>
      <c r="F27" s="66"/>
      <c r="G27" s="4"/>
      <c r="H27" s="4"/>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c r="GR27" s="4"/>
      <c r="GS27" s="4"/>
      <c r="GT27" s="4"/>
      <c r="GU27" s="4"/>
      <c r="GV27" s="4"/>
      <c r="GW27" s="4"/>
      <c r="GX27" s="4"/>
      <c r="GY27" s="4"/>
      <c r="GZ27" s="4"/>
      <c r="HA27" s="4"/>
      <c r="HB27" s="4"/>
      <c r="HC27" s="4"/>
      <c r="HD27" s="4"/>
      <c r="HE27" s="4"/>
      <c r="HF27" s="4"/>
      <c r="HG27" s="4"/>
      <c r="HH27" s="4"/>
      <c r="HI27" s="4"/>
      <c r="HJ27" s="4"/>
      <c r="HK27" s="4"/>
      <c r="HL27" s="4"/>
    </row>
    <row r="28" spans="1:220" s="5" customFormat="1" ht="12" customHeight="1" x14ac:dyDescent="0.3">
      <c r="A28" s="63"/>
      <c r="B28" s="64" t="s">
        <v>83</v>
      </c>
      <c r="C28" s="65"/>
      <c r="D28" s="65"/>
      <c r="E28" s="82"/>
      <c r="F28" s="66"/>
      <c r="G28" s="4"/>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c r="GR28" s="4"/>
      <c r="GS28" s="4"/>
      <c r="GT28" s="4"/>
      <c r="GU28" s="4"/>
      <c r="GV28" s="4"/>
      <c r="GW28" s="4"/>
      <c r="GX28" s="4"/>
      <c r="GY28" s="4"/>
      <c r="GZ28" s="4"/>
      <c r="HA28" s="4"/>
      <c r="HB28" s="4"/>
      <c r="HC28" s="4"/>
      <c r="HD28" s="4"/>
      <c r="HE28" s="4"/>
      <c r="HF28" s="4"/>
      <c r="HG28" s="4"/>
      <c r="HH28" s="4"/>
      <c r="HI28" s="4"/>
      <c r="HJ28" s="4"/>
      <c r="HK28" s="4"/>
      <c r="HL28" s="4"/>
    </row>
    <row r="29" spans="1:220" s="5" customFormat="1" ht="12" customHeight="1" x14ac:dyDescent="0.3">
      <c r="A29" s="63"/>
      <c r="B29" s="64" t="s">
        <v>84</v>
      </c>
      <c r="C29" s="65"/>
      <c r="D29" s="65"/>
      <c r="E29" s="82"/>
      <c r="F29" s="66"/>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row>
    <row r="30" spans="1:220" s="5" customFormat="1" ht="12" customHeight="1" x14ac:dyDescent="0.3">
      <c r="A30" s="63"/>
      <c r="B30" s="64" t="s">
        <v>25</v>
      </c>
      <c r="C30" s="65"/>
      <c r="D30" s="65"/>
      <c r="E30" s="82"/>
      <c r="F30" s="66"/>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c r="GR30" s="4"/>
      <c r="GS30" s="4"/>
      <c r="GT30" s="4"/>
      <c r="GU30" s="4"/>
      <c r="GV30" s="4"/>
      <c r="GW30" s="4"/>
      <c r="GX30" s="4"/>
      <c r="GY30" s="4"/>
      <c r="GZ30" s="4"/>
      <c r="HA30" s="4"/>
      <c r="HB30" s="4"/>
      <c r="HC30" s="4"/>
      <c r="HD30" s="4"/>
      <c r="HE30" s="4"/>
      <c r="HF30" s="4"/>
      <c r="HG30" s="4"/>
      <c r="HH30" s="4"/>
      <c r="HI30" s="4"/>
      <c r="HJ30" s="4"/>
      <c r="HK30" s="4"/>
      <c r="HL30" s="4"/>
    </row>
    <row r="31" spans="1:220" s="5" customFormat="1" ht="12" customHeight="1" x14ac:dyDescent="0.3">
      <c r="A31" s="43"/>
      <c r="B31" s="89" t="s">
        <v>76</v>
      </c>
      <c r="C31" s="65"/>
      <c r="D31" s="65"/>
      <c r="E31" s="82"/>
      <c r="F31" s="90"/>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c r="GR31" s="4"/>
      <c r="GS31" s="4"/>
      <c r="GT31" s="4"/>
      <c r="GU31" s="4"/>
      <c r="GV31" s="4"/>
      <c r="GW31" s="4"/>
      <c r="GX31" s="4"/>
      <c r="GY31" s="4"/>
      <c r="GZ31" s="4"/>
      <c r="HA31" s="4"/>
      <c r="HB31" s="4"/>
      <c r="HC31" s="4"/>
      <c r="HD31" s="4"/>
      <c r="HE31" s="4"/>
      <c r="HF31" s="4"/>
      <c r="HG31" s="4"/>
      <c r="HH31" s="4"/>
      <c r="HI31" s="4"/>
      <c r="HJ31" s="4"/>
      <c r="HK31" s="4"/>
      <c r="HL31" s="4"/>
    </row>
    <row r="32" spans="1:220" s="5" customFormat="1" ht="12" customHeight="1" x14ac:dyDescent="0.3">
      <c r="A32" s="63"/>
      <c r="B32" s="64" t="s">
        <v>26</v>
      </c>
      <c r="C32" s="65"/>
      <c r="D32" s="65"/>
      <c r="E32" s="82"/>
      <c r="F32" s="66"/>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row>
    <row r="33" spans="1:220" s="5" customFormat="1" ht="12" customHeight="1" x14ac:dyDescent="0.3">
      <c r="A33" s="43"/>
      <c r="B33" s="89" t="s">
        <v>73</v>
      </c>
      <c r="C33" s="65"/>
      <c r="D33" s="65"/>
      <c r="E33" s="82"/>
      <c r="F33" s="90"/>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row>
    <row r="34" spans="1:220" s="5" customFormat="1" ht="12" customHeight="1" x14ac:dyDescent="0.3">
      <c r="A34" s="63"/>
      <c r="B34" s="64" t="s">
        <v>50</v>
      </c>
      <c r="C34" s="65"/>
      <c r="D34" s="65"/>
      <c r="E34" s="82"/>
      <c r="F34" s="67"/>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row>
    <row r="35" spans="1:220" s="5" customFormat="1" ht="12" customHeight="1" x14ac:dyDescent="0.3">
      <c r="A35" s="63"/>
      <c r="B35" s="64" t="s">
        <v>85</v>
      </c>
      <c r="C35" s="65"/>
      <c r="D35" s="65"/>
      <c r="E35" s="82"/>
      <c r="F35" s="66"/>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row>
    <row r="36" spans="1:220" s="5" customFormat="1" ht="12" customHeight="1" x14ac:dyDescent="0.3">
      <c r="A36" s="63"/>
      <c r="B36" s="64" t="s">
        <v>86</v>
      </c>
      <c r="C36" s="65"/>
      <c r="D36" s="65"/>
      <c r="E36" s="82"/>
      <c r="F36" s="66"/>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row>
    <row r="37" spans="1:220" s="5" customFormat="1" ht="12" customHeight="1" x14ac:dyDescent="0.3">
      <c r="A37" s="63"/>
      <c r="B37" s="64" t="s">
        <v>87</v>
      </c>
      <c r="C37" s="65"/>
      <c r="D37" s="65"/>
      <c r="E37" s="82"/>
      <c r="F37" s="66"/>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row>
    <row r="38" spans="1:220" s="5" customFormat="1" ht="12" customHeight="1" x14ac:dyDescent="0.3">
      <c r="A38" s="63"/>
      <c r="B38" s="64" t="s">
        <v>88</v>
      </c>
      <c r="C38" s="65"/>
      <c r="D38" s="65"/>
      <c r="E38" s="82"/>
      <c r="F38" s="66"/>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row>
    <row r="39" spans="1:220" s="5" customFormat="1" ht="12" customHeight="1" x14ac:dyDescent="0.3">
      <c r="A39" s="68"/>
      <c r="B39" s="366" t="s">
        <v>89</v>
      </c>
      <c r="C39" s="366"/>
      <c r="D39" s="366"/>
      <c r="E39" s="366"/>
      <c r="F39" s="367"/>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row>
    <row r="40" spans="1:220" s="5" customFormat="1" ht="12" customHeight="1" x14ac:dyDescent="0.3">
      <c r="A40" s="63"/>
      <c r="B40" s="372" t="s">
        <v>90</v>
      </c>
      <c r="C40" s="373"/>
      <c r="D40" s="373"/>
      <c r="E40" s="374"/>
      <c r="F40" s="49"/>
      <c r="G40" s="45" t="s">
        <v>52</v>
      </c>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row>
    <row r="41" spans="1:220" s="5" customFormat="1" ht="12" customHeight="1" x14ac:dyDescent="0.3">
      <c r="A41" s="95"/>
      <c r="B41" s="344" t="s">
        <v>27</v>
      </c>
      <c r="C41" s="344"/>
      <c r="D41" s="344"/>
      <c r="E41" s="345"/>
      <c r="F41" s="96">
        <f>+SUM(F17:F25,F27:F30,F32,F34:F38,F40)</f>
        <v>0</v>
      </c>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row>
    <row r="42" spans="1:220" s="5" customFormat="1" ht="12" customHeight="1" x14ac:dyDescent="0.3">
      <c r="A42" s="43"/>
      <c r="B42" s="344" t="s">
        <v>96</v>
      </c>
      <c r="C42" s="344"/>
      <c r="D42" s="344"/>
      <c r="E42" s="345"/>
      <c r="F42" s="150"/>
      <c r="G42" s="4"/>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row>
    <row r="43" spans="1:220" s="5" customFormat="1" ht="12" customHeight="1" x14ac:dyDescent="0.3">
      <c r="A43" s="68"/>
      <c r="B43" s="344" t="s">
        <v>97</v>
      </c>
      <c r="C43" s="344"/>
      <c r="D43" s="344"/>
      <c r="E43" s="345"/>
      <c r="F43" s="69">
        <f>+F42*F41</f>
        <v>0</v>
      </c>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c r="GR43" s="4"/>
      <c r="GS43" s="4"/>
      <c r="GT43" s="4"/>
      <c r="GU43" s="4"/>
      <c r="GV43" s="4"/>
      <c r="GW43" s="4"/>
      <c r="GX43" s="4"/>
      <c r="GY43" s="4"/>
      <c r="GZ43" s="4"/>
      <c r="HA43" s="4"/>
      <c r="HB43" s="4"/>
      <c r="HC43" s="4"/>
      <c r="HD43" s="4"/>
      <c r="HE43" s="4"/>
      <c r="HF43" s="4"/>
      <c r="HG43" s="4"/>
      <c r="HH43" s="4"/>
      <c r="HI43" s="4"/>
      <c r="HJ43" s="4"/>
      <c r="HK43" s="4"/>
      <c r="HL43" s="4"/>
    </row>
    <row r="44" spans="1:220" s="5" customFormat="1" ht="12" customHeight="1" x14ac:dyDescent="0.3">
      <c r="A44" s="44" t="s">
        <v>98</v>
      </c>
      <c r="B44" s="378" t="s">
        <v>113</v>
      </c>
      <c r="C44" s="378"/>
      <c r="D44" s="378"/>
      <c r="E44" s="378"/>
      <c r="F44" s="379"/>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c r="GR44" s="4"/>
      <c r="GS44" s="4"/>
      <c r="GT44" s="4"/>
      <c r="GU44" s="4"/>
      <c r="GV44" s="4"/>
      <c r="GW44" s="4"/>
      <c r="GX44" s="4"/>
      <c r="GY44" s="4"/>
      <c r="GZ44" s="4"/>
      <c r="HA44" s="4"/>
      <c r="HB44" s="4"/>
      <c r="HC44" s="4"/>
      <c r="HD44" s="4"/>
      <c r="HE44" s="4"/>
      <c r="HF44" s="4"/>
      <c r="HG44" s="4"/>
      <c r="HH44" s="4"/>
      <c r="HI44" s="4"/>
      <c r="HJ44" s="4"/>
      <c r="HK44" s="4"/>
      <c r="HL44" s="4"/>
    </row>
    <row r="45" spans="1:220" s="5" customFormat="1" ht="12" customHeight="1" x14ac:dyDescent="0.3">
      <c r="A45" s="46"/>
      <c r="B45" s="91" t="s">
        <v>53</v>
      </c>
      <c r="C45" s="47"/>
      <c r="D45" s="48"/>
      <c r="E45" s="143"/>
      <c r="F45" s="49"/>
      <c r="G45" s="97"/>
      <c r="H45" s="97"/>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c r="GR45" s="4"/>
      <c r="GS45" s="4"/>
      <c r="GT45" s="4"/>
      <c r="GU45" s="4"/>
      <c r="GV45" s="4"/>
      <c r="GW45" s="4"/>
      <c r="GX45" s="4"/>
      <c r="GY45" s="4"/>
      <c r="GZ45" s="4"/>
      <c r="HA45" s="4"/>
      <c r="HB45" s="4"/>
      <c r="HC45" s="4"/>
      <c r="HD45" s="4"/>
      <c r="HE45" s="4"/>
      <c r="HF45" s="4"/>
      <c r="HG45" s="4"/>
      <c r="HH45" s="4"/>
      <c r="HI45" s="4"/>
      <c r="HJ45" s="4"/>
      <c r="HK45" s="4"/>
      <c r="HL45" s="4"/>
    </row>
    <row r="46" spans="1:220" s="5" customFormat="1" ht="12" customHeight="1" x14ac:dyDescent="0.3">
      <c r="A46" s="46"/>
      <c r="B46" s="91" t="s">
        <v>80</v>
      </c>
      <c r="C46" s="47"/>
      <c r="D46" s="48"/>
      <c r="E46" s="143"/>
      <c r="F46" s="49"/>
      <c r="G46" s="97"/>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c r="GR46" s="4"/>
      <c r="GS46" s="4"/>
      <c r="GT46" s="4"/>
      <c r="GU46" s="4"/>
      <c r="GV46" s="4"/>
      <c r="GW46" s="4"/>
      <c r="GX46" s="4"/>
      <c r="GY46" s="4"/>
      <c r="GZ46" s="4"/>
      <c r="HA46" s="4"/>
      <c r="HB46" s="4"/>
      <c r="HC46" s="4"/>
      <c r="HD46" s="4"/>
      <c r="HE46" s="4"/>
      <c r="HF46" s="4"/>
      <c r="HG46" s="4"/>
      <c r="HH46" s="4"/>
      <c r="HI46" s="4"/>
      <c r="HJ46" s="4"/>
      <c r="HK46" s="4"/>
      <c r="HL46" s="4"/>
    </row>
    <row r="47" spans="1:220" s="5" customFormat="1" ht="12" customHeight="1" x14ac:dyDescent="0.3">
      <c r="A47" s="46"/>
      <c r="B47" s="91" t="s">
        <v>21</v>
      </c>
      <c r="C47" s="47"/>
      <c r="D47" s="48"/>
      <c r="E47" s="143"/>
      <c r="F47" s="49"/>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row>
    <row r="48" spans="1:220" s="5" customFormat="1" ht="12" customHeight="1" x14ac:dyDescent="0.3">
      <c r="A48" s="46"/>
      <c r="B48" s="91" t="s">
        <v>20</v>
      </c>
      <c r="C48" s="47"/>
      <c r="D48" s="48"/>
      <c r="E48" s="143"/>
      <c r="F48" s="49"/>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row>
    <row r="49" spans="1:220" s="5" customFormat="1" ht="12" customHeight="1" thickBot="1" x14ac:dyDescent="0.35">
      <c r="A49" s="94"/>
      <c r="B49" s="92" t="s">
        <v>81</v>
      </c>
      <c r="C49" s="47"/>
      <c r="D49" s="48"/>
      <c r="E49" s="143"/>
      <c r="F49" s="93"/>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row>
    <row r="50" spans="1:220" s="5" customFormat="1" ht="12" customHeight="1" x14ac:dyDescent="0.3">
      <c r="A50" s="80"/>
      <c r="B50" s="375" t="s">
        <v>112</v>
      </c>
      <c r="C50" s="375"/>
      <c r="D50" s="375"/>
      <c r="E50" s="376"/>
      <c r="F50" s="144">
        <f>+SUM(F45:F49)</f>
        <v>0</v>
      </c>
      <c r="G50" s="45" t="s">
        <v>52</v>
      </c>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c r="GS50" s="4"/>
      <c r="GT50" s="4"/>
      <c r="GU50" s="4"/>
      <c r="GV50" s="4"/>
      <c r="GW50" s="4"/>
      <c r="GX50" s="4"/>
      <c r="GY50" s="4"/>
      <c r="GZ50" s="4"/>
      <c r="HA50" s="4"/>
      <c r="HB50" s="4"/>
      <c r="HC50" s="4"/>
      <c r="HD50" s="4"/>
      <c r="HE50" s="4"/>
      <c r="HF50" s="4"/>
      <c r="HG50" s="4"/>
      <c r="HH50" s="4"/>
      <c r="HI50" s="4"/>
      <c r="HJ50" s="4"/>
      <c r="HK50" s="4"/>
      <c r="HL50" s="4"/>
    </row>
    <row r="51" spans="1:220" s="5" customFormat="1" ht="12" customHeight="1" x14ac:dyDescent="0.3">
      <c r="A51" s="43"/>
      <c r="B51" s="344" t="s">
        <v>99</v>
      </c>
      <c r="C51" s="344"/>
      <c r="D51" s="344"/>
      <c r="E51" s="345"/>
      <c r="F51" s="151"/>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row>
    <row r="52" spans="1:220" s="5" customFormat="1" ht="12" customHeight="1" x14ac:dyDescent="0.3">
      <c r="A52" s="68"/>
      <c r="B52" s="366" t="s">
        <v>100</v>
      </c>
      <c r="C52" s="366"/>
      <c r="D52" s="366"/>
      <c r="E52" s="377"/>
      <c r="F52" s="69">
        <f>+F51*F50</f>
        <v>0</v>
      </c>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c r="GS52" s="4"/>
      <c r="GT52" s="4"/>
      <c r="GU52" s="4"/>
      <c r="GV52" s="4"/>
      <c r="GW52" s="4"/>
      <c r="GX52" s="4"/>
      <c r="GY52" s="4"/>
      <c r="GZ52" s="4"/>
      <c r="HA52" s="4"/>
      <c r="HB52" s="4"/>
      <c r="HC52" s="4"/>
      <c r="HD52" s="4"/>
      <c r="HE52" s="4"/>
      <c r="HF52" s="4"/>
      <c r="HG52" s="4"/>
      <c r="HH52" s="4"/>
      <c r="HI52" s="4"/>
      <c r="HJ52" s="4"/>
      <c r="HK52" s="4"/>
      <c r="HL52" s="4"/>
    </row>
    <row r="53" spans="1:220" s="5" customFormat="1" ht="12" customHeight="1" thickBot="1" x14ac:dyDescent="0.35">
      <c r="A53" s="68"/>
      <c r="B53" s="380" t="s">
        <v>101</v>
      </c>
      <c r="C53" s="380"/>
      <c r="D53" s="380"/>
      <c r="E53" s="381"/>
      <c r="F53" s="69">
        <f>+F52+F43</f>
        <v>0</v>
      </c>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c r="GS53" s="4"/>
      <c r="GT53" s="4"/>
      <c r="GU53" s="4"/>
      <c r="GV53" s="4"/>
      <c r="GW53" s="4"/>
      <c r="GX53" s="4"/>
      <c r="GY53" s="4"/>
      <c r="GZ53" s="4"/>
      <c r="HA53" s="4"/>
      <c r="HB53" s="4"/>
      <c r="HC53" s="4"/>
      <c r="HD53" s="4"/>
      <c r="HE53" s="4"/>
      <c r="HF53" s="4"/>
      <c r="HG53" s="4"/>
      <c r="HH53" s="4"/>
      <c r="HI53" s="4"/>
      <c r="HJ53" s="4"/>
      <c r="HK53" s="4"/>
      <c r="HL53" s="4"/>
    </row>
    <row r="54" spans="1:220" s="5" customFormat="1" ht="12" customHeight="1" x14ac:dyDescent="0.3">
      <c r="A54" s="342" t="s">
        <v>3</v>
      </c>
      <c r="B54" s="382" t="s">
        <v>28</v>
      </c>
      <c r="C54" s="385" t="s">
        <v>29</v>
      </c>
      <c r="D54" s="54" t="s">
        <v>30</v>
      </c>
      <c r="E54" s="346" t="s">
        <v>31</v>
      </c>
      <c r="F54" s="55" t="s">
        <v>8</v>
      </c>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c r="GS54" s="4"/>
      <c r="GT54" s="4"/>
      <c r="GU54" s="4"/>
      <c r="GV54" s="4"/>
      <c r="GW54" s="4"/>
      <c r="GX54" s="4"/>
      <c r="GY54" s="4"/>
      <c r="GZ54" s="4"/>
      <c r="HA54" s="4"/>
      <c r="HB54" s="4"/>
      <c r="HC54" s="4"/>
      <c r="HD54" s="4"/>
      <c r="HE54" s="4"/>
      <c r="HF54" s="4"/>
      <c r="HG54" s="4"/>
      <c r="HH54" s="4"/>
      <c r="HI54" s="4"/>
      <c r="HJ54" s="4"/>
      <c r="HK54" s="4"/>
      <c r="HL54" s="4"/>
    </row>
    <row r="55" spans="1:220" s="5" customFormat="1" ht="12" customHeight="1" x14ac:dyDescent="0.3">
      <c r="A55" s="343"/>
      <c r="B55" s="383"/>
      <c r="C55" s="386"/>
      <c r="D55" s="56" t="s">
        <v>32</v>
      </c>
      <c r="E55" s="347"/>
      <c r="F55" s="57" t="s">
        <v>12</v>
      </c>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c r="GR55" s="4"/>
      <c r="GS55" s="4"/>
      <c r="GT55" s="4"/>
      <c r="GU55" s="4"/>
      <c r="GV55" s="4"/>
      <c r="GW55" s="4"/>
      <c r="GX55" s="4"/>
      <c r="GY55" s="4"/>
      <c r="GZ55" s="4"/>
      <c r="HA55" s="4"/>
      <c r="HB55" s="4"/>
      <c r="HC55" s="4"/>
      <c r="HD55" s="4"/>
      <c r="HE55" s="4"/>
      <c r="HF55" s="4"/>
      <c r="HG55" s="4"/>
      <c r="HH55" s="4"/>
      <c r="HI55" s="4"/>
      <c r="HJ55" s="4"/>
      <c r="HK55" s="4"/>
      <c r="HL55" s="4"/>
    </row>
    <row r="56" spans="1:220" s="5" customFormat="1" ht="12" customHeight="1" thickBot="1" x14ac:dyDescent="0.35">
      <c r="A56" s="58" t="s">
        <v>33</v>
      </c>
      <c r="B56" s="384"/>
      <c r="C56" s="387"/>
      <c r="D56" s="59" t="s">
        <v>34</v>
      </c>
      <c r="E56" s="59" t="s">
        <v>35</v>
      </c>
      <c r="F56" s="60" t="s">
        <v>36</v>
      </c>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c r="GR56" s="4"/>
      <c r="GS56" s="4"/>
      <c r="GT56" s="4"/>
      <c r="GU56" s="4"/>
      <c r="GV56" s="4"/>
      <c r="GW56" s="4"/>
      <c r="GX56" s="4"/>
      <c r="GY56" s="4"/>
      <c r="GZ56" s="4"/>
      <c r="HA56" s="4"/>
      <c r="HB56" s="4"/>
      <c r="HC56" s="4"/>
      <c r="HD56" s="4"/>
      <c r="HE56" s="4"/>
      <c r="HF56" s="4"/>
      <c r="HG56" s="4"/>
      <c r="HH56" s="4"/>
      <c r="HI56" s="4"/>
      <c r="HJ56" s="4"/>
      <c r="HK56" s="4"/>
      <c r="HL56" s="4"/>
    </row>
    <row r="57" spans="1:220" s="5" customFormat="1" ht="12" customHeight="1" x14ac:dyDescent="0.3">
      <c r="A57" s="71"/>
      <c r="B57" s="348" t="s">
        <v>37</v>
      </c>
      <c r="C57" s="348"/>
      <c r="D57" s="348"/>
      <c r="E57" s="348"/>
      <c r="F57" s="349"/>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c r="GB57" s="4"/>
      <c r="GC57" s="4"/>
      <c r="GD57" s="4"/>
      <c r="GE57" s="4"/>
      <c r="GF57" s="4"/>
      <c r="GG57" s="4"/>
      <c r="GH57" s="4"/>
      <c r="GI57" s="4"/>
      <c r="GJ57" s="4"/>
      <c r="GK57" s="4"/>
      <c r="GL57" s="4"/>
      <c r="GM57" s="4"/>
      <c r="GN57" s="4"/>
      <c r="GO57" s="4"/>
      <c r="GP57" s="4"/>
      <c r="GQ57" s="4"/>
      <c r="GR57" s="4"/>
      <c r="GS57" s="4"/>
      <c r="GT57" s="4"/>
      <c r="GU57" s="4"/>
      <c r="GV57" s="4"/>
      <c r="GW57" s="4"/>
      <c r="GX57" s="4"/>
      <c r="GY57" s="4"/>
      <c r="GZ57" s="4"/>
      <c r="HA57" s="4"/>
      <c r="HB57" s="4"/>
      <c r="HC57" s="4"/>
      <c r="HD57" s="4"/>
      <c r="HE57" s="4"/>
      <c r="HF57" s="4"/>
      <c r="HG57" s="4"/>
      <c r="HH57" s="4"/>
      <c r="HI57" s="4"/>
      <c r="HJ57" s="4"/>
      <c r="HK57" s="4"/>
      <c r="HL57" s="4"/>
    </row>
    <row r="58" spans="1:220" s="5" customFormat="1" ht="12" customHeight="1" x14ac:dyDescent="0.3">
      <c r="A58" s="43"/>
      <c r="B58" s="344" t="s">
        <v>38</v>
      </c>
      <c r="C58" s="344"/>
      <c r="D58" s="344"/>
      <c r="E58" s="344"/>
      <c r="F58" s="350"/>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c r="GB58" s="4"/>
      <c r="GC58" s="4"/>
      <c r="GD58" s="4"/>
      <c r="GE58" s="4"/>
      <c r="GF58" s="4"/>
      <c r="GG58" s="4"/>
      <c r="GH58" s="4"/>
      <c r="GI58" s="4"/>
      <c r="GJ58" s="4"/>
      <c r="GK58" s="4"/>
      <c r="GL58" s="4"/>
      <c r="GM58" s="4"/>
      <c r="GN58" s="4"/>
      <c r="GO58" s="4"/>
      <c r="GP58" s="4"/>
      <c r="GQ58" s="4"/>
      <c r="GR58" s="4"/>
      <c r="GS58" s="4"/>
      <c r="GT58" s="4"/>
      <c r="GU58" s="4"/>
      <c r="GV58" s="4"/>
      <c r="GW58" s="4"/>
      <c r="GX58" s="4"/>
      <c r="GY58" s="4"/>
      <c r="GZ58" s="4"/>
      <c r="HA58" s="4"/>
      <c r="HB58" s="4"/>
      <c r="HC58" s="4"/>
      <c r="HD58" s="4"/>
      <c r="HE58" s="4"/>
      <c r="HF58" s="4"/>
      <c r="HG58" s="4"/>
      <c r="HH58" s="4"/>
      <c r="HI58" s="4"/>
      <c r="HJ58" s="4"/>
      <c r="HK58" s="4"/>
      <c r="HL58" s="4"/>
    </row>
    <row r="59" spans="1:220" s="5" customFormat="1" ht="12" customHeight="1" x14ac:dyDescent="0.3">
      <c r="A59" s="63"/>
      <c r="B59" s="64" t="s">
        <v>91</v>
      </c>
      <c r="C59" s="70" t="s">
        <v>39</v>
      </c>
      <c r="D59" s="65"/>
      <c r="E59" s="82"/>
      <c r="F59" s="66"/>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c r="GB59" s="4"/>
      <c r="GC59" s="4"/>
      <c r="GD59" s="4"/>
      <c r="GE59" s="4"/>
      <c r="GF59" s="4"/>
      <c r="GG59" s="4"/>
      <c r="GH59" s="4"/>
      <c r="GI59" s="4"/>
      <c r="GJ59" s="4"/>
      <c r="GK59" s="4"/>
      <c r="GL59" s="4"/>
      <c r="GM59" s="4"/>
      <c r="GN59" s="4"/>
      <c r="GO59" s="4"/>
      <c r="GP59" s="4"/>
      <c r="GQ59" s="4"/>
      <c r="GR59" s="4"/>
      <c r="GS59" s="4"/>
      <c r="GT59" s="4"/>
      <c r="GU59" s="4"/>
      <c r="GV59" s="4"/>
      <c r="GW59" s="4"/>
      <c r="GX59" s="4"/>
      <c r="GY59" s="4"/>
      <c r="GZ59" s="4"/>
      <c r="HA59" s="4"/>
      <c r="HB59" s="4"/>
      <c r="HC59" s="4"/>
      <c r="HD59" s="4"/>
      <c r="HE59" s="4"/>
      <c r="HF59" s="4"/>
      <c r="HG59" s="4"/>
      <c r="HH59" s="4"/>
      <c r="HI59" s="4"/>
      <c r="HJ59" s="4"/>
      <c r="HK59" s="4"/>
      <c r="HL59" s="4"/>
    </row>
    <row r="60" spans="1:220" s="5" customFormat="1" ht="12" customHeight="1" x14ac:dyDescent="0.3">
      <c r="A60" s="43"/>
      <c r="B60" s="89" t="s">
        <v>40</v>
      </c>
      <c r="C60" s="89"/>
      <c r="D60" s="65"/>
      <c r="E60" s="82"/>
      <c r="F60" s="90"/>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row>
    <row r="61" spans="1:220" s="3" customFormat="1" ht="27" customHeight="1" x14ac:dyDescent="0.3">
      <c r="A61" s="63"/>
      <c r="B61" s="146" t="s">
        <v>190</v>
      </c>
      <c r="C61" s="70" t="s">
        <v>41</v>
      </c>
      <c r="D61" s="147"/>
      <c r="E61" s="82"/>
      <c r="F61" s="148"/>
    </row>
    <row r="62" spans="1:220" s="5" customFormat="1" ht="27" customHeight="1" x14ac:dyDescent="0.3">
      <c r="A62" s="63"/>
      <c r="B62" s="64" t="s">
        <v>191</v>
      </c>
      <c r="C62" s="70" t="s">
        <v>41</v>
      </c>
      <c r="D62" s="65"/>
      <c r="E62" s="82"/>
      <c r="F62" s="66"/>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c r="GB62" s="4"/>
      <c r="GC62" s="4"/>
      <c r="GD62" s="4"/>
      <c r="GE62" s="4"/>
      <c r="GF62" s="4"/>
      <c r="GG62" s="4"/>
      <c r="GH62" s="4"/>
      <c r="GI62" s="4"/>
      <c r="GJ62" s="4"/>
      <c r="GK62" s="4"/>
      <c r="GL62" s="4"/>
      <c r="GM62" s="4"/>
      <c r="GN62" s="4"/>
      <c r="GO62" s="4"/>
      <c r="GP62" s="4"/>
      <c r="GQ62" s="4"/>
      <c r="GR62" s="4"/>
      <c r="GS62" s="4"/>
      <c r="GT62" s="4"/>
      <c r="GU62" s="4"/>
      <c r="GV62" s="4"/>
      <c r="GW62" s="4"/>
      <c r="GX62" s="4"/>
      <c r="GY62" s="4"/>
      <c r="GZ62" s="4"/>
      <c r="HA62" s="4"/>
      <c r="HB62" s="4"/>
      <c r="HC62" s="4"/>
      <c r="HD62" s="4"/>
      <c r="HE62" s="4"/>
      <c r="HF62" s="4"/>
      <c r="HG62" s="4"/>
      <c r="HH62" s="4"/>
      <c r="HI62" s="4"/>
      <c r="HJ62" s="4"/>
      <c r="HK62" s="4"/>
      <c r="HL62" s="4"/>
    </row>
    <row r="63" spans="1:220" s="5" customFormat="1" ht="12" customHeight="1" x14ac:dyDescent="0.3">
      <c r="A63" s="63"/>
      <c r="B63" s="64" t="s">
        <v>42</v>
      </c>
      <c r="C63" s="70" t="s">
        <v>41</v>
      </c>
      <c r="D63" s="65"/>
      <c r="E63" s="82"/>
      <c r="F63" s="66"/>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row>
    <row r="64" spans="1:220" s="5" customFormat="1" ht="12" customHeight="1" x14ac:dyDescent="0.3">
      <c r="A64" s="63"/>
      <c r="B64" s="64" t="s">
        <v>102</v>
      </c>
      <c r="C64" s="70" t="s">
        <v>43</v>
      </c>
      <c r="D64" s="65"/>
      <c r="E64" s="82"/>
      <c r="F64" s="66"/>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row>
    <row r="65" spans="1:220" s="5" customFormat="1" ht="12" customHeight="1" x14ac:dyDescent="0.3">
      <c r="A65" s="63"/>
      <c r="B65" s="64" t="s">
        <v>44</v>
      </c>
      <c r="C65" s="70" t="s">
        <v>43</v>
      </c>
      <c r="D65" s="65"/>
      <c r="E65" s="82"/>
      <c r="F65" s="66"/>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row>
    <row r="66" spans="1:220" s="5" customFormat="1" ht="12" customHeight="1" x14ac:dyDescent="0.3">
      <c r="A66" s="43"/>
      <c r="B66" s="89" t="s">
        <v>45</v>
      </c>
      <c r="C66" s="89"/>
      <c r="D66" s="65"/>
      <c r="E66" s="82"/>
      <c r="F66" s="90"/>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row>
    <row r="67" spans="1:220" s="5" customFormat="1" ht="12" customHeight="1" x14ac:dyDescent="0.3">
      <c r="A67" s="63"/>
      <c r="B67" s="64" t="s">
        <v>46</v>
      </c>
      <c r="C67" s="70" t="s">
        <v>43</v>
      </c>
      <c r="D67" s="65"/>
      <c r="E67" s="82"/>
      <c r="F67" s="66"/>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row>
    <row r="68" spans="1:220" s="5" customFormat="1" ht="12" customHeight="1" x14ac:dyDescent="0.3">
      <c r="A68" s="63"/>
      <c r="B68" s="64" t="s">
        <v>103</v>
      </c>
      <c r="C68" s="70" t="s">
        <v>43</v>
      </c>
      <c r="D68" s="65"/>
      <c r="E68" s="82"/>
      <c r="F68" s="66"/>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row>
    <row r="69" spans="1:220" s="5" customFormat="1" ht="12" customHeight="1" x14ac:dyDescent="0.3">
      <c r="A69" s="63"/>
      <c r="B69" s="64" t="s">
        <v>47</v>
      </c>
      <c r="C69" s="70" t="s">
        <v>43</v>
      </c>
      <c r="D69" s="65"/>
      <c r="E69" s="82"/>
      <c r="F69" s="66"/>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row>
    <row r="70" spans="1:220" s="5" customFormat="1" ht="12" customHeight="1" thickBot="1" x14ac:dyDescent="0.35">
      <c r="A70" s="63"/>
      <c r="B70" s="64" t="s">
        <v>178</v>
      </c>
      <c r="C70" s="70" t="s">
        <v>43</v>
      </c>
      <c r="D70" s="65"/>
      <c r="E70" s="82"/>
      <c r="F70" s="83"/>
      <c r="G70" s="45" t="s">
        <v>52</v>
      </c>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row>
    <row r="71" spans="1:220" s="5" customFormat="1" ht="12" customHeight="1" thickBot="1" x14ac:dyDescent="0.35">
      <c r="A71" s="72"/>
      <c r="B71" s="368" t="s">
        <v>104</v>
      </c>
      <c r="C71" s="368"/>
      <c r="D71" s="368"/>
      <c r="E71" s="369"/>
      <c r="F71" s="73">
        <f>SUM(F59:F70)</f>
        <v>0</v>
      </c>
      <c r="G71" s="2"/>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row>
    <row r="72" spans="1:220" s="5" customFormat="1" ht="12" customHeight="1" x14ac:dyDescent="0.3">
      <c r="A72" s="74"/>
      <c r="B72" s="370" t="s">
        <v>105</v>
      </c>
      <c r="C72" s="370"/>
      <c r="D72" s="370"/>
      <c r="E72" s="371"/>
      <c r="F72" s="75">
        <f>F53+F71</f>
        <v>0</v>
      </c>
      <c r="G72" s="2"/>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row>
    <row r="73" spans="1:220" s="5" customFormat="1" ht="12" customHeight="1" x14ac:dyDescent="0.3">
      <c r="A73" s="74"/>
      <c r="B73" s="344" t="s">
        <v>106</v>
      </c>
      <c r="C73" s="344"/>
      <c r="D73" s="344"/>
      <c r="E73" s="345"/>
      <c r="F73" s="81"/>
      <c r="G73" s="45" t="s">
        <v>52</v>
      </c>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row>
    <row r="74" spans="1:220" s="5" customFormat="1" ht="12" customHeight="1" x14ac:dyDescent="0.3">
      <c r="A74" s="74"/>
      <c r="B74" s="344" t="s">
        <v>107</v>
      </c>
      <c r="C74" s="344"/>
      <c r="D74" s="344"/>
      <c r="E74" s="345"/>
      <c r="F74" s="75">
        <f>SUM(F72:F73)</f>
        <v>0</v>
      </c>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row>
    <row r="75" spans="1:220" s="5" customFormat="1" ht="12" customHeight="1" x14ac:dyDescent="0.3">
      <c r="A75" s="76"/>
      <c r="B75" s="344" t="s">
        <v>108</v>
      </c>
      <c r="C75" s="344"/>
      <c r="D75" s="344"/>
      <c r="E75" s="345"/>
      <c r="F75" s="77">
        <f>ROUND(F74*0.16,0)</f>
        <v>0</v>
      </c>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c r="GB75" s="4"/>
      <c r="GC75" s="4"/>
      <c r="GD75" s="4"/>
      <c r="GE75" s="4"/>
      <c r="GF75" s="4"/>
      <c r="GG75" s="4"/>
      <c r="GH75" s="4"/>
      <c r="GI75" s="4"/>
      <c r="GJ75" s="4"/>
      <c r="GK75" s="4"/>
      <c r="GL75" s="4"/>
      <c r="GM75" s="4"/>
      <c r="GN75" s="4"/>
      <c r="GO75" s="4"/>
      <c r="GP75" s="4"/>
      <c r="GQ75" s="4"/>
      <c r="GR75" s="4"/>
      <c r="GS75" s="4"/>
      <c r="GT75" s="4"/>
      <c r="GU75" s="4"/>
      <c r="GV75" s="4"/>
      <c r="GW75" s="4"/>
      <c r="GX75" s="4"/>
      <c r="GY75" s="4"/>
      <c r="GZ75" s="4"/>
      <c r="HA75" s="4"/>
      <c r="HB75" s="4"/>
      <c r="HC75" s="4"/>
      <c r="HD75" s="4"/>
      <c r="HE75" s="4"/>
      <c r="HF75" s="4"/>
      <c r="HG75" s="4"/>
      <c r="HH75" s="4"/>
      <c r="HI75" s="4"/>
      <c r="HJ75" s="4"/>
      <c r="HK75" s="4"/>
      <c r="HL75" s="4"/>
    </row>
    <row r="76" spans="1:220" s="5" customFormat="1" ht="12" customHeight="1" thickBot="1" x14ac:dyDescent="0.35">
      <c r="A76" s="78"/>
      <c r="B76" s="340" t="s">
        <v>109</v>
      </c>
      <c r="C76" s="340"/>
      <c r="D76" s="340"/>
      <c r="E76" s="341"/>
      <c r="F76" s="79">
        <f>F74+F75</f>
        <v>0</v>
      </c>
      <c r="G76" s="50"/>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c r="GB76" s="4"/>
      <c r="GC76" s="4"/>
      <c r="GD76" s="4"/>
      <c r="GE76" s="4"/>
      <c r="GF76" s="4"/>
      <c r="GG76" s="4"/>
      <c r="GH76" s="4"/>
      <c r="GI76" s="4"/>
      <c r="GJ76" s="4"/>
      <c r="GK76" s="4"/>
      <c r="GL76" s="4"/>
      <c r="GM76" s="4"/>
      <c r="GN76" s="4"/>
      <c r="GO76" s="4"/>
      <c r="GP76" s="4"/>
      <c r="GQ76" s="4"/>
      <c r="GR76" s="4"/>
      <c r="GS76" s="4"/>
      <c r="GT76" s="4"/>
      <c r="GU76" s="4"/>
      <c r="GV76" s="4"/>
      <c r="GW76" s="4"/>
      <c r="GX76" s="4"/>
      <c r="GY76" s="4"/>
      <c r="GZ76" s="4"/>
      <c r="HA76" s="4"/>
      <c r="HB76" s="4"/>
      <c r="HC76" s="4"/>
      <c r="HD76" s="4"/>
      <c r="HE76" s="4"/>
      <c r="HF76" s="4"/>
      <c r="HG76" s="4"/>
      <c r="HH76" s="4"/>
      <c r="HI76" s="4"/>
      <c r="HJ76" s="4"/>
      <c r="HK76" s="4"/>
      <c r="HL76" s="4"/>
    </row>
    <row r="77" spans="1:220" s="5" customFormat="1" ht="18" customHeight="1" x14ac:dyDescent="0.3">
      <c r="A77" s="360" t="s">
        <v>48</v>
      </c>
      <c r="B77" s="361"/>
      <c r="C77" s="361"/>
      <c r="D77" s="361"/>
      <c r="E77" s="361"/>
      <c r="F77" s="362"/>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c r="GB77" s="4"/>
      <c r="GC77" s="4"/>
      <c r="GD77" s="4"/>
      <c r="GE77" s="4"/>
      <c r="GF77" s="4"/>
      <c r="GG77" s="4"/>
      <c r="GH77" s="4"/>
      <c r="GI77" s="4"/>
      <c r="GJ77" s="4"/>
      <c r="GK77" s="4"/>
      <c r="GL77" s="4"/>
      <c r="GM77" s="4"/>
      <c r="GN77" s="4"/>
      <c r="GO77" s="4"/>
      <c r="GP77" s="4"/>
      <c r="GQ77" s="4"/>
      <c r="GR77" s="4"/>
      <c r="GS77" s="4"/>
      <c r="GT77" s="4"/>
      <c r="GU77" s="4"/>
      <c r="GV77" s="4"/>
      <c r="GW77" s="4"/>
      <c r="GX77" s="4"/>
      <c r="GY77" s="4"/>
      <c r="GZ77" s="4"/>
      <c r="HA77" s="4"/>
      <c r="HB77" s="4"/>
      <c r="HC77" s="4"/>
      <c r="HD77" s="4"/>
      <c r="HE77" s="4"/>
      <c r="HF77" s="4"/>
      <c r="HG77" s="4"/>
      <c r="HH77" s="4"/>
      <c r="HI77" s="4"/>
      <c r="HJ77" s="4"/>
      <c r="HK77" s="4"/>
      <c r="HL77" s="4"/>
    </row>
    <row r="78" spans="1:220" ht="20.100000000000001" customHeight="1" x14ac:dyDescent="0.3">
      <c r="A78" s="354" t="s">
        <v>179</v>
      </c>
      <c r="B78" s="355"/>
      <c r="C78" s="355"/>
      <c r="D78" s="355"/>
      <c r="E78" s="355"/>
      <c r="F78" s="356"/>
    </row>
    <row r="79" spans="1:220" s="5" customFormat="1" ht="20.100000000000001" customHeight="1" x14ac:dyDescent="0.3">
      <c r="A79" s="351" t="s">
        <v>180</v>
      </c>
      <c r="B79" s="352"/>
      <c r="C79" s="352"/>
      <c r="D79" s="352"/>
      <c r="E79" s="352"/>
      <c r="F79" s="353"/>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c r="GB79" s="4"/>
      <c r="GC79" s="4"/>
      <c r="GD79" s="4"/>
      <c r="GE79" s="4"/>
      <c r="GF79" s="4"/>
      <c r="GG79" s="4"/>
      <c r="GH79" s="4"/>
      <c r="GI79" s="4"/>
      <c r="GJ79" s="4"/>
      <c r="GK79" s="4"/>
      <c r="GL79" s="4"/>
      <c r="GM79" s="4"/>
      <c r="GN79" s="4"/>
      <c r="GO79" s="4"/>
      <c r="GP79" s="4"/>
      <c r="GQ79" s="4"/>
      <c r="GR79" s="4"/>
      <c r="GS79" s="4"/>
      <c r="GT79" s="4"/>
      <c r="GU79" s="4"/>
      <c r="GV79" s="4"/>
      <c r="GW79" s="4"/>
      <c r="GX79" s="4"/>
      <c r="GY79" s="4"/>
      <c r="GZ79" s="4"/>
      <c r="HA79" s="4"/>
      <c r="HB79" s="4"/>
      <c r="HC79" s="4"/>
      <c r="HD79" s="4"/>
      <c r="HE79" s="4"/>
      <c r="HF79" s="4"/>
      <c r="HG79" s="4"/>
      <c r="HH79" s="4"/>
      <c r="HI79" s="4"/>
      <c r="HJ79" s="4"/>
      <c r="HK79" s="4"/>
      <c r="HL79" s="4"/>
    </row>
    <row r="80" spans="1:220" s="5" customFormat="1" ht="9.9499999999999993" customHeight="1" x14ac:dyDescent="0.3">
      <c r="A80" s="351" t="s">
        <v>181</v>
      </c>
      <c r="B80" s="352"/>
      <c r="C80" s="352"/>
      <c r="D80" s="352"/>
      <c r="E80" s="352"/>
      <c r="F80" s="353"/>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c r="GB80" s="4"/>
      <c r="GC80" s="4"/>
      <c r="GD80" s="4"/>
      <c r="GE80" s="4"/>
      <c r="GF80" s="4"/>
      <c r="GG80" s="4"/>
      <c r="GH80" s="4"/>
      <c r="GI80" s="4"/>
      <c r="GJ80" s="4"/>
      <c r="GK80" s="4"/>
      <c r="GL80" s="4"/>
      <c r="GM80" s="4"/>
      <c r="GN80" s="4"/>
      <c r="GO80" s="4"/>
      <c r="GP80" s="4"/>
      <c r="GQ80" s="4"/>
      <c r="GR80" s="4"/>
      <c r="GS80" s="4"/>
      <c r="GT80" s="4"/>
      <c r="GU80" s="4"/>
      <c r="GV80" s="4"/>
      <c r="GW80" s="4"/>
      <c r="GX80" s="4"/>
      <c r="GY80" s="4"/>
      <c r="GZ80" s="4"/>
      <c r="HA80" s="4"/>
      <c r="HB80" s="4"/>
      <c r="HC80" s="4"/>
      <c r="HD80" s="4"/>
      <c r="HE80" s="4"/>
      <c r="HF80" s="4"/>
      <c r="HG80" s="4"/>
      <c r="HH80" s="4"/>
      <c r="HI80" s="4"/>
      <c r="HJ80" s="4"/>
      <c r="HK80" s="4"/>
      <c r="HL80" s="4"/>
    </row>
    <row r="81" spans="1:220" s="5" customFormat="1" ht="20.100000000000001" customHeight="1" x14ac:dyDescent="0.3">
      <c r="A81" s="363" t="s">
        <v>182</v>
      </c>
      <c r="B81" s="364"/>
      <c r="C81" s="364"/>
      <c r="D81" s="364"/>
      <c r="E81" s="364"/>
      <c r="F81" s="365"/>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c r="GB81" s="4"/>
      <c r="GC81" s="4"/>
      <c r="GD81" s="4"/>
      <c r="GE81" s="4"/>
      <c r="GF81" s="4"/>
      <c r="GG81" s="4"/>
      <c r="GH81" s="4"/>
      <c r="GI81" s="4"/>
      <c r="GJ81" s="4"/>
      <c r="GK81" s="4"/>
      <c r="GL81" s="4"/>
      <c r="GM81" s="4"/>
      <c r="GN81" s="4"/>
      <c r="GO81" s="4"/>
      <c r="GP81" s="4"/>
      <c r="GQ81" s="4"/>
      <c r="GR81" s="4"/>
      <c r="GS81" s="4"/>
      <c r="GT81" s="4"/>
      <c r="GU81" s="4"/>
      <c r="GV81" s="4"/>
      <c r="GW81" s="4"/>
      <c r="GX81" s="4"/>
      <c r="GY81" s="4"/>
      <c r="GZ81" s="4"/>
      <c r="HA81" s="4"/>
      <c r="HB81" s="4"/>
      <c r="HC81" s="4"/>
      <c r="HD81" s="4"/>
      <c r="HE81" s="4"/>
      <c r="HF81" s="4"/>
      <c r="HG81" s="4"/>
      <c r="HH81" s="4"/>
      <c r="HI81" s="4"/>
      <c r="HJ81" s="4"/>
      <c r="HK81" s="4"/>
      <c r="HL81" s="4"/>
    </row>
    <row r="82" spans="1:220" s="5" customFormat="1" ht="30" customHeight="1" x14ac:dyDescent="0.3">
      <c r="A82" s="351" t="s">
        <v>183</v>
      </c>
      <c r="B82" s="352"/>
      <c r="C82" s="352"/>
      <c r="D82" s="352"/>
      <c r="E82" s="352"/>
      <c r="F82" s="353"/>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c r="GB82" s="4"/>
      <c r="GC82" s="4"/>
      <c r="GD82" s="4"/>
      <c r="GE82" s="4"/>
      <c r="GF82" s="4"/>
      <c r="GG82" s="4"/>
      <c r="GH82" s="4"/>
      <c r="GI82" s="4"/>
      <c r="GJ82" s="4"/>
      <c r="GK82" s="4"/>
      <c r="GL82" s="4"/>
      <c r="GM82" s="4"/>
      <c r="GN82" s="4"/>
      <c r="GO82" s="4"/>
      <c r="GP82" s="4"/>
      <c r="GQ82" s="4"/>
      <c r="GR82" s="4"/>
      <c r="GS82" s="4"/>
      <c r="GT82" s="4"/>
      <c r="GU82" s="4"/>
      <c r="GV82" s="4"/>
      <c r="GW82" s="4"/>
      <c r="GX82" s="4"/>
      <c r="GY82" s="4"/>
      <c r="GZ82" s="4"/>
      <c r="HA82" s="4"/>
      <c r="HB82" s="4"/>
      <c r="HC82" s="4"/>
      <c r="HD82" s="4"/>
      <c r="HE82" s="4"/>
      <c r="HF82" s="4"/>
      <c r="HG82" s="4"/>
      <c r="HH82" s="4"/>
      <c r="HI82" s="4"/>
      <c r="HJ82" s="4"/>
      <c r="HK82" s="4"/>
      <c r="HL82" s="4"/>
    </row>
    <row r="83" spans="1:220" s="5" customFormat="1" ht="9.9499999999999993" customHeight="1" x14ac:dyDescent="0.3">
      <c r="A83" s="351" t="s">
        <v>184</v>
      </c>
      <c r="B83" s="352"/>
      <c r="C83" s="352"/>
      <c r="D83" s="352"/>
      <c r="E83" s="352"/>
      <c r="F83" s="353"/>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c r="GB83" s="4"/>
      <c r="GC83" s="4"/>
      <c r="GD83" s="4"/>
      <c r="GE83" s="4"/>
      <c r="GF83" s="4"/>
      <c r="GG83" s="4"/>
      <c r="GH83" s="4"/>
      <c r="GI83" s="4"/>
      <c r="GJ83" s="4"/>
      <c r="GK83" s="4"/>
      <c r="GL83" s="4"/>
      <c r="GM83" s="4"/>
      <c r="GN83" s="4"/>
      <c r="GO83" s="4"/>
      <c r="GP83" s="4"/>
      <c r="GQ83" s="4"/>
      <c r="GR83" s="4"/>
      <c r="GS83" s="4"/>
      <c r="GT83" s="4"/>
      <c r="GU83" s="4"/>
      <c r="GV83" s="4"/>
      <c r="GW83" s="4"/>
      <c r="GX83" s="4"/>
      <c r="GY83" s="4"/>
      <c r="GZ83" s="4"/>
      <c r="HA83" s="4"/>
      <c r="HB83" s="4"/>
      <c r="HC83" s="4"/>
      <c r="HD83" s="4"/>
      <c r="HE83" s="4"/>
      <c r="HF83" s="4"/>
      <c r="HG83" s="4"/>
      <c r="HH83" s="4"/>
      <c r="HI83" s="4"/>
      <c r="HJ83" s="4"/>
      <c r="HK83" s="4"/>
      <c r="HL83" s="4"/>
    </row>
    <row r="84" spans="1:220" s="1" customFormat="1" ht="9.9499999999999993" customHeight="1" x14ac:dyDescent="0.3">
      <c r="A84" s="351" t="s">
        <v>185</v>
      </c>
      <c r="B84" s="352"/>
      <c r="C84" s="352"/>
      <c r="D84" s="352"/>
      <c r="E84" s="352"/>
      <c r="F84" s="353"/>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c r="GB84" s="4"/>
      <c r="GC84" s="4"/>
      <c r="GD84" s="4"/>
      <c r="GE84" s="4"/>
      <c r="GF84" s="4"/>
      <c r="GG84" s="4"/>
      <c r="GH84" s="4"/>
      <c r="GI84" s="4"/>
      <c r="GJ84" s="4"/>
      <c r="GK84" s="4"/>
      <c r="GL84" s="4"/>
      <c r="GM84" s="4"/>
      <c r="GN84" s="4"/>
      <c r="GO84" s="4"/>
      <c r="GP84" s="4"/>
      <c r="GQ84" s="4"/>
      <c r="GR84" s="4"/>
      <c r="GS84" s="4"/>
      <c r="GT84" s="4"/>
      <c r="GU84" s="4"/>
      <c r="GV84" s="4"/>
      <c r="GW84" s="4"/>
      <c r="GX84" s="4"/>
      <c r="GY84" s="4"/>
      <c r="GZ84" s="4"/>
      <c r="HA84" s="4"/>
      <c r="HB84" s="4"/>
      <c r="HC84" s="4"/>
      <c r="HD84" s="4"/>
      <c r="HE84" s="4"/>
      <c r="HF84" s="4"/>
      <c r="HG84" s="4"/>
      <c r="HH84" s="4"/>
      <c r="HI84" s="4"/>
      <c r="HJ84" s="4"/>
      <c r="HK84" s="4"/>
      <c r="HL84" s="4"/>
    </row>
    <row r="85" spans="1:220" s="1" customFormat="1" ht="9.9499999999999993" customHeight="1" x14ac:dyDescent="0.3">
      <c r="A85" s="351" t="s">
        <v>186</v>
      </c>
      <c r="B85" s="352"/>
      <c r="C85" s="352"/>
      <c r="D85" s="352"/>
      <c r="E85" s="352"/>
      <c r="F85" s="353"/>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c r="GB85" s="4"/>
      <c r="GC85" s="4"/>
      <c r="GD85" s="4"/>
      <c r="GE85" s="4"/>
      <c r="GF85" s="4"/>
      <c r="GG85" s="4"/>
      <c r="GH85" s="4"/>
      <c r="GI85" s="4"/>
      <c r="GJ85" s="4"/>
      <c r="GK85" s="4"/>
      <c r="GL85" s="4"/>
      <c r="GM85" s="4"/>
      <c r="GN85" s="4"/>
      <c r="GO85" s="4"/>
      <c r="GP85" s="4"/>
      <c r="GQ85" s="4"/>
      <c r="GR85" s="4"/>
      <c r="GS85" s="4"/>
      <c r="GT85" s="4"/>
      <c r="GU85" s="4"/>
      <c r="GV85" s="4"/>
      <c r="GW85" s="4"/>
      <c r="GX85" s="4"/>
      <c r="GY85" s="4"/>
      <c r="GZ85" s="4"/>
      <c r="HA85" s="4"/>
      <c r="HB85" s="4"/>
      <c r="HC85" s="4"/>
      <c r="HD85" s="4"/>
      <c r="HE85" s="4"/>
      <c r="HF85" s="4"/>
      <c r="HG85" s="4"/>
      <c r="HH85" s="4"/>
      <c r="HI85" s="4"/>
      <c r="HJ85" s="4"/>
      <c r="HK85" s="4"/>
      <c r="HL85" s="4"/>
    </row>
    <row r="86" spans="1:220" s="1" customFormat="1" ht="20.100000000000001" customHeight="1" x14ac:dyDescent="0.3">
      <c r="A86" s="351" t="s">
        <v>187</v>
      </c>
      <c r="B86" s="352"/>
      <c r="C86" s="352"/>
      <c r="D86" s="352"/>
      <c r="E86" s="352"/>
      <c r="F86" s="353"/>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c r="GB86" s="4"/>
      <c r="GC86" s="4"/>
      <c r="GD86" s="4"/>
      <c r="GE86" s="4"/>
      <c r="GF86" s="4"/>
      <c r="GG86" s="4"/>
      <c r="GH86" s="4"/>
      <c r="GI86" s="4"/>
      <c r="GJ86" s="4"/>
      <c r="GK86" s="4"/>
      <c r="GL86" s="4"/>
      <c r="GM86" s="4"/>
      <c r="GN86" s="4"/>
      <c r="GO86" s="4"/>
      <c r="GP86" s="4"/>
      <c r="GQ86" s="4"/>
      <c r="GR86" s="4"/>
      <c r="GS86" s="4"/>
      <c r="GT86" s="4"/>
      <c r="GU86" s="4"/>
      <c r="GV86" s="4"/>
      <c r="GW86" s="4"/>
      <c r="GX86" s="4"/>
      <c r="GY86" s="4"/>
      <c r="GZ86" s="4"/>
      <c r="HA86" s="4"/>
      <c r="HB86" s="4"/>
      <c r="HC86" s="4"/>
      <c r="HD86" s="4"/>
      <c r="HE86" s="4"/>
      <c r="HF86" s="4"/>
      <c r="HG86" s="4"/>
      <c r="HH86" s="4"/>
      <c r="HI86" s="4"/>
      <c r="HJ86" s="4"/>
      <c r="HK86" s="4"/>
      <c r="HL86" s="4"/>
    </row>
    <row r="87" spans="1:220" ht="9.9499999999999993" customHeight="1" x14ac:dyDescent="0.3">
      <c r="A87" s="354" t="s">
        <v>188</v>
      </c>
      <c r="B87" s="355"/>
      <c r="C87" s="355"/>
      <c r="D87" s="355"/>
      <c r="E87" s="355"/>
      <c r="F87" s="356"/>
    </row>
    <row r="88" spans="1:220" ht="20.100000000000001" customHeight="1" thickBot="1" x14ac:dyDescent="0.35">
      <c r="A88" s="357" t="s">
        <v>189</v>
      </c>
      <c r="B88" s="358"/>
      <c r="C88" s="358"/>
      <c r="D88" s="358"/>
      <c r="E88" s="358"/>
      <c r="F88" s="359"/>
    </row>
    <row r="89" spans="1:220" ht="17.25" customHeight="1" x14ac:dyDescent="0.3"/>
    <row r="90" spans="1:220" ht="16.5" customHeight="1" x14ac:dyDescent="0.3"/>
    <row r="93" spans="1:220" ht="25.5" customHeight="1" x14ac:dyDescent="0.3"/>
    <row r="101" ht="16.5" customHeight="1" x14ac:dyDescent="0.3"/>
    <row r="120" ht="17.25" customHeight="1" x14ac:dyDescent="0.3"/>
    <row r="123" ht="16.5" customHeight="1" x14ac:dyDescent="0.3"/>
  </sheetData>
  <mergeCells count="46">
    <mergeCell ref="B10:D10"/>
    <mergeCell ref="E10:F10"/>
    <mergeCell ref="A12:A13"/>
    <mergeCell ref="B12:B14"/>
    <mergeCell ref="A2:F2"/>
    <mergeCell ref="A3:F3"/>
    <mergeCell ref="A4:F4"/>
    <mergeCell ref="A5:F5"/>
    <mergeCell ref="A6:F6"/>
    <mergeCell ref="A7:F9"/>
    <mergeCell ref="B15:F15"/>
    <mergeCell ref="B16:F16"/>
    <mergeCell ref="B39:F39"/>
    <mergeCell ref="B71:E71"/>
    <mergeCell ref="B72:E72"/>
    <mergeCell ref="B40:E40"/>
    <mergeCell ref="B41:E41"/>
    <mergeCell ref="B42:E42"/>
    <mergeCell ref="B43:E43"/>
    <mergeCell ref="B50:E50"/>
    <mergeCell ref="B51:E51"/>
    <mergeCell ref="B52:E52"/>
    <mergeCell ref="B44:F44"/>
    <mergeCell ref="B53:E53"/>
    <mergeCell ref="B54:B56"/>
    <mergeCell ref="C54:C56"/>
    <mergeCell ref="A85:F85"/>
    <mergeCell ref="A86:F86"/>
    <mergeCell ref="A87:F87"/>
    <mergeCell ref="A88:F88"/>
    <mergeCell ref="A77:F77"/>
    <mergeCell ref="A79:F79"/>
    <mergeCell ref="A80:F80"/>
    <mergeCell ref="A82:F82"/>
    <mergeCell ref="A83:F83"/>
    <mergeCell ref="A84:F84"/>
    <mergeCell ref="A78:F78"/>
    <mergeCell ref="A81:F81"/>
    <mergeCell ref="B76:E76"/>
    <mergeCell ref="A54:A55"/>
    <mergeCell ref="B74:E74"/>
    <mergeCell ref="E54:E55"/>
    <mergeCell ref="B57:F57"/>
    <mergeCell ref="B58:F58"/>
    <mergeCell ref="B75:E75"/>
    <mergeCell ref="B73:E73"/>
  </mergeCells>
  <printOptions horizontalCentered="1"/>
  <pageMargins left="0" right="0" top="0" bottom="0" header="0.31496062992125984" footer="0.31496062992125984"/>
  <pageSetup scale="7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topLeftCell="A4" workbookViewId="0">
      <selection activeCell="O13" sqref="O13"/>
    </sheetView>
  </sheetViews>
  <sheetFormatPr baseColWidth="10" defaultColWidth="9.140625" defaultRowHeight="16.5" x14ac:dyDescent="0.3"/>
  <cols>
    <col min="1" max="8" width="11.42578125" style="101" customWidth="1"/>
    <col min="9" max="9" width="25.28515625" style="101" customWidth="1"/>
    <col min="10" max="11" width="0" style="101" hidden="1" customWidth="1"/>
    <col min="12" max="12" width="6.140625" style="101" hidden="1" customWidth="1"/>
    <col min="13" max="13" width="31.85546875" style="101" customWidth="1"/>
    <col min="14" max="256" width="11.42578125" customWidth="1"/>
  </cols>
  <sheetData>
    <row r="1" spans="1:13" ht="18.75" x14ac:dyDescent="0.3">
      <c r="A1" s="98"/>
      <c r="B1" s="99"/>
      <c r="C1" s="99"/>
      <c r="D1" s="99"/>
      <c r="E1" s="99"/>
      <c r="F1" s="99"/>
      <c r="G1" s="99"/>
      <c r="H1" s="99"/>
      <c r="I1" s="100"/>
    </row>
    <row r="2" spans="1:13" ht="18.75" x14ac:dyDescent="0.3">
      <c r="A2" s="406" t="s">
        <v>114</v>
      </c>
      <c r="B2" s="407"/>
      <c r="C2" s="407"/>
      <c r="D2" s="407"/>
      <c r="E2" s="407"/>
      <c r="F2" s="407"/>
      <c r="G2" s="407"/>
      <c r="H2" s="407"/>
      <c r="I2" s="102"/>
    </row>
    <row r="3" spans="1:13" x14ac:dyDescent="0.3">
      <c r="A3" s="408"/>
      <c r="B3" s="409"/>
      <c r="C3" s="409"/>
      <c r="D3" s="409"/>
      <c r="E3" s="409"/>
      <c r="F3" s="409"/>
      <c r="G3" s="409"/>
      <c r="H3" s="409"/>
      <c r="I3" s="103"/>
    </row>
    <row r="4" spans="1:13" x14ac:dyDescent="0.3">
      <c r="A4" s="104"/>
      <c r="B4" s="105"/>
      <c r="C4" s="106" t="s">
        <v>28</v>
      </c>
      <c r="D4" s="107"/>
      <c r="E4" s="107"/>
      <c r="F4" s="107"/>
      <c r="G4" s="107"/>
      <c r="H4" s="108"/>
      <c r="I4" s="109" t="s">
        <v>55</v>
      </c>
    </row>
    <row r="5" spans="1:13" x14ac:dyDescent="0.3">
      <c r="A5" s="110" t="s">
        <v>56</v>
      </c>
      <c r="B5" s="410" t="s">
        <v>57</v>
      </c>
      <c r="C5" s="411"/>
      <c r="D5" s="411"/>
      <c r="E5" s="411"/>
      <c r="F5" s="411"/>
      <c r="G5" s="411"/>
      <c r="H5" s="411"/>
      <c r="I5" s="411"/>
    </row>
    <row r="6" spans="1:13" x14ac:dyDescent="0.3">
      <c r="A6" s="104"/>
      <c r="B6" s="111"/>
      <c r="C6" s="112"/>
      <c r="D6" s="112"/>
      <c r="E6" s="112"/>
      <c r="F6" s="113"/>
      <c r="G6" s="112"/>
      <c r="H6" s="114"/>
      <c r="I6" s="115"/>
    </row>
    <row r="7" spans="1:13" x14ac:dyDescent="0.3">
      <c r="A7" s="116" t="s">
        <v>115</v>
      </c>
      <c r="B7" s="397" t="s">
        <v>116</v>
      </c>
      <c r="C7" s="398"/>
      <c r="D7" s="398"/>
      <c r="E7" s="398"/>
      <c r="F7" s="398"/>
      <c r="G7" s="398"/>
      <c r="H7" s="399"/>
      <c r="I7" s="117">
        <v>1</v>
      </c>
      <c r="M7" s="117">
        <v>1</v>
      </c>
    </row>
    <row r="8" spans="1:13" x14ac:dyDescent="0.3">
      <c r="A8" s="116" t="s">
        <v>117</v>
      </c>
      <c r="B8" s="397" t="s">
        <v>118</v>
      </c>
      <c r="C8" s="398"/>
      <c r="D8" s="398"/>
      <c r="E8" s="118">
        <v>1</v>
      </c>
      <c r="F8" s="119" t="s">
        <v>119</v>
      </c>
      <c r="G8" s="120"/>
      <c r="H8" s="121"/>
      <c r="I8" s="117">
        <v>8.3299999999999999E-2</v>
      </c>
      <c r="M8" s="117">
        <v>8.3299999999999999E-2</v>
      </c>
    </row>
    <row r="9" spans="1:13" x14ac:dyDescent="0.3">
      <c r="A9" s="116" t="s">
        <v>120</v>
      </c>
      <c r="B9" s="397" t="s">
        <v>121</v>
      </c>
      <c r="C9" s="398"/>
      <c r="D9" s="398"/>
      <c r="E9" s="118">
        <v>1</v>
      </c>
      <c r="F9" s="119" t="s">
        <v>119</v>
      </c>
      <c r="G9" s="120"/>
      <c r="H9" s="121"/>
      <c r="I9" s="117">
        <v>8.3299999999999999E-2</v>
      </c>
      <c r="M9" s="117">
        <v>8.3299999999999999E-2</v>
      </c>
    </row>
    <row r="10" spans="1:13" x14ac:dyDescent="0.3">
      <c r="A10" s="116" t="s">
        <v>122</v>
      </c>
      <c r="B10" s="397" t="s">
        <v>123</v>
      </c>
      <c r="C10" s="398"/>
      <c r="D10" s="398"/>
      <c r="E10" s="118">
        <v>0.01</v>
      </c>
      <c r="F10" s="119" t="s">
        <v>124</v>
      </c>
      <c r="G10" s="120"/>
      <c r="H10" s="121"/>
      <c r="I10" s="117">
        <v>1.2999999999999999E-2</v>
      </c>
      <c r="M10" s="117">
        <v>1.2999999999999999E-2</v>
      </c>
    </row>
    <row r="11" spans="1:13" x14ac:dyDescent="0.3">
      <c r="A11" s="116" t="s">
        <v>125</v>
      </c>
      <c r="B11" s="397" t="s">
        <v>126</v>
      </c>
      <c r="C11" s="398"/>
      <c r="D11" s="398"/>
      <c r="E11" s="398"/>
      <c r="F11" s="398"/>
      <c r="G11" s="398"/>
      <c r="H11" s="399"/>
      <c r="I11" s="117">
        <f>+I9/2</f>
        <v>4.165E-2</v>
      </c>
      <c r="M11" s="117">
        <f>+M9/2</f>
        <v>4.165E-2</v>
      </c>
    </row>
    <row r="12" spans="1:13" x14ac:dyDescent="0.3">
      <c r="A12" s="116" t="s">
        <v>127</v>
      </c>
      <c r="B12" s="397" t="s">
        <v>128</v>
      </c>
      <c r="C12" s="398"/>
      <c r="D12" s="398"/>
      <c r="E12" s="398"/>
      <c r="F12" s="398"/>
      <c r="G12" s="398"/>
      <c r="H12" s="399"/>
      <c r="I12" s="117">
        <v>0.12</v>
      </c>
      <c r="M12" s="117">
        <v>0.12</v>
      </c>
    </row>
    <row r="13" spans="1:13" x14ac:dyDescent="0.3">
      <c r="A13" s="116" t="s">
        <v>127</v>
      </c>
      <c r="B13" s="397" t="s">
        <v>129</v>
      </c>
      <c r="C13" s="398"/>
      <c r="D13" s="398"/>
      <c r="E13" s="398"/>
      <c r="F13" s="398"/>
      <c r="G13" s="398"/>
      <c r="H13" s="399"/>
      <c r="I13" s="117">
        <v>8.5000000000000006E-2</v>
      </c>
      <c r="M13" s="117">
        <v>8.5000000000000006E-2</v>
      </c>
    </row>
    <row r="14" spans="1:13" x14ac:dyDescent="0.3">
      <c r="A14" s="116" t="s">
        <v>130</v>
      </c>
      <c r="B14" s="397" t="s">
        <v>131</v>
      </c>
      <c r="C14" s="398"/>
      <c r="D14" s="398"/>
      <c r="E14" s="398"/>
      <c r="F14" s="398"/>
      <c r="G14" s="398"/>
      <c r="H14" s="399"/>
      <c r="I14" s="117">
        <v>6.9599999999999995E-2</v>
      </c>
      <c r="M14" s="117"/>
    </row>
    <row r="15" spans="1:13" x14ac:dyDescent="0.3">
      <c r="A15" s="116" t="s">
        <v>132</v>
      </c>
      <c r="B15" s="397" t="s">
        <v>133</v>
      </c>
      <c r="C15" s="398"/>
      <c r="D15" s="398"/>
      <c r="E15" s="398"/>
      <c r="F15" s="398"/>
      <c r="G15" s="398"/>
      <c r="H15" s="399"/>
      <c r="I15" s="117">
        <v>0.02</v>
      </c>
      <c r="L15" s="122"/>
      <c r="M15" s="117">
        <v>0.02</v>
      </c>
    </row>
    <row r="16" spans="1:13" x14ac:dyDescent="0.3">
      <c r="A16" s="116" t="s">
        <v>134</v>
      </c>
      <c r="B16" s="397" t="s">
        <v>135</v>
      </c>
      <c r="C16" s="398"/>
      <c r="D16" s="398"/>
      <c r="E16" s="398"/>
      <c r="F16" s="398"/>
      <c r="G16" s="398"/>
      <c r="H16" s="399"/>
      <c r="I16" s="117">
        <v>7.0000000000000007E-2</v>
      </c>
      <c r="M16" s="117">
        <v>7.0000000000000007E-2</v>
      </c>
    </row>
    <row r="17" spans="1:13" x14ac:dyDescent="0.3">
      <c r="A17" s="104"/>
      <c r="B17" s="105"/>
      <c r="C17" s="123"/>
      <c r="D17" s="123"/>
      <c r="E17" s="123"/>
      <c r="F17" s="402" t="s">
        <v>58</v>
      </c>
      <c r="G17" s="401"/>
      <c r="H17" s="403"/>
      <c r="I17" s="124">
        <f>SUM(I7:I16)</f>
        <v>1.5858499999999995</v>
      </c>
      <c r="K17" s="125"/>
      <c r="M17" s="124">
        <f>SUM(M7:M16)</f>
        <v>1.5162499999999997</v>
      </c>
    </row>
    <row r="18" spans="1:13" x14ac:dyDescent="0.3">
      <c r="A18" s="126"/>
      <c r="B18" s="123"/>
      <c r="C18" s="123"/>
      <c r="D18" s="123"/>
      <c r="E18" s="123"/>
      <c r="F18" s="127"/>
      <c r="G18" s="123"/>
      <c r="H18" s="128"/>
      <c r="I18" s="129"/>
      <c r="M18" s="101">
        <v>1.5162500000000001</v>
      </c>
    </row>
    <row r="19" spans="1:13" x14ac:dyDescent="0.3">
      <c r="A19" s="110" t="s">
        <v>59</v>
      </c>
      <c r="B19" s="404" t="s">
        <v>60</v>
      </c>
      <c r="C19" s="401"/>
      <c r="D19" s="401"/>
      <c r="E19" s="401"/>
      <c r="F19" s="401"/>
      <c r="G19" s="401"/>
      <c r="H19" s="401"/>
      <c r="I19" s="401"/>
    </row>
    <row r="20" spans="1:13" x14ac:dyDescent="0.3">
      <c r="A20" s="104"/>
      <c r="B20" s="105"/>
      <c r="C20" s="123"/>
      <c r="D20" s="123"/>
      <c r="E20" s="123"/>
      <c r="F20" s="127"/>
      <c r="G20" s="123"/>
      <c r="H20" s="128"/>
      <c r="I20" s="129"/>
    </row>
    <row r="21" spans="1:13" x14ac:dyDescent="0.3">
      <c r="A21" s="116" t="s">
        <v>136</v>
      </c>
      <c r="B21" s="405" t="s">
        <v>137</v>
      </c>
      <c r="C21" s="401"/>
      <c r="D21" s="401"/>
      <c r="E21" s="401"/>
      <c r="F21" s="401"/>
      <c r="G21" s="401"/>
      <c r="H21" s="403"/>
      <c r="I21" s="117">
        <v>0.02</v>
      </c>
    </row>
    <row r="22" spans="1:13" x14ac:dyDescent="0.3">
      <c r="A22" s="116" t="s">
        <v>138</v>
      </c>
      <c r="B22" s="405" t="s">
        <v>139</v>
      </c>
      <c r="C22" s="401"/>
      <c r="D22" s="401"/>
      <c r="E22" s="401"/>
      <c r="F22" s="401"/>
      <c r="G22" s="401"/>
      <c r="H22" s="403"/>
      <c r="I22" s="117">
        <v>2E-3</v>
      </c>
    </row>
    <row r="23" spans="1:13" x14ac:dyDescent="0.3">
      <c r="A23" s="116" t="s">
        <v>140</v>
      </c>
      <c r="B23" s="405" t="s">
        <v>141</v>
      </c>
      <c r="C23" s="401"/>
      <c r="D23" s="401"/>
      <c r="E23" s="401"/>
      <c r="F23" s="401"/>
      <c r="G23" s="401"/>
      <c r="H23" s="403"/>
      <c r="I23" s="117">
        <v>0.01</v>
      </c>
    </row>
    <row r="24" spans="1:13" x14ac:dyDescent="0.3">
      <c r="A24" s="104"/>
      <c r="B24" s="105"/>
      <c r="C24" s="123"/>
      <c r="D24" s="123"/>
      <c r="E24" s="123"/>
      <c r="F24" s="402" t="s">
        <v>58</v>
      </c>
      <c r="G24" s="401"/>
      <c r="H24" s="403"/>
      <c r="I24" s="124">
        <f>SUM(I21:I23)</f>
        <v>3.2000000000000001E-2</v>
      </c>
    </row>
    <row r="25" spans="1:13" x14ac:dyDescent="0.3">
      <c r="A25" s="126"/>
      <c r="B25" s="123"/>
      <c r="C25" s="123"/>
      <c r="D25" s="123"/>
      <c r="E25" s="123"/>
      <c r="F25" s="127"/>
      <c r="G25" s="123"/>
      <c r="H25" s="128"/>
      <c r="I25" s="129"/>
    </row>
    <row r="26" spans="1:13" x14ac:dyDescent="0.3">
      <c r="A26" s="110" t="s">
        <v>61</v>
      </c>
      <c r="B26" s="404" t="s">
        <v>62</v>
      </c>
      <c r="C26" s="401"/>
      <c r="D26" s="401"/>
      <c r="E26" s="401"/>
      <c r="F26" s="401"/>
      <c r="G26" s="401"/>
      <c r="H26" s="401"/>
      <c r="I26" s="401"/>
    </row>
    <row r="27" spans="1:13" x14ac:dyDescent="0.3">
      <c r="A27" s="116" t="s">
        <v>142</v>
      </c>
      <c r="B27" s="405" t="s">
        <v>143</v>
      </c>
      <c r="C27" s="401"/>
      <c r="D27" s="401"/>
      <c r="E27" s="401"/>
      <c r="F27" s="401"/>
      <c r="G27" s="401"/>
      <c r="H27" s="403"/>
      <c r="I27" s="117">
        <v>1.4999999999999999E-2</v>
      </c>
    </row>
    <row r="28" spans="1:13" x14ac:dyDescent="0.3">
      <c r="A28" s="116" t="s">
        <v>140</v>
      </c>
      <c r="B28" s="405" t="s">
        <v>144</v>
      </c>
      <c r="C28" s="401"/>
      <c r="D28" s="401"/>
      <c r="E28" s="401"/>
      <c r="F28" s="401"/>
      <c r="G28" s="401"/>
      <c r="H28" s="403"/>
      <c r="I28" s="117">
        <v>0.16</v>
      </c>
    </row>
    <row r="29" spans="1:13" x14ac:dyDescent="0.3">
      <c r="A29" s="116" t="s">
        <v>145</v>
      </c>
      <c r="B29" s="405" t="s">
        <v>146</v>
      </c>
      <c r="C29" s="401"/>
      <c r="D29" s="401"/>
      <c r="E29" s="401"/>
      <c r="F29" s="401"/>
      <c r="G29" s="401"/>
      <c r="H29" s="403"/>
      <c r="I29" s="117">
        <v>0.03</v>
      </c>
    </row>
    <row r="30" spans="1:13" x14ac:dyDescent="0.3">
      <c r="A30" s="116" t="s">
        <v>147</v>
      </c>
      <c r="B30" s="405" t="s">
        <v>148</v>
      </c>
      <c r="C30" s="401"/>
      <c r="D30" s="401"/>
      <c r="E30" s="401"/>
      <c r="F30" s="401"/>
      <c r="G30" s="401"/>
      <c r="H30" s="403"/>
      <c r="I30" s="117">
        <v>0.04</v>
      </c>
    </row>
    <row r="31" spans="1:13" x14ac:dyDescent="0.3">
      <c r="A31" s="116" t="s">
        <v>149</v>
      </c>
      <c r="B31" s="405" t="s">
        <v>150</v>
      </c>
      <c r="C31" s="401"/>
      <c r="D31" s="401"/>
      <c r="E31" s="401"/>
      <c r="F31" s="401"/>
      <c r="G31" s="401"/>
      <c r="H31" s="403"/>
      <c r="I31" s="117">
        <v>0.05</v>
      </c>
    </row>
    <row r="32" spans="1:13" x14ac:dyDescent="0.3">
      <c r="A32" s="116" t="s">
        <v>151</v>
      </c>
      <c r="B32" s="405" t="s">
        <v>152</v>
      </c>
      <c r="C32" s="401"/>
      <c r="D32" s="401"/>
      <c r="E32" s="401"/>
      <c r="F32" s="401"/>
      <c r="G32" s="401"/>
      <c r="H32" s="403"/>
      <c r="I32" s="117">
        <v>0.04</v>
      </c>
    </row>
    <row r="33" spans="1:13" x14ac:dyDescent="0.3">
      <c r="A33" s="116" t="s">
        <v>153</v>
      </c>
      <c r="B33" s="405" t="s">
        <v>154</v>
      </c>
      <c r="C33" s="401"/>
      <c r="D33" s="401"/>
      <c r="E33" s="401"/>
      <c r="F33" s="401"/>
      <c r="G33" s="401"/>
      <c r="H33" s="403"/>
      <c r="I33" s="117">
        <v>0.04</v>
      </c>
    </row>
    <row r="34" spans="1:13" x14ac:dyDescent="0.3">
      <c r="A34" s="116" t="s">
        <v>155</v>
      </c>
      <c r="B34" s="405" t="s">
        <v>156</v>
      </c>
      <c r="C34" s="401"/>
      <c r="D34" s="401"/>
      <c r="E34" s="401"/>
      <c r="F34" s="401"/>
      <c r="G34" s="401"/>
      <c r="H34" s="403"/>
      <c r="I34" s="117">
        <v>0.02</v>
      </c>
    </row>
    <row r="35" spans="1:13" x14ac:dyDescent="0.3">
      <c r="A35" s="116" t="s">
        <v>157</v>
      </c>
      <c r="B35" s="405" t="s">
        <v>158</v>
      </c>
      <c r="C35" s="401"/>
      <c r="D35" s="401"/>
      <c r="E35" s="401"/>
      <c r="F35" s="401"/>
      <c r="G35" s="401"/>
      <c r="H35" s="403"/>
      <c r="I35" s="117">
        <v>0.02</v>
      </c>
    </row>
    <row r="36" spans="1:13" x14ac:dyDescent="0.3">
      <c r="A36" s="116" t="s">
        <v>159</v>
      </c>
      <c r="B36" s="405" t="s">
        <v>160</v>
      </c>
      <c r="C36" s="401"/>
      <c r="D36" s="401"/>
      <c r="E36" s="401"/>
      <c r="F36" s="401"/>
      <c r="G36" s="401"/>
      <c r="H36" s="403"/>
      <c r="I36" s="117">
        <v>2.5000000000000001E-2</v>
      </c>
    </row>
    <row r="37" spans="1:13" x14ac:dyDescent="0.3">
      <c r="A37" s="116" t="s">
        <v>161</v>
      </c>
      <c r="B37" s="405" t="s">
        <v>162</v>
      </c>
      <c r="C37" s="401"/>
      <c r="D37" s="401"/>
      <c r="E37" s="401"/>
      <c r="F37" s="401"/>
      <c r="G37" s="401"/>
      <c r="H37" s="403"/>
      <c r="I37" s="117">
        <v>0.03</v>
      </c>
    </row>
    <row r="38" spans="1:13" x14ac:dyDescent="0.3">
      <c r="A38" s="116">
        <v>3.12</v>
      </c>
      <c r="B38" s="405" t="s">
        <v>163</v>
      </c>
      <c r="C38" s="401"/>
      <c r="D38" s="401"/>
      <c r="E38" s="401"/>
      <c r="F38" s="401"/>
      <c r="G38" s="401"/>
      <c r="H38" s="403"/>
      <c r="I38" s="117">
        <v>1.4999999999999999E-2</v>
      </c>
    </row>
    <row r="39" spans="1:13" x14ac:dyDescent="0.3">
      <c r="A39" s="116"/>
      <c r="B39" s="405" t="s">
        <v>164</v>
      </c>
      <c r="C39" s="401"/>
      <c r="D39" s="401"/>
      <c r="E39" s="401"/>
      <c r="F39" s="401"/>
      <c r="G39" s="401"/>
      <c r="H39" s="403"/>
      <c r="I39" s="117">
        <v>1.4999999999999999E-2</v>
      </c>
    </row>
    <row r="40" spans="1:13" x14ac:dyDescent="0.3">
      <c r="A40" s="104"/>
      <c r="B40" s="105"/>
      <c r="C40" s="123"/>
      <c r="D40" s="123"/>
      <c r="E40" s="123"/>
      <c r="F40" s="402" t="s">
        <v>58</v>
      </c>
      <c r="G40" s="401"/>
      <c r="H40" s="403"/>
      <c r="I40" s="124">
        <f>SUM(I27:I39)</f>
        <v>0.5</v>
      </c>
    </row>
    <row r="41" spans="1:13" x14ac:dyDescent="0.3">
      <c r="A41" s="126"/>
      <c r="B41" s="123"/>
      <c r="C41" s="123"/>
      <c r="D41" s="123"/>
      <c r="E41" s="123"/>
      <c r="F41" s="127"/>
      <c r="G41" s="123"/>
      <c r="H41" s="128"/>
      <c r="I41" s="129"/>
    </row>
    <row r="42" spans="1:13" x14ac:dyDescent="0.3">
      <c r="A42" s="110" t="s">
        <v>63</v>
      </c>
      <c r="B42" s="404" t="s">
        <v>64</v>
      </c>
      <c r="C42" s="401"/>
      <c r="D42" s="401"/>
      <c r="E42" s="401"/>
      <c r="F42" s="401"/>
      <c r="G42" s="401"/>
      <c r="H42" s="401"/>
      <c r="I42" s="401"/>
    </row>
    <row r="43" spans="1:13" x14ac:dyDescent="0.3">
      <c r="A43" s="104"/>
      <c r="B43" s="105"/>
      <c r="C43" s="123"/>
      <c r="D43" s="123"/>
      <c r="E43" s="123"/>
      <c r="F43" s="127"/>
      <c r="G43" s="123"/>
      <c r="H43" s="128"/>
      <c r="I43" s="129"/>
    </row>
    <row r="44" spans="1:13" x14ac:dyDescent="0.3">
      <c r="A44" s="116">
        <v>4.0999999999999996</v>
      </c>
      <c r="B44" s="397" t="s">
        <v>165</v>
      </c>
      <c r="C44" s="398"/>
      <c r="D44" s="398"/>
      <c r="E44" s="398"/>
      <c r="F44" s="398"/>
      <c r="G44" s="398"/>
      <c r="H44" s="399"/>
      <c r="I44" s="117">
        <v>5.3E-3</v>
      </c>
      <c r="J44" s="125">
        <f>20%*10%*12</f>
        <v>0.24000000000000005</v>
      </c>
    </row>
    <row r="45" spans="1:13" x14ac:dyDescent="0.3">
      <c r="A45" s="116">
        <v>4.2</v>
      </c>
      <c r="B45" s="397" t="s">
        <v>166</v>
      </c>
      <c r="C45" s="398"/>
      <c r="D45" s="398"/>
      <c r="E45" s="398"/>
      <c r="F45" s="398"/>
      <c r="G45" s="398"/>
      <c r="H45" s="399"/>
      <c r="I45" s="117">
        <v>9.9000000000000008E-3</v>
      </c>
    </row>
    <row r="46" spans="1:13" x14ac:dyDescent="0.3">
      <c r="A46" s="116">
        <v>4.3</v>
      </c>
      <c r="B46" s="397" t="s">
        <v>167</v>
      </c>
      <c r="C46" s="398"/>
      <c r="D46" s="398"/>
      <c r="E46" s="398"/>
      <c r="F46" s="398"/>
      <c r="G46" s="398"/>
      <c r="H46" s="399"/>
      <c r="I46" s="117">
        <v>2.6499999999999999E-2</v>
      </c>
    </row>
    <row r="47" spans="1:13" x14ac:dyDescent="0.3">
      <c r="A47" s="116">
        <v>4.4000000000000004</v>
      </c>
      <c r="B47" s="397" t="s">
        <v>168</v>
      </c>
      <c r="C47" s="398"/>
      <c r="D47" s="398"/>
      <c r="E47" s="398"/>
      <c r="F47" s="398"/>
      <c r="G47" s="398"/>
      <c r="H47" s="399"/>
      <c r="I47" s="117">
        <f>25%*0.11</f>
        <v>2.75E-2</v>
      </c>
      <c r="J47" s="130" t="s">
        <v>65</v>
      </c>
      <c r="M47" s="101" t="s">
        <v>49</v>
      </c>
    </row>
    <row r="48" spans="1:13" x14ac:dyDescent="0.3">
      <c r="A48" s="116">
        <v>4.5</v>
      </c>
      <c r="B48" s="131" t="s">
        <v>169</v>
      </c>
      <c r="C48" s="132"/>
      <c r="D48" s="132"/>
      <c r="E48" s="132"/>
      <c r="F48" s="132"/>
      <c r="G48" s="132"/>
      <c r="H48" s="133"/>
      <c r="I48" s="117">
        <f>0.09*0.11</f>
        <v>9.8999999999999991E-3</v>
      </c>
      <c r="J48" s="130"/>
    </row>
    <row r="49" spans="1:13" x14ac:dyDescent="0.3">
      <c r="A49" s="116">
        <v>4.5999999999999996</v>
      </c>
      <c r="B49" s="397" t="s">
        <v>170</v>
      </c>
      <c r="C49" s="398"/>
      <c r="D49" s="398"/>
      <c r="E49" s="398"/>
      <c r="F49" s="398"/>
      <c r="G49" s="398"/>
      <c r="H49" s="399"/>
      <c r="I49" s="117">
        <v>1.0999999999999999E-2</v>
      </c>
      <c r="J49" s="101" t="s">
        <v>66</v>
      </c>
    </row>
    <row r="50" spans="1:13" x14ac:dyDescent="0.3">
      <c r="A50" s="116">
        <v>4.7</v>
      </c>
      <c r="B50" s="131" t="s">
        <v>171</v>
      </c>
      <c r="C50" s="132"/>
      <c r="D50" s="132"/>
      <c r="E50" s="132"/>
      <c r="F50" s="132"/>
      <c r="G50" s="132"/>
      <c r="H50" s="133"/>
      <c r="I50" s="134">
        <f>('[14]PRESUPUESTO OFICIAL'!F76*0.01)/('[14]PRESUPUESTO OFICIAL'!F53)</f>
        <v>1.6218426613614001E-2</v>
      </c>
    </row>
    <row r="51" spans="1:13" x14ac:dyDescent="0.3">
      <c r="A51" s="104"/>
      <c r="B51" s="105"/>
      <c r="C51" s="123"/>
      <c r="D51" s="123"/>
      <c r="E51" s="123"/>
      <c r="F51" s="402" t="s">
        <v>58</v>
      </c>
      <c r="G51" s="401"/>
      <c r="H51" s="403"/>
      <c r="I51" s="124">
        <f>SUM(I44:I50)</f>
        <v>0.106318426613614</v>
      </c>
    </row>
    <row r="52" spans="1:13" x14ac:dyDescent="0.3">
      <c r="A52" s="110">
        <v>5</v>
      </c>
      <c r="B52" s="404" t="s">
        <v>172</v>
      </c>
      <c r="C52" s="401"/>
      <c r="D52" s="401"/>
      <c r="E52" s="401"/>
      <c r="F52" s="401"/>
      <c r="G52" s="401"/>
      <c r="H52" s="401"/>
      <c r="I52" s="401"/>
    </row>
    <row r="53" spans="1:13" x14ac:dyDescent="0.3">
      <c r="A53" s="104"/>
      <c r="B53" s="105"/>
      <c r="C53" s="123"/>
      <c r="D53" s="123"/>
      <c r="E53" s="123"/>
      <c r="F53" s="127"/>
      <c r="G53" s="123"/>
      <c r="H53" s="128"/>
      <c r="I53" s="129"/>
    </row>
    <row r="54" spans="1:13" x14ac:dyDescent="0.3">
      <c r="A54" s="116">
        <v>5.0999999999999996</v>
      </c>
      <c r="B54" s="397" t="s">
        <v>173</v>
      </c>
      <c r="C54" s="398"/>
      <c r="D54" s="398"/>
      <c r="E54" s="398"/>
      <c r="F54" s="398"/>
      <c r="G54" s="398"/>
      <c r="H54" s="399"/>
      <c r="I54" s="135">
        <v>7.0000000000000007E-2</v>
      </c>
      <c r="J54" s="125">
        <f>20%*10%*12</f>
        <v>0.24000000000000005</v>
      </c>
    </row>
    <row r="55" spans="1:13" x14ac:dyDescent="0.3">
      <c r="A55" s="136"/>
      <c r="B55" s="137"/>
      <c r="C55" s="123"/>
      <c r="D55" s="123"/>
      <c r="E55" s="123"/>
      <c r="F55" s="127"/>
      <c r="G55" s="123" t="s">
        <v>174</v>
      </c>
      <c r="H55" s="128"/>
      <c r="I55" s="138">
        <f>ROUND(I51+I40+I24+I17+I54,2)</f>
        <v>2.29</v>
      </c>
    </row>
    <row r="56" spans="1:13" x14ac:dyDescent="0.3">
      <c r="A56" s="104"/>
      <c r="B56" s="105"/>
      <c r="C56" s="123"/>
      <c r="D56" s="123"/>
      <c r="E56" s="123"/>
      <c r="F56" s="127"/>
      <c r="G56" s="123"/>
      <c r="H56" s="128"/>
      <c r="I56" s="129"/>
    </row>
    <row r="57" spans="1:13" x14ac:dyDescent="0.3">
      <c r="A57" s="104"/>
      <c r="B57" s="105"/>
      <c r="C57" s="123"/>
      <c r="D57" s="123"/>
      <c r="E57" s="123"/>
      <c r="F57" s="127"/>
      <c r="G57" s="123"/>
      <c r="H57" s="128"/>
      <c r="I57" s="129"/>
    </row>
    <row r="58" spans="1:13" x14ac:dyDescent="0.3">
      <c r="A58" s="110" t="s">
        <v>175</v>
      </c>
      <c r="B58" s="400" t="s">
        <v>176</v>
      </c>
      <c r="C58" s="401"/>
      <c r="D58" s="401"/>
      <c r="E58" s="401"/>
      <c r="F58" s="402" t="s">
        <v>177</v>
      </c>
      <c r="G58" s="401"/>
      <c r="H58" s="403"/>
      <c r="I58" s="139">
        <v>0.11</v>
      </c>
    </row>
    <row r="59" spans="1:13" x14ac:dyDescent="0.3">
      <c r="A59" s="126"/>
      <c r="B59" s="123"/>
      <c r="C59" s="123"/>
      <c r="D59" s="123"/>
      <c r="E59" s="123"/>
      <c r="F59" s="402" t="s">
        <v>177</v>
      </c>
      <c r="G59" s="401"/>
      <c r="H59" s="403"/>
      <c r="I59" s="140">
        <f>I55+I58</f>
        <v>2.4</v>
      </c>
      <c r="M59" s="101" t="s">
        <v>49</v>
      </c>
    </row>
    <row r="60" spans="1:13" x14ac:dyDescent="0.3">
      <c r="A60" s="141"/>
      <c r="B60" s="141"/>
      <c r="C60" s="141"/>
      <c r="D60" s="141"/>
      <c r="E60" s="141"/>
      <c r="F60" s="141"/>
      <c r="G60" s="141"/>
      <c r="H60" s="141"/>
      <c r="I60" s="142"/>
      <c r="M60" s="122" t="s">
        <v>49</v>
      </c>
    </row>
  </sheetData>
  <mergeCells count="46">
    <mergeCell ref="B15:H15"/>
    <mergeCell ref="A2:H2"/>
    <mergeCell ref="A3:H3"/>
    <mergeCell ref="B5:I5"/>
    <mergeCell ref="B7:H7"/>
    <mergeCell ref="B8:D8"/>
    <mergeCell ref="B9:D9"/>
    <mergeCell ref="B10:D10"/>
    <mergeCell ref="B11:H11"/>
    <mergeCell ref="B12:H12"/>
    <mergeCell ref="B13:H13"/>
    <mergeCell ref="B14:H14"/>
    <mergeCell ref="B30:H30"/>
    <mergeCell ref="B16:H16"/>
    <mergeCell ref="F17:H17"/>
    <mergeCell ref="B19:I19"/>
    <mergeCell ref="B21:H21"/>
    <mergeCell ref="B22:H22"/>
    <mergeCell ref="B23:H23"/>
    <mergeCell ref="F24:H24"/>
    <mergeCell ref="B26:I26"/>
    <mergeCell ref="B27:H27"/>
    <mergeCell ref="B28:H28"/>
    <mergeCell ref="B29:H29"/>
    <mergeCell ref="B44:H44"/>
    <mergeCell ref="B31:H31"/>
    <mergeCell ref="B32:H32"/>
    <mergeCell ref="B33:H33"/>
    <mergeCell ref="B34:H34"/>
    <mergeCell ref="B35:H35"/>
    <mergeCell ref="B36:H36"/>
    <mergeCell ref="B37:H37"/>
    <mergeCell ref="B38:H38"/>
    <mergeCell ref="B39:H39"/>
    <mergeCell ref="F40:H40"/>
    <mergeCell ref="B42:I42"/>
    <mergeCell ref="B54:H54"/>
    <mergeCell ref="B58:E58"/>
    <mergeCell ref="F58:H58"/>
    <mergeCell ref="F59:H59"/>
    <mergeCell ref="B45:H45"/>
    <mergeCell ref="B46:H46"/>
    <mergeCell ref="B47:H47"/>
    <mergeCell ref="B49:H49"/>
    <mergeCell ref="F51:H51"/>
    <mergeCell ref="B52:I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
  <sheetViews>
    <sheetView workbookViewId="0">
      <selection activeCell="G20" sqref="G20"/>
    </sheetView>
  </sheetViews>
  <sheetFormatPr baseColWidth="10" defaultColWidth="11.42578125" defaultRowHeight="15" x14ac:dyDescent="0.25"/>
  <cols>
    <col min="1" max="8" width="11.42578125" style="7"/>
    <col min="9" max="9" width="14.85546875" style="42" customWidth="1"/>
    <col min="10" max="11" width="0" style="7" hidden="1" customWidth="1"/>
    <col min="12" max="12" width="6.140625" style="7" hidden="1" customWidth="1"/>
    <col min="13" max="13" width="16" style="7" bestFit="1" customWidth="1"/>
    <col min="14" max="16384" width="11.42578125" style="7"/>
  </cols>
  <sheetData>
    <row r="1" spans="1:9" ht="18" x14ac:dyDescent="0.25">
      <c r="A1" s="425"/>
      <c r="B1" s="425"/>
      <c r="C1" s="425"/>
      <c r="D1" s="425"/>
      <c r="E1" s="425"/>
      <c r="F1" s="425"/>
      <c r="G1" s="425"/>
      <c r="H1" s="425"/>
      <c r="I1" s="425"/>
    </row>
    <row r="2" spans="1:9" ht="18" x14ac:dyDescent="0.25">
      <c r="A2" s="426" t="s">
        <v>74</v>
      </c>
      <c r="B2" s="425"/>
      <c r="C2" s="425"/>
      <c r="D2" s="425"/>
      <c r="E2" s="425"/>
      <c r="F2" s="425"/>
      <c r="G2" s="425"/>
      <c r="H2" s="425"/>
      <c r="I2" s="425"/>
    </row>
    <row r="3" spans="1:9" ht="18" x14ac:dyDescent="0.25">
      <c r="A3" s="431" t="s">
        <v>54</v>
      </c>
      <c r="B3" s="432"/>
      <c r="C3" s="432"/>
      <c r="D3" s="432"/>
      <c r="E3" s="432"/>
      <c r="F3" s="432"/>
      <c r="G3" s="432"/>
      <c r="H3" s="432"/>
      <c r="I3" s="432"/>
    </row>
    <row r="4" spans="1:9" x14ac:dyDescent="0.25">
      <c r="A4" s="427"/>
      <c r="B4" s="428"/>
      <c r="C4" s="428"/>
      <c r="D4" s="428"/>
      <c r="E4" s="428"/>
      <c r="F4" s="428"/>
      <c r="G4" s="428"/>
      <c r="H4" s="428"/>
      <c r="I4" s="8"/>
    </row>
    <row r="5" spans="1:9" ht="15.75" x14ac:dyDescent="0.25">
      <c r="A5" s="9"/>
      <c r="B5" s="10"/>
      <c r="C5" s="11" t="s">
        <v>28</v>
      </c>
      <c r="D5" s="12"/>
      <c r="E5" s="12"/>
      <c r="F5" s="12"/>
      <c r="G5" s="12"/>
      <c r="H5" s="13"/>
      <c r="I5" s="14" t="s">
        <v>55</v>
      </c>
    </row>
    <row r="6" spans="1:9" ht="15.75" x14ac:dyDescent="0.25">
      <c r="A6" s="15" t="s">
        <v>56</v>
      </c>
      <c r="B6" s="429" t="s">
        <v>57</v>
      </c>
      <c r="C6" s="430"/>
      <c r="D6" s="430"/>
      <c r="E6" s="430"/>
      <c r="F6" s="430"/>
      <c r="G6" s="430"/>
      <c r="H6" s="430"/>
      <c r="I6" s="430"/>
    </row>
    <row r="7" spans="1:9" ht="15.75" x14ac:dyDescent="0.25">
      <c r="A7" s="9"/>
      <c r="B7" s="16"/>
      <c r="C7" s="17"/>
      <c r="D7" s="17"/>
      <c r="E7" s="17"/>
      <c r="F7" s="18"/>
      <c r="G7" s="17"/>
      <c r="H7" s="19"/>
      <c r="I7" s="20"/>
    </row>
    <row r="8" spans="1:9" ht="15.75" x14ac:dyDescent="0.25">
      <c r="A8" s="21"/>
      <c r="B8" s="421"/>
      <c r="C8" s="415"/>
      <c r="D8" s="415"/>
      <c r="E8" s="415"/>
      <c r="F8" s="415"/>
      <c r="G8" s="415"/>
      <c r="H8" s="417"/>
      <c r="I8" s="22"/>
    </row>
    <row r="9" spans="1:9" ht="15.75" x14ac:dyDescent="0.25">
      <c r="A9" s="21"/>
      <c r="B9" s="421"/>
      <c r="C9" s="415"/>
      <c r="D9" s="415"/>
      <c r="E9" s="23"/>
      <c r="F9" s="24"/>
      <c r="G9" s="25"/>
      <c r="H9" s="26"/>
      <c r="I9" s="22"/>
    </row>
    <row r="10" spans="1:9" ht="15.75" x14ac:dyDescent="0.25">
      <c r="A10" s="21"/>
      <c r="B10" s="421"/>
      <c r="C10" s="415"/>
      <c r="D10" s="415"/>
      <c r="E10" s="23"/>
      <c r="F10" s="24"/>
      <c r="G10" s="25"/>
      <c r="H10" s="26"/>
      <c r="I10" s="22"/>
    </row>
    <row r="11" spans="1:9" ht="15.75" x14ac:dyDescent="0.25">
      <c r="A11" s="21"/>
      <c r="B11" s="421"/>
      <c r="C11" s="415"/>
      <c r="D11" s="415"/>
      <c r="E11" s="23"/>
      <c r="F11" s="24"/>
      <c r="G11" s="25"/>
      <c r="H11" s="26"/>
      <c r="I11" s="22"/>
    </row>
    <row r="12" spans="1:9" ht="15.75" x14ac:dyDescent="0.25">
      <c r="A12" s="21"/>
      <c r="B12" s="421"/>
      <c r="C12" s="415"/>
      <c r="D12" s="415"/>
      <c r="E12" s="415"/>
      <c r="F12" s="415"/>
      <c r="G12" s="415"/>
      <c r="H12" s="417"/>
      <c r="I12" s="22"/>
    </row>
    <row r="13" spans="1:9" ht="15.75" x14ac:dyDescent="0.25">
      <c r="A13" s="21"/>
      <c r="B13" s="421"/>
      <c r="C13" s="415"/>
      <c r="D13" s="415"/>
      <c r="E13" s="415"/>
      <c r="F13" s="415"/>
      <c r="G13" s="415"/>
      <c r="H13" s="417"/>
      <c r="I13" s="22"/>
    </row>
    <row r="14" spans="1:9" ht="15.75" x14ac:dyDescent="0.25">
      <c r="A14" s="21"/>
      <c r="B14" s="421"/>
      <c r="C14" s="415"/>
      <c r="D14" s="415"/>
      <c r="E14" s="415"/>
      <c r="F14" s="415"/>
      <c r="G14" s="415"/>
      <c r="H14" s="417"/>
      <c r="I14" s="22"/>
    </row>
    <row r="15" spans="1:9" ht="15.75" x14ac:dyDescent="0.25">
      <c r="A15" s="21"/>
      <c r="B15" s="27"/>
      <c r="C15" s="28"/>
      <c r="D15" s="28"/>
      <c r="E15" s="28"/>
      <c r="F15" s="28"/>
      <c r="G15" s="28"/>
      <c r="H15" s="29"/>
      <c r="I15" s="22"/>
    </row>
    <row r="16" spans="1:9" ht="15.75" x14ac:dyDescent="0.25">
      <c r="A16" s="21"/>
      <c r="B16" s="27"/>
      <c r="C16" s="28"/>
      <c r="D16" s="28"/>
      <c r="E16" s="28"/>
      <c r="F16" s="28"/>
      <c r="G16" s="28"/>
      <c r="H16" s="29"/>
      <c r="I16" s="22"/>
    </row>
    <row r="17" spans="1:12" ht="15.75" x14ac:dyDescent="0.25">
      <c r="A17" s="21"/>
      <c r="B17" s="421"/>
      <c r="C17" s="415"/>
      <c r="D17" s="415"/>
      <c r="E17" s="415"/>
      <c r="F17" s="415"/>
      <c r="G17" s="415"/>
      <c r="H17" s="417"/>
      <c r="I17" s="22"/>
      <c r="L17" s="30"/>
    </row>
    <row r="18" spans="1:12" ht="15.75" x14ac:dyDescent="0.25">
      <c r="A18" s="21"/>
      <c r="B18" s="421"/>
      <c r="C18" s="415"/>
      <c r="D18" s="415"/>
      <c r="E18" s="415"/>
      <c r="F18" s="415"/>
      <c r="G18" s="415"/>
      <c r="H18" s="417"/>
      <c r="I18" s="22"/>
    </row>
    <row r="19" spans="1:12" ht="15.75" x14ac:dyDescent="0.25">
      <c r="A19" s="9"/>
      <c r="B19" s="10"/>
      <c r="C19" s="25"/>
      <c r="D19" s="25"/>
      <c r="E19" s="25"/>
      <c r="F19" s="416" t="s">
        <v>58</v>
      </c>
      <c r="G19" s="415"/>
      <c r="H19" s="417"/>
      <c r="I19" s="31"/>
      <c r="K19" s="32"/>
    </row>
    <row r="20" spans="1:12" ht="15.75" x14ac:dyDescent="0.25">
      <c r="A20" s="33"/>
      <c r="B20" s="25"/>
      <c r="C20" s="25"/>
      <c r="D20" s="25"/>
      <c r="E20" s="25"/>
      <c r="F20" s="34"/>
      <c r="G20" s="25"/>
      <c r="H20" s="23"/>
      <c r="I20" s="26"/>
    </row>
    <row r="21" spans="1:12" ht="15.75" x14ac:dyDescent="0.25">
      <c r="A21" s="15" t="s">
        <v>59</v>
      </c>
      <c r="B21" s="422" t="s">
        <v>60</v>
      </c>
      <c r="C21" s="415"/>
      <c r="D21" s="415"/>
      <c r="E21" s="415"/>
      <c r="F21" s="415"/>
      <c r="G21" s="415"/>
      <c r="H21" s="415"/>
      <c r="I21" s="415"/>
    </row>
    <row r="22" spans="1:12" ht="15.75" x14ac:dyDescent="0.25">
      <c r="A22" s="9"/>
      <c r="B22" s="10"/>
      <c r="C22" s="25"/>
      <c r="D22" s="25"/>
      <c r="E22" s="25"/>
      <c r="F22" s="34"/>
      <c r="G22" s="25"/>
      <c r="H22" s="23"/>
      <c r="I22" s="26"/>
    </row>
    <row r="23" spans="1:12" ht="15.75" x14ac:dyDescent="0.25">
      <c r="A23" s="21"/>
      <c r="B23" s="421"/>
      <c r="C23" s="415"/>
      <c r="D23" s="415"/>
      <c r="E23" s="415"/>
      <c r="F23" s="415"/>
      <c r="G23" s="415"/>
      <c r="H23" s="417"/>
      <c r="I23" s="22"/>
    </row>
    <row r="24" spans="1:12" ht="15.75" x14ac:dyDescent="0.25">
      <c r="A24" s="21"/>
      <c r="B24" s="421"/>
      <c r="C24" s="415"/>
      <c r="D24" s="415"/>
      <c r="E24" s="415"/>
      <c r="F24" s="415"/>
      <c r="G24" s="415"/>
      <c r="H24" s="417"/>
      <c r="I24" s="22"/>
    </row>
    <row r="25" spans="1:12" ht="15.75" x14ac:dyDescent="0.25">
      <c r="A25" s="21"/>
      <c r="B25" s="421"/>
      <c r="C25" s="415"/>
      <c r="D25" s="415"/>
      <c r="E25" s="415"/>
      <c r="F25" s="415"/>
      <c r="G25" s="415"/>
      <c r="H25" s="417"/>
      <c r="I25" s="22"/>
    </row>
    <row r="26" spans="1:12" ht="15.75" x14ac:dyDescent="0.25">
      <c r="A26" s="9"/>
      <c r="B26" s="10"/>
      <c r="C26" s="25"/>
      <c r="D26" s="25"/>
      <c r="E26" s="25"/>
      <c r="F26" s="416" t="s">
        <v>58</v>
      </c>
      <c r="G26" s="415"/>
      <c r="H26" s="417"/>
      <c r="I26" s="31"/>
    </row>
    <row r="27" spans="1:12" ht="15.75" x14ac:dyDescent="0.25">
      <c r="A27" s="33"/>
      <c r="B27" s="25"/>
      <c r="C27" s="25"/>
      <c r="D27" s="25"/>
      <c r="E27" s="25"/>
      <c r="F27" s="34"/>
      <c r="G27" s="25"/>
      <c r="H27" s="23"/>
      <c r="I27" s="26"/>
    </row>
    <row r="28" spans="1:12" ht="15.75" x14ac:dyDescent="0.25">
      <c r="A28" s="15" t="s">
        <v>61</v>
      </c>
      <c r="B28" s="422" t="s">
        <v>62</v>
      </c>
      <c r="C28" s="415"/>
      <c r="D28" s="415"/>
      <c r="E28" s="415"/>
      <c r="F28" s="415"/>
      <c r="G28" s="415"/>
      <c r="H28" s="415"/>
      <c r="I28" s="415"/>
    </row>
    <row r="29" spans="1:12" ht="15.75" x14ac:dyDescent="0.25">
      <c r="A29" s="21"/>
      <c r="B29" s="421"/>
      <c r="C29" s="415"/>
      <c r="D29" s="415"/>
      <c r="E29" s="415"/>
      <c r="F29" s="415"/>
      <c r="G29" s="415"/>
      <c r="H29" s="417"/>
      <c r="I29" s="22"/>
    </row>
    <row r="30" spans="1:12" ht="15.75" x14ac:dyDescent="0.25">
      <c r="A30" s="21"/>
      <c r="B30" s="421"/>
      <c r="C30" s="415"/>
      <c r="D30" s="415"/>
      <c r="E30" s="415"/>
      <c r="F30" s="415"/>
      <c r="G30" s="415"/>
      <c r="H30" s="417"/>
      <c r="I30" s="22"/>
    </row>
    <row r="31" spans="1:12" ht="15.75" x14ac:dyDescent="0.25">
      <c r="A31" s="21"/>
      <c r="B31" s="421"/>
      <c r="C31" s="415"/>
      <c r="D31" s="415"/>
      <c r="E31" s="415"/>
      <c r="F31" s="415"/>
      <c r="G31" s="415"/>
      <c r="H31" s="417"/>
      <c r="I31" s="22"/>
    </row>
    <row r="32" spans="1:12" ht="15.75" x14ac:dyDescent="0.25">
      <c r="A32" s="21"/>
      <c r="B32" s="421"/>
      <c r="C32" s="415"/>
      <c r="D32" s="415"/>
      <c r="E32" s="415"/>
      <c r="F32" s="415"/>
      <c r="G32" s="415"/>
      <c r="H32" s="417"/>
      <c r="I32" s="22"/>
    </row>
    <row r="33" spans="1:10" ht="15.75" x14ac:dyDescent="0.25">
      <c r="A33" s="21"/>
      <c r="B33" s="421"/>
      <c r="C33" s="415"/>
      <c r="D33" s="415"/>
      <c r="E33" s="415"/>
      <c r="F33" s="415"/>
      <c r="G33" s="415"/>
      <c r="H33" s="417"/>
      <c r="I33" s="22"/>
    </row>
    <row r="34" spans="1:10" ht="15.75" x14ac:dyDescent="0.25">
      <c r="A34" s="21"/>
      <c r="B34" s="421"/>
      <c r="C34" s="415"/>
      <c r="D34" s="415"/>
      <c r="E34" s="415"/>
      <c r="F34" s="415"/>
      <c r="G34" s="415"/>
      <c r="H34" s="417"/>
      <c r="I34" s="22"/>
    </row>
    <row r="35" spans="1:10" ht="15.75" x14ac:dyDescent="0.25">
      <c r="A35" s="21"/>
      <c r="B35" s="421"/>
      <c r="C35" s="415"/>
      <c r="D35" s="415"/>
      <c r="E35" s="415"/>
      <c r="F35" s="415"/>
      <c r="G35" s="415"/>
      <c r="H35" s="417"/>
      <c r="I35" s="22"/>
    </row>
    <row r="36" spans="1:10" ht="15.75" x14ac:dyDescent="0.25">
      <c r="A36" s="21"/>
      <c r="B36" s="421"/>
      <c r="C36" s="415"/>
      <c r="D36" s="415"/>
      <c r="E36" s="415"/>
      <c r="F36" s="415"/>
      <c r="G36" s="415"/>
      <c r="H36" s="417"/>
      <c r="I36" s="22"/>
    </row>
    <row r="37" spans="1:10" ht="15.75" x14ac:dyDescent="0.25">
      <c r="A37" s="21"/>
      <c r="B37" s="421"/>
      <c r="C37" s="415"/>
      <c r="D37" s="415"/>
      <c r="E37" s="415"/>
      <c r="F37" s="415"/>
      <c r="G37" s="415"/>
      <c r="H37" s="417"/>
      <c r="I37" s="22"/>
    </row>
    <row r="38" spans="1:10" ht="15.75" x14ac:dyDescent="0.25">
      <c r="A38" s="21"/>
      <c r="B38" s="421"/>
      <c r="C38" s="415"/>
      <c r="D38" s="415"/>
      <c r="E38" s="415"/>
      <c r="F38" s="415"/>
      <c r="G38" s="415"/>
      <c r="H38" s="417"/>
      <c r="I38" s="22"/>
    </row>
    <row r="39" spans="1:10" ht="15.75" x14ac:dyDescent="0.25">
      <c r="A39" s="21"/>
      <c r="B39" s="421"/>
      <c r="C39" s="415"/>
      <c r="D39" s="415"/>
      <c r="E39" s="415"/>
      <c r="F39" s="415"/>
      <c r="G39" s="415"/>
      <c r="H39" s="417"/>
      <c r="I39" s="22"/>
    </row>
    <row r="40" spans="1:10" ht="15.75" x14ac:dyDescent="0.25">
      <c r="A40" s="21"/>
      <c r="B40" s="421"/>
      <c r="C40" s="415"/>
      <c r="D40" s="415"/>
      <c r="E40" s="415"/>
      <c r="F40" s="415"/>
      <c r="G40" s="415"/>
      <c r="H40" s="417"/>
      <c r="I40" s="22"/>
    </row>
    <row r="41" spans="1:10" ht="15.75" x14ac:dyDescent="0.25">
      <c r="A41" s="21"/>
      <c r="B41" s="421"/>
      <c r="C41" s="415"/>
      <c r="D41" s="415"/>
      <c r="E41" s="415"/>
      <c r="F41" s="415"/>
      <c r="G41" s="415"/>
      <c r="H41" s="417"/>
      <c r="I41" s="22"/>
    </row>
    <row r="42" spans="1:10" ht="15.75" x14ac:dyDescent="0.25">
      <c r="A42" s="9"/>
      <c r="B42" s="10"/>
      <c r="C42" s="25"/>
      <c r="D42" s="25"/>
      <c r="E42" s="25"/>
      <c r="F42" s="416" t="s">
        <v>58</v>
      </c>
      <c r="G42" s="415"/>
      <c r="H42" s="417"/>
      <c r="I42" s="31"/>
    </row>
    <row r="43" spans="1:10" ht="15.75" x14ac:dyDescent="0.25">
      <c r="A43" s="33"/>
      <c r="B43" s="25"/>
      <c r="C43" s="25"/>
      <c r="D43" s="25"/>
      <c r="E43" s="25"/>
      <c r="F43" s="34"/>
      <c r="G43" s="25"/>
      <c r="H43" s="23"/>
      <c r="I43" s="26"/>
    </row>
    <row r="44" spans="1:10" ht="15.75" x14ac:dyDescent="0.25">
      <c r="A44" s="15" t="s">
        <v>63</v>
      </c>
      <c r="B44" s="422" t="s">
        <v>64</v>
      </c>
      <c r="C44" s="415"/>
      <c r="D44" s="415"/>
      <c r="E44" s="415"/>
      <c r="F44" s="415"/>
      <c r="G44" s="415"/>
      <c r="H44" s="415"/>
      <c r="I44" s="415"/>
    </row>
    <row r="45" spans="1:10" ht="15.75" x14ac:dyDescent="0.25">
      <c r="A45" s="9"/>
      <c r="B45" s="10"/>
      <c r="C45" s="25"/>
      <c r="D45" s="25"/>
      <c r="E45" s="25"/>
      <c r="F45" s="34"/>
      <c r="G45" s="25"/>
      <c r="H45" s="23"/>
      <c r="I45" s="26"/>
    </row>
    <row r="46" spans="1:10" ht="15.75" x14ac:dyDescent="0.25">
      <c r="A46" s="21"/>
      <c r="B46" s="421"/>
      <c r="C46" s="415"/>
      <c r="D46" s="415"/>
      <c r="E46" s="415"/>
      <c r="F46" s="415"/>
      <c r="G46" s="415"/>
      <c r="H46" s="417"/>
      <c r="I46" s="22"/>
      <c r="J46" s="32">
        <v>0.24000000000000005</v>
      </c>
    </row>
    <row r="47" spans="1:10" ht="15.75" x14ac:dyDescent="0.25">
      <c r="A47" s="21"/>
      <c r="B47" s="421"/>
      <c r="C47" s="415"/>
      <c r="D47" s="415"/>
      <c r="E47" s="415"/>
      <c r="F47" s="415"/>
      <c r="G47" s="415"/>
      <c r="H47" s="417"/>
      <c r="I47" s="22"/>
    </row>
    <row r="48" spans="1:10" ht="15.75" x14ac:dyDescent="0.25">
      <c r="A48" s="21"/>
      <c r="B48" s="421"/>
      <c r="C48" s="415"/>
      <c r="D48" s="415"/>
      <c r="E48" s="415"/>
      <c r="F48" s="415"/>
      <c r="G48" s="415"/>
      <c r="H48" s="417"/>
      <c r="I48" s="22"/>
    </row>
    <row r="49" spans="1:14" ht="15.75" x14ac:dyDescent="0.25">
      <c r="A49" s="21"/>
      <c r="B49" s="421"/>
      <c r="C49" s="423"/>
      <c r="D49" s="423"/>
      <c r="E49" s="423"/>
      <c r="F49" s="423"/>
      <c r="G49" s="423"/>
      <c r="H49" s="424"/>
      <c r="I49" s="22"/>
      <c r="J49" s="35" t="s">
        <v>65</v>
      </c>
      <c r="M49" s="7" t="s">
        <v>49</v>
      </c>
    </row>
    <row r="50" spans="1:14" ht="15.75" x14ac:dyDescent="0.25">
      <c r="A50" s="21"/>
      <c r="B50" s="27"/>
      <c r="C50" s="28"/>
      <c r="D50" s="28"/>
      <c r="E50" s="28"/>
      <c r="F50" s="28"/>
      <c r="G50" s="28"/>
      <c r="H50" s="29"/>
      <c r="I50" s="36"/>
      <c r="J50" s="35"/>
    </row>
    <row r="51" spans="1:14" ht="15.75" x14ac:dyDescent="0.25">
      <c r="A51" s="21"/>
      <c r="B51" s="421"/>
      <c r="C51" s="415"/>
      <c r="D51" s="415"/>
      <c r="E51" s="415"/>
      <c r="F51" s="415"/>
      <c r="G51" s="415"/>
      <c r="H51" s="417"/>
      <c r="I51" s="22"/>
      <c r="J51" s="7" t="s">
        <v>66</v>
      </c>
    </row>
    <row r="52" spans="1:14" ht="15.75" x14ac:dyDescent="0.25">
      <c r="A52" s="21"/>
      <c r="B52" s="27"/>
      <c r="C52" s="28"/>
      <c r="D52" s="28"/>
      <c r="E52" s="28"/>
      <c r="F52" s="28"/>
      <c r="G52" s="28"/>
      <c r="H52" s="29"/>
      <c r="I52" s="22"/>
    </row>
    <row r="53" spans="1:14" ht="15.75" x14ac:dyDescent="0.25">
      <c r="A53" s="9"/>
      <c r="B53" s="10"/>
      <c r="C53" s="25"/>
      <c r="D53" s="25"/>
      <c r="E53" s="25"/>
      <c r="F53" s="416" t="s">
        <v>58</v>
      </c>
      <c r="G53" s="415"/>
      <c r="H53" s="417"/>
      <c r="I53" s="31"/>
    </row>
    <row r="54" spans="1:14" ht="15.75" x14ac:dyDescent="0.25">
      <c r="A54" s="412" t="s">
        <v>67</v>
      </c>
      <c r="B54" s="413"/>
      <c r="C54" s="413"/>
      <c r="D54" s="413"/>
      <c r="E54" s="413"/>
      <c r="F54" s="413"/>
      <c r="G54" s="413"/>
      <c r="H54" s="413"/>
      <c r="I54" s="37"/>
      <c r="N54" s="38"/>
    </row>
    <row r="55" spans="1:14" ht="33" customHeight="1" x14ac:dyDescent="0.25">
      <c r="A55" s="15" t="s">
        <v>68</v>
      </c>
      <c r="B55" s="414" t="s">
        <v>69</v>
      </c>
      <c r="C55" s="415"/>
      <c r="D55" s="415"/>
      <c r="E55" s="415"/>
      <c r="F55" s="416"/>
      <c r="G55" s="415"/>
      <c r="H55" s="417"/>
      <c r="I55" s="31"/>
    </row>
    <row r="56" spans="1:14" ht="15.75" x14ac:dyDescent="0.25">
      <c r="A56" s="33"/>
      <c r="B56" s="418" t="s">
        <v>70</v>
      </c>
      <c r="C56" s="418"/>
      <c r="D56" s="418"/>
      <c r="E56" s="418"/>
      <c r="F56" s="418"/>
      <c r="G56" s="418"/>
      <c r="H56" s="419"/>
      <c r="I56" s="39"/>
      <c r="M56" s="7" t="s">
        <v>49</v>
      </c>
    </row>
    <row r="57" spans="1:14" ht="17.25" x14ac:dyDescent="0.25">
      <c r="A57" s="40"/>
      <c r="B57" s="420" t="s">
        <v>71</v>
      </c>
      <c r="C57" s="420"/>
      <c r="D57" s="420"/>
      <c r="E57" s="420"/>
      <c r="F57" s="420"/>
      <c r="G57" s="420"/>
      <c r="H57" s="420"/>
      <c r="I57" s="41"/>
      <c r="M57" s="30" t="s">
        <v>49</v>
      </c>
    </row>
  </sheetData>
  <mergeCells count="47">
    <mergeCell ref="A1:I1"/>
    <mergeCell ref="A2:I2"/>
    <mergeCell ref="A4:H4"/>
    <mergeCell ref="B6:I6"/>
    <mergeCell ref="A3:I3"/>
    <mergeCell ref="B14:H14"/>
    <mergeCell ref="B17:H17"/>
    <mergeCell ref="B18:H18"/>
    <mergeCell ref="F19:H19"/>
    <mergeCell ref="B8:H8"/>
    <mergeCell ref="B9:D9"/>
    <mergeCell ref="B10:D10"/>
    <mergeCell ref="B11:D11"/>
    <mergeCell ref="B12:H12"/>
    <mergeCell ref="B13:H13"/>
    <mergeCell ref="B21:I21"/>
    <mergeCell ref="B23:H23"/>
    <mergeCell ref="B37:H37"/>
    <mergeCell ref="B25:H25"/>
    <mergeCell ref="F26:H26"/>
    <mergeCell ref="B28:I28"/>
    <mergeCell ref="B29:H29"/>
    <mergeCell ref="B30:H30"/>
    <mergeCell ref="B31:H31"/>
    <mergeCell ref="B32:H32"/>
    <mergeCell ref="B24:H24"/>
    <mergeCell ref="B33:H33"/>
    <mergeCell ref="B34:H34"/>
    <mergeCell ref="B35:H35"/>
    <mergeCell ref="B36:H36"/>
    <mergeCell ref="F53:H53"/>
    <mergeCell ref="B38:H38"/>
    <mergeCell ref="B39:H39"/>
    <mergeCell ref="B40:H40"/>
    <mergeCell ref="B41:H41"/>
    <mergeCell ref="F42:H42"/>
    <mergeCell ref="B51:H51"/>
    <mergeCell ref="B44:I44"/>
    <mergeCell ref="B46:H46"/>
    <mergeCell ref="B47:H47"/>
    <mergeCell ref="B48:H48"/>
    <mergeCell ref="B49:H49"/>
    <mergeCell ref="A54:H54"/>
    <mergeCell ref="B55:E55"/>
    <mergeCell ref="F55:H55"/>
    <mergeCell ref="B56:H56"/>
    <mergeCell ref="B57:H5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PRESUPUESTO</vt:lpstr>
      <vt:lpstr>FORMULARIO 1 - Modelo 2</vt:lpstr>
      <vt:lpstr>F.M.</vt:lpstr>
      <vt:lpstr>FORMULARIO 2</vt:lpstr>
      <vt:lpstr>'FORMULARIO 1 - Modelo 2'!Área_de_impresión</vt:lpstr>
      <vt:lpstr>PRESUPUESTO!Área_de_impresión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Sandra Liliana Baron Becerra</cp:lastModifiedBy>
  <cp:lastPrinted>2016-02-04T16:36:19Z</cp:lastPrinted>
  <dcterms:created xsi:type="dcterms:W3CDTF">2014-04-10T22:11:52Z</dcterms:created>
  <dcterms:modified xsi:type="dcterms:W3CDTF">2021-10-19T23:42:53Z</dcterms:modified>
</cp:coreProperties>
</file>