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embeddings/oleObject2.bin" ContentType="application/vnd.openxmlformats-officedocument.oleObject"/>
  <Override PartName="/xl/drawings/drawing9.xml" ContentType="application/vnd.openxmlformats-officedocument.drawing+xml"/>
  <Override PartName="/xl/embeddings/oleObject3.bin" ContentType="application/vnd.openxmlformats-officedocument.oleObject"/>
  <Override PartName="/xl/drawings/drawing10.xml" ContentType="application/vnd.openxmlformats-officedocument.drawing+xml"/>
  <Override PartName="/xl/embeddings/oleObject4.bin" ContentType="application/vnd.openxmlformats-officedocument.oleObject"/>
  <Override PartName="/xl/drawings/drawing11.xml" ContentType="application/vnd.openxmlformats-officedocument.drawing+xml"/>
  <Override PartName="/xl/embeddings/oleObject5.bin" ContentType="application/vnd.openxmlformats-officedocument.oleObject"/>
  <Override PartName="/xl/drawings/drawing12.xml" ContentType="application/vnd.openxmlformats-officedocument.drawing+xml"/>
  <Override PartName="/xl/embeddings/oleObject6.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F:\emejia\Mis Documentos INVIAS\2. PROCESOS\10. Procesos 2018\7. Proceso sitio critico via 5003\definitivo IP-06-18\"/>
    </mc:Choice>
  </mc:AlternateContent>
  <xr:revisionPtr revIDLastSave="0" documentId="10_ncr:100000_{99885ABC-7E64-46A1-A62C-C41F44C73593}" xr6:coauthVersionLast="31" xr6:coauthVersionMax="31" xr10:uidLastSave="{00000000-0000-0000-0000-000000000000}"/>
  <bookViews>
    <workbookView xWindow="0" yWindow="0" windowWidth="28800" windowHeight="12225" tabRatio="812" activeTab="1" xr2:uid="{00000000-000D-0000-FFFF-FFFF00000000}"/>
  </bookViews>
  <sheets>
    <sheet name="PPTO OFICIAL" sheetId="154" r:id="rId1"/>
    <sheet name="economica" sheetId="186" r:id="rId2"/>
    <sheet name="Cantidades" sheetId="155" r:id="rId3"/>
    <sheet name="MANO DE OBRA" sheetId="176" r:id="rId4"/>
    <sheet name="EQUIPOS" sheetId="177" r:id="rId5"/>
    <sheet name="MATERIALES" sheetId="178" r:id="rId6"/>
    <sheet name="TRANSPORTE" sheetId="179" r:id="rId7"/>
    <sheet name="211.1" sheetId="180" r:id="rId8"/>
    <sheet name="600.1.1" sheetId="183" r:id="rId9"/>
    <sheet name="610.1" sheetId="185" r:id="rId10"/>
    <sheet name="673.1.1" sheetId="182" r:id="rId11"/>
    <sheet name="681.2" sheetId="184" r:id="rId12"/>
    <sheet name="900.3" sheetId="181" r:id="rId13"/>
  </sheets>
  <functionGroups builtInGroupCount="19"/>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2" hidden="1">Cantidades!$A$2:$F$22</definedName>
    <definedName name="_xlnm._FilterDatabase" localSheetId="3" hidden="1">'MANO DE OBRA'!$A$7:$D$67</definedName>
    <definedName name="_xlnm._FilterDatabase" localSheetId="6" hidden="1">TRANSPORTE!$A$5:$D$117</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2a" hidden="1">{"TAB1",#N/A,TRUE,"GENERAL";"TAB2",#N/A,TRUE,"GENERAL";"TAB3",#N/A,TRUE,"GENERAL";"TAB4",#N/A,TRUE,"GENERAL";"TAB5",#N/A,TRUE,"GENERAL"}</definedName>
    <definedName name="aa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STO">#REF!</definedName>
    <definedName name="aqaq" hidden="1">{"TAB1",#N/A,TRUE,"GENERAL";"TAB2",#N/A,TRUE,"GENERAL";"TAB3",#N/A,TRUE,"GENERAL";"TAB4",#N/A,TRUE,"GENERAL";"TAB5",#N/A,TRUE,"GENERAL"}</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yyy" hidden="1">{"TAB1",#N/A,TRUE,"GENERAL";"TAB2",#N/A,TRUE,"GENERAL";"TAB3",#N/A,TRUE,"GENERAL";"TAB4",#N/A,TRUE,"GENERAL";"TAB5",#N/A,TRUE,"GENERAL"}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79017"/>
</workbook>
</file>

<file path=xl/calcChain.xml><?xml version="1.0" encoding="utf-8"?>
<calcChain xmlns="http://schemas.openxmlformats.org/spreadsheetml/2006/main">
  <c r="I20" i="186" l="1"/>
  <c r="I13" i="186"/>
  <c r="I14" i="186"/>
  <c r="I15" i="186"/>
  <c r="I16" i="186"/>
  <c r="I17" i="186"/>
  <c r="I12" i="186"/>
  <c r="I20" i="154"/>
  <c r="I13" i="154"/>
  <c r="I14" i="154"/>
  <c r="I15" i="154"/>
  <c r="I16" i="154"/>
  <c r="I17" i="154"/>
  <c r="N89" i="184"/>
  <c r="N87" i="182"/>
  <c r="N89" i="185"/>
  <c r="I12" i="154"/>
  <c r="N88" i="180"/>
  <c r="I43" i="186"/>
  <c r="I44" i="186" s="1"/>
  <c r="I42" i="186"/>
  <c r="I41" i="186"/>
  <c r="I23" i="186"/>
  <c r="G17" i="186"/>
  <c r="F17" i="186"/>
  <c r="E17" i="186"/>
  <c r="G16" i="186"/>
  <c r="F16" i="186"/>
  <c r="E16" i="186"/>
  <c r="G15" i="186"/>
  <c r="F15" i="186"/>
  <c r="E15" i="186"/>
  <c r="G14" i="186"/>
  <c r="F14" i="186"/>
  <c r="E14" i="186"/>
  <c r="G13" i="186"/>
  <c r="F13" i="186"/>
  <c r="E13" i="186"/>
  <c r="G12" i="186"/>
  <c r="F12" i="186"/>
  <c r="E12" i="186"/>
  <c r="I22" i="186" l="1"/>
  <c r="I27" i="186" s="1"/>
  <c r="I28" i="186" s="1"/>
  <c r="M68" i="183"/>
  <c r="F13" i="154" l="1"/>
  <c r="F14" i="154"/>
  <c r="F15" i="154"/>
  <c r="F16" i="154"/>
  <c r="F17" i="154"/>
  <c r="F3" i="155"/>
  <c r="F4" i="155" s="1"/>
  <c r="D24" i="155"/>
  <c r="E17" i="154" s="1"/>
  <c r="F10" i="155"/>
  <c r="F11" i="155"/>
  <c r="F12" i="155"/>
  <c r="F9" i="155"/>
  <c r="A12" i="155"/>
  <c r="A11" i="155"/>
  <c r="A10" i="155"/>
  <c r="F21" i="155" s="1"/>
  <c r="G14" i="154" s="1"/>
  <c r="A9" i="155"/>
  <c r="F22" i="155" s="1"/>
  <c r="G15" i="154" s="1"/>
  <c r="F20" i="155" l="1"/>
  <c r="G13" i="154" s="1"/>
  <c r="F23" i="155"/>
  <c r="G16" i="154" s="1"/>
  <c r="D9" i="155"/>
  <c r="D10" i="155"/>
  <c r="D21" i="155" s="1"/>
  <c r="D11" i="155"/>
  <c r="D22" i="155" s="1"/>
  <c r="D12" i="155"/>
  <c r="D23" i="155" s="1"/>
  <c r="E16" i="154" s="1"/>
  <c r="K71" i="185"/>
  <c r="I71" i="185" s="1"/>
  <c r="B71" i="185"/>
  <c r="L60" i="185"/>
  <c r="K60" i="185"/>
  <c r="B60" i="185"/>
  <c r="M49" i="185"/>
  <c r="N49" i="185" s="1"/>
  <c r="J49" i="185"/>
  <c r="B49" i="185"/>
  <c r="M48" i="185"/>
  <c r="N48" i="185" s="1"/>
  <c r="J48" i="185"/>
  <c r="B48" i="185"/>
  <c r="K36" i="185"/>
  <c r="N36" i="185" s="1"/>
  <c r="B36" i="185"/>
  <c r="K72" i="184"/>
  <c r="I72" i="184" s="1"/>
  <c r="B72" i="184"/>
  <c r="K71" i="184"/>
  <c r="I71" i="184" s="1"/>
  <c r="B71" i="184"/>
  <c r="L60" i="184"/>
  <c r="K60" i="184"/>
  <c r="B60" i="184"/>
  <c r="M51" i="184"/>
  <c r="N51" i="184" s="1"/>
  <c r="J51" i="184"/>
  <c r="B51" i="184"/>
  <c r="M50" i="184"/>
  <c r="N50" i="184" s="1"/>
  <c r="J50" i="184"/>
  <c r="B50" i="184"/>
  <c r="M49" i="184"/>
  <c r="N49" i="184" s="1"/>
  <c r="J49" i="184"/>
  <c r="B49" i="184"/>
  <c r="M48" i="184"/>
  <c r="N48" i="184" s="1"/>
  <c r="J48" i="184"/>
  <c r="B48" i="184"/>
  <c r="K68" i="183"/>
  <c r="I68" i="183" s="1"/>
  <c r="B68" i="183"/>
  <c r="K67" i="183"/>
  <c r="I67" i="183" s="1"/>
  <c r="B67" i="183"/>
  <c r="L56" i="183"/>
  <c r="K56" i="183"/>
  <c r="B56" i="183"/>
  <c r="M47" i="183"/>
  <c r="N47" i="183" s="1"/>
  <c r="N51" i="183" s="1"/>
  <c r="J47" i="183"/>
  <c r="B47" i="183"/>
  <c r="K69" i="182"/>
  <c r="I69" i="182" s="1"/>
  <c r="B69" i="182"/>
  <c r="M48" i="182"/>
  <c r="N48" i="182" s="1"/>
  <c r="N53" i="182" s="1"/>
  <c r="J48" i="182"/>
  <c r="B48" i="182"/>
  <c r="K36" i="181"/>
  <c r="N36" i="181" s="1"/>
  <c r="N43" i="181" s="1"/>
  <c r="N78" i="181" s="1"/>
  <c r="B36" i="181"/>
  <c r="K70" i="180"/>
  <c r="I70" i="180" s="1"/>
  <c r="B70" i="180"/>
  <c r="N54" i="180"/>
  <c r="K36" i="180"/>
  <c r="N36" i="180" s="1"/>
  <c r="B36" i="180"/>
  <c r="F116" i="179"/>
  <c r="D374" i="178"/>
  <c r="P372" i="178"/>
  <c r="O372" i="178"/>
  <c r="N372" i="178"/>
  <c r="M372" i="178"/>
  <c r="L372" i="178"/>
  <c r="K372" i="178"/>
  <c r="J372" i="178"/>
  <c r="I372" i="178"/>
  <c r="H372" i="178"/>
  <c r="G372" i="178"/>
  <c r="P371" i="178"/>
  <c r="O371" i="178"/>
  <c r="N371" i="178"/>
  <c r="M371" i="178"/>
  <c r="L371" i="178"/>
  <c r="K371" i="178"/>
  <c r="J371" i="178"/>
  <c r="I371" i="178"/>
  <c r="H371" i="178"/>
  <c r="G371" i="178"/>
  <c r="P370" i="178"/>
  <c r="O370" i="178"/>
  <c r="N370" i="178"/>
  <c r="M370" i="178"/>
  <c r="L370" i="178"/>
  <c r="K370" i="178"/>
  <c r="J370" i="178"/>
  <c r="I370" i="178"/>
  <c r="H370" i="178"/>
  <c r="G370" i="178"/>
  <c r="P369" i="178"/>
  <c r="O369" i="178"/>
  <c r="N369" i="178"/>
  <c r="M369" i="178"/>
  <c r="L369" i="178"/>
  <c r="K369" i="178"/>
  <c r="J369" i="178"/>
  <c r="I369" i="178"/>
  <c r="H369" i="178"/>
  <c r="G369" i="178"/>
  <c r="P368" i="178"/>
  <c r="O368" i="178"/>
  <c r="N368" i="178"/>
  <c r="M368" i="178"/>
  <c r="L368" i="178"/>
  <c r="K368" i="178"/>
  <c r="J368" i="178"/>
  <c r="I368" i="178"/>
  <c r="H368" i="178"/>
  <c r="G368" i="178"/>
  <c r="P367" i="178"/>
  <c r="O367" i="178"/>
  <c r="N367" i="178"/>
  <c r="M367" i="178"/>
  <c r="L367" i="178"/>
  <c r="K367" i="178"/>
  <c r="J367" i="178"/>
  <c r="I367" i="178"/>
  <c r="H367" i="178"/>
  <c r="G367" i="178"/>
  <c r="P366" i="178"/>
  <c r="O366" i="178"/>
  <c r="N366" i="178"/>
  <c r="M366" i="178"/>
  <c r="L366" i="178"/>
  <c r="K366" i="178"/>
  <c r="J366" i="178"/>
  <c r="I366" i="178"/>
  <c r="H366" i="178"/>
  <c r="G366" i="178"/>
  <c r="P365" i="178"/>
  <c r="O365" i="178"/>
  <c r="N365" i="178"/>
  <c r="M365" i="178"/>
  <c r="L365" i="178"/>
  <c r="K365" i="178"/>
  <c r="J365" i="178"/>
  <c r="I365" i="178"/>
  <c r="H365" i="178"/>
  <c r="G365" i="178"/>
  <c r="P364" i="178"/>
  <c r="O364" i="178"/>
  <c r="N364" i="178"/>
  <c r="M364" i="178"/>
  <c r="L364" i="178"/>
  <c r="K364" i="178"/>
  <c r="J364" i="178"/>
  <c r="I364" i="178"/>
  <c r="H364" i="178"/>
  <c r="G364" i="178"/>
  <c r="P363" i="178"/>
  <c r="O363" i="178"/>
  <c r="N363" i="178"/>
  <c r="M363" i="178"/>
  <c r="L363" i="178"/>
  <c r="K363" i="178"/>
  <c r="J363" i="178"/>
  <c r="I363" i="178"/>
  <c r="H363" i="178"/>
  <c r="G363" i="178"/>
  <c r="P362" i="178"/>
  <c r="O362" i="178"/>
  <c r="N362" i="178"/>
  <c r="M362" i="178"/>
  <c r="L362" i="178"/>
  <c r="K362" i="178"/>
  <c r="J362" i="178"/>
  <c r="I362" i="178"/>
  <c r="H362" i="178"/>
  <c r="G362" i="178"/>
  <c r="P361" i="178"/>
  <c r="O361" i="178"/>
  <c r="N361" i="178"/>
  <c r="M361" i="178"/>
  <c r="L361" i="178"/>
  <c r="K361" i="178"/>
  <c r="J361" i="178"/>
  <c r="I361" i="178"/>
  <c r="H361" i="178"/>
  <c r="G361" i="178"/>
  <c r="P360" i="178"/>
  <c r="O360" i="178"/>
  <c r="N360" i="178"/>
  <c r="M360" i="178"/>
  <c r="L360" i="178"/>
  <c r="K360" i="178"/>
  <c r="J360" i="178"/>
  <c r="I360" i="178"/>
  <c r="H360" i="178"/>
  <c r="G360" i="178"/>
  <c r="P359" i="178"/>
  <c r="O359" i="178"/>
  <c r="N359" i="178"/>
  <c r="M359" i="178"/>
  <c r="L359" i="178"/>
  <c r="K359" i="178"/>
  <c r="J359" i="178"/>
  <c r="I359" i="178"/>
  <c r="H359" i="178"/>
  <c r="G359" i="178"/>
  <c r="P358" i="178"/>
  <c r="O358" i="178"/>
  <c r="N358" i="178"/>
  <c r="M358" i="178"/>
  <c r="L358" i="178"/>
  <c r="K358" i="178"/>
  <c r="J358" i="178"/>
  <c r="I358" i="178"/>
  <c r="H358" i="178"/>
  <c r="G358" i="178"/>
  <c r="P357" i="178"/>
  <c r="O357" i="178"/>
  <c r="N357" i="178"/>
  <c r="M357" i="178"/>
  <c r="L357" i="178"/>
  <c r="K357" i="178"/>
  <c r="J357" i="178"/>
  <c r="I357" i="178"/>
  <c r="H357" i="178"/>
  <c r="G357" i="178"/>
  <c r="P356" i="178"/>
  <c r="O356" i="178"/>
  <c r="N356" i="178"/>
  <c r="M356" i="178"/>
  <c r="L356" i="178"/>
  <c r="K356" i="178"/>
  <c r="J356" i="178"/>
  <c r="I356" i="178"/>
  <c r="H356" i="178"/>
  <c r="G356" i="178"/>
  <c r="P355" i="178"/>
  <c r="O355" i="178"/>
  <c r="N355" i="178"/>
  <c r="M355" i="178"/>
  <c r="L355" i="178"/>
  <c r="K355" i="178"/>
  <c r="J355" i="178"/>
  <c r="I355" i="178"/>
  <c r="H355" i="178"/>
  <c r="G355" i="178"/>
  <c r="P354" i="178"/>
  <c r="O354" i="178"/>
  <c r="N354" i="178"/>
  <c r="M354" i="178"/>
  <c r="L354" i="178"/>
  <c r="K354" i="178"/>
  <c r="J354" i="178"/>
  <c r="I354" i="178"/>
  <c r="H354" i="178"/>
  <c r="G354" i="178"/>
  <c r="P353" i="178"/>
  <c r="O353" i="178"/>
  <c r="N353" i="178"/>
  <c r="M353" i="178"/>
  <c r="L353" i="178"/>
  <c r="K353" i="178"/>
  <c r="J353" i="178"/>
  <c r="I353" i="178"/>
  <c r="H353" i="178"/>
  <c r="G353" i="178"/>
  <c r="P352" i="178"/>
  <c r="O352" i="178"/>
  <c r="N352" i="178"/>
  <c r="M352" i="178"/>
  <c r="L352" i="178"/>
  <c r="K352" i="178"/>
  <c r="J352" i="178"/>
  <c r="I352" i="178"/>
  <c r="H352" i="178"/>
  <c r="G352" i="178"/>
  <c r="P351" i="178"/>
  <c r="O351" i="178"/>
  <c r="N351" i="178"/>
  <c r="M351" i="178"/>
  <c r="L351" i="178"/>
  <c r="K351" i="178"/>
  <c r="J351" i="178"/>
  <c r="I351" i="178"/>
  <c r="H351" i="178"/>
  <c r="G351" i="178"/>
  <c r="P350" i="178"/>
  <c r="O350" i="178"/>
  <c r="N350" i="178"/>
  <c r="M350" i="178"/>
  <c r="L350" i="178"/>
  <c r="K350" i="178"/>
  <c r="J350" i="178"/>
  <c r="I350" i="178"/>
  <c r="H350" i="178"/>
  <c r="G350" i="178"/>
  <c r="P349" i="178"/>
  <c r="O349" i="178"/>
  <c r="N349" i="178"/>
  <c r="M349" i="178"/>
  <c r="L349" i="178"/>
  <c r="K349" i="178"/>
  <c r="J349" i="178"/>
  <c r="I349" i="178"/>
  <c r="H349" i="178"/>
  <c r="G349" i="178"/>
  <c r="P348" i="178"/>
  <c r="O348" i="178"/>
  <c r="N348" i="178"/>
  <c r="M348" i="178"/>
  <c r="L348" i="178"/>
  <c r="K348" i="178"/>
  <c r="J348" i="178"/>
  <c r="I348" i="178"/>
  <c r="H348" i="178"/>
  <c r="G348" i="178"/>
  <c r="P347" i="178"/>
  <c r="O347" i="178"/>
  <c r="N347" i="178"/>
  <c r="M347" i="178"/>
  <c r="L347" i="178"/>
  <c r="K347" i="178"/>
  <c r="J347" i="178"/>
  <c r="I347" i="178"/>
  <c r="H347" i="178"/>
  <c r="G347" i="178"/>
  <c r="P346" i="178"/>
  <c r="O346" i="178"/>
  <c r="N346" i="178"/>
  <c r="M346" i="178"/>
  <c r="L346" i="178"/>
  <c r="K346" i="178"/>
  <c r="J346" i="178"/>
  <c r="I346" i="178"/>
  <c r="H346" i="178"/>
  <c r="G346" i="178"/>
  <c r="P345" i="178"/>
  <c r="O345" i="178"/>
  <c r="N345" i="178"/>
  <c r="M345" i="178"/>
  <c r="L345" i="178"/>
  <c r="K345" i="178"/>
  <c r="J345" i="178"/>
  <c r="I345" i="178"/>
  <c r="H345" i="178"/>
  <c r="G345" i="178"/>
  <c r="P344" i="178"/>
  <c r="O344" i="178"/>
  <c r="N344" i="178"/>
  <c r="M344" i="178"/>
  <c r="L344" i="178"/>
  <c r="K344" i="178"/>
  <c r="J344" i="178"/>
  <c r="I344" i="178"/>
  <c r="H344" i="178"/>
  <c r="G344" i="178"/>
  <c r="P343" i="178"/>
  <c r="O343" i="178"/>
  <c r="N343" i="178"/>
  <c r="M343" i="178"/>
  <c r="L343" i="178"/>
  <c r="K343" i="178"/>
  <c r="J343" i="178"/>
  <c r="I343" i="178"/>
  <c r="H343" i="178"/>
  <c r="G343" i="178"/>
  <c r="P342" i="178"/>
  <c r="O342" i="178"/>
  <c r="N342" i="178"/>
  <c r="M342" i="178"/>
  <c r="L342" i="178"/>
  <c r="K342" i="178"/>
  <c r="J342" i="178"/>
  <c r="I342" i="178"/>
  <c r="H342" i="178"/>
  <c r="G342" i="178"/>
  <c r="P341" i="178"/>
  <c r="O341" i="178"/>
  <c r="N341" i="178"/>
  <c r="M341" i="178"/>
  <c r="L341" i="178"/>
  <c r="K341" i="178"/>
  <c r="J341" i="178"/>
  <c r="I341" i="178"/>
  <c r="H341" i="178"/>
  <c r="G341" i="178"/>
  <c r="P340" i="178"/>
  <c r="O340" i="178"/>
  <c r="N340" i="178"/>
  <c r="M340" i="178"/>
  <c r="L340" i="178"/>
  <c r="K340" i="178"/>
  <c r="J340" i="178"/>
  <c r="I340" i="178"/>
  <c r="H340" i="178"/>
  <c r="G340" i="178"/>
  <c r="P339" i="178"/>
  <c r="O339" i="178"/>
  <c r="N339" i="178"/>
  <c r="M339" i="178"/>
  <c r="L339" i="178"/>
  <c r="K339" i="178"/>
  <c r="J339" i="178"/>
  <c r="I339" i="178"/>
  <c r="H339" i="178"/>
  <c r="G339" i="178"/>
  <c r="P338" i="178"/>
  <c r="O338" i="178"/>
  <c r="N338" i="178"/>
  <c r="M338" i="178"/>
  <c r="L338" i="178"/>
  <c r="K338" i="178"/>
  <c r="J338" i="178"/>
  <c r="I338" i="178"/>
  <c r="H338" i="178"/>
  <c r="G338" i="178"/>
  <c r="P337" i="178"/>
  <c r="O337" i="178"/>
  <c r="N337" i="178"/>
  <c r="M337" i="178"/>
  <c r="L337" i="178"/>
  <c r="K337" i="178"/>
  <c r="J337" i="178"/>
  <c r="I337" i="178"/>
  <c r="H337" i="178"/>
  <c r="G337" i="178"/>
  <c r="P336" i="178"/>
  <c r="O336" i="178"/>
  <c r="N336" i="178"/>
  <c r="M336" i="178"/>
  <c r="L336" i="178"/>
  <c r="K336" i="178"/>
  <c r="J336" i="178"/>
  <c r="I336" i="178"/>
  <c r="H336" i="178"/>
  <c r="G336" i="178"/>
  <c r="P335" i="178"/>
  <c r="O335" i="178"/>
  <c r="N335" i="178"/>
  <c r="M335" i="178"/>
  <c r="L335" i="178"/>
  <c r="K335" i="178"/>
  <c r="J335" i="178"/>
  <c r="I335" i="178"/>
  <c r="H335" i="178"/>
  <c r="G335" i="178"/>
  <c r="P334" i="178"/>
  <c r="O334" i="178"/>
  <c r="N334" i="178"/>
  <c r="M334" i="178"/>
  <c r="L334" i="178"/>
  <c r="K334" i="178"/>
  <c r="J334" i="178"/>
  <c r="I334" i="178"/>
  <c r="H334" i="178"/>
  <c r="G334" i="178"/>
  <c r="P333" i="178"/>
  <c r="O333" i="178"/>
  <c r="N333" i="178"/>
  <c r="M333" i="178"/>
  <c r="L333" i="178"/>
  <c r="K333" i="178"/>
  <c r="J333" i="178"/>
  <c r="I333" i="178"/>
  <c r="H333" i="178"/>
  <c r="G333" i="178"/>
  <c r="P332" i="178"/>
  <c r="O332" i="178"/>
  <c r="N332" i="178"/>
  <c r="M332" i="178"/>
  <c r="L332" i="178"/>
  <c r="K332" i="178"/>
  <c r="J332" i="178"/>
  <c r="I332" i="178"/>
  <c r="H332" i="178"/>
  <c r="G332" i="178"/>
  <c r="P331" i="178"/>
  <c r="O331" i="178"/>
  <c r="N331" i="178"/>
  <c r="M331" i="178"/>
  <c r="L331" i="178"/>
  <c r="K331" i="178"/>
  <c r="J331" i="178"/>
  <c r="I331" i="178"/>
  <c r="H331" i="178"/>
  <c r="G331" i="178"/>
  <c r="P330" i="178"/>
  <c r="O330" i="178"/>
  <c r="N330" i="178"/>
  <c r="M330" i="178"/>
  <c r="L330" i="178"/>
  <c r="K330" i="178"/>
  <c r="J330" i="178"/>
  <c r="I330" i="178"/>
  <c r="H330" i="178"/>
  <c r="G330" i="178"/>
  <c r="P329" i="178"/>
  <c r="O329" i="178"/>
  <c r="N329" i="178"/>
  <c r="M329" i="178"/>
  <c r="L329" i="178"/>
  <c r="K329" i="178"/>
  <c r="J329" i="178"/>
  <c r="I329" i="178"/>
  <c r="H329" i="178"/>
  <c r="G329" i="178"/>
  <c r="P328" i="178"/>
  <c r="O328" i="178"/>
  <c r="N328" i="178"/>
  <c r="M328" i="178"/>
  <c r="L328" i="178"/>
  <c r="K328" i="178"/>
  <c r="J328" i="178"/>
  <c r="I328" i="178"/>
  <c r="H328" i="178"/>
  <c r="G328" i="178"/>
  <c r="P327" i="178"/>
  <c r="O327" i="178"/>
  <c r="N327" i="178"/>
  <c r="M327" i="178"/>
  <c r="L327" i="178"/>
  <c r="K327" i="178"/>
  <c r="J327" i="178"/>
  <c r="I327" i="178"/>
  <c r="H327" i="178"/>
  <c r="G327" i="178"/>
  <c r="P326" i="178"/>
  <c r="O326" i="178"/>
  <c r="N326" i="178"/>
  <c r="M326" i="178"/>
  <c r="L326" i="178"/>
  <c r="K326" i="178"/>
  <c r="J326" i="178"/>
  <c r="I326" i="178"/>
  <c r="H326" i="178"/>
  <c r="G326" i="178"/>
  <c r="P325" i="178"/>
  <c r="O325" i="178"/>
  <c r="N325" i="178"/>
  <c r="M325" i="178"/>
  <c r="L325" i="178"/>
  <c r="K325" i="178"/>
  <c r="J325" i="178"/>
  <c r="I325" i="178"/>
  <c r="H325" i="178"/>
  <c r="G325" i="178"/>
  <c r="P324" i="178"/>
  <c r="O324" i="178"/>
  <c r="N324" i="178"/>
  <c r="M324" i="178"/>
  <c r="L324" i="178"/>
  <c r="K324" i="178"/>
  <c r="J324" i="178"/>
  <c r="I324" i="178"/>
  <c r="H324" i="178"/>
  <c r="G324" i="178"/>
  <c r="P323" i="178"/>
  <c r="O323" i="178"/>
  <c r="N323" i="178"/>
  <c r="M323" i="178"/>
  <c r="L323" i="178"/>
  <c r="K323" i="178"/>
  <c r="J323" i="178"/>
  <c r="I323" i="178"/>
  <c r="H323" i="178"/>
  <c r="G323" i="178"/>
  <c r="P322" i="178"/>
  <c r="O322" i="178"/>
  <c r="N322" i="178"/>
  <c r="M322" i="178"/>
  <c r="L322" i="178"/>
  <c r="K322" i="178"/>
  <c r="J322" i="178"/>
  <c r="I322" i="178"/>
  <c r="H322" i="178"/>
  <c r="G322" i="178"/>
  <c r="P321" i="178"/>
  <c r="O321" i="178"/>
  <c r="N321" i="178"/>
  <c r="M321" i="178"/>
  <c r="L321" i="178"/>
  <c r="K321" i="178"/>
  <c r="J321" i="178"/>
  <c r="I321" i="178"/>
  <c r="H321" i="178"/>
  <c r="G321" i="178"/>
  <c r="P320" i="178"/>
  <c r="O320" i="178"/>
  <c r="N320" i="178"/>
  <c r="M320" i="178"/>
  <c r="L320" i="178"/>
  <c r="K320" i="178"/>
  <c r="J320" i="178"/>
  <c r="I320" i="178"/>
  <c r="H320" i="178"/>
  <c r="G320" i="178"/>
  <c r="P319" i="178"/>
  <c r="O319" i="178"/>
  <c r="N319" i="178"/>
  <c r="M319" i="178"/>
  <c r="L319" i="178"/>
  <c r="K319" i="178"/>
  <c r="J319" i="178"/>
  <c r="I319" i="178"/>
  <c r="H319" i="178"/>
  <c r="G319" i="178"/>
  <c r="P318" i="178"/>
  <c r="O318" i="178"/>
  <c r="N318" i="178"/>
  <c r="M318" i="178"/>
  <c r="L318" i="178"/>
  <c r="K318" i="178"/>
  <c r="J318" i="178"/>
  <c r="I318" i="178"/>
  <c r="H318" i="178"/>
  <c r="G318" i="178"/>
  <c r="P317" i="178"/>
  <c r="O317" i="178"/>
  <c r="N317" i="178"/>
  <c r="M317" i="178"/>
  <c r="L317" i="178"/>
  <c r="K317" i="178"/>
  <c r="J317" i="178"/>
  <c r="I317" i="178"/>
  <c r="H317" i="178"/>
  <c r="G317" i="178"/>
  <c r="P316" i="178"/>
  <c r="O316" i="178"/>
  <c r="N316" i="178"/>
  <c r="M316" i="178"/>
  <c r="L316" i="178"/>
  <c r="K316" i="178"/>
  <c r="J316" i="178"/>
  <c r="I316" i="178"/>
  <c r="H316" i="178"/>
  <c r="G316" i="178"/>
  <c r="P315" i="178"/>
  <c r="O315" i="178"/>
  <c r="N315" i="178"/>
  <c r="M315" i="178"/>
  <c r="L315" i="178"/>
  <c r="K315" i="178"/>
  <c r="J315" i="178"/>
  <c r="I315" i="178"/>
  <c r="H315" i="178"/>
  <c r="G315" i="178"/>
  <c r="P314" i="178"/>
  <c r="O314" i="178"/>
  <c r="N314" i="178"/>
  <c r="M314" i="178"/>
  <c r="L314" i="178"/>
  <c r="K314" i="178"/>
  <c r="J314" i="178"/>
  <c r="I314" i="178"/>
  <c r="H314" i="178"/>
  <c r="G314" i="178"/>
  <c r="P313" i="178"/>
  <c r="O313" i="178"/>
  <c r="N313" i="178"/>
  <c r="M313" i="178"/>
  <c r="L313" i="178"/>
  <c r="K313" i="178"/>
  <c r="J313" i="178"/>
  <c r="I313" i="178"/>
  <c r="H313" i="178"/>
  <c r="G313" i="178"/>
  <c r="P312" i="178"/>
  <c r="O312" i="178"/>
  <c r="N312" i="178"/>
  <c r="M312" i="178"/>
  <c r="L312" i="178"/>
  <c r="K312" i="178"/>
  <c r="J312" i="178"/>
  <c r="I312" i="178"/>
  <c r="H312" i="178"/>
  <c r="G312" i="178"/>
  <c r="P311" i="178"/>
  <c r="O311" i="178"/>
  <c r="N311" i="178"/>
  <c r="M311" i="178"/>
  <c r="L311" i="178"/>
  <c r="K311" i="178"/>
  <c r="J311" i="178"/>
  <c r="I311" i="178"/>
  <c r="H311" i="178"/>
  <c r="G311" i="178"/>
  <c r="P310" i="178"/>
  <c r="O310" i="178"/>
  <c r="N310" i="178"/>
  <c r="M310" i="178"/>
  <c r="L310" i="178"/>
  <c r="K310" i="178"/>
  <c r="J310" i="178"/>
  <c r="I310" i="178"/>
  <c r="H310" i="178"/>
  <c r="G310" i="178"/>
  <c r="P309" i="178"/>
  <c r="O309" i="178"/>
  <c r="N309" i="178"/>
  <c r="M309" i="178"/>
  <c r="L309" i="178"/>
  <c r="K309" i="178"/>
  <c r="J309" i="178"/>
  <c r="I309" i="178"/>
  <c r="H309" i="178"/>
  <c r="G309" i="178"/>
  <c r="P308" i="178"/>
  <c r="O308" i="178"/>
  <c r="N308" i="178"/>
  <c r="M308" i="178"/>
  <c r="L308" i="178"/>
  <c r="K308" i="178"/>
  <c r="J308" i="178"/>
  <c r="I308" i="178"/>
  <c r="H308" i="178"/>
  <c r="G308" i="178"/>
  <c r="P307" i="178"/>
  <c r="O307" i="178"/>
  <c r="N307" i="178"/>
  <c r="M307" i="178"/>
  <c r="L307" i="178"/>
  <c r="K307" i="178"/>
  <c r="J307" i="178"/>
  <c r="I307" i="178"/>
  <c r="H307" i="178"/>
  <c r="G307" i="178"/>
  <c r="P306" i="178"/>
  <c r="O306" i="178"/>
  <c r="N306" i="178"/>
  <c r="M306" i="178"/>
  <c r="L306" i="178"/>
  <c r="K306" i="178"/>
  <c r="J306" i="178"/>
  <c r="I306" i="178"/>
  <c r="H306" i="178"/>
  <c r="G306" i="178"/>
  <c r="P305" i="178"/>
  <c r="O305" i="178"/>
  <c r="N305" i="178"/>
  <c r="M305" i="178"/>
  <c r="L305" i="178"/>
  <c r="K305" i="178"/>
  <c r="J305" i="178"/>
  <c r="I305" i="178"/>
  <c r="H305" i="178"/>
  <c r="G305" i="178"/>
  <c r="P304" i="178"/>
  <c r="O304" i="178"/>
  <c r="N304" i="178"/>
  <c r="M304" i="178"/>
  <c r="L304" i="178"/>
  <c r="K304" i="178"/>
  <c r="J304" i="178"/>
  <c r="I304" i="178"/>
  <c r="H304" i="178"/>
  <c r="G304" i="178"/>
  <c r="P303" i="178"/>
  <c r="O303" i="178"/>
  <c r="N303" i="178"/>
  <c r="M303" i="178"/>
  <c r="L303" i="178"/>
  <c r="K303" i="178"/>
  <c r="J303" i="178"/>
  <c r="I303" i="178"/>
  <c r="H303" i="178"/>
  <c r="G303" i="178"/>
  <c r="P302" i="178"/>
  <c r="O302" i="178"/>
  <c r="N302" i="178"/>
  <c r="M302" i="178"/>
  <c r="L302" i="178"/>
  <c r="K302" i="178"/>
  <c r="J302" i="178"/>
  <c r="I302" i="178"/>
  <c r="H302" i="178"/>
  <c r="G302" i="178"/>
  <c r="P301" i="178"/>
  <c r="O301" i="178"/>
  <c r="N301" i="178"/>
  <c r="M301" i="178"/>
  <c r="L301" i="178"/>
  <c r="K301" i="178"/>
  <c r="J301" i="178"/>
  <c r="I301" i="178"/>
  <c r="H301" i="178"/>
  <c r="G301" i="178"/>
  <c r="P300" i="178"/>
  <c r="O300" i="178"/>
  <c r="N300" i="178"/>
  <c r="M300" i="178"/>
  <c r="L300" i="178"/>
  <c r="K300" i="178"/>
  <c r="J300" i="178"/>
  <c r="I300" i="178"/>
  <c r="H300" i="178"/>
  <c r="G300" i="178"/>
  <c r="P299" i="178"/>
  <c r="O299" i="178"/>
  <c r="N299" i="178"/>
  <c r="M299" i="178"/>
  <c r="L299" i="178"/>
  <c r="K299" i="178"/>
  <c r="J299" i="178"/>
  <c r="I299" i="178"/>
  <c r="H299" i="178"/>
  <c r="G299" i="178"/>
  <c r="P298" i="178"/>
  <c r="O298" i="178"/>
  <c r="N298" i="178"/>
  <c r="M298" i="178"/>
  <c r="L298" i="178"/>
  <c r="K298" i="178"/>
  <c r="J298" i="178"/>
  <c r="I298" i="178"/>
  <c r="H298" i="178"/>
  <c r="G298" i="178"/>
  <c r="P297" i="178"/>
  <c r="O297" i="178"/>
  <c r="N297" i="178"/>
  <c r="M297" i="178"/>
  <c r="L297" i="178"/>
  <c r="K297" i="178"/>
  <c r="J297" i="178"/>
  <c r="I297" i="178"/>
  <c r="H297" i="178"/>
  <c r="G297" i="178"/>
  <c r="P296" i="178"/>
  <c r="O296" i="178"/>
  <c r="N296" i="178"/>
  <c r="M296" i="178"/>
  <c r="L296" i="178"/>
  <c r="K296" i="178"/>
  <c r="J296" i="178"/>
  <c r="I296" i="178"/>
  <c r="H296" i="178"/>
  <c r="G296" i="178"/>
  <c r="P295" i="178"/>
  <c r="O295" i="178"/>
  <c r="N295" i="178"/>
  <c r="M295" i="178"/>
  <c r="L295" i="178"/>
  <c r="K295" i="178"/>
  <c r="J295" i="178"/>
  <c r="I295" i="178"/>
  <c r="H295" i="178"/>
  <c r="G295" i="178"/>
  <c r="P294" i="178"/>
  <c r="O294" i="178"/>
  <c r="N294" i="178"/>
  <c r="M294" i="178"/>
  <c r="L294" i="178"/>
  <c r="K294" i="178"/>
  <c r="J294" i="178"/>
  <c r="I294" i="178"/>
  <c r="H294" i="178"/>
  <c r="G294" i="178"/>
  <c r="P293" i="178"/>
  <c r="O293" i="178"/>
  <c r="N293" i="178"/>
  <c r="M293" i="178"/>
  <c r="L293" i="178"/>
  <c r="K293" i="178"/>
  <c r="J293" i="178"/>
  <c r="I293" i="178"/>
  <c r="H293" i="178"/>
  <c r="G293" i="178"/>
  <c r="P292" i="178"/>
  <c r="O292" i="178"/>
  <c r="N292" i="178"/>
  <c r="M292" i="178"/>
  <c r="L292" i="178"/>
  <c r="K292" i="178"/>
  <c r="J292" i="178"/>
  <c r="I292" i="178"/>
  <c r="H292" i="178"/>
  <c r="G292" i="178"/>
  <c r="P291" i="178"/>
  <c r="O291" i="178"/>
  <c r="N291" i="178"/>
  <c r="M291" i="178"/>
  <c r="L291" i="178"/>
  <c r="K291" i="178"/>
  <c r="J291" i="178"/>
  <c r="I291" i="178"/>
  <c r="H291" i="178"/>
  <c r="G291" i="178"/>
  <c r="P290" i="178"/>
  <c r="O290" i="178"/>
  <c r="N290" i="178"/>
  <c r="M290" i="178"/>
  <c r="L290" i="178"/>
  <c r="K290" i="178"/>
  <c r="J290" i="178"/>
  <c r="I290" i="178"/>
  <c r="H290" i="178"/>
  <c r="G290" i="178"/>
  <c r="P289" i="178"/>
  <c r="O289" i="178"/>
  <c r="N289" i="178"/>
  <c r="M289" i="178"/>
  <c r="L289" i="178"/>
  <c r="K289" i="178"/>
  <c r="J289" i="178"/>
  <c r="I289" i="178"/>
  <c r="H289" i="178"/>
  <c r="G289" i="178"/>
  <c r="P288" i="178"/>
  <c r="O288" i="178"/>
  <c r="N288" i="178"/>
  <c r="M288" i="178"/>
  <c r="L288" i="178"/>
  <c r="K288" i="178"/>
  <c r="J288" i="178"/>
  <c r="I288" i="178"/>
  <c r="H288" i="178"/>
  <c r="G288" i="178"/>
  <c r="P287" i="178"/>
  <c r="O287" i="178"/>
  <c r="N287" i="178"/>
  <c r="M287" i="178"/>
  <c r="L287" i="178"/>
  <c r="K287" i="178"/>
  <c r="J287" i="178"/>
  <c r="I287" i="178"/>
  <c r="H287" i="178"/>
  <c r="G287" i="178"/>
  <c r="P286" i="178"/>
  <c r="O286" i="178"/>
  <c r="N286" i="178"/>
  <c r="M286" i="178"/>
  <c r="L286" i="178"/>
  <c r="K286" i="178"/>
  <c r="J286" i="178"/>
  <c r="I286" i="178"/>
  <c r="H286" i="178"/>
  <c r="G286" i="178"/>
  <c r="P285" i="178"/>
  <c r="O285" i="178"/>
  <c r="N285" i="178"/>
  <c r="M285" i="178"/>
  <c r="L285" i="178"/>
  <c r="K285" i="178"/>
  <c r="J285" i="178"/>
  <c r="I285" i="178"/>
  <c r="H285" i="178"/>
  <c r="G285" i="178"/>
  <c r="P284" i="178"/>
  <c r="O284" i="178"/>
  <c r="N284" i="178"/>
  <c r="M284" i="178"/>
  <c r="L284" i="178"/>
  <c r="K284" i="178"/>
  <c r="J284" i="178"/>
  <c r="I284" i="178"/>
  <c r="H284" i="178"/>
  <c r="G284" i="178"/>
  <c r="P283" i="178"/>
  <c r="O283" i="178"/>
  <c r="N283" i="178"/>
  <c r="M283" i="178"/>
  <c r="L283" i="178"/>
  <c r="K283" i="178"/>
  <c r="J283" i="178"/>
  <c r="I283" i="178"/>
  <c r="H283" i="178"/>
  <c r="G283" i="178"/>
  <c r="P282" i="178"/>
  <c r="O282" i="178"/>
  <c r="N282" i="178"/>
  <c r="M282" i="178"/>
  <c r="L282" i="178"/>
  <c r="K282" i="178"/>
  <c r="J282" i="178"/>
  <c r="I282" i="178"/>
  <c r="H282" i="178"/>
  <c r="G282" i="178"/>
  <c r="P281" i="178"/>
  <c r="O281" i="178"/>
  <c r="N281" i="178"/>
  <c r="M281" i="178"/>
  <c r="L281" i="178"/>
  <c r="K281" i="178"/>
  <c r="J281" i="178"/>
  <c r="I281" i="178"/>
  <c r="H281" i="178"/>
  <c r="G281" i="178"/>
  <c r="P280" i="178"/>
  <c r="O280" i="178"/>
  <c r="N280" i="178"/>
  <c r="M280" i="178"/>
  <c r="L280" i="178"/>
  <c r="K280" i="178"/>
  <c r="J280" i="178"/>
  <c r="I280" i="178"/>
  <c r="H280" i="178"/>
  <c r="G280" i="178"/>
  <c r="P279" i="178"/>
  <c r="O279" i="178"/>
  <c r="N279" i="178"/>
  <c r="M279" i="178"/>
  <c r="L279" i="178"/>
  <c r="K279" i="178"/>
  <c r="J279" i="178"/>
  <c r="I279" i="178"/>
  <c r="H279" i="178"/>
  <c r="G279" i="178"/>
  <c r="P278" i="178"/>
  <c r="O278" i="178"/>
  <c r="N278" i="178"/>
  <c r="M278" i="178"/>
  <c r="L278" i="178"/>
  <c r="K278" i="178"/>
  <c r="J278" i="178"/>
  <c r="I278" i="178"/>
  <c r="H278" i="178"/>
  <c r="G278" i="178"/>
  <c r="P277" i="178"/>
  <c r="O277" i="178"/>
  <c r="N277" i="178"/>
  <c r="M277" i="178"/>
  <c r="L277" i="178"/>
  <c r="K277" i="178"/>
  <c r="J277" i="178"/>
  <c r="I277" i="178"/>
  <c r="H277" i="178"/>
  <c r="G277" i="178"/>
  <c r="P276" i="178"/>
  <c r="O276" i="178"/>
  <c r="N276" i="178"/>
  <c r="M276" i="178"/>
  <c r="L276" i="178"/>
  <c r="K276" i="178"/>
  <c r="J276" i="178"/>
  <c r="I276" i="178"/>
  <c r="H276" i="178"/>
  <c r="G276" i="178"/>
  <c r="P275" i="178"/>
  <c r="O275" i="178"/>
  <c r="N275" i="178"/>
  <c r="M275" i="178"/>
  <c r="L275" i="178"/>
  <c r="K275" i="178"/>
  <c r="J275" i="178"/>
  <c r="I275" i="178"/>
  <c r="H275" i="178"/>
  <c r="G275" i="178"/>
  <c r="P274" i="178"/>
  <c r="O274" i="178"/>
  <c r="N274" i="178"/>
  <c r="M274" i="178"/>
  <c r="L274" i="178"/>
  <c r="K274" i="178"/>
  <c r="J274" i="178"/>
  <c r="I274" i="178"/>
  <c r="H274" i="178"/>
  <c r="G274" i="178"/>
  <c r="P273" i="178"/>
  <c r="O273" i="178"/>
  <c r="N273" i="178"/>
  <c r="M273" i="178"/>
  <c r="L273" i="178"/>
  <c r="K273" i="178"/>
  <c r="J273" i="178"/>
  <c r="I273" i="178"/>
  <c r="H273" i="178"/>
  <c r="G273" i="178"/>
  <c r="P272" i="178"/>
  <c r="O272" i="178"/>
  <c r="N272" i="178"/>
  <c r="M272" i="178"/>
  <c r="L272" i="178"/>
  <c r="K272" i="178"/>
  <c r="J272" i="178"/>
  <c r="I272" i="178"/>
  <c r="H272" i="178"/>
  <c r="G272" i="178"/>
  <c r="P271" i="178"/>
  <c r="O271" i="178"/>
  <c r="N271" i="178"/>
  <c r="M271" i="178"/>
  <c r="L271" i="178"/>
  <c r="K271" i="178"/>
  <c r="J271" i="178"/>
  <c r="I271" i="178"/>
  <c r="H271" i="178"/>
  <c r="G271" i="178"/>
  <c r="P270" i="178"/>
  <c r="O270" i="178"/>
  <c r="N270" i="178"/>
  <c r="M270" i="178"/>
  <c r="L270" i="178"/>
  <c r="K270" i="178"/>
  <c r="J270" i="178"/>
  <c r="I270" i="178"/>
  <c r="H270" i="178"/>
  <c r="G270" i="178"/>
  <c r="P269" i="178"/>
  <c r="O269" i="178"/>
  <c r="N269" i="178"/>
  <c r="M269" i="178"/>
  <c r="L269" i="178"/>
  <c r="K269" i="178"/>
  <c r="J269" i="178"/>
  <c r="I269" i="178"/>
  <c r="H269" i="178"/>
  <c r="G269" i="178"/>
  <c r="P268" i="178"/>
  <c r="O268" i="178"/>
  <c r="N268" i="178"/>
  <c r="M268" i="178"/>
  <c r="L268" i="178"/>
  <c r="K268" i="178"/>
  <c r="J268" i="178"/>
  <c r="I268" i="178"/>
  <c r="H268" i="178"/>
  <c r="G268" i="178"/>
  <c r="P267" i="178"/>
  <c r="O267" i="178"/>
  <c r="N267" i="178"/>
  <c r="M267" i="178"/>
  <c r="L267" i="178"/>
  <c r="K267" i="178"/>
  <c r="J267" i="178"/>
  <c r="I267" i="178"/>
  <c r="H267" i="178"/>
  <c r="G267" i="178"/>
  <c r="P266" i="178"/>
  <c r="O266" i="178"/>
  <c r="N266" i="178"/>
  <c r="M266" i="178"/>
  <c r="L266" i="178"/>
  <c r="K266" i="178"/>
  <c r="J266" i="178"/>
  <c r="I266" i="178"/>
  <c r="H266" i="178"/>
  <c r="G266" i="178"/>
  <c r="P265" i="178"/>
  <c r="O265" i="178"/>
  <c r="N265" i="178"/>
  <c r="M265" i="178"/>
  <c r="L265" i="178"/>
  <c r="K265" i="178"/>
  <c r="J265" i="178"/>
  <c r="I265" i="178"/>
  <c r="H265" i="178"/>
  <c r="G265" i="178"/>
  <c r="P264" i="178"/>
  <c r="O264" i="178"/>
  <c r="N264" i="178"/>
  <c r="M264" i="178"/>
  <c r="L264" i="178"/>
  <c r="K264" i="178"/>
  <c r="J264" i="178"/>
  <c r="I264" i="178"/>
  <c r="H264" i="178"/>
  <c r="G264" i="178"/>
  <c r="P263" i="178"/>
  <c r="O263" i="178"/>
  <c r="N263" i="178"/>
  <c r="M263" i="178"/>
  <c r="L263" i="178"/>
  <c r="K263" i="178"/>
  <c r="J263" i="178"/>
  <c r="I263" i="178"/>
  <c r="H263" i="178"/>
  <c r="G263" i="178"/>
  <c r="P262" i="178"/>
  <c r="O262" i="178"/>
  <c r="N262" i="178"/>
  <c r="M262" i="178"/>
  <c r="L262" i="178"/>
  <c r="K262" i="178"/>
  <c r="J262" i="178"/>
  <c r="I262" i="178"/>
  <c r="H262" i="178"/>
  <c r="G262" i="178"/>
  <c r="P261" i="178"/>
  <c r="O261" i="178"/>
  <c r="N261" i="178"/>
  <c r="M261" i="178"/>
  <c r="L261" i="178"/>
  <c r="K261" i="178"/>
  <c r="J261" i="178"/>
  <c r="I261" i="178"/>
  <c r="H261" i="178"/>
  <c r="G261" i="178"/>
  <c r="P260" i="178"/>
  <c r="O260" i="178"/>
  <c r="N260" i="178"/>
  <c r="M260" i="178"/>
  <c r="L260" i="178"/>
  <c r="K260" i="178"/>
  <c r="J260" i="178"/>
  <c r="I260" i="178"/>
  <c r="H260" i="178"/>
  <c r="G260" i="178"/>
  <c r="P259" i="178"/>
  <c r="O259" i="178"/>
  <c r="N259" i="178"/>
  <c r="M259" i="178"/>
  <c r="L259" i="178"/>
  <c r="K259" i="178"/>
  <c r="J259" i="178"/>
  <c r="I259" i="178"/>
  <c r="H259" i="178"/>
  <c r="G259" i="178"/>
  <c r="P258" i="178"/>
  <c r="O258" i="178"/>
  <c r="N258" i="178"/>
  <c r="M258" i="178"/>
  <c r="L258" i="178"/>
  <c r="K258" i="178"/>
  <c r="J258" i="178"/>
  <c r="I258" i="178"/>
  <c r="H258" i="178"/>
  <c r="G258" i="178"/>
  <c r="P257" i="178"/>
  <c r="O257" i="178"/>
  <c r="N257" i="178"/>
  <c r="M257" i="178"/>
  <c r="L257" i="178"/>
  <c r="K257" i="178"/>
  <c r="J257" i="178"/>
  <c r="I257" i="178"/>
  <c r="H257" i="178"/>
  <c r="G257" i="178"/>
  <c r="P256" i="178"/>
  <c r="O256" i="178"/>
  <c r="N256" i="178"/>
  <c r="M256" i="178"/>
  <c r="L256" i="178"/>
  <c r="K256" i="178"/>
  <c r="J256" i="178"/>
  <c r="I256" i="178"/>
  <c r="H256" i="178"/>
  <c r="G256" i="178"/>
  <c r="P255" i="178"/>
  <c r="O255" i="178"/>
  <c r="N255" i="178"/>
  <c r="M255" i="178"/>
  <c r="L255" i="178"/>
  <c r="K255" i="178"/>
  <c r="J255" i="178"/>
  <c r="I255" i="178"/>
  <c r="H255" i="178"/>
  <c r="G255" i="178"/>
  <c r="P254" i="178"/>
  <c r="O254" i="178"/>
  <c r="N254" i="178"/>
  <c r="M254" i="178"/>
  <c r="L254" i="178"/>
  <c r="K254" i="178"/>
  <c r="J254" i="178"/>
  <c r="I254" i="178"/>
  <c r="H254" i="178"/>
  <c r="G254" i="178"/>
  <c r="P253" i="178"/>
  <c r="O253" i="178"/>
  <c r="N253" i="178"/>
  <c r="M253" i="178"/>
  <c r="L253" i="178"/>
  <c r="K253" i="178"/>
  <c r="J253" i="178"/>
  <c r="I253" i="178"/>
  <c r="H253" i="178"/>
  <c r="G253" i="178"/>
  <c r="P252" i="178"/>
  <c r="O252" i="178"/>
  <c r="N252" i="178"/>
  <c r="M252" i="178"/>
  <c r="L252" i="178"/>
  <c r="K252" i="178"/>
  <c r="J252" i="178"/>
  <c r="I252" i="178"/>
  <c r="H252" i="178"/>
  <c r="G252" i="178"/>
  <c r="P251" i="178"/>
  <c r="O251" i="178"/>
  <c r="N251" i="178"/>
  <c r="M251" i="178"/>
  <c r="L251" i="178"/>
  <c r="K251" i="178"/>
  <c r="J251" i="178"/>
  <c r="I251" i="178"/>
  <c r="H251" i="178"/>
  <c r="G251" i="178"/>
  <c r="P250" i="178"/>
  <c r="O250" i="178"/>
  <c r="N250" i="178"/>
  <c r="M250" i="178"/>
  <c r="L250" i="178"/>
  <c r="K250" i="178"/>
  <c r="J250" i="178"/>
  <c r="I250" i="178"/>
  <c r="H250" i="178"/>
  <c r="G250" i="178"/>
  <c r="P249" i="178"/>
  <c r="O249" i="178"/>
  <c r="N249" i="178"/>
  <c r="M249" i="178"/>
  <c r="L249" i="178"/>
  <c r="K249" i="178"/>
  <c r="J249" i="178"/>
  <c r="I249" i="178"/>
  <c r="H249" i="178"/>
  <c r="G249" i="178"/>
  <c r="P248" i="178"/>
  <c r="O248" i="178"/>
  <c r="N248" i="178"/>
  <c r="M248" i="178"/>
  <c r="L248" i="178"/>
  <c r="K248" i="178"/>
  <c r="J248" i="178"/>
  <c r="I248" i="178"/>
  <c r="H248" i="178"/>
  <c r="G248" i="178"/>
  <c r="P247" i="178"/>
  <c r="O247" i="178"/>
  <c r="N247" i="178"/>
  <c r="M247" i="178"/>
  <c r="L247" i="178"/>
  <c r="K247" i="178"/>
  <c r="J247" i="178"/>
  <c r="I247" i="178"/>
  <c r="H247" i="178"/>
  <c r="G247" i="178"/>
  <c r="P246" i="178"/>
  <c r="O246" i="178"/>
  <c r="N246" i="178"/>
  <c r="M246" i="178"/>
  <c r="L246" i="178"/>
  <c r="K246" i="178"/>
  <c r="J246" i="178"/>
  <c r="I246" i="178"/>
  <c r="H246" i="178"/>
  <c r="G246" i="178"/>
  <c r="P245" i="178"/>
  <c r="O245" i="178"/>
  <c r="N245" i="178"/>
  <c r="M245" i="178"/>
  <c r="L245" i="178"/>
  <c r="K245" i="178"/>
  <c r="J245" i="178"/>
  <c r="I245" i="178"/>
  <c r="H245" i="178"/>
  <c r="G245" i="178"/>
  <c r="P244" i="178"/>
  <c r="O244" i="178"/>
  <c r="N244" i="178"/>
  <c r="M244" i="178"/>
  <c r="L244" i="178"/>
  <c r="K244" i="178"/>
  <c r="J244" i="178"/>
  <c r="I244" i="178"/>
  <c r="H244" i="178"/>
  <c r="G244" i="178"/>
  <c r="P243" i="178"/>
  <c r="O243" i="178"/>
  <c r="N243" i="178"/>
  <c r="M243" i="178"/>
  <c r="L243" i="178"/>
  <c r="K243" i="178"/>
  <c r="J243" i="178"/>
  <c r="I243" i="178"/>
  <c r="H243" i="178"/>
  <c r="G243" i="178"/>
  <c r="P242" i="178"/>
  <c r="O242" i="178"/>
  <c r="N242" i="178"/>
  <c r="M242" i="178"/>
  <c r="L242" i="178"/>
  <c r="K242" i="178"/>
  <c r="J242" i="178"/>
  <c r="I242" i="178"/>
  <c r="H242" i="178"/>
  <c r="G242" i="178"/>
  <c r="P241" i="178"/>
  <c r="O241" i="178"/>
  <c r="N241" i="178"/>
  <c r="M241" i="178"/>
  <c r="L241" i="178"/>
  <c r="K241" i="178"/>
  <c r="J241" i="178"/>
  <c r="I241" i="178"/>
  <c r="H241" i="178"/>
  <c r="G241" i="178"/>
  <c r="P240" i="178"/>
  <c r="O240" i="178"/>
  <c r="N240" i="178"/>
  <c r="M240" i="178"/>
  <c r="L240" i="178"/>
  <c r="K240" i="178"/>
  <c r="J240" i="178"/>
  <c r="I240" i="178"/>
  <c r="H240" i="178"/>
  <c r="G240" i="178"/>
  <c r="P239" i="178"/>
  <c r="O239" i="178"/>
  <c r="N239" i="178"/>
  <c r="M239" i="178"/>
  <c r="L239" i="178"/>
  <c r="K239" i="178"/>
  <c r="J239" i="178"/>
  <c r="I239" i="178"/>
  <c r="H239" i="178"/>
  <c r="G239" i="178"/>
  <c r="P238" i="178"/>
  <c r="O238" i="178"/>
  <c r="N238" i="178"/>
  <c r="M238" i="178"/>
  <c r="L238" i="178"/>
  <c r="K238" i="178"/>
  <c r="J238" i="178"/>
  <c r="I238" i="178"/>
  <c r="H238" i="178"/>
  <c r="G238" i="178"/>
  <c r="P237" i="178"/>
  <c r="O237" i="178"/>
  <c r="N237" i="178"/>
  <c r="M237" i="178"/>
  <c r="L237" i="178"/>
  <c r="K237" i="178"/>
  <c r="J237" i="178"/>
  <c r="I237" i="178"/>
  <c r="H237" i="178"/>
  <c r="G237" i="178"/>
  <c r="P236" i="178"/>
  <c r="O236" i="178"/>
  <c r="N236" i="178"/>
  <c r="M236" i="178"/>
  <c r="L236" i="178"/>
  <c r="K236" i="178"/>
  <c r="J236" i="178"/>
  <c r="I236" i="178"/>
  <c r="H236" i="178"/>
  <c r="G236" i="178"/>
  <c r="P235" i="178"/>
  <c r="O235" i="178"/>
  <c r="N235" i="178"/>
  <c r="M235" i="178"/>
  <c r="L235" i="178"/>
  <c r="K235" i="178"/>
  <c r="J235" i="178"/>
  <c r="I235" i="178"/>
  <c r="H235" i="178"/>
  <c r="G235" i="178"/>
  <c r="P234" i="178"/>
  <c r="O234" i="178"/>
  <c r="N234" i="178"/>
  <c r="M234" i="178"/>
  <c r="L234" i="178"/>
  <c r="K234" i="178"/>
  <c r="J234" i="178"/>
  <c r="I234" i="178"/>
  <c r="H234" i="178"/>
  <c r="G234" i="178"/>
  <c r="P233" i="178"/>
  <c r="O233" i="178"/>
  <c r="N233" i="178"/>
  <c r="M233" i="178"/>
  <c r="L233" i="178"/>
  <c r="K233" i="178"/>
  <c r="J233" i="178"/>
  <c r="I233" i="178"/>
  <c r="H233" i="178"/>
  <c r="G233" i="178"/>
  <c r="P232" i="178"/>
  <c r="O232" i="178"/>
  <c r="N232" i="178"/>
  <c r="M232" i="178"/>
  <c r="L232" i="178"/>
  <c r="K232" i="178"/>
  <c r="J232" i="178"/>
  <c r="I232" i="178"/>
  <c r="H232" i="178"/>
  <c r="G232" i="178"/>
  <c r="P231" i="178"/>
  <c r="O231" i="178"/>
  <c r="N231" i="178"/>
  <c r="M231" i="178"/>
  <c r="L231" i="178"/>
  <c r="K231" i="178"/>
  <c r="J231" i="178"/>
  <c r="I231" i="178"/>
  <c r="H231" i="178"/>
  <c r="G231" i="178"/>
  <c r="P230" i="178"/>
  <c r="O230" i="178"/>
  <c r="N230" i="178"/>
  <c r="M230" i="178"/>
  <c r="L230" i="178"/>
  <c r="K230" i="178"/>
  <c r="J230" i="178"/>
  <c r="I230" i="178"/>
  <c r="H230" i="178"/>
  <c r="G230" i="178"/>
  <c r="P229" i="178"/>
  <c r="O229" i="178"/>
  <c r="N229" i="178"/>
  <c r="M229" i="178"/>
  <c r="L229" i="178"/>
  <c r="K229" i="178"/>
  <c r="J229" i="178"/>
  <c r="I229" i="178"/>
  <c r="H229" i="178"/>
  <c r="G229" i="178"/>
  <c r="P228" i="178"/>
  <c r="O228" i="178"/>
  <c r="N228" i="178"/>
  <c r="M228" i="178"/>
  <c r="L228" i="178"/>
  <c r="K228" i="178"/>
  <c r="J228" i="178"/>
  <c r="I228" i="178"/>
  <c r="H228" i="178"/>
  <c r="G228" i="178"/>
  <c r="P227" i="178"/>
  <c r="O227" i="178"/>
  <c r="N227" i="178"/>
  <c r="M227" i="178"/>
  <c r="L227" i="178"/>
  <c r="K227" i="178"/>
  <c r="J227" i="178"/>
  <c r="I227" i="178"/>
  <c r="H227" i="178"/>
  <c r="G227" i="178"/>
  <c r="P226" i="178"/>
  <c r="O226" i="178"/>
  <c r="N226" i="178"/>
  <c r="M226" i="178"/>
  <c r="L226" i="178"/>
  <c r="K226" i="178"/>
  <c r="J226" i="178"/>
  <c r="I226" i="178"/>
  <c r="H226" i="178"/>
  <c r="G226" i="178"/>
  <c r="P225" i="178"/>
  <c r="O225" i="178"/>
  <c r="N225" i="178"/>
  <c r="M225" i="178"/>
  <c r="L225" i="178"/>
  <c r="K225" i="178"/>
  <c r="J225" i="178"/>
  <c r="I225" i="178"/>
  <c r="H225" i="178"/>
  <c r="G225" i="178"/>
  <c r="P224" i="178"/>
  <c r="O224" i="178"/>
  <c r="N224" i="178"/>
  <c r="M224" i="178"/>
  <c r="L224" i="178"/>
  <c r="K224" i="178"/>
  <c r="J224" i="178"/>
  <c r="I224" i="178"/>
  <c r="H224" i="178"/>
  <c r="G224" i="178"/>
  <c r="P223" i="178"/>
  <c r="O223" i="178"/>
  <c r="N223" i="178"/>
  <c r="M223" i="178"/>
  <c r="L223" i="178"/>
  <c r="K223" i="178"/>
  <c r="J223" i="178"/>
  <c r="I223" i="178"/>
  <c r="H223" i="178"/>
  <c r="G223" i="178"/>
  <c r="P222" i="178"/>
  <c r="O222" i="178"/>
  <c r="N222" i="178"/>
  <c r="M222" i="178"/>
  <c r="L222" i="178"/>
  <c r="K222" i="178"/>
  <c r="J222" i="178"/>
  <c r="I222" i="178"/>
  <c r="H222" i="178"/>
  <c r="G222" i="178"/>
  <c r="P221" i="178"/>
  <c r="O221" i="178"/>
  <c r="N221" i="178"/>
  <c r="M221" i="178"/>
  <c r="L221" i="178"/>
  <c r="K221" i="178"/>
  <c r="J221" i="178"/>
  <c r="I221" i="178"/>
  <c r="H221" i="178"/>
  <c r="G221" i="178"/>
  <c r="P220" i="178"/>
  <c r="O220" i="178"/>
  <c r="N220" i="178"/>
  <c r="M220" i="178"/>
  <c r="L220" i="178"/>
  <c r="K220" i="178"/>
  <c r="J220" i="178"/>
  <c r="I220" i="178"/>
  <c r="H220" i="178"/>
  <c r="G220" i="178"/>
  <c r="P219" i="178"/>
  <c r="O219" i="178"/>
  <c r="N219" i="178"/>
  <c r="M219" i="178"/>
  <c r="L219" i="178"/>
  <c r="K219" i="178"/>
  <c r="J219" i="178"/>
  <c r="I219" i="178"/>
  <c r="H219" i="178"/>
  <c r="G219" i="178"/>
  <c r="P218" i="178"/>
  <c r="O218" i="178"/>
  <c r="N218" i="178"/>
  <c r="M218" i="178"/>
  <c r="L218" i="178"/>
  <c r="K218" i="178"/>
  <c r="J218" i="178"/>
  <c r="I218" i="178"/>
  <c r="H218" i="178"/>
  <c r="G218" i="178"/>
  <c r="P217" i="178"/>
  <c r="O217" i="178"/>
  <c r="N217" i="178"/>
  <c r="M217" i="178"/>
  <c r="L217" i="178"/>
  <c r="K217" i="178"/>
  <c r="J217" i="178"/>
  <c r="I217" i="178"/>
  <c r="H217" i="178"/>
  <c r="G217" i="178"/>
  <c r="P216" i="178"/>
  <c r="O216" i="178"/>
  <c r="N216" i="178"/>
  <c r="M216" i="178"/>
  <c r="L216" i="178"/>
  <c r="K216" i="178"/>
  <c r="J216" i="178"/>
  <c r="I216" i="178"/>
  <c r="H216" i="178"/>
  <c r="G216" i="178"/>
  <c r="P215" i="178"/>
  <c r="O215" i="178"/>
  <c r="N215" i="178"/>
  <c r="M215" i="178"/>
  <c r="L215" i="178"/>
  <c r="K215" i="178"/>
  <c r="J215" i="178"/>
  <c r="I215" i="178"/>
  <c r="H215" i="178"/>
  <c r="G215" i="178"/>
  <c r="P214" i="178"/>
  <c r="O214" i="178"/>
  <c r="N214" i="178"/>
  <c r="M214" i="178"/>
  <c r="L214" i="178"/>
  <c r="K214" i="178"/>
  <c r="J214" i="178"/>
  <c r="I214" i="178"/>
  <c r="H214" i="178"/>
  <c r="G214" i="178"/>
  <c r="P213" i="178"/>
  <c r="O213" i="178"/>
  <c r="N213" i="178"/>
  <c r="M213" i="178"/>
  <c r="L213" i="178"/>
  <c r="K213" i="178"/>
  <c r="J213" i="178"/>
  <c r="I213" i="178"/>
  <c r="H213" i="178"/>
  <c r="G213" i="178"/>
  <c r="P212" i="178"/>
  <c r="O212" i="178"/>
  <c r="N212" i="178"/>
  <c r="M212" i="178"/>
  <c r="L212" i="178"/>
  <c r="K212" i="178"/>
  <c r="J212" i="178"/>
  <c r="I212" i="178"/>
  <c r="H212" i="178"/>
  <c r="G212" i="178"/>
  <c r="P211" i="178"/>
  <c r="O211" i="178"/>
  <c r="N211" i="178"/>
  <c r="M211" i="178"/>
  <c r="L211" i="178"/>
  <c r="K211" i="178"/>
  <c r="J211" i="178"/>
  <c r="I211" i="178"/>
  <c r="H211" i="178"/>
  <c r="G211" i="178"/>
  <c r="P210" i="178"/>
  <c r="O210" i="178"/>
  <c r="N210" i="178"/>
  <c r="M210" i="178"/>
  <c r="L210" i="178"/>
  <c r="K210" i="178"/>
  <c r="J210" i="178"/>
  <c r="I210" i="178"/>
  <c r="H210" i="178"/>
  <c r="G210" i="178"/>
  <c r="P209" i="178"/>
  <c r="O209" i="178"/>
  <c r="N209" i="178"/>
  <c r="M209" i="178"/>
  <c r="L209" i="178"/>
  <c r="K209" i="178"/>
  <c r="J209" i="178"/>
  <c r="I209" i="178"/>
  <c r="H209" i="178"/>
  <c r="G209" i="178"/>
  <c r="P208" i="178"/>
  <c r="O208" i="178"/>
  <c r="N208" i="178"/>
  <c r="M208" i="178"/>
  <c r="L208" i="178"/>
  <c r="K208" i="178"/>
  <c r="J208" i="178"/>
  <c r="I208" i="178"/>
  <c r="H208" i="178"/>
  <c r="G208" i="178"/>
  <c r="P207" i="178"/>
  <c r="O207" i="178"/>
  <c r="N207" i="178"/>
  <c r="M207" i="178"/>
  <c r="L207" i="178"/>
  <c r="K207" i="178"/>
  <c r="J207" i="178"/>
  <c r="I207" i="178"/>
  <c r="H207" i="178"/>
  <c r="G207" i="178"/>
  <c r="P206" i="178"/>
  <c r="O206" i="178"/>
  <c r="N206" i="178"/>
  <c r="M206" i="178"/>
  <c r="L206" i="178"/>
  <c r="K206" i="178"/>
  <c r="J206" i="178"/>
  <c r="I206" i="178"/>
  <c r="H206" i="178"/>
  <c r="G206" i="178"/>
  <c r="P205" i="178"/>
  <c r="O205" i="178"/>
  <c r="N205" i="178"/>
  <c r="M205" i="178"/>
  <c r="L205" i="178"/>
  <c r="K205" i="178"/>
  <c r="J205" i="178"/>
  <c r="I205" i="178"/>
  <c r="H205" i="178"/>
  <c r="G205" i="178"/>
  <c r="P204" i="178"/>
  <c r="O204" i="178"/>
  <c r="N204" i="178"/>
  <c r="M204" i="178"/>
  <c r="L204" i="178"/>
  <c r="K204" i="178"/>
  <c r="J204" i="178"/>
  <c r="I204" i="178"/>
  <c r="H204" i="178"/>
  <c r="G204" i="178"/>
  <c r="P203" i="178"/>
  <c r="O203" i="178"/>
  <c r="N203" i="178"/>
  <c r="M203" i="178"/>
  <c r="L203" i="178"/>
  <c r="K203" i="178"/>
  <c r="J203" i="178"/>
  <c r="I203" i="178"/>
  <c r="H203" i="178"/>
  <c r="G203" i="178"/>
  <c r="F203" i="178"/>
  <c r="P202" i="178"/>
  <c r="O202" i="178"/>
  <c r="N202" i="178"/>
  <c r="M202" i="178"/>
  <c r="L202" i="178"/>
  <c r="K202" i="178"/>
  <c r="J202" i="178"/>
  <c r="I202" i="178"/>
  <c r="H202" i="178"/>
  <c r="G202" i="178"/>
  <c r="P201" i="178"/>
  <c r="O201" i="178"/>
  <c r="N201" i="178"/>
  <c r="M201" i="178"/>
  <c r="L201" i="178"/>
  <c r="K201" i="178"/>
  <c r="J201" i="178"/>
  <c r="I201" i="178"/>
  <c r="H201" i="178"/>
  <c r="G201" i="178"/>
  <c r="P200" i="178"/>
  <c r="O200" i="178"/>
  <c r="N200" i="178"/>
  <c r="M200" i="178"/>
  <c r="L200" i="178"/>
  <c r="K200" i="178"/>
  <c r="J200" i="178"/>
  <c r="I200" i="178"/>
  <c r="H200" i="178"/>
  <c r="G200" i="178"/>
  <c r="P199" i="178"/>
  <c r="O199" i="178"/>
  <c r="N199" i="178"/>
  <c r="M199" i="178"/>
  <c r="L199" i="178"/>
  <c r="K199" i="178"/>
  <c r="J199" i="178"/>
  <c r="I199" i="178"/>
  <c r="H199" i="178"/>
  <c r="G199" i="178"/>
  <c r="P198" i="178"/>
  <c r="O198" i="178"/>
  <c r="N198" i="178"/>
  <c r="M198" i="178"/>
  <c r="L198" i="178"/>
  <c r="K198" i="178"/>
  <c r="J198" i="178"/>
  <c r="I198" i="178"/>
  <c r="H198" i="178"/>
  <c r="G198" i="178"/>
  <c r="P197" i="178"/>
  <c r="O197" i="178"/>
  <c r="N197" i="178"/>
  <c r="M197" i="178"/>
  <c r="L197" i="178"/>
  <c r="K197" i="178"/>
  <c r="J197" i="178"/>
  <c r="I197" i="178"/>
  <c r="H197" i="178"/>
  <c r="G197" i="178"/>
  <c r="P196" i="178"/>
  <c r="O196" i="178"/>
  <c r="N196" i="178"/>
  <c r="M196" i="178"/>
  <c r="L196" i="178"/>
  <c r="K196" i="178"/>
  <c r="J196" i="178"/>
  <c r="I196" i="178"/>
  <c r="H196" i="178"/>
  <c r="G196" i="178"/>
  <c r="P195" i="178"/>
  <c r="O195" i="178"/>
  <c r="N195" i="178"/>
  <c r="M195" i="178"/>
  <c r="L195" i="178"/>
  <c r="K195" i="178"/>
  <c r="J195" i="178"/>
  <c r="I195" i="178"/>
  <c r="H195" i="178"/>
  <c r="G195" i="178"/>
  <c r="P194" i="178"/>
  <c r="O194" i="178"/>
  <c r="N194" i="178"/>
  <c r="M194" i="178"/>
  <c r="L194" i="178"/>
  <c r="K194" i="178"/>
  <c r="J194" i="178"/>
  <c r="I194" i="178"/>
  <c r="H194" i="178"/>
  <c r="G194" i="178"/>
  <c r="P193" i="178"/>
  <c r="O193" i="178"/>
  <c r="N193" i="178"/>
  <c r="M193" i="178"/>
  <c r="L193" i="178"/>
  <c r="K193" i="178"/>
  <c r="J193" i="178"/>
  <c r="I193" i="178"/>
  <c r="H193" i="178"/>
  <c r="G193" i="178"/>
  <c r="P192" i="178"/>
  <c r="O192" i="178"/>
  <c r="N192" i="178"/>
  <c r="M192" i="178"/>
  <c r="L192" i="178"/>
  <c r="K192" i="178"/>
  <c r="J192" i="178"/>
  <c r="I192" i="178"/>
  <c r="H192" i="178"/>
  <c r="G192" i="178"/>
  <c r="P191" i="178"/>
  <c r="O191" i="178"/>
  <c r="N191" i="178"/>
  <c r="M191" i="178"/>
  <c r="L191" i="178"/>
  <c r="K191" i="178"/>
  <c r="J191" i="178"/>
  <c r="I191" i="178"/>
  <c r="H191" i="178"/>
  <c r="G191" i="178"/>
  <c r="P190" i="178"/>
  <c r="O190" i="178"/>
  <c r="N190" i="178"/>
  <c r="M190" i="178"/>
  <c r="L190" i="178"/>
  <c r="K190" i="178"/>
  <c r="J190" i="178"/>
  <c r="I190" i="178"/>
  <c r="H190" i="178"/>
  <c r="G190" i="178"/>
  <c r="P189" i="178"/>
  <c r="O189" i="178"/>
  <c r="N189" i="178"/>
  <c r="M189" i="178"/>
  <c r="L189" i="178"/>
  <c r="K189" i="178"/>
  <c r="J189" i="178"/>
  <c r="I189" i="178"/>
  <c r="H189" i="178"/>
  <c r="G189" i="178"/>
  <c r="P188" i="178"/>
  <c r="O188" i="178"/>
  <c r="N188" i="178"/>
  <c r="M188" i="178"/>
  <c r="L188" i="178"/>
  <c r="K188" i="178"/>
  <c r="J188" i="178"/>
  <c r="I188" i="178"/>
  <c r="H188" i="178"/>
  <c r="G188" i="178"/>
  <c r="P187" i="178"/>
  <c r="O187" i="178"/>
  <c r="N187" i="178"/>
  <c r="M187" i="178"/>
  <c r="L187" i="178"/>
  <c r="K187" i="178"/>
  <c r="J187" i="178"/>
  <c r="I187" i="178"/>
  <c r="H187" i="178"/>
  <c r="G187" i="178"/>
  <c r="P186" i="178"/>
  <c r="O186" i="178"/>
  <c r="N186" i="178"/>
  <c r="M186" i="178"/>
  <c r="L186" i="178"/>
  <c r="K186" i="178"/>
  <c r="J186" i="178"/>
  <c r="I186" i="178"/>
  <c r="H186" i="178"/>
  <c r="G186" i="178"/>
  <c r="P185" i="178"/>
  <c r="O185" i="178"/>
  <c r="N185" i="178"/>
  <c r="M185" i="178"/>
  <c r="L185" i="178"/>
  <c r="K185" i="178"/>
  <c r="J185" i="178"/>
  <c r="I185" i="178"/>
  <c r="H185" i="178"/>
  <c r="G185" i="178"/>
  <c r="P184" i="178"/>
  <c r="O184" i="178"/>
  <c r="N184" i="178"/>
  <c r="M184" i="178"/>
  <c r="L184" i="178"/>
  <c r="K184" i="178"/>
  <c r="J184" i="178"/>
  <c r="I184" i="178"/>
  <c r="H184" i="178"/>
  <c r="G184" i="178"/>
  <c r="P183" i="178"/>
  <c r="O183" i="178"/>
  <c r="N183" i="178"/>
  <c r="M183" i="178"/>
  <c r="L183" i="178"/>
  <c r="K183" i="178"/>
  <c r="J183" i="178"/>
  <c r="I183" i="178"/>
  <c r="H183" i="178"/>
  <c r="G183" i="178"/>
  <c r="P182" i="178"/>
  <c r="O182" i="178"/>
  <c r="N182" i="178"/>
  <c r="M182" i="178"/>
  <c r="L182" i="178"/>
  <c r="K182" i="178"/>
  <c r="J182" i="178"/>
  <c r="I182" i="178"/>
  <c r="H182" i="178"/>
  <c r="G182" i="178"/>
  <c r="P181" i="178"/>
  <c r="O181" i="178"/>
  <c r="N181" i="178"/>
  <c r="M181" i="178"/>
  <c r="L181" i="178"/>
  <c r="K181" i="178"/>
  <c r="J181" i="178"/>
  <c r="I181" i="178"/>
  <c r="H181" i="178"/>
  <c r="G181" i="178"/>
  <c r="P180" i="178"/>
  <c r="O180" i="178"/>
  <c r="N180" i="178"/>
  <c r="M180" i="178"/>
  <c r="L180" i="178"/>
  <c r="K180" i="178"/>
  <c r="J180" i="178"/>
  <c r="I180" i="178"/>
  <c r="H180" i="178"/>
  <c r="G180" i="178"/>
  <c r="P179" i="178"/>
  <c r="O179" i="178"/>
  <c r="N179" i="178"/>
  <c r="M179" i="178"/>
  <c r="L179" i="178"/>
  <c r="K179" i="178"/>
  <c r="J179" i="178"/>
  <c r="I179" i="178"/>
  <c r="H179" i="178"/>
  <c r="G179" i="178"/>
  <c r="P178" i="178"/>
  <c r="O178" i="178"/>
  <c r="N178" i="178"/>
  <c r="M178" i="178"/>
  <c r="L178" i="178"/>
  <c r="K178" i="178"/>
  <c r="J178" i="178"/>
  <c r="I178" i="178"/>
  <c r="H178" i="178"/>
  <c r="G178" i="178"/>
  <c r="P177" i="178"/>
  <c r="O177" i="178"/>
  <c r="N177" i="178"/>
  <c r="M177" i="178"/>
  <c r="L177" i="178"/>
  <c r="K177" i="178"/>
  <c r="J177" i="178"/>
  <c r="I177" i="178"/>
  <c r="H177" i="178"/>
  <c r="G177" i="178"/>
  <c r="P176" i="178"/>
  <c r="O176" i="178"/>
  <c r="N176" i="178"/>
  <c r="M176" i="178"/>
  <c r="L176" i="178"/>
  <c r="K176" i="178"/>
  <c r="J176" i="178"/>
  <c r="I176" i="178"/>
  <c r="H176" i="178"/>
  <c r="G176" i="178"/>
  <c r="P175" i="178"/>
  <c r="O175" i="178"/>
  <c r="N175" i="178"/>
  <c r="M175" i="178"/>
  <c r="L175" i="178"/>
  <c r="K175" i="178"/>
  <c r="J175" i="178"/>
  <c r="I175" i="178"/>
  <c r="H175" i="178"/>
  <c r="G175" i="178"/>
  <c r="P174" i="178"/>
  <c r="O174" i="178"/>
  <c r="N174" i="178"/>
  <c r="M174" i="178"/>
  <c r="L174" i="178"/>
  <c r="K174" i="178"/>
  <c r="J174" i="178"/>
  <c r="I174" i="178"/>
  <c r="H174" i="178"/>
  <c r="G174" i="178"/>
  <c r="P173" i="178"/>
  <c r="O173" i="178"/>
  <c r="N173" i="178"/>
  <c r="M173" i="178"/>
  <c r="L173" i="178"/>
  <c r="K173" i="178"/>
  <c r="J173" i="178"/>
  <c r="I173" i="178"/>
  <c r="H173" i="178"/>
  <c r="G173" i="178"/>
  <c r="P172" i="178"/>
  <c r="O172" i="178"/>
  <c r="N172" i="178"/>
  <c r="M172" i="178"/>
  <c r="L172" i="178"/>
  <c r="K172" i="178"/>
  <c r="J172" i="178"/>
  <c r="I172" i="178"/>
  <c r="H172" i="178"/>
  <c r="G172" i="178"/>
  <c r="P171" i="178"/>
  <c r="O171" i="178"/>
  <c r="N171" i="178"/>
  <c r="M171" i="178"/>
  <c r="L171" i="178"/>
  <c r="K171" i="178"/>
  <c r="J171" i="178"/>
  <c r="I171" i="178"/>
  <c r="H171" i="178"/>
  <c r="G171" i="178"/>
  <c r="P170" i="178"/>
  <c r="O170" i="178"/>
  <c r="N170" i="178"/>
  <c r="M170" i="178"/>
  <c r="L170" i="178"/>
  <c r="K170" i="178"/>
  <c r="J170" i="178"/>
  <c r="I170" i="178"/>
  <c r="H170" i="178"/>
  <c r="G170" i="178"/>
  <c r="P169" i="178"/>
  <c r="O169" i="178"/>
  <c r="N169" i="178"/>
  <c r="M169" i="178"/>
  <c r="L169" i="178"/>
  <c r="K169" i="178"/>
  <c r="J169" i="178"/>
  <c r="I169" i="178"/>
  <c r="H169" i="178"/>
  <c r="G169" i="178"/>
  <c r="P168" i="178"/>
  <c r="O168" i="178"/>
  <c r="N168" i="178"/>
  <c r="M168" i="178"/>
  <c r="L168" i="178"/>
  <c r="K168" i="178"/>
  <c r="J168" i="178"/>
  <c r="I168" i="178"/>
  <c r="H168" i="178"/>
  <c r="G168" i="178"/>
  <c r="P167" i="178"/>
  <c r="O167" i="178"/>
  <c r="N167" i="178"/>
  <c r="M167" i="178"/>
  <c r="L167" i="178"/>
  <c r="K167" i="178"/>
  <c r="J167" i="178"/>
  <c r="I167" i="178"/>
  <c r="H167" i="178"/>
  <c r="G167" i="178"/>
  <c r="P166" i="178"/>
  <c r="O166" i="178"/>
  <c r="N166" i="178"/>
  <c r="M166" i="178"/>
  <c r="L166" i="178"/>
  <c r="K166" i="178"/>
  <c r="J166" i="178"/>
  <c r="I166" i="178"/>
  <c r="H166" i="178"/>
  <c r="G166" i="178"/>
  <c r="P165" i="178"/>
  <c r="O165" i="178"/>
  <c r="N165" i="178"/>
  <c r="M165" i="178"/>
  <c r="L165" i="178"/>
  <c r="K165" i="178"/>
  <c r="J165" i="178"/>
  <c r="I165" i="178"/>
  <c r="H165" i="178"/>
  <c r="G165" i="178"/>
  <c r="P164" i="178"/>
  <c r="O164" i="178"/>
  <c r="N164" i="178"/>
  <c r="M164" i="178"/>
  <c r="L164" i="178"/>
  <c r="K164" i="178"/>
  <c r="J164" i="178"/>
  <c r="I164" i="178"/>
  <c r="H164" i="178"/>
  <c r="G164" i="178"/>
  <c r="P163" i="178"/>
  <c r="O163" i="178"/>
  <c r="N163" i="178"/>
  <c r="M163" i="178"/>
  <c r="L163" i="178"/>
  <c r="K163" i="178"/>
  <c r="J163" i="178"/>
  <c r="I163" i="178"/>
  <c r="H163" i="178"/>
  <c r="G163" i="178"/>
  <c r="P162" i="178"/>
  <c r="O162" i="178"/>
  <c r="N162" i="178"/>
  <c r="M162" i="178"/>
  <c r="L162" i="178"/>
  <c r="K162" i="178"/>
  <c r="J162" i="178"/>
  <c r="I162" i="178"/>
  <c r="H162" i="178"/>
  <c r="G162" i="178"/>
  <c r="P161" i="178"/>
  <c r="O161" i="178"/>
  <c r="N161" i="178"/>
  <c r="M161" i="178"/>
  <c r="L161" i="178"/>
  <c r="K161" i="178"/>
  <c r="J161" i="178"/>
  <c r="I161" i="178"/>
  <c r="H161" i="178"/>
  <c r="G161" i="178"/>
  <c r="P160" i="178"/>
  <c r="O160" i="178"/>
  <c r="N160" i="178"/>
  <c r="M160" i="178"/>
  <c r="L160" i="178"/>
  <c r="K160" i="178"/>
  <c r="J160" i="178"/>
  <c r="I160" i="178"/>
  <c r="H160" i="178"/>
  <c r="G160" i="178"/>
  <c r="P159" i="178"/>
  <c r="O159" i="178"/>
  <c r="N159" i="178"/>
  <c r="M159" i="178"/>
  <c r="L159" i="178"/>
  <c r="K159" i="178"/>
  <c r="J159" i="178"/>
  <c r="I159" i="178"/>
  <c r="H159" i="178"/>
  <c r="G159" i="178"/>
  <c r="P158" i="178"/>
  <c r="O158" i="178"/>
  <c r="N158" i="178"/>
  <c r="M158" i="178"/>
  <c r="L158" i="178"/>
  <c r="K158" i="178"/>
  <c r="J158" i="178"/>
  <c r="I158" i="178"/>
  <c r="H158" i="178"/>
  <c r="G158" i="178"/>
  <c r="P157" i="178"/>
  <c r="O157" i="178"/>
  <c r="N157" i="178"/>
  <c r="M157" i="178"/>
  <c r="L157" i="178"/>
  <c r="K157" i="178"/>
  <c r="J157" i="178"/>
  <c r="I157" i="178"/>
  <c r="H157" i="178"/>
  <c r="G157" i="178"/>
  <c r="P156" i="178"/>
  <c r="O156" i="178"/>
  <c r="N156" i="178"/>
  <c r="M156" i="178"/>
  <c r="L156" i="178"/>
  <c r="K156" i="178"/>
  <c r="J156" i="178"/>
  <c r="I156" i="178"/>
  <c r="H156" i="178"/>
  <c r="G156" i="178"/>
  <c r="P155" i="178"/>
  <c r="O155" i="178"/>
  <c r="N155" i="178"/>
  <c r="M155" i="178"/>
  <c r="L155" i="178"/>
  <c r="K155" i="178"/>
  <c r="J155" i="178"/>
  <c r="I155" i="178"/>
  <c r="H155" i="178"/>
  <c r="G155" i="178"/>
  <c r="P154" i="178"/>
  <c r="O154" i="178"/>
  <c r="N154" i="178"/>
  <c r="M154" i="178"/>
  <c r="L154" i="178"/>
  <c r="K154" i="178"/>
  <c r="J154" i="178"/>
  <c r="I154" i="178"/>
  <c r="H154" i="178"/>
  <c r="G154" i="178"/>
  <c r="P153" i="178"/>
  <c r="O153" i="178"/>
  <c r="N153" i="178"/>
  <c r="M153" i="178"/>
  <c r="L153" i="178"/>
  <c r="K153" i="178"/>
  <c r="J153" i="178"/>
  <c r="I153" i="178"/>
  <c r="H153" i="178"/>
  <c r="G153" i="178"/>
  <c r="P152" i="178"/>
  <c r="O152" i="178"/>
  <c r="N152" i="178"/>
  <c r="M152" i="178"/>
  <c r="L152" i="178"/>
  <c r="K152" i="178"/>
  <c r="J152" i="178"/>
  <c r="I152" i="178"/>
  <c r="H152" i="178"/>
  <c r="G152" i="178"/>
  <c r="P151" i="178"/>
  <c r="O151" i="178"/>
  <c r="N151" i="178"/>
  <c r="M151" i="178"/>
  <c r="L151" i="178"/>
  <c r="K151" i="178"/>
  <c r="J151" i="178"/>
  <c r="I151" i="178"/>
  <c r="H151" i="178"/>
  <c r="G151" i="178"/>
  <c r="P150" i="178"/>
  <c r="O150" i="178"/>
  <c r="N150" i="178"/>
  <c r="M150" i="178"/>
  <c r="L150" i="178"/>
  <c r="K150" i="178"/>
  <c r="J150" i="178"/>
  <c r="I150" i="178"/>
  <c r="H150" i="178"/>
  <c r="G150" i="178"/>
  <c r="P149" i="178"/>
  <c r="O149" i="178"/>
  <c r="N149" i="178"/>
  <c r="M149" i="178"/>
  <c r="L149" i="178"/>
  <c r="K149" i="178"/>
  <c r="J149" i="178"/>
  <c r="I149" i="178"/>
  <c r="H149" i="178"/>
  <c r="G149" i="178"/>
  <c r="P148" i="178"/>
  <c r="O148" i="178"/>
  <c r="N148" i="178"/>
  <c r="M148" i="178"/>
  <c r="L148" i="178"/>
  <c r="K148" i="178"/>
  <c r="J148" i="178"/>
  <c r="I148" i="178"/>
  <c r="H148" i="178"/>
  <c r="G148" i="178"/>
  <c r="P147" i="178"/>
  <c r="O147" i="178"/>
  <c r="N147" i="178"/>
  <c r="M147" i="178"/>
  <c r="L147" i="178"/>
  <c r="K147" i="178"/>
  <c r="J147" i="178"/>
  <c r="I147" i="178"/>
  <c r="H147" i="178"/>
  <c r="G147" i="178"/>
  <c r="P146" i="178"/>
  <c r="O146" i="178"/>
  <c r="N146" i="178"/>
  <c r="M146" i="178"/>
  <c r="L146" i="178"/>
  <c r="K146" i="178"/>
  <c r="J146" i="178"/>
  <c r="I146" i="178"/>
  <c r="H146" i="178"/>
  <c r="G146" i="178"/>
  <c r="P145" i="178"/>
  <c r="O145" i="178"/>
  <c r="N145" i="178"/>
  <c r="M145" i="178"/>
  <c r="L145" i="178"/>
  <c r="K145" i="178"/>
  <c r="J145" i="178"/>
  <c r="I145" i="178"/>
  <c r="H145" i="178"/>
  <c r="G145" i="178"/>
  <c r="P144" i="178"/>
  <c r="O144" i="178"/>
  <c r="N144" i="178"/>
  <c r="M144" i="178"/>
  <c r="L144" i="178"/>
  <c r="K144" i="178"/>
  <c r="J144" i="178"/>
  <c r="I144" i="178"/>
  <c r="H144" i="178"/>
  <c r="G144" i="178"/>
  <c r="P143" i="178"/>
  <c r="O143" i="178"/>
  <c r="N143" i="178"/>
  <c r="M143" i="178"/>
  <c r="L143" i="178"/>
  <c r="K143" i="178"/>
  <c r="J143" i="178"/>
  <c r="I143" i="178"/>
  <c r="H143" i="178"/>
  <c r="G143" i="178"/>
  <c r="P142" i="178"/>
  <c r="O142" i="178"/>
  <c r="N142" i="178"/>
  <c r="M142" i="178"/>
  <c r="L142" i="178"/>
  <c r="K142" i="178"/>
  <c r="J142" i="178"/>
  <c r="I142" i="178"/>
  <c r="H142" i="178"/>
  <c r="G142" i="178"/>
  <c r="P141" i="178"/>
  <c r="O141" i="178"/>
  <c r="N141" i="178"/>
  <c r="M141" i="178"/>
  <c r="L141" i="178"/>
  <c r="K141" i="178"/>
  <c r="J141" i="178"/>
  <c r="I141" i="178"/>
  <c r="H141" i="178"/>
  <c r="G141" i="178"/>
  <c r="P140" i="178"/>
  <c r="O140" i="178"/>
  <c r="N140" i="178"/>
  <c r="M140" i="178"/>
  <c r="L140" i="178"/>
  <c r="K140" i="178"/>
  <c r="J140" i="178"/>
  <c r="I140" i="178"/>
  <c r="H140" i="178"/>
  <c r="G140" i="178"/>
  <c r="P139" i="178"/>
  <c r="O139" i="178"/>
  <c r="N139" i="178"/>
  <c r="M139" i="178"/>
  <c r="L139" i="178"/>
  <c r="K139" i="178"/>
  <c r="J139" i="178"/>
  <c r="I139" i="178"/>
  <c r="H139" i="178"/>
  <c r="G139" i="178"/>
  <c r="P138" i="178"/>
  <c r="O138" i="178"/>
  <c r="N138" i="178"/>
  <c r="M138" i="178"/>
  <c r="L138" i="178"/>
  <c r="K138" i="178"/>
  <c r="J138" i="178"/>
  <c r="I138" i="178"/>
  <c r="H138" i="178"/>
  <c r="G138" i="178"/>
  <c r="P137" i="178"/>
  <c r="O137" i="178"/>
  <c r="N137" i="178"/>
  <c r="M137" i="178"/>
  <c r="L137" i="178"/>
  <c r="K137" i="178"/>
  <c r="J137" i="178"/>
  <c r="I137" i="178"/>
  <c r="H137" i="178"/>
  <c r="G137" i="178"/>
  <c r="P136" i="178"/>
  <c r="O136" i="178"/>
  <c r="N136" i="178"/>
  <c r="M136" i="178"/>
  <c r="L136" i="178"/>
  <c r="K136" i="178"/>
  <c r="J136" i="178"/>
  <c r="I136" i="178"/>
  <c r="H136" i="178"/>
  <c r="G136" i="178"/>
  <c r="P135" i="178"/>
  <c r="O135" i="178"/>
  <c r="N135" i="178"/>
  <c r="M135" i="178"/>
  <c r="L135" i="178"/>
  <c r="K135" i="178"/>
  <c r="J135" i="178"/>
  <c r="I135" i="178"/>
  <c r="H135" i="178"/>
  <c r="G135" i="178"/>
  <c r="P134" i="178"/>
  <c r="O134" i="178"/>
  <c r="N134" i="178"/>
  <c r="M134" i="178"/>
  <c r="L134" i="178"/>
  <c r="K134" i="178"/>
  <c r="J134" i="178"/>
  <c r="I134" i="178"/>
  <c r="H134" i="178"/>
  <c r="G134" i="178"/>
  <c r="P133" i="178"/>
  <c r="O133" i="178"/>
  <c r="N133" i="178"/>
  <c r="M133" i="178"/>
  <c r="L133" i="178"/>
  <c r="K133" i="178"/>
  <c r="J133" i="178"/>
  <c r="I133" i="178"/>
  <c r="H133" i="178"/>
  <c r="G133" i="178"/>
  <c r="P132" i="178"/>
  <c r="O132" i="178"/>
  <c r="N132" i="178"/>
  <c r="M132" i="178"/>
  <c r="L132" i="178"/>
  <c r="K132" i="178"/>
  <c r="J132" i="178"/>
  <c r="I132" i="178"/>
  <c r="H132" i="178"/>
  <c r="G132" i="178"/>
  <c r="P131" i="178"/>
  <c r="O131" i="178"/>
  <c r="N131" i="178"/>
  <c r="M131" i="178"/>
  <c r="L131" i="178"/>
  <c r="K131" i="178"/>
  <c r="J131" i="178"/>
  <c r="I131" i="178"/>
  <c r="H131" i="178"/>
  <c r="G131" i="178"/>
  <c r="P130" i="178"/>
  <c r="O130" i="178"/>
  <c r="N130" i="178"/>
  <c r="M130" i="178"/>
  <c r="L130" i="178"/>
  <c r="K130" i="178"/>
  <c r="J130" i="178"/>
  <c r="I130" i="178"/>
  <c r="H130" i="178"/>
  <c r="G130" i="178"/>
  <c r="P129" i="178"/>
  <c r="O129" i="178"/>
  <c r="N129" i="178"/>
  <c r="M129" i="178"/>
  <c r="L129" i="178"/>
  <c r="K129" i="178"/>
  <c r="J129" i="178"/>
  <c r="I129" i="178"/>
  <c r="H129" i="178"/>
  <c r="G129" i="178"/>
  <c r="P128" i="178"/>
  <c r="O128" i="178"/>
  <c r="N128" i="178"/>
  <c r="M128" i="178"/>
  <c r="L128" i="178"/>
  <c r="K128" i="178"/>
  <c r="J128" i="178"/>
  <c r="I128" i="178"/>
  <c r="H128" i="178"/>
  <c r="G128" i="178"/>
  <c r="P127" i="178"/>
  <c r="O127" i="178"/>
  <c r="N127" i="178"/>
  <c r="M127" i="178"/>
  <c r="L127" i="178"/>
  <c r="K127" i="178"/>
  <c r="J127" i="178"/>
  <c r="I127" i="178"/>
  <c r="H127" i="178"/>
  <c r="G127" i="178"/>
  <c r="P126" i="178"/>
  <c r="O126" i="178"/>
  <c r="N126" i="178"/>
  <c r="M126" i="178"/>
  <c r="L126" i="178"/>
  <c r="K126" i="178"/>
  <c r="J126" i="178"/>
  <c r="I126" i="178"/>
  <c r="H126" i="178"/>
  <c r="G126" i="178"/>
  <c r="P125" i="178"/>
  <c r="O125" i="178"/>
  <c r="N125" i="178"/>
  <c r="M125" i="178"/>
  <c r="L125" i="178"/>
  <c r="K125" i="178"/>
  <c r="J125" i="178"/>
  <c r="I125" i="178"/>
  <c r="H125" i="178"/>
  <c r="G125" i="178"/>
  <c r="P124" i="178"/>
  <c r="O124" i="178"/>
  <c r="N124" i="178"/>
  <c r="M124" i="178"/>
  <c r="L124" i="178"/>
  <c r="K124" i="178"/>
  <c r="J124" i="178"/>
  <c r="I124" i="178"/>
  <c r="H124" i="178"/>
  <c r="G124" i="178"/>
  <c r="P123" i="178"/>
  <c r="O123" i="178"/>
  <c r="N123" i="178"/>
  <c r="M123" i="178"/>
  <c r="L123" i="178"/>
  <c r="K123" i="178"/>
  <c r="J123" i="178"/>
  <c r="I123" i="178"/>
  <c r="H123" i="178"/>
  <c r="G123" i="178"/>
  <c r="P122" i="178"/>
  <c r="O122" i="178"/>
  <c r="N122" i="178"/>
  <c r="M122" i="178"/>
  <c r="L122" i="178"/>
  <c r="K122" i="178"/>
  <c r="J122" i="178"/>
  <c r="I122" i="178"/>
  <c r="H122" i="178"/>
  <c r="G122" i="178"/>
  <c r="P121" i="178"/>
  <c r="O121" i="178"/>
  <c r="N121" i="178"/>
  <c r="M121" i="178"/>
  <c r="L121" i="178"/>
  <c r="K121" i="178"/>
  <c r="J121" i="178"/>
  <c r="I121" i="178"/>
  <c r="H121" i="178"/>
  <c r="G121" i="178"/>
  <c r="P120" i="178"/>
  <c r="O120" i="178"/>
  <c r="N120" i="178"/>
  <c r="M120" i="178"/>
  <c r="L120" i="178"/>
  <c r="K120" i="178"/>
  <c r="J120" i="178"/>
  <c r="I120" i="178"/>
  <c r="H120" i="178"/>
  <c r="G120" i="178"/>
  <c r="P119" i="178"/>
  <c r="O119" i="178"/>
  <c r="N119" i="178"/>
  <c r="M119" i="178"/>
  <c r="L119" i="178"/>
  <c r="K119" i="178"/>
  <c r="J119" i="178"/>
  <c r="I119" i="178"/>
  <c r="H119" i="178"/>
  <c r="G119" i="178"/>
  <c r="P118" i="178"/>
  <c r="O118" i="178"/>
  <c r="N118" i="178"/>
  <c r="M118" i="178"/>
  <c r="L118" i="178"/>
  <c r="K118" i="178"/>
  <c r="J118" i="178"/>
  <c r="I118" i="178"/>
  <c r="H118" i="178"/>
  <c r="G118" i="178"/>
  <c r="P117" i="178"/>
  <c r="O117" i="178"/>
  <c r="N117" i="178"/>
  <c r="M117" i="178"/>
  <c r="L117" i="178"/>
  <c r="K117" i="178"/>
  <c r="J117" i="178"/>
  <c r="I117" i="178"/>
  <c r="H117" i="178"/>
  <c r="G117" i="178"/>
  <c r="P116" i="178"/>
  <c r="O116" i="178"/>
  <c r="N116" i="178"/>
  <c r="M116" i="178"/>
  <c r="L116" i="178"/>
  <c r="K116" i="178"/>
  <c r="J116" i="178"/>
  <c r="I116" i="178"/>
  <c r="H116" i="178"/>
  <c r="G116" i="178"/>
  <c r="P115" i="178"/>
  <c r="O115" i="178"/>
  <c r="N115" i="178"/>
  <c r="M115" i="178"/>
  <c r="L115" i="178"/>
  <c r="K115" i="178"/>
  <c r="J115" i="178"/>
  <c r="I115" i="178"/>
  <c r="H115" i="178"/>
  <c r="G115" i="178"/>
  <c r="P114" i="178"/>
  <c r="O114" i="178"/>
  <c r="N114" i="178"/>
  <c r="M114" i="178"/>
  <c r="L114" i="178"/>
  <c r="K114" i="178"/>
  <c r="J114" i="178"/>
  <c r="I114" i="178"/>
  <c r="H114" i="178"/>
  <c r="G114" i="178"/>
  <c r="P113" i="178"/>
  <c r="O113" i="178"/>
  <c r="N113" i="178"/>
  <c r="M113" i="178"/>
  <c r="L113" i="178"/>
  <c r="K113" i="178"/>
  <c r="J113" i="178"/>
  <c r="I113" i="178"/>
  <c r="H113" i="178"/>
  <c r="G113" i="178"/>
  <c r="P112" i="178"/>
  <c r="O112" i="178"/>
  <c r="N112" i="178"/>
  <c r="M112" i="178"/>
  <c r="L112" i="178"/>
  <c r="K112" i="178"/>
  <c r="J112" i="178"/>
  <c r="I112" i="178"/>
  <c r="H112" i="178"/>
  <c r="G112" i="178"/>
  <c r="P111" i="178"/>
  <c r="O111" i="178"/>
  <c r="N111" i="178"/>
  <c r="M111" i="178"/>
  <c r="L111" i="178"/>
  <c r="K111" i="178"/>
  <c r="J111" i="178"/>
  <c r="I111" i="178"/>
  <c r="H111" i="178"/>
  <c r="G111" i="178"/>
  <c r="P110" i="178"/>
  <c r="O110" i="178"/>
  <c r="N110" i="178"/>
  <c r="M110" i="178"/>
  <c r="L110" i="178"/>
  <c r="K110" i="178"/>
  <c r="J110" i="178"/>
  <c r="I110" i="178"/>
  <c r="H110" i="178"/>
  <c r="G110" i="178"/>
  <c r="P109" i="178"/>
  <c r="O109" i="178"/>
  <c r="N109" i="178"/>
  <c r="M109" i="178"/>
  <c r="L109" i="178"/>
  <c r="K109" i="178"/>
  <c r="J109" i="178"/>
  <c r="I109" i="178"/>
  <c r="H109" i="178"/>
  <c r="G109" i="178"/>
  <c r="P108" i="178"/>
  <c r="O108" i="178"/>
  <c r="N108" i="178"/>
  <c r="M108" i="178"/>
  <c r="L108" i="178"/>
  <c r="K108" i="178"/>
  <c r="J108" i="178"/>
  <c r="I108" i="178"/>
  <c r="H108" i="178"/>
  <c r="G108" i="178"/>
  <c r="P107" i="178"/>
  <c r="O107" i="178"/>
  <c r="N107" i="178"/>
  <c r="M107" i="178"/>
  <c r="L107" i="178"/>
  <c r="K107" i="178"/>
  <c r="J107" i="178"/>
  <c r="I107" i="178"/>
  <c r="H107" i="178"/>
  <c r="G107" i="178"/>
  <c r="P106" i="178"/>
  <c r="O106" i="178"/>
  <c r="N106" i="178"/>
  <c r="M106" i="178"/>
  <c r="L106" i="178"/>
  <c r="K106" i="178"/>
  <c r="J106" i="178"/>
  <c r="I106" i="178"/>
  <c r="H106" i="178"/>
  <c r="G106" i="178"/>
  <c r="P105" i="178"/>
  <c r="O105" i="178"/>
  <c r="N105" i="178"/>
  <c r="M105" i="178"/>
  <c r="L105" i="178"/>
  <c r="K105" i="178"/>
  <c r="J105" i="178"/>
  <c r="I105" i="178"/>
  <c r="H105" i="178"/>
  <c r="G105" i="178"/>
  <c r="P104" i="178"/>
  <c r="O104" i="178"/>
  <c r="N104" i="178"/>
  <c r="M104" i="178"/>
  <c r="L104" i="178"/>
  <c r="K104" i="178"/>
  <c r="J104" i="178"/>
  <c r="I104" i="178"/>
  <c r="H104" i="178"/>
  <c r="G104" i="178"/>
  <c r="P103" i="178"/>
  <c r="O103" i="178"/>
  <c r="N103" i="178"/>
  <c r="M103" i="178"/>
  <c r="L103" i="178"/>
  <c r="K103" i="178"/>
  <c r="J103" i="178"/>
  <c r="I103" i="178"/>
  <c r="H103" i="178"/>
  <c r="G103" i="178"/>
  <c r="P102" i="178"/>
  <c r="O102" i="178"/>
  <c r="N102" i="178"/>
  <c r="M102" i="178"/>
  <c r="L102" i="178"/>
  <c r="K102" i="178"/>
  <c r="J102" i="178"/>
  <c r="I102" i="178"/>
  <c r="H102" i="178"/>
  <c r="G102" i="178"/>
  <c r="P101" i="178"/>
  <c r="O101" i="178"/>
  <c r="N101" i="178"/>
  <c r="M101" i="178"/>
  <c r="L101" i="178"/>
  <c r="K101" i="178"/>
  <c r="J101" i="178"/>
  <c r="I101" i="178"/>
  <c r="H101" i="178"/>
  <c r="G101" i="178"/>
  <c r="P100" i="178"/>
  <c r="O100" i="178"/>
  <c r="N100" i="178"/>
  <c r="M100" i="178"/>
  <c r="L100" i="178"/>
  <c r="K100" i="178"/>
  <c r="J100" i="178"/>
  <c r="I100" i="178"/>
  <c r="H100" i="178"/>
  <c r="G100" i="178"/>
  <c r="P99" i="178"/>
  <c r="O99" i="178"/>
  <c r="N99" i="178"/>
  <c r="M99" i="178"/>
  <c r="L99" i="178"/>
  <c r="K99" i="178"/>
  <c r="J99" i="178"/>
  <c r="I99" i="178"/>
  <c r="H99" i="178"/>
  <c r="G99" i="178"/>
  <c r="P98" i="178"/>
  <c r="O98" i="178"/>
  <c r="N98" i="178"/>
  <c r="M98" i="178"/>
  <c r="L98" i="178"/>
  <c r="K98" i="178"/>
  <c r="J98" i="178"/>
  <c r="I98" i="178"/>
  <c r="H98" i="178"/>
  <c r="G98" i="178"/>
  <c r="P97" i="178"/>
  <c r="O97" i="178"/>
  <c r="N97" i="178"/>
  <c r="M97" i="178"/>
  <c r="L97" i="178"/>
  <c r="K97" i="178"/>
  <c r="J97" i="178"/>
  <c r="I97" i="178"/>
  <c r="H97" i="178"/>
  <c r="G97" i="178"/>
  <c r="P96" i="178"/>
  <c r="O96" i="178"/>
  <c r="N96" i="178"/>
  <c r="M96" i="178"/>
  <c r="L96" i="178"/>
  <c r="K96" i="178"/>
  <c r="J96" i="178"/>
  <c r="I96" i="178"/>
  <c r="H96" i="178"/>
  <c r="G96" i="178"/>
  <c r="P95" i="178"/>
  <c r="O95" i="178"/>
  <c r="N95" i="178"/>
  <c r="M95" i="178"/>
  <c r="L95" i="178"/>
  <c r="K95" i="178"/>
  <c r="J95" i="178"/>
  <c r="I95" i="178"/>
  <c r="H95" i="178"/>
  <c r="G95" i="178"/>
  <c r="P94" i="178"/>
  <c r="O94" i="178"/>
  <c r="N94" i="178"/>
  <c r="M94" i="178"/>
  <c r="L94" i="178"/>
  <c r="K94" i="178"/>
  <c r="J94" i="178"/>
  <c r="I94" i="178"/>
  <c r="H94" i="178"/>
  <c r="G94" i="178"/>
  <c r="P93" i="178"/>
  <c r="O93" i="178"/>
  <c r="N93" i="178"/>
  <c r="M93" i="178"/>
  <c r="L93" i="178"/>
  <c r="K93" i="178"/>
  <c r="J93" i="178"/>
  <c r="I93" i="178"/>
  <c r="H93" i="178"/>
  <c r="G93" i="178"/>
  <c r="P92" i="178"/>
  <c r="O92" i="178"/>
  <c r="N92" i="178"/>
  <c r="M92" i="178"/>
  <c r="L92" i="178"/>
  <c r="K92" i="178"/>
  <c r="J92" i="178"/>
  <c r="I92" i="178"/>
  <c r="H92" i="178"/>
  <c r="G92" i="178"/>
  <c r="P91" i="178"/>
  <c r="O91" i="178"/>
  <c r="N91" i="178"/>
  <c r="M91" i="178"/>
  <c r="L91" i="178"/>
  <c r="K91" i="178"/>
  <c r="J91" i="178"/>
  <c r="I91" i="178"/>
  <c r="H91" i="178"/>
  <c r="G91" i="178"/>
  <c r="P90" i="178"/>
  <c r="O90" i="178"/>
  <c r="N90" i="178"/>
  <c r="M90" i="178"/>
  <c r="L90" i="178"/>
  <c r="K90" i="178"/>
  <c r="J90" i="178"/>
  <c r="I90" i="178"/>
  <c r="H90" i="178"/>
  <c r="G90" i="178"/>
  <c r="P89" i="178"/>
  <c r="O89" i="178"/>
  <c r="N89" i="178"/>
  <c r="M89" i="178"/>
  <c r="L89" i="178"/>
  <c r="K89" i="178"/>
  <c r="J89" i="178"/>
  <c r="I89" i="178"/>
  <c r="H89" i="178"/>
  <c r="G89" i="178"/>
  <c r="P88" i="178"/>
  <c r="O88" i="178"/>
  <c r="N88" i="178"/>
  <c r="M88" i="178"/>
  <c r="L88" i="178"/>
  <c r="K88" i="178"/>
  <c r="J88" i="178"/>
  <c r="I88" i="178"/>
  <c r="H88" i="178"/>
  <c r="G88" i="178"/>
  <c r="P87" i="178"/>
  <c r="O87" i="178"/>
  <c r="N87" i="178"/>
  <c r="M87" i="178"/>
  <c r="L87" i="178"/>
  <c r="K87" i="178"/>
  <c r="J87" i="178"/>
  <c r="I87" i="178"/>
  <c r="H87" i="178"/>
  <c r="G87" i="178"/>
  <c r="P86" i="178"/>
  <c r="O86" i="178"/>
  <c r="N86" i="178"/>
  <c r="M86" i="178"/>
  <c r="L86" i="178"/>
  <c r="K86" i="178"/>
  <c r="J86" i="178"/>
  <c r="I86" i="178"/>
  <c r="H86" i="178"/>
  <c r="G86" i="178"/>
  <c r="P85" i="178"/>
  <c r="O85" i="178"/>
  <c r="N85" i="178"/>
  <c r="M85" i="178"/>
  <c r="L85" i="178"/>
  <c r="K85" i="178"/>
  <c r="J85" i="178"/>
  <c r="I85" i="178"/>
  <c r="H85" i="178"/>
  <c r="G85" i="178"/>
  <c r="P84" i="178"/>
  <c r="O84" i="178"/>
  <c r="N84" i="178"/>
  <c r="M84" i="178"/>
  <c r="L84" i="178"/>
  <c r="K84" i="178"/>
  <c r="J84" i="178"/>
  <c r="I84" i="178"/>
  <c r="H84" i="178"/>
  <c r="G84" i="178"/>
  <c r="P83" i="178"/>
  <c r="O83" i="178"/>
  <c r="N83" i="178"/>
  <c r="M83" i="178"/>
  <c r="L83" i="178"/>
  <c r="K83" i="178"/>
  <c r="J83" i="178"/>
  <c r="I83" i="178"/>
  <c r="H83" i="178"/>
  <c r="G83" i="178"/>
  <c r="P82" i="178"/>
  <c r="O82" i="178"/>
  <c r="N82" i="178"/>
  <c r="M82" i="178"/>
  <c r="L82" i="178"/>
  <c r="K82" i="178"/>
  <c r="J82" i="178"/>
  <c r="I82" i="178"/>
  <c r="H82" i="178"/>
  <c r="G82" i="178"/>
  <c r="P81" i="178"/>
  <c r="O81" i="178"/>
  <c r="N81" i="178"/>
  <c r="M81" i="178"/>
  <c r="L81" i="178"/>
  <c r="K81" i="178"/>
  <c r="J81" i="178"/>
  <c r="I81" i="178"/>
  <c r="H81" i="178"/>
  <c r="G81" i="178"/>
  <c r="P80" i="178"/>
  <c r="O80" i="178"/>
  <c r="N80" i="178"/>
  <c r="M80" i="178"/>
  <c r="L80" i="178"/>
  <c r="K80" i="178"/>
  <c r="J80" i="178"/>
  <c r="I80" i="178"/>
  <c r="H80" i="178"/>
  <c r="G80" i="178"/>
  <c r="P79" i="178"/>
  <c r="O79" i="178"/>
  <c r="N79" i="178"/>
  <c r="M79" i="178"/>
  <c r="L79" i="178"/>
  <c r="K79" i="178"/>
  <c r="J79" i="178"/>
  <c r="I79" i="178"/>
  <c r="H79" i="178"/>
  <c r="G79" i="178"/>
  <c r="P78" i="178"/>
  <c r="O78" i="178"/>
  <c r="N78" i="178"/>
  <c r="M78" i="178"/>
  <c r="L78" i="178"/>
  <c r="K78" i="178"/>
  <c r="J78" i="178"/>
  <c r="I78" i="178"/>
  <c r="H78" i="178"/>
  <c r="G78" i="178"/>
  <c r="P77" i="178"/>
  <c r="O77" i="178"/>
  <c r="N77" i="178"/>
  <c r="M77" i="178"/>
  <c r="L77" i="178"/>
  <c r="K77" i="178"/>
  <c r="J77" i="178"/>
  <c r="I77" i="178"/>
  <c r="H77" i="178"/>
  <c r="G77" i="178"/>
  <c r="P76" i="178"/>
  <c r="O76" i="178"/>
  <c r="N76" i="178"/>
  <c r="M76" i="178"/>
  <c r="L76" i="178"/>
  <c r="K76" i="178"/>
  <c r="J76" i="178"/>
  <c r="I76" i="178"/>
  <c r="H76" i="178"/>
  <c r="G76" i="178"/>
  <c r="P75" i="178"/>
  <c r="O75" i="178"/>
  <c r="N75" i="178"/>
  <c r="M75" i="178"/>
  <c r="L75" i="178"/>
  <c r="K75" i="178"/>
  <c r="J75" i="178"/>
  <c r="I75" i="178"/>
  <c r="H75" i="178"/>
  <c r="G75" i="178"/>
  <c r="P74" i="178"/>
  <c r="O74" i="178"/>
  <c r="N74" i="178"/>
  <c r="M74" i="178"/>
  <c r="L74" i="178"/>
  <c r="K74" i="178"/>
  <c r="J74" i="178"/>
  <c r="I74" i="178"/>
  <c r="H74" i="178"/>
  <c r="G74" i="178"/>
  <c r="P73" i="178"/>
  <c r="O73" i="178"/>
  <c r="N73" i="178"/>
  <c r="M73" i="178"/>
  <c r="L73" i="178"/>
  <c r="K73" i="178"/>
  <c r="J73" i="178"/>
  <c r="I73" i="178"/>
  <c r="H73" i="178"/>
  <c r="G73" i="178"/>
  <c r="P72" i="178"/>
  <c r="O72" i="178"/>
  <c r="N72" i="178"/>
  <c r="M72" i="178"/>
  <c r="L72" i="178"/>
  <c r="K72" i="178"/>
  <c r="J72" i="178"/>
  <c r="I72" i="178"/>
  <c r="H72" i="178"/>
  <c r="G72" i="178"/>
  <c r="P71" i="178"/>
  <c r="O71" i="178"/>
  <c r="N71" i="178"/>
  <c r="M71" i="178"/>
  <c r="L71" i="178"/>
  <c r="K71" i="178"/>
  <c r="J71" i="178"/>
  <c r="I71" i="178"/>
  <c r="H71" i="178"/>
  <c r="G71" i="178"/>
  <c r="P70" i="178"/>
  <c r="O70" i="178"/>
  <c r="N70" i="178"/>
  <c r="M70" i="178"/>
  <c r="L70" i="178"/>
  <c r="K70" i="178"/>
  <c r="J70" i="178"/>
  <c r="I70" i="178"/>
  <c r="H70" i="178"/>
  <c r="G70" i="178"/>
  <c r="P69" i="178"/>
  <c r="O69" i="178"/>
  <c r="N69" i="178"/>
  <c r="M69" i="178"/>
  <c r="L69" i="178"/>
  <c r="K69" i="178"/>
  <c r="J69" i="178"/>
  <c r="I69" i="178"/>
  <c r="H69" i="178"/>
  <c r="G69" i="178"/>
  <c r="P68" i="178"/>
  <c r="O68" i="178"/>
  <c r="N68" i="178"/>
  <c r="M68" i="178"/>
  <c r="L68" i="178"/>
  <c r="K68" i="178"/>
  <c r="J68" i="178"/>
  <c r="I68" i="178"/>
  <c r="H68" i="178"/>
  <c r="G68" i="178"/>
  <c r="P67" i="178"/>
  <c r="O67" i="178"/>
  <c r="N67" i="178"/>
  <c r="M67" i="178"/>
  <c r="L67" i="178"/>
  <c r="K67" i="178"/>
  <c r="J67" i="178"/>
  <c r="I67" i="178"/>
  <c r="H67" i="178"/>
  <c r="G67" i="178"/>
  <c r="P66" i="178"/>
  <c r="O66" i="178"/>
  <c r="N66" i="178"/>
  <c r="M66" i="178"/>
  <c r="L66" i="178"/>
  <c r="K66" i="178"/>
  <c r="J66" i="178"/>
  <c r="I66" i="178"/>
  <c r="H66" i="178"/>
  <c r="G66" i="178"/>
  <c r="P65" i="178"/>
  <c r="O65" i="178"/>
  <c r="N65" i="178"/>
  <c r="M65" i="178"/>
  <c r="L65" i="178"/>
  <c r="K65" i="178"/>
  <c r="J65" i="178"/>
  <c r="I65" i="178"/>
  <c r="H65" i="178"/>
  <c r="G65" i="178"/>
  <c r="P64" i="178"/>
  <c r="O64" i="178"/>
  <c r="N64" i="178"/>
  <c r="M64" i="178"/>
  <c r="L64" i="178"/>
  <c r="K64" i="178"/>
  <c r="J64" i="178"/>
  <c r="I64" i="178"/>
  <c r="H64" i="178"/>
  <c r="G64" i="178"/>
  <c r="P63" i="178"/>
  <c r="O63" i="178"/>
  <c r="N63" i="178"/>
  <c r="M63" i="178"/>
  <c r="L63" i="178"/>
  <c r="K63" i="178"/>
  <c r="J63" i="178"/>
  <c r="I63" i="178"/>
  <c r="H63" i="178"/>
  <c r="G63" i="178"/>
  <c r="P62" i="178"/>
  <c r="O62" i="178"/>
  <c r="N62" i="178"/>
  <c r="M62" i="178"/>
  <c r="L62" i="178"/>
  <c r="K62" i="178"/>
  <c r="J62" i="178"/>
  <c r="I62" i="178"/>
  <c r="H62" i="178"/>
  <c r="G62" i="178"/>
  <c r="P61" i="178"/>
  <c r="O61" i="178"/>
  <c r="N61" i="178"/>
  <c r="M61" i="178"/>
  <c r="L61" i="178"/>
  <c r="K61" i="178"/>
  <c r="J61" i="178"/>
  <c r="I61" i="178"/>
  <c r="H61" i="178"/>
  <c r="G61" i="178"/>
  <c r="P60" i="178"/>
  <c r="O60" i="178"/>
  <c r="N60" i="178"/>
  <c r="M60" i="178"/>
  <c r="L60" i="178"/>
  <c r="K60" i="178"/>
  <c r="J60" i="178"/>
  <c r="I60" i="178"/>
  <c r="H60" i="178"/>
  <c r="G60" i="178"/>
  <c r="P59" i="178"/>
  <c r="O59" i="178"/>
  <c r="N59" i="178"/>
  <c r="M59" i="178"/>
  <c r="L59" i="178"/>
  <c r="K59" i="178"/>
  <c r="J59" i="178"/>
  <c r="I59" i="178"/>
  <c r="H59" i="178"/>
  <c r="G59" i="178"/>
  <c r="P58" i="178"/>
  <c r="O58" i="178"/>
  <c r="N58" i="178"/>
  <c r="M58" i="178"/>
  <c r="L58" i="178"/>
  <c r="K58" i="178"/>
  <c r="J58" i="178"/>
  <c r="I58" i="178"/>
  <c r="H58" i="178"/>
  <c r="G58" i="178"/>
  <c r="P57" i="178"/>
  <c r="O57" i="178"/>
  <c r="N57" i="178"/>
  <c r="M57" i="178"/>
  <c r="L57" i="178"/>
  <c r="K57" i="178"/>
  <c r="J57" i="178"/>
  <c r="I57" i="178"/>
  <c r="H57" i="178"/>
  <c r="G57" i="178"/>
  <c r="P56" i="178"/>
  <c r="O56" i="178"/>
  <c r="N56" i="178"/>
  <c r="M56" i="178"/>
  <c r="L56" i="178"/>
  <c r="K56" i="178"/>
  <c r="J56" i="178"/>
  <c r="I56" i="178"/>
  <c r="H56" i="178"/>
  <c r="G56" i="178"/>
  <c r="P55" i="178"/>
  <c r="O55" i="178"/>
  <c r="N55" i="178"/>
  <c r="M55" i="178"/>
  <c r="L55" i="178"/>
  <c r="K55" i="178"/>
  <c r="J55" i="178"/>
  <c r="I55" i="178"/>
  <c r="H55" i="178"/>
  <c r="G55" i="178"/>
  <c r="P54" i="178"/>
  <c r="O54" i="178"/>
  <c r="N54" i="178"/>
  <c r="M54" i="178"/>
  <c r="L54" i="178"/>
  <c r="K54" i="178"/>
  <c r="J54" i="178"/>
  <c r="I54" i="178"/>
  <c r="H54" i="178"/>
  <c r="G54" i="178"/>
  <c r="P53" i="178"/>
  <c r="O53" i="178"/>
  <c r="N53" i="178"/>
  <c r="M53" i="178"/>
  <c r="L53" i="178"/>
  <c r="K53" i="178"/>
  <c r="J53" i="178"/>
  <c r="I53" i="178"/>
  <c r="H53" i="178"/>
  <c r="G53" i="178"/>
  <c r="P52" i="178"/>
  <c r="O52" i="178"/>
  <c r="N52" i="178"/>
  <c r="M52" i="178"/>
  <c r="L52" i="178"/>
  <c r="K52" i="178"/>
  <c r="J52" i="178"/>
  <c r="I52" i="178"/>
  <c r="H52" i="178"/>
  <c r="G52" i="178"/>
  <c r="P51" i="178"/>
  <c r="O51" i="178"/>
  <c r="N51" i="178"/>
  <c r="M51" i="178"/>
  <c r="L51" i="178"/>
  <c r="K51" i="178"/>
  <c r="J51" i="178"/>
  <c r="I51" i="178"/>
  <c r="H51" i="178"/>
  <c r="G51" i="178"/>
  <c r="P50" i="178"/>
  <c r="O50" i="178"/>
  <c r="N50" i="178"/>
  <c r="M50" i="178"/>
  <c r="L50" i="178"/>
  <c r="K50" i="178"/>
  <c r="J50" i="178"/>
  <c r="I50" i="178"/>
  <c r="H50" i="178"/>
  <c r="G50" i="178"/>
  <c r="P49" i="178"/>
  <c r="O49" i="178"/>
  <c r="N49" i="178"/>
  <c r="M49" i="178"/>
  <c r="L49" i="178"/>
  <c r="K49" i="178"/>
  <c r="J49" i="178"/>
  <c r="I49" i="178"/>
  <c r="H49" i="178"/>
  <c r="G49" i="178"/>
  <c r="P48" i="178"/>
  <c r="O48" i="178"/>
  <c r="N48" i="178"/>
  <c r="M48" i="178"/>
  <c r="L48" i="178"/>
  <c r="K48" i="178"/>
  <c r="J48" i="178"/>
  <c r="I48" i="178"/>
  <c r="H48" i="178"/>
  <c r="G48" i="178"/>
  <c r="P47" i="178"/>
  <c r="O47" i="178"/>
  <c r="N47" i="178"/>
  <c r="M47" i="178"/>
  <c r="L47" i="178"/>
  <c r="K47" i="178"/>
  <c r="J47" i="178"/>
  <c r="I47" i="178"/>
  <c r="H47" i="178"/>
  <c r="G47" i="178"/>
  <c r="P46" i="178"/>
  <c r="O46" i="178"/>
  <c r="N46" i="178"/>
  <c r="M46" i="178"/>
  <c r="L46" i="178"/>
  <c r="K46" i="178"/>
  <c r="J46" i="178"/>
  <c r="I46" i="178"/>
  <c r="H46" i="178"/>
  <c r="G46" i="178"/>
  <c r="P45" i="178"/>
  <c r="O45" i="178"/>
  <c r="N45" i="178"/>
  <c r="M45" i="178"/>
  <c r="L45" i="178"/>
  <c r="K45" i="178"/>
  <c r="J45" i="178"/>
  <c r="I45" i="178"/>
  <c r="H45" i="178"/>
  <c r="G45" i="178"/>
  <c r="P44" i="178"/>
  <c r="O44" i="178"/>
  <c r="N44" i="178"/>
  <c r="M44" i="178"/>
  <c r="L44" i="178"/>
  <c r="K44" i="178"/>
  <c r="J44" i="178"/>
  <c r="I44" i="178"/>
  <c r="H44" i="178"/>
  <c r="G44" i="178"/>
  <c r="P43" i="178"/>
  <c r="O43" i="178"/>
  <c r="N43" i="178"/>
  <c r="M43" i="178"/>
  <c r="L43" i="178"/>
  <c r="K43" i="178"/>
  <c r="J43" i="178"/>
  <c r="I43" i="178"/>
  <c r="H43" i="178"/>
  <c r="G43" i="178"/>
  <c r="P42" i="178"/>
  <c r="O42" i="178"/>
  <c r="N42" i="178"/>
  <c r="M42" i="178"/>
  <c r="L42" i="178"/>
  <c r="K42" i="178"/>
  <c r="J42" i="178"/>
  <c r="I42" i="178"/>
  <c r="H42" i="178"/>
  <c r="G42" i="178"/>
  <c r="P41" i="178"/>
  <c r="O41" i="178"/>
  <c r="N41" i="178"/>
  <c r="M41" i="178"/>
  <c r="L41" i="178"/>
  <c r="K41" i="178"/>
  <c r="J41" i="178"/>
  <c r="I41" i="178"/>
  <c r="H41" i="178"/>
  <c r="G41" i="178"/>
  <c r="P40" i="178"/>
  <c r="O40" i="178"/>
  <c r="N40" i="178"/>
  <c r="M40" i="178"/>
  <c r="L40" i="178"/>
  <c r="K40" i="178"/>
  <c r="J40" i="178"/>
  <c r="I40" i="178"/>
  <c r="H40" i="178"/>
  <c r="G40" i="178"/>
  <c r="P39" i="178"/>
  <c r="O39" i="178"/>
  <c r="N39" i="178"/>
  <c r="M39" i="178"/>
  <c r="L39" i="178"/>
  <c r="K39" i="178"/>
  <c r="J39" i="178"/>
  <c r="I39" i="178"/>
  <c r="H39" i="178"/>
  <c r="G39" i="178"/>
  <c r="P38" i="178"/>
  <c r="O38" i="178"/>
  <c r="N38" i="178"/>
  <c r="M38" i="178"/>
  <c r="L38" i="178"/>
  <c r="K38" i="178"/>
  <c r="J38" i="178"/>
  <c r="I38" i="178"/>
  <c r="H38" i="178"/>
  <c r="G38" i="178"/>
  <c r="P37" i="178"/>
  <c r="O37" i="178"/>
  <c r="N37" i="178"/>
  <c r="M37" i="178"/>
  <c r="L37" i="178"/>
  <c r="K37" i="178"/>
  <c r="J37" i="178"/>
  <c r="I37" i="178"/>
  <c r="H37" i="178"/>
  <c r="G37" i="178"/>
  <c r="P36" i="178"/>
  <c r="O36" i="178"/>
  <c r="N36" i="178"/>
  <c r="M36" i="178"/>
  <c r="L36" i="178"/>
  <c r="K36" i="178"/>
  <c r="J36" i="178"/>
  <c r="I36" i="178"/>
  <c r="H36" i="178"/>
  <c r="G36" i="178"/>
  <c r="P35" i="178"/>
  <c r="O35" i="178"/>
  <c r="N35" i="178"/>
  <c r="M35" i="178"/>
  <c r="L35" i="178"/>
  <c r="K35" i="178"/>
  <c r="J35" i="178"/>
  <c r="I35" i="178"/>
  <c r="H35" i="178"/>
  <c r="G35" i="178"/>
  <c r="P34" i="178"/>
  <c r="O34" i="178"/>
  <c r="N34" i="178"/>
  <c r="M34" i="178"/>
  <c r="L34" i="178"/>
  <c r="K34" i="178"/>
  <c r="J34" i="178"/>
  <c r="I34" i="178"/>
  <c r="H34" i="178"/>
  <c r="G34" i="178"/>
  <c r="P33" i="178"/>
  <c r="O33" i="178"/>
  <c r="N33" i="178"/>
  <c r="M33" i="178"/>
  <c r="L33" i="178"/>
  <c r="K33" i="178"/>
  <c r="J33" i="178"/>
  <c r="I33" i="178"/>
  <c r="H33" i="178"/>
  <c r="G33" i="178"/>
  <c r="P32" i="178"/>
  <c r="O32" i="178"/>
  <c r="N32" i="178"/>
  <c r="M32" i="178"/>
  <c r="L32" i="178"/>
  <c r="K32" i="178"/>
  <c r="J32" i="178"/>
  <c r="I32" i="178"/>
  <c r="H32" i="178"/>
  <c r="G32" i="178"/>
  <c r="P31" i="178"/>
  <c r="O31" i="178"/>
  <c r="N31" i="178"/>
  <c r="M31" i="178"/>
  <c r="L31" i="178"/>
  <c r="K31" i="178"/>
  <c r="J31" i="178"/>
  <c r="I31" i="178"/>
  <c r="H31" i="178"/>
  <c r="G31" i="178"/>
  <c r="P30" i="178"/>
  <c r="O30" i="178"/>
  <c r="N30" i="178"/>
  <c r="M30" i="178"/>
  <c r="L30" i="178"/>
  <c r="K30" i="178"/>
  <c r="J30" i="178"/>
  <c r="I30" i="178"/>
  <c r="H30" i="178"/>
  <c r="G30" i="178"/>
  <c r="P29" i="178"/>
  <c r="O29" i="178"/>
  <c r="N29" i="178"/>
  <c r="M29" i="178"/>
  <c r="L29" i="178"/>
  <c r="K29" i="178"/>
  <c r="J29" i="178"/>
  <c r="I29" i="178"/>
  <c r="H29" i="178"/>
  <c r="G29" i="178"/>
  <c r="P28" i="178"/>
  <c r="O28" i="178"/>
  <c r="N28" i="178"/>
  <c r="M28" i="178"/>
  <c r="L28" i="178"/>
  <c r="K28" i="178"/>
  <c r="J28" i="178"/>
  <c r="I28" i="178"/>
  <c r="H28" i="178"/>
  <c r="G28" i="178"/>
  <c r="P27" i="178"/>
  <c r="O27" i="178"/>
  <c r="N27" i="178"/>
  <c r="M27" i="178"/>
  <c r="L27" i="178"/>
  <c r="K27" i="178"/>
  <c r="J27" i="178"/>
  <c r="I27" i="178"/>
  <c r="H27" i="178"/>
  <c r="G27" i="178"/>
  <c r="P26" i="178"/>
  <c r="O26" i="178"/>
  <c r="N26" i="178"/>
  <c r="M26" i="178"/>
  <c r="L26" i="178"/>
  <c r="K26" i="178"/>
  <c r="J26" i="178"/>
  <c r="I26" i="178"/>
  <c r="H26" i="178"/>
  <c r="G26" i="178"/>
  <c r="P25" i="178"/>
  <c r="O25" i="178"/>
  <c r="N25" i="178"/>
  <c r="M25" i="178"/>
  <c r="L25" i="178"/>
  <c r="K25" i="178"/>
  <c r="J25" i="178"/>
  <c r="I25" i="178"/>
  <c r="H25" i="178"/>
  <c r="G25" i="178"/>
  <c r="P24" i="178"/>
  <c r="O24" i="178"/>
  <c r="N24" i="178"/>
  <c r="M24" i="178"/>
  <c r="L24" i="178"/>
  <c r="K24" i="178"/>
  <c r="J24" i="178"/>
  <c r="I24" i="178"/>
  <c r="H24" i="178"/>
  <c r="G24" i="178"/>
  <c r="P23" i="178"/>
  <c r="O23" i="178"/>
  <c r="N23" i="178"/>
  <c r="M23" i="178"/>
  <c r="L23" i="178"/>
  <c r="K23" i="178"/>
  <c r="J23" i="178"/>
  <c r="I23" i="178"/>
  <c r="H23" i="178"/>
  <c r="G23" i="178"/>
  <c r="P22" i="178"/>
  <c r="O22" i="178"/>
  <c r="N22" i="178"/>
  <c r="M22" i="178"/>
  <c r="L22" i="178"/>
  <c r="K22" i="178"/>
  <c r="J22" i="178"/>
  <c r="I22" i="178"/>
  <c r="H22" i="178"/>
  <c r="G22" i="178"/>
  <c r="P21" i="178"/>
  <c r="O21" i="178"/>
  <c r="N21" i="178"/>
  <c r="M21" i="178"/>
  <c r="L21" i="178"/>
  <c r="K21" i="178"/>
  <c r="J21" i="178"/>
  <c r="I21" i="178"/>
  <c r="H21" i="178"/>
  <c r="G21" i="178"/>
  <c r="P20" i="178"/>
  <c r="O20" i="178"/>
  <c r="N20" i="178"/>
  <c r="M20" i="178"/>
  <c r="L20" i="178"/>
  <c r="K20" i="178"/>
  <c r="J20" i="178"/>
  <c r="I20" i="178"/>
  <c r="H20" i="178"/>
  <c r="G20" i="178"/>
  <c r="P19" i="178"/>
  <c r="O19" i="178"/>
  <c r="N19" i="178"/>
  <c r="M19" i="178"/>
  <c r="L19" i="178"/>
  <c r="K19" i="178"/>
  <c r="J19" i="178"/>
  <c r="I19" i="178"/>
  <c r="H19" i="178"/>
  <c r="G19" i="178"/>
  <c r="P18" i="178"/>
  <c r="O18" i="178"/>
  <c r="N18" i="178"/>
  <c r="M18" i="178"/>
  <c r="L18" i="178"/>
  <c r="K18" i="178"/>
  <c r="J18" i="178"/>
  <c r="I18" i="178"/>
  <c r="H18" i="178"/>
  <c r="G18" i="178"/>
  <c r="P17" i="178"/>
  <c r="O17" i="178"/>
  <c r="N17" i="178"/>
  <c r="M17" i="178"/>
  <c r="L17" i="178"/>
  <c r="K17" i="178"/>
  <c r="J17" i="178"/>
  <c r="I17" i="178"/>
  <c r="H17" i="178"/>
  <c r="G17" i="178"/>
  <c r="P16" i="178"/>
  <c r="O16" i="178"/>
  <c r="N16" i="178"/>
  <c r="M16" i="178"/>
  <c r="L16" i="178"/>
  <c r="K16" i="178"/>
  <c r="J16" i="178"/>
  <c r="I16" i="178"/>
  <c r="H16" i="178"/>
  <c r="G16" i="178"/>
  <c r="P15" i="178"/>
  <c r="O15" i="178"/>
  <c r="N15" i="178"/>
  <c r="M15" i="178"/>
  <c r="L15" i="178"/>
  <c r="K15" i="178"/>
  <c r="J15" i="178"/>
  <c r="I15" i="178"/>
  <c r="H15" i="178"/>
  <c r="G15" i="178"/>
  <c r="P14" i="178"/>
  <c r="O14" i="178"/>
  <c r="N14" i="178"/>
  <c r="M14" i="178"/>
  <c r="L14" i="178"/>
  <c r="K14" i="178"/>
  <c r="J14" i="178"/>
  <c r="I14" i="178"/>
  <c r="H14" i="178"/>
  <c r="G14" i="178"/>
  <c r="P13" i="178"/>
  <c r="O13" i="178"/>
  <c r="N13" i="178"/>
  <c r="M13" i="178"/>
  <c r="L13" i="178"/>
  <c r="K13" i="178"/>
  <c r="J13" i="178"/>
  <c r="I13" i="178"/>
  <c r="H13" i="178"/>
  <c r="G13" i="178"/>
  <c r="P12" i="178"/>
  <c r="O12" i="178"/>
  <c r="N12" i="178"/>
  <c r="M12" i="178"/>
  <c r="L12" i="178"/>
  <c r="K12" i="178"/>
  <c r="J12" i="178"/>
  <c r="I12" i="178"/>
  <c r="H12" i="178"/>
  <c r="G12" i="178"/>
  <c r="P11" i="178"/>
  <c r="O11" i="178"/>
  <c r="N11" i="178"/>
  <c r="M11" i="178"/>
  <c r="L11" i="178"/>
  <c r="K11" i="178"/>
  <c r="J11" i="178"/>
  <c r="I11" i="178"/>
  <c r="H11" i="178"/>
  <c r="G11" i="178"/>
  <c r="P10" i="178"/>
  <c r="O10" i="178"/>
  <c r="N10" i="178"/>
  <c r="M10" i="178"/>
  <c r="L10" i="178"/>
  <c r="K10" i="178"/>
  <c r="J10" i="178"/>
  <c r="I10" i="178"/>
  <c r="H10" i="178"/>
  <c r="G10" i="178"/>
  <c r="P9" i="178"/>
  <c r="O9" i="178"/>
  <c r="N9" i="178"/>
  <c r="M9" i="178"/>
  <c r="L9" i="178"/>
  <c r="K9" i="178"/>
  <c r="J9" i="178"/>
  <c r="I9" i="178"/>
  <c r="H9" i="178"/>
  <c r="G9" i="178"/>
  <c r="P8" i="178"/>
  <c r="O8" i="178"/>
  <c r="N8" i="178"/>
  <c r="M8" i="178"/>
  <c r="L8" i="178"/>
  <c r="K8" i="178"/>
  <c r="J8" i="178"/>
  <c r="I8" i="178"/>
  <c r="H8" i="178"/>
  <c r="G8" i="178"/>
  <c r="P7" i="178"/>
  <c r="O7" i="178"/>
  <c r="N7" i="178"/>
  <c r="M7" i="178"/>
  <c r="L7" i="178"/>
  <c r="K7" i="178"/>
  <c r="J7" i="178"/>
  <c r="I7" i="178"/>
  <c r="H7" i="178"/>
  <c r="G7" i="178"/>
  <c r="P6" i="178"/>
  <c r="O6" i="178"/>
  <c r="N6" i="178"/>
  <c r="M6" i="178"/>
  <c r="L6" i="178"/>
  <c r="K6" i="178"/>
  <c r="J6" i="178"/>
  <c r="I6" i="178"/>
  <c r="H6" i="178"/>
  <c r="G6" i="178"/>
  <c r="N56" i="183" l="1"/>
  <c r="N62" i="183" s="1"/>
  <c r="N67" i="183"/>
  <c r="N60" i="184"/>
  <c r="N66" i="184" s="1"/>
  <c r="N72" i="184"/>
  <c r="N71" i="184"/>
  <c r="N70" i="180"/>
  <c r="N76" i="180" s="1"/>
  <c r="N42" i="180" s="1"/>
  <c r="N43" i="180" s="1"/>
  <c r="N78" i="180" s="1"/>
  <c r="N69" i="182"/>
  <c r="N75" i="182" s="1"/>
  <c r="N41" i="182" s="1"/>
  <c r="N43" i="182" s="1"/>
  <c r="N77" i="182" s="1"/>
  <c r="N68" i="183"/>
  <c r="N60" i="185"/>
  <c r="N66" i="185" s="1"/>
  <c r="N71" i="185"/>
  <c r="N77" i="185" s="1"/>
  <c r="N41" i="185" s="1"/>
  <c r="N43" i="185" s="1"/>
  <c r="N55" i="185"/>
  <c r="N55" i="184"/>
  <c r="L83" i="181"/>
  <c r="L85" i="181"/>
  <c r="L84" i="181"/>
  <c r="N73" i="183" l="1"/>
  <c r="N40" i="183" s="1"/>
  <c r="N42" i="183" s="1"/>
  <c r="N75" i="183" s="1"/>
  <c r="N77" i="184"/>
  <c r="N41" i="184" s="1"/>
  <c r="N43" i="184" s="1"/>
  <c r="N79" i="184"/>
  <c r="L86" i="184" s="1"/>
  <c r="N79" i="185"/>
  <c r="L85" i="185" s="1"/>
  <c r="L82" i="182"/>
  <c r="L83" i="182"/>
  <c r="L84" i="182"/>
  <c r="N86" i="181"/>
  <c r="N88" i="181" s="1"/>
  <c r="H17" i="154" s="1"/>
  <c r="L83" i="180"/>
  <c r="L84" i="180"/>
  <c r="L85" i="180"/>
  <c r="L85" i="184" l="1"/>
  <c r="L84" i="185"/>
  <c r="L84" i="184"/>
  <c r="N87" i="184" s="1"/>
  <c r="H16" i="154" s="1"/>
  <c r="L80" i="183"/>
  <c r="N83" i="183" s="1"/>
  <c r="L81" i="183"/>
  <c r="L82" i="183"/>
  <c r="L86" i="185"/>
  <c r="N87" i="185"/>
  <c r="H14" i="154" s="1"/>
  <c r="N85" i="182"/>
  <c r="H15" i="154" s="1"/>
  <c r="N86" i="180"/>
  <c r="H12" i="154" s="1"/>
  <c r="N85" i="183" l="1"/>
  <c r="H13" i="154" s="1"/>
  <c r="F19" i="155"/>
  <c r="G12" i="154" s="1"/>
  <c r="E15" i="154" l="1"/>
  <c r="E14" i="154"/>
  <c r="D20" i="155"/>
  <c r="E13" i="154" s="1"/>
  <c r="D19" i="155"/>
  <c r="E12" i="154" s="1"/>
  <c r="F24" i="155"/>
  <c r="G17" i="154" s="1"/>
  <c r="I43" i="154"/>
  <c r="I42" i="154"/>
  <c r="I41" i="154"/>
  <c r="I23" i="154"/>
  <c r="F12" i="154"/>
  <c r="I44" i="154" l="1"/>
  <c r="I22" i="154" l="1"/>
  <c r="I27" i="154" s="1"/>
  <c r="I28" i="154" s="1"/>
  <c r="A31" i="154"/>
</calcChain>
</file>

<file path=xl/sharedStrings.xml><?xml version="1.0" encoding="utf-8"?>
<sst xmlns="http://schemas.openxmlformats.org/spreadsheetml/2006/main" count="2908" uniqueCount="1564">
  <si>
    <t>INSTITUTO NACIONAL DE VIAS</t>
  </si>
  <si>
    <t>SUBDIRECCION DE PREVENCION Y ATENCION DE EMERGENCIAS</t>
  </si>
  <si>
    <t>PRESUPUESTO OFICIAL - FORMULARIO 1</t>
  </si>
  <si>
    <t>No</t>
  </si>
  <si>
    <t>ITEM DE PAGO</t>
  </si>
  <si>
    <t>ESPECIFICACIONES</t>
  </si>
  <si>
    <t>DESCRIPCION</t>
  </si>
  <si>
    <t>UNID</t>
  </si>
  <si>
    <t>CANTIDAD</t>
  </si>
  <si>
    <t>VALOR UNITARIO</t>
  </si>
  <si>
    <t>VALOR TOTAL</t>
  </si>
  <si>
    <t>GENERAL 2013</t>
  </si>
  <si>
    <t>PARTICULAR</t>
  </si>
  <si>
    <t>211.1</t>
  </si>
  <si>
    <t>211-13</t>
  </si>
  <si>
    <t>600.1.1</t>
  </si>
  <si>
    <t>600-13</t>
  </si>
  <si>
    <t>673.1.1</t>
  </si>
  <si>
    <t>673-13</t>
  </si>
  <si>
    <t>683-13</t>
  </si>
  <si>
    <t>900.3</t>
  </si>
  <si>
    <t>900-13</t>
  </si>
  <si>
    <t>SUBTOTAL OBRAS</t>
  </si>
  <si>
    <t>PROVISON PARA AJUSTES,OBRAS COMPLEMENTARIAS Y ADICIONALES (INCLUYE PAGA)</t>
  </si>
  <si>
    <t>NO MODIFICAR</t>
  </si>
  <si>
    <t xml:space="preserve">VALOR TOTAL BÁSICO DE OBRA </t>
  </si>
  <si>
    <t>AIU</t>
  </si>
  <si>
    <t>A.I.U.</t>
  </si>
  <si>
    <t>ADMINISTRACION</t>
  </si>
  <si>
    <t>IMPREVISTOS</t>
  </si>
  <si>
    <t>UTILIDAD</t>
  </si>
  <si>
    <t xml:space="preserve">VALOR IVA (OBRA) (19% SOBRE UTILIDAD OBRA)  </t>
  </si>
  <si>
    <t>VALOR TOTAL DE LAS OBRAS</t>
  </si>
  <si>
    <t>Dibujante</t>
  </si>
  <si>
    <t>COSTO TOTAL PROYECTO</t>
  </si>
  <si>
    <t xml:space="preserve">NOTA 1: </t>
  </si>
  <si>
    <t xml:space="preserve">Teniendo en cuenta el Manual de Señalización Vial - 2015, se aclara que el aparte de SEÑALIZACIÓN se debe ajustar a todo su contenido,  esta señalización debe colocarse desde la órden de iniciación del contrato.                                                                                                   </t>
  </si>
  <si>
    <t>NOTA 2:</t>
  </si>
  <si>
    <t xml:space="preserve"> El control de tráfico temporal y la señalización provisional necesarios para la ejecución de las obras será por cuenta y riesgo del contratista. </t>
  </si>
  <si>
    <t xml:space="preserve">NOTA 3:    </t>
  </si>
  <si>
    <t xml:space="preserve">Se debe tener en cuenta que el PRECIO UNITARIO incluye el valor de A.I.U. </t>
  </si>
  <si>
    <t>NOTA 4:</t>
  </si>
  <si>
    <t>Si el valor del A.I.U. presentado es menor al Ochenta y cinco por ciento (85%) o mayor al Ciento diez por ciento (110%) del Valor Oficial  del Porcentaje de A.I.U.,  establecido en el formulario No 1 "presupuesto oficial", la propuesta será rechazada.</t>
  </si>
  <si>
    <t xml:space="preserve">NOTA 5:  </t>
  </si>
  <si>
    <t xml:space="preserve">Las OBRAS COMPLEMENTARIAS incluyen las obras ambientales del PAGA, las cuales se pagarán por precios unitarios. </t>
  </si>
  <si>
    <t xml:space="preserve">NOTA 6:   </t>
  </si>
  <si>
    <t>La GESTION SOCIAL Y AMBIENTAL incluye el pago de servicios de evaluación y seguimiento ambientales, divulgación y socialización, trámites y permisos ambientales, etc, será tenido en cuenta por el proponente en su Administración del AIU.</t>
  </si>
  <si>
    <t>NOTAS</t>
  </si>
  <si>
    <t>PORCENTAJE</t>
  </si>
  <si>
    <t>1.- Cuando la fracción decimal del peso sea  igual o superior a 5 se aproximara por exceso al número entero siguiente del peso y cuando la fracción decimal del peso sea inferior a 5 se aproximará por defecto al número entero del peso. 
2.-El A.I.U y su discriminación deben estar en porcentaje (%)</t>
  </si>
  <si>
    <t>A=</t>
  </si>
  <si>
    <t>IMPREVISTO</t>
  </si>
  <si>
    <t>I=</t>
  </si>
  <si>
    <t>U=</t>
  </si>
  <si>
    <t>TOTAL A.I.U</t>
  </si>
  <si>
    <t>A.I.U.=</t>
  </si>
  <si>
    <t xml:space="preserve">ELABORA: </t>
  </si>
  <si>
    <t>CONSORCIO CJGJ RISARALDA 2016</t>
  </si>
  <si>
    <t>REVISION: ING. ELKIN MEJIA CARCAMO</t>
  </si>
  <si>
    <t>m3</t>
  </si>
  <si>
    <t>Transporte de materiales provenientes de derrumbes, apartir de cien metros 100 m</t>
  </si>
  <si>
    <t>m3 - km</t>
  </si>
  <si>
    <t>Distancia acarreo</t>
  </si>
  <si>
    <t>Km</t>
  </si>
  <si>
    <t>m</t>
  </si>
  <si>
    <t>kg</t>
  </si>
  <si>
    <t>m2</t>
  </si>
  <si>
    <t>Kg</t>
  </si>
  <si>
    <t>ITEM</t>
  </si>
  <si>
    <t xml:space="preserve"> </t>
  </si>
  <si>
    <t>Unidad</t>
  </si>
  <si>
    <t>REMOCIÓN DE DERRUMBES</t>
  </si>
  <si>
    <t>610.1</t>
  </si>
  <si>
    <t>681.2</t>
  </si>
  <si>
    <t>m3/km</t>
  </si>
  <si>
    <t xml:space="preserve">INSTITUTO NACIONAL DE VÍAS
DIRECCIÓN TÉCNICA </t>
  </si>
  <si>
    <t>MANO DE OBRA INCLUIDO FACTOR PRESTACIONAL</t>
  </si>
  <si>
    <t>Moneda (Pesos $)</t>
  </si>
  <si>
    <t>A0100130</t>
  </si>
  <si>
    <t>día</t>
  </si>
  <si>
    <t>Armador</t>
  </si>
  <si>
    <t>A0100150</t>
  </si>
  <si>
    <t>Ayudante</t>
  </si>
  <si>
    <t>A0010010</t>
  </si>
  <si>
    <t>Cadenero</t>
  </si>
  <si>
    <t>A0100181</t>
  </si>
  <si>
    <t>Calculista</t>
  </si>
  <si>
    <t>A0100140</t>
  </si>
  <si>
    <t>Cortador</t>
  </si>
  <si>
    <t>A0100010</t>
  </si>
  <si>
    <t>Cuadrilla de desmontaje (10 personas)</t>
  </si>
  <si>
    <t>A0100180</t>
  </si>
  <si>
    <t>Cuadrilla de fabricación</t>
  </si>
  <si>
    <t>A0041004</t>
  </si>
  <si>
    <t>Cuadrilla de Un Oficial y (2) Obreros.</t>
  </si>
  <si>
    <t>A0041006</t>
  </si>
  <si>
    <t>Cuadrilla de un oficial y (4) Obreros.</t>
  </si>
  <si>
    <t>A0100170</t>
  </si>
  <si>
    <t>A0100182</t>
  </si>
  <si>
    <t>Dibujante 2</t>
  </si>
  <si>
    <t>A0100120</t>
  </si>
  <si>
    <t>u</t>
  </si>
  <si>
    <t>Estudios, análisis e informes</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</si>
  <si>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</si>
  <si>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</si>
  <si>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</si>
  <si>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</si>
  <si>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</si>
  <si>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</si>
  <si>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</si>
  <si>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</si>
  <si>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</si>
  <si>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</si>
  <si>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</si>
  <si>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</si>
  <si>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</si>
  <si>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</si>
  <si>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A0100160</t>
  </si>
  <si>
    <t>Inspector</t>
  </si>
  <si>
    <t>A0020010</t>
  </si>
  <si>
    <t>Inspector de fabricación y montaje</t>
  </si>
  <si>
    <t>A0041008</t>
  </si>
  <si>
    <t>1 Oficial y 1 Obrero.</t>
  </si>
  <si>
    <t>A0100030</t>
  </si>
  <si>
    <t>Maestro</t>
  </si>
  <si>
    <t>A0030100</t>
  </si>
  <si>
    <t>Obrero (10)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</si>
  <si>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</si>
  <si>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</si>
  <si>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</si>
  <si>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</si>
  <si>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</si>
  <si>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</si>
  <si>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</si>
  <si>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</si>
  <si>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</si>
  <si>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</si>
  <si>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</si>
  <si>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</si>
  <si>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</si>
  <si>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</si>
  <si>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</si>
  <si>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</si>
  <si>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A0100060</t>
  </si>
  <si>
    <t>Obrero (prueba de carga)</t>
  </si>
  <si>
    <t>A0030120</t>
  </si>
  <si>
    <t>Obreros de incado (2)</t>
  </si>
  <si>
    <t>A0030110</t>
  </si>
  <si>
    <t>Obreros de izado (2)</t>
  </si>
  <si>
    <t>A0040010</t>
  </si>
  <si>
    <t>Oficial</t>
  </si>
  <si>
    <t>A0041002</t>
  </si>
  <si>
    <t xml:space="preserve">Oficial  Obrero (3) Cuadrilla de un oficial y 3 Obreros. </t>
  </si>
  <si>
    <t>A0040020</t>
  </si>
  <si>
    <t>Oficial (2)</t>
  </si>
  <si>
    <t>A0040030</t>
  </si>
  <si>
    <t>Oficial (3)</t>
  </si>
  <si>
    <t>A0100050</t>
  </si>
  <si>
    <t>Oficial + 3 Ayudantes (armado e inyección de anclajes)</t>
  </si>
  <si>
    <t>A0041000</t>
  </si>
  <si>
    <t>Oficial experto en desmontaje</t>
  </si>
  <si>
    <t>A0041001</t>
  </si>
  <si>
    <t>Oficial experto en explosivos</t>
  </si>
  <si>
    <t>A0100092</t>
  </si>
  <si>
    <t>Operador prueba de integridad</t>
  </si>
  <si>
    <t>A0050010</t>
  </si>
  <si>
    <t>Paletero</t>
  </si>
  <si>
    <t>A0050020</t>
  </si>
  <si>
    <t>Paletero (2)</t>
  </si>
  <si>
    <t>A0060010</t>
  </si>
  <si>
    <t>Perforador</t>
  </si>
  <si>
    <t>A0100040</t>
  </si>
  <si>
    <t>Perforador + Ayudante1 + Ayudante2</t>
  </si>
  <si>
    <t>A0040001</t>
  </si>
  <si>
    <t>Personal requerido para el diseño y fabricación de estructura metálica. (incluye un calista, un dibujante y la cuadrilla de Fabricación) De esta ultima no hay detalle de que personal la compone.</t>
  </si>
  <si>
    <t>A0070010</t>
  </si>
  <si>
    <t>Rastrillero</t>
  </si>
  <si>
    <t>A0070020</t>
  </si>
  <si>
    <t>Rastrilleros (2)</t>
  </si>
  <si>
    <t>A0080010</t>
  </si>
  <si>
    <t>Soldador</t>
  </si>
  <si>
    <t>A0010083</t>
  </si>
  <si>
    <t>Soldador (2)</t>
  </si>
  <si>
    <t>A0080012</t>
  </si>
  <si>
    <t>Soldador 1A</t>
  </si>
  <si>
    <t>A0100090</t>
  </si>
  <si>
    <t>Soldador experto en montaje y pruebas</t>
  </si>
  <si>
    <t>A0100091</t>
  </si>
  <si>
    <t>A0090010</t>
  </si>
  <si>
    <t>Topógrafo</t>
  </si>
  <si>
    <t>A0030010</t>
  </si>
  <si>
    <t xml:space="preserve">Obrero </t>
  </si>
  <si>
    <t>A0100100</t>
  </si>
  <si>
    <t>Viáticos ingeniero y director</t>
  </si>
  <si>
    <t>A0100110</t>
  </si>
  <si>
    <t>Viáticos soldadores</t>
  </si>
  <si>
    <t>A0040110</t>
  </si>
  <si>
    <t>Celador</t>
  </si>
  <si>
    <t>EQUIPOS</t>
  </si>
  <si>
    <t>EQUIPOS VARIOS</t>
  </si>
  <si>
    <t>Moneda ($ Pesos)</t>
  </si>
  <si>
    <t>C0010011</t>
  </si>
  <si>
    <t>Andamiaje para Aplicar la Carga (Equipos Sustituto de la Tara)</t>
  </si>
  <si>
    <t>C0010010</t>
  </si>
  <si>
    <t>h</t>
  </si>
  <si>
    <t xml:space="preserve">Aspersor manual
</t>
  </si>
  <si>
    <t>C0010020</t>
  </si>
  <si>
    <t xml:space="preserve">Barredora mecánica de cepillo de 3658 mm ; 6 m3 </t>
  </si>
  <si>
    <t>C0010030</t>
  </si>
  <si>
    <t xml:space="preserve">Bomba de concreto, Producción: 30 m3/h, POTENCIA: 67 HP, MAX PRESION DE CONCRETO: 1150 PSI
</t>
  </si>
  <si>
    <t>C0010040</t>
  </si>
  <si>
    <t>Bomba de inyección de lechada</t>
  </si>
  <si>
    <t>C0010034</t>
  </si>
  <si>
    <t>Bomba eléctrica para accionar la celda</t>
  </si>
  <si>
    <t>C0010050</t>
  </si>
  <si>
    <t>Bomba para gato de tensionamiento</t>
  </si>
  <si>
    <t>C0010053</t>
  </si>
  <si>
    <t xml:space="preserve">Buldozer Potencia al volante de 305 HP, motor de 2100 RPM, longitud de hoja 6,39m. </t>
  </si>
  <si>
    <t>C0010052</t>
  </si>
  <si>
    <t xml:space="preserve">Buldozer, Potencia al volante de 140 HP, motor de 2200 RPM, longitud de hoja 4,80m. </t>
  </si>
  <si>
    <t>C0010051</t>
  </si>
  <si>
    <t xml:space="preserve">Buldozer, Potencia al volante de 80 HP, motor de 2400 RPM, longitud de hoja 3,99m, </t>
  </si>
  <si>
    <t>C0010961</t>
  </si>
  <si>
    <t>Caldera para pintura termoplástica</t>
  </si>
  <si>
    <t>C0010090</t>
  </si>
  <si>
    <t>Calentador a gas</t>
  </si>
  <si>
    <t>C0010125</t>
  </si>
  <si>
    <t>Camabaja</t>
  </si>
  <si>
    <t>C0010100</t>
  </si>
  <si>
    <t>Camión 350</t>
  </si>
  <si>
    <t>C0010110</t>
  </si>
  <si>
    <t>Camión de Slurry</t>
  </si>
  <si>
    <t>C0010120</t>
  </si>
  <si>
    <t>Camioneta D-300</t>
  </si>
  <si>
    <t>C0010124</t>
  </si>
  <si>
    <t>Camisa</t>
  </si>
  <si>
    <t>C0010123</t>
  </si>
  <si>
    <t>Camisa para Pilote D=1.20m</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</si>
  <si>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</si>
  <si>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</si>
  <si>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</si>
  <si>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</si>
  <si>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</si>
  <si>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</si>
  <si>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</si>
  <si>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</si>
  <si>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</si>
  <si>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</si>
  <si>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C0010211</t>
  </si>
  <si>
    <t>Compactador de Rodillo POTENCIA: 99HP, PESO: 8 ton</t>
  </si>
  <si>
    <t>C0010200</t>
  </si>
  <si>
    <t>Compactador manual (SALTARIN) Peso de operación (Kg.) 52, Fuerza de impacto por golpe (KN) 12.</t>
  </si>
  <si>
    <t>C0010210</t>
  </si>
  <si>
    <t>Compactador manual de rodillo</t>
  </si>
  <si>
    <t>C0010220</t>
  </si>
  <si>
    <t xml:space="preserve">Compactador manual vibratorio (CANGURO) (Apisonadores)
</t>
  </si>
  <si>
    <t>C0010190</t>
  </si>
  <si>
    <t>COMPACTADOR MANUAL VIBRATORIO (RANA) con motor de 6 HP</t>
  </si>
  <si>
    <t>C0010230</t>
  </si>
  <si>
    <t>Compactador neumático de Potencia 70 HP, peso de 13 ton</t>
  </si>
  <si>
    <t>C0010213</t>
  </si>
  <si>
    <t>Compactador neumático peso 3,5 ton</t>
  </si>
  <si>
    <t>C0010212</t>
  </si>
  <si>
    <t>Compactador tipo  POTENCIA: 105 HP, PESO: 6 ton</t>
  </si>
  <si>
    <t>C0010240</t>
  </si>
  <si>
    <t>Compactador vibratorio tipo DD-20</t>
  </si>
  <si>
    <t>C0010250</t>
  </si>
  <si>
    <t xml:space="preserve">Compresor (barrido y soplado)
</t>
  </si>
  <si>
    <t>C0010270</t>
  </si>
  <si>
    <t>Compresor 120 HP, con martillo.</t>
  </si>
  <si>
    <t>C0010260</t>
  </si>
  <si>
    <t xml:space="preserve">Compresor 80 HP, con martillo.
</t>
  </si>
  <si>
    <t>C0010280</t>
  </si>
  <si>
    <t xml:space="preserve">Compresor para penetrar roca
</t>
  </si>
  <si>
    <t>C0010291</t>
  </si>
  <si>
    <t>Cortadora de pavimento</t>
  </si>
  <si>
    <t>C0010290</t>
  </si>
  <si>
    <t>Cortadora de pavimento, Máxima profundidad de corte: 160 mm. Capacidad de disco: desde 12´´ hasta 18´´ de diámetro. Peso operacional: 135 kg, 13.5 hp de potencia</t>
  </si>
  <si>
    <t>C0010311</t>
  </si>
  <si>
    <t>Derretidora de asfalto (crafco o similar)</t>
  </si>
  <si>
    <t>C0010301</t>
  </si>
  <si>
    <t>Diferencial</t>
  </si>
  <si>
    <t>C0010300</t>
  </si>
  <si>
    <t>Diferencial de 2 ton.</t>
  </si>
  <si>
    <t>C0010310</t>
  </si>
  <si>
    <t>Diferencial de 3 ton</t>
  </si>
  <si>
    <t>C0010351</t>
  </si>
  <si>
    <t>Equipo autopropulsado para pintura termoplástica</t>
  </si>
  <si>
    <t>C0010314</t>
  </si>
  <si>
    <t>Equipo de acarreo interno</t>
  </si>
  <si>
    <t>C0010320</t>
  </si>
  <si>
    <t xml:space="preserve">Equipo de control (bandas sonoras reduce velocidad) (Termohigometros, Termómetros, Galgas, etc.)
</t>
  </si>
  <si>
    <t>C0010401</t>
  </si>
  <si>
    <t>Equipo de Medición (Deformimetros Eléctricos, Mecánicos, Celdas de Carga,  Etc.)</t>
  </si>
  <si>
    <t>C0010330</t>
  </si>
  <si>
    <t xml:space="preserve">Equipo de oxicorte, Capacidad de corte: hasta 6´´ (152mm) </t>
  </si>
  <si>
    <t>C0010382</t>
  </si>
  <si>
    <t>Equipo de oxigeno y soldadura</t>
  </si>
  <si>
    <t>C0010340</t>
  </si>
  <si>
    <t>Equipo de perforación (TRACKDRILL), potencia 40 HP, 2100 golpes / minuto</t>
  </si>
  <si>
    <t>C0010350</t>
  </si>
  <si>
    <t xml:space="preserve">Equipo de pintura (Compresor), Presión máxima de trabajo 3300 psi.
</t>
  </si>
  <si>
    <t>C0010352</t>
  </si>
  <si>
    <t xml:space="preserve">Equipo de rayos X y/o ultrasonido
</t>
  </si>
  <si>
    <t>C0010381</t>
  </si>
  <si>
    <t>Equipo de Sand Blastin y Pintura COMPRESOR 250cfm a 100 psi. PULMON de 70 gal (250 lt.) para 160 psi</t>
  </si>
  <si>
    <t>C0010361</t>
  </si>
  <si>
    <t>Equipo de Soldadura</t>
  </si>
  <si>
    <t>C0010360</t>
  </si>
  <si>
    <t xml:space="preserve">Equipo de soldadura 250 AMP
</t>
  </si>
  <si>
    <t>C0010370</t>
  </si>
  <si>
    <t>Equipo de soldadura 400</t>
  </si>
  <si>
    <t>C0010380</t>
  </si>
  <si>
    <t>Equipo de soldadura 600</t>
  </si>
  <si>
    <t>C0010384</t>
  </si>
  <si>
    <t>Equipo de soldadura y de acetileno (incluye soldadura)</t>
  </si>
  <si>
    <t>C0010390</t>
  </si>
  <si>
    <t>Equipo de topografía</t>
  </si>
  <si>
    <t>C0010383</t>
  </si>
  <si>
    <t xml:space="preserve">Equipo de topografía Teodolito electrónico con abertura de anteojo de 42 mm. Aumento del anteojo: 30x.Distancia mínima de enfoque: 1.0 m. Precisión: 5´´. Compensador con rango de trabajo ±3´. </t>
  </si>
  <si>
    <t>C0010394</t>
  </si>
  <si>
    <t>Equipo de transporte (Camiones, Grúas, Volquetas, etc.)</t>
  </si>
  <si>
    <t>C0010400</t>
  </si>
  <si>
    <t xml:space="preserve">Equipo manual aplicador (bandas sonoras reduce velocidad)
</t>
  </si>
  <si>
    <t>C0010410</t>
  </si>
  <si>
    <t>Esparcidor de gravilla, Ancho de esparcimiento 3100mm, Velocidad de trabajo 10—20km2/h</t>
  </si>
  <si>
    <t>C0010420</t>
  </si>
  <si>
    <t>Estación Total con precisión angular de 6´´. Precisión lineal 2 mm ± 2 ppm</t>
  </si>
  <si>
    <t>C0010443</t>
  </si>
  <si>
    <t xml:space="preserve">Formaleta Metálica </t>
  </si>
  <si>
    <t>C0010430</t>
  </si>
  <si>
    <t xml:space="preserve">Formaleta metálica (concreto hidráulico)
</t>
  </si>
  <si>
    <t>C0010440</t>
  </si>
  <si>
    <t xml:space="preserve">Formaleta metálica (tubería de concreto reforzado)
</t>
  </si>
  <si>
    <t>C0010442</t>
  </si>
  <si>
    <t xml:space="preserve">Formaleta metálica para tubo de 900
</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</si>
  <si>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</si>
  <si>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</si>
  <si>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</si>
  <si>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</si>
  <si>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</si>
  <si>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</si>
  <si>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</si>
  <si>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Gato para tensionamiento, fuerza Max 200 ton, área de tensión 314 cm2.</t>
  </si>
  <si>
    <t>C0010490</t>
  </si>
  <si>
    <t>Grúa (capacidad 15 ton)</t>
  </si>
  <si>
    <t>C0010511</t>
  </si>
  <si>
    <t>Grúa (Transporte en Obra)</t>
  </si>
  <si>
    <t>C0010500</t>
  </si>
  <si>
    <t>Grúa 10 ton</t>
  </si>
  <si>
    <t>C0010502</t>
  </si>
  <si>
    <t>Grúa con barreno o máquina piloteadora</t>
  </si>
  <si>
    <t>C0010510</t>
  </si>
  <si>
    <t>Grúa con torre</t>
  </si>
  <si>
    <t>C0010512</t>
  </si>
  <si>
    <t>Grúa Con Torre (2)</t>
  </si>
  <si>
    <t>C0010491</t>
  </si>
  <si>
    <t>Grúa con torre capacidad 1 ton en la punta.</t>
  </si>
  <si>
    <t>C0010520</t>
  </si>
  <si>
    <t>Grúa telescópica de 50 Ton.</t>
  </si>
  <si>
    <t>C0010530</t>
  </si>
  <si>
    <t>Guadañadora, Cilindraje 41.5 cm3, Longitud del mango 1450 mm, Peso 7.4 kg</t>
  </si>
  <si>
    <t>C0010544</t>
  </si>
  <si>
    <t>Manómetro cable de acero para bajar la celda</t>
  </si>
  <si>
    <t>C0010541</t>
  </si>
  <si>
    <t>Máquina hidrosembradora</t>
  </si>
  <si>
    <t>C0010540</t>
  </si>
  <si>
    <t>Maquina térmica pegatachas</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</si>
  <si>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</si>
  <si>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</si>
  <si>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</si>
  <si>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</si>
  <si>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</si>
  <si>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</si>
  <si>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</si>
  <si>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</si>
  <si>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</si>
  <si>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</si>
  <si>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</si>
  <si>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</si>
  <si>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</si>
  <si>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</si>
  <si>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</si>
  <si>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</si>
  <si>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</si>
  <si>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</si>
  <si>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</si>
  <si>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</si>
  <si>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</si>
  <si>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</si>
  <si>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</si>
  <si>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 xml:space="preserve">Pala grúa con martillos
</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</si>
  <si>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</si>
  <si>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</si>
  <si>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</si>
  <si>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</si>
  <si>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</si>
  <si>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</si>
  <si>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</si>
  <si>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</si>
  <si>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</si>
  <si>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</si>
  <si>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</si>
  <si>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</si>
  <si>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</si>
  <si>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</si>
  <si>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</si>
  <si>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Puente grúa</t>
  </si>
  <si>
    <t>C0010710</t>
  </si>
  <si>
    <t>Pulidora (8500 REV)</t>
  </si>
  <si>
    <t>C0010720</t>
  </si>
  <si>
    <t>Pulvimixer</t>
  </si>
  <si>
    <t>C0010730</t>
  </si>
  <si>
    <t xml:space="preserve">Recicladora, potencia 430HP </t>
  </si>
  <si>
    <t>C0010740</t>
  </si>
  <si>
    <t>Regla vibratoria, de longitud de 3 a 5 m, motor de 3600 rpm, potencia 6 HP</t>
  </si>
  <si>
    <t>C0010760</t>
  </si>
  <si>
    <t xml:space="preserve">Retrocargador CAT 510 </t>
  </si>
  <si>
    <t>C0010750</t>
  </si>
  <si>
    <t>Retrocargador, pala de 1,1 m3 de capacidad, profundidad de excavación de 4.400 mm y una altura de 5.680 mm</t>
  </si>
  <si>
    <t>C0010770</t>
  </si>
  <si>
    <t>Retroexcavadora 428 doble trasmisión</t>
  </si>
  <si>
    <t>C0010780</t>
  </si>
  <si>
    <t>Retroexcavadora A25C</t>
  </si>
  <si>
    <t>C0010800</t>
  </si>
  <si>
    <t xml:space="preserve">Retroexcavadora E-200 con martillo neumático
</t>
  </si>
  <si>
    <t>C0010820</t>
  </si>
  <si>
    <t xml:space="preserve">Retroexcavadora E-200 sobre orugas trabajo en rio
</t>
  </si>
  <si>
    <t>C0010810</t>
  </si>
  <si>
    <t xml:space="preserve">Retroexcavadora E-200 sobre orugas
</t>
  </si>
  <si>
    <t>C0010831</t>
  </si>
  <si>
    <t xml:space="preserve">Retroexcavadora sobre llantas 
</t>
  </si>
  <si>
    <t>C0010830</t>
  </si>
  <si>
    <t xml:space="preserve">Retroexcavadora sobre llantas JD 410
</t>
  </si>
  <si>
    <t>C0010822</t>
  </si>
  <si>
    <t>Retroexcavadora sobre llantas, motor 62HP, Profundidad de excavación de 5.41 metros.</t>
  </si>
  <si>
    <t>C0010790</t>
  </si>
  <si>
    <t>Retroexcavadora sobre oruga, potencia 138 HP, balde de 1,5 m3.</t>
  </si>
  <si>
    <t>C0010811</t>
  </si>
  <si>
    <t>Retroexcavadora Tipo E-200 o  Equivalente</t>
  </si>
  <si>
    <t>C0010765</t>
  </si>
  <si>
    <t>Retroexcavadora, Potencia en el Volante 78 HP 2200 RPM</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</si>
  <si>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</si>
  <si>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</si>
  <si>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</si>
  <si>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</si>
  <si>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</si>
  <si>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</si>
  <si>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</si>
  <si>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</si>
  <si>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</si>
  <si>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</si>
  <si>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</si>
  <si>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Taladro industrial</t>
  </si>
  <si>
    <t>C0010859</t>
  </si>
  <si>
    <t>Tara (Recebo, Agua, Etc.)</t>
  </si>
  <si>
    <t>C0010860</t>
  </si>
  <si>
    <t>Tarifa de transporte</t>
  </si>
  <si>
    <t>C0010861</t>
  </si>
  <si>
    <t>m3k</t>
  </si>
  <si>
    <t>Tarifa de transporte (agregados pétreos)</t>
  </si>
  <si>
    <t>C0010901</t>
  </si>
  <si>
    <t xml:space="preserve">Tarifa de transporte de concreto hidráulico en mixer </t>
  </si>
  <si>
    <t>C0010870</t>
  </si>
  <si>
    <t>kgk</t>
  </si>
  <si>
    <t xml:space="preserve">Tarifa de transporte de estructuras metálicas 
</t>
  </si>
  <si>
    <t>C0010880</t>
  </si>
  <si>
    <t xml:space="preserve">Tarifa de transporte de estructuras metálicas en obra
</t>
  </si>
  <si>
    <t>C0010900</t>
  </si>
  <si>
    <t xml:space="preserve">Tarifa de transporte de mezclas para bacheo 
</t>
  </si>
  <si>
    <t>C0010890</t>
  </si>
  <si>
    <t xml:space="preserve">Tarifa de transporte de mezclas
</t>
  </si>
  <si>
    <t>C0010903</t>
  </si>
  <si>
    <t>Tarifa de Transporte de Postes</t>
  </si>
  <si>
    <t>C0010862</t>
  </si>
  <si>
    <t>Tarifa de transporte para agregados de mezclas asfálticas</t>
  </si>
  <si>
    <t>C0010902</t>
  </si>
  <si>
    <t>Tarifa de Trasporte de especies vegetales</t>
  </si>
  <si>
    <t>C0010911</t>
  </si>
  <si>
    <t>Terminadora de asfalto (Finisher), potencia 130 HP, peso 15 ton.</t>
  </si>
  <si>
    <t>C0010910</t>
  </si>
  <si>
    <t xml:space="preserve">Terminadora de asfalto (Finisher), potencia en el volante 174 HP, R=20M3/H, velocidad de desplazamiento 114 m/min
</t>
  </si>
  <si>
    <t>C0010920</t>
  </si>
  <si>
    <t>Vehículo delineador</t>
  </si>
  <si>
    <t>C0010921</t>
  </si>
  <si>
    <t>Vehículo delineador R=1500 M/H</t>
  </si>
  <si>
    <t>C0010930</t>
  </si>
  <si>
    <t xml:space="preserve">Vibrador de concreto (incluye operario)
</t>
  </si>
  <si>
    <t>C0010922</t>
  </si>
  <si>
    <t>Vibrador de concreto, Motor de 3 hp a 18.000 rpm Mangueras de 4 mt</t>
  </si>
  <si>
    <t>C0010180</t>
  </si>
  <si>
    <t>Vibrocompactador, tipo benitìn, de peso 700 kg a 1.5 toneladas</t>
  </si>
  <si>
    <t>C0010940</t>
  </si>
  <si>
    <t xml:space="preserve">Vibrocompatador Dynapac (10 ton)
</t>
  </si>
  <si>
    <t>C0010950</t>
  </si>
  <si>
    <t xml:space="preserve">Vibrocompatador Dynapac C15
</t>
  </si>
  <si>
    <t>C0010923</t>
  </si>
  <si>
    <t xml:space="preserve">Vibrocompatador, potencia 153 HP, peso 10 Ton. </t>
  </si>
  <si>
    <t>C0010960</t>
  </si>
  <si>
    <t>Volqueta 6 m3</t>
  </si>
  <si>
    <t>MATERIALES</t>
  </si>
  <si>
    <t>B0020001</t>
  </si>
  <si>
    <t xml:space="preserve">Acero A-36 para estructura metálica
</t>
  </si>
  <si>
    <t>B0020004</t>
  </si>
  <si>
    <t>Acero A-37</t>
  </si>
  <si>
    <t>B0020002</t>
  </si>
  <si>
    <t>Acero A-40</t>
  </si>
  <si>
    <t>B0020003</t>
  </si>
  <si>
    <t>Acero PDR-60</t>
  </si>
  <si>
    <t>B002001</t>
  </si>
  <si>
    <t>Acero suministrado y figurado PDR 60</t>
  </si>
  <si>
    <t>B003003</t>
  </si>
  <si>
    <t>Aditivo Acelerante de Fraguado</t>
  </si>
  <si>
    <t>B0030001</t>
  </si>
  <si>
    <t>Aditivo curador</t>
  </si>
  <si>
    <t>B0043070</t>
  </si>
  <si>
    <t>Adoquín color 10X20X6</t>
  </si>
  <si>
    <t>B0043080</t>
  </si>
  <si>
    <t>Adoquín e=8cm</t>
  </si>
  <si>
    <t>B0043090</t>
  </si>
  <si>
    <t>Adoquín grama 10X20X6</t>
  </si>
  <si>
    <t>B0043071</t>
  </si>
  <si>
    <t>Adoquín Gris E=10 Cm</t>
  </si>
  <si>
    <t>B0063201</t>
  </si>
  <si>
    <t>lt</t>
  </si>
  <si>
    <t>Aglomerante Estabilizador</t>
  </si>
  <si>
    <t>B0053100</t>
  </si>
  <si>
    <t>Agregado para concreto hidráulico</t>
  </si>
  <si>
    <t>B0053110</t>
  </si>
  <si>
    <t xml:space="preserve">Agregado para tratamiento superf. Doble
</t>
  </si>
  <si>
    <t>B0053120</t>
  </si>
  <si>
    <t>Agregado para tratamiento superf. Simple</t>
  </si>
  <si>
    <t>B0053112</t>
  </si>
  <si>
    <t xml:space="preserve">Agregado para tratamiento superficial doble (primer riego)
</t>
  </si>
  <si>
    <t>B0053114</t>
  </si>
  <si>
    <t xml:space="preserve">Agregado para tratamiento superficial doble (segundo riego)
</t>
  </si>
  <si>
    <t>B0053130</t>
  </si>
  <si>
    <t>Agregado petreo para mezclas asfálticas</t>
  </si>
  <si>
    <t>B0053191</t>
  </si>
  <si>
    <t>Agregado Petreo para Triturar (Crudo)</t>
  </si>
  <si>
    <t>B0053131</t>
  </si>
  <si>
    <t>Agregado Petreo para TSS</t>
  </si>
  <si>
    <t>B0053160</t>
  </si>
  <si>
    <t>Agregado tipo LA 10 (lechadas)</t>
  </si>
  <si>
    <t>B0053150</t>
  </si>
  <si>
    <t>Agregado tipo LA 13 (lechadas)</t>
  </si>
  <si>
    <t>B0053180</t>
  </si>
  <si>
    <t>Agregado tipo LA 4 (lechadas)</t>
  </si>
  <si>
    <t>B0053170</t>
  </si>
  <si>
    <t>Agregado tipo LA 5 (lechadas)</t>
  </si>
  <si>
    <t>B0053190</t>
  </si>
  <si>
    <t xml:space="preserve">Agregados seleccionados (tamaño máximo 1´´) (bandas sonoras reduce velocidad)
</t>
  </si>
  <si>
    <t>B0063200</t>
  </si>
  <si>
    <t>Agua</t>
  </si>
  <si>
    <t>B0073210</t>
  </si>
  <si>
    <t>Alambre de púa calibre 12 (350 m)</t>
  </si>
  <si>
    <t>B0073211</t>
  </si>
  <si>
    <t>Alambre Galvanizado Aleación Zn-5A1-Mm</t>
  </si>
  <si>
    <t>B0073222</t>
  </si>
  <si>
    <t>Alambre Galvanizado Aleación Zn-5A1-Mm Y Pvc</t>
  </si>
  <si>
    <t>B0073220</t>
  </si>
  <si>
    <t>Alambre galvanizado No. 12</t>
  </si>
  <si>
    <t>B0073221</t>
  </si>
  <si>
    <t>Alambre Galvanizado Zinc Y Pvc</t>
  </si>
  <si>
    <t>B026012</t>
  </si>
  <si>
    <t>Alambre Negro Para Amarre</t>
  </si>
  <si>
    <t>B0073230</t>
  </si>
  <si>
    <t>Alambre negro para amarre calibre 18</t>
  </si>
  <si>
    <t>B031001</t>
  </si>
  <si>
    <t xml:space="preserve">Almohadillas de neopreno dureza 60 (35cm*45cm*5cm con 2 laminas de 3mm)
</t>
  </si>
  <si>
    <t>B026011</t>
  </si>
  <si>
    <t>Amortiguadores (Para Defensas Metálicas), Incluye Tornillos</t>
  </si>
  <si>
    <t>B0113260</t>
  </si>
  <si>
    <t>Anclaje para fijación del manto</t>
  </si>
  <si>
    <t>B0013770</t>
  </si>
  <si>
    <t>Anclajes o Cuñas para el tensionamiento</t>
  </si>
  <si>
    <t>B0013270</t>
  </si>
  <si>
    <t>Anfo</t>
  </si>
  <si>
    <t>B0013280</t>
  </si>
  <si>
    <t xml:space="preserve">Angulo de 1-1/2´´ x 1/4´´ (cerramiento en malla)
</t>
  </si>
  <si>
    <t>B0063290</t>
  </si>
  <si>
    <t>Antisol blanco (presentación 20 kg)</t>
  </si>
  <si>
    <t>B0303300</t>
  </si>
  <si>
    <t>Árbol de 0.6 m (Protector)</t>
  </si>
  <si>
    <t>B0303310</t>
  </si>
  <si>
    <t>Árbol de 1.2 m (Paisajístico)</t>
  </si>
  <si>
    <t>B0093320</t>
  </si>
  <si>
    <t>Arena de sello (fina)</t>
  </si>
  <si>
    <t>B0093330</t>
  </si>
  <si>
    <t>Arena de soporte (media)</t>
  </si>
  <si>
    <t>B0093321</t>
  </si>
  <si>
    <t>Arena de Trituración</t>
  </si>
  <si>
    <t>B009111</t>
  </si>
  <si>
    <t>Arena de trituración (sellos de arena-afalto)</t>
  </si>
  <si>
    <t>B0093350</t>
  </si>
  <si>
    <t>Arena lavada</t>
  </si>
  <si>
    <t>B0013281</t>
  </si>
  <si>
    <t>Armadura de Acero</t>
  </si>
  <si>
    <t>B0083360</t>
  </si>
  <si>
    <t>Asfalto AP 190 (BREA)</t>
  </si>
  <si>
    <t>B008007</t>
  </si>
  <si>
    <t>Asfalto liquido</t>
  </si>
  <si>
    <t>B008009</t>
  </si>
  <si>
    <t>gal</t>
  </si>
  <si>
    <t>Asfalto liquido RC 250</t>
  </si>
  <si>
    <t>B0013380</t>
  </si>
  <si>
    <t>Barras de transferencia de carga (1'')</t>
  </si>
  <si>
    <t>B0013390</t>
  </si>
  <si>
    <t>Barras de unión de 1/2´´</t>
  </si>
  <si>
    <t>B0013400</t>
  </si>
  <si>
    <t xml:space="preserve">Base Granular reciclada en obra
</t>
  </si>
  <si>
    <t>B0013410</t>
  </si>
  <si>
    <t>Bentonita</t>
  </si>
  <si>
    <t>B0013420</t>
  </si>
  <si>
    <t>Biomanto</t>
  </si>
  <si>
    <t>B0013435</t>
  </si>
  <si>
    <t>Biomanto Temporal  300 Gr/M2</t>
  </si>
  <si>
    <t>B0013430</t>
  </si>
  <si>
    <t>Bolsacreto de 1m3</t>
  </si>
  <si>
    <t>B0013436</t>
  </si>
  <si>
    <t>Bordillo Prefabricado En Concreto Ref.A85 Ntc-4109, 0,20 X 0,35 X 0.80 M</t>
  </si>
  <si>
    <t>B0013432</t>
  </si>
  <si>
    <t>Botella de gas propano (40 lb) (5% de oxígeno)</t>
  </si>
  <si>
    <t>B0013434</t>
  </si>
  <si>
    <t>Botella de oxígeno (1800 lb)</t>
  </si>
  <si>
    <t>B0320001</t>
  </si>
  <si>
    <t>Cable de 1/2´´ (para anclajes)</t>
  </si>
  <si>
    <t>B0013450</t>
  </si>
  <si>
    <t>Cal</t>
  </si>
  <si>
    <t>B0013460</t>
  </si>
  <si>
    <t>Camisa metálica en acero A-37</t>
  </si>
  <si>
    <t>B0013470</t>
  </si>
  <si>
    <t>Camisas y Formaleta en Concreto</t>
  </si>
  <si>
    <t>B0013480</t>
  </si>
  <si>
    <t>Captafaro, Incluye Tornillos</t>
  </si>
  <si>
    <t>B0013484</t>
  </si>
  <si>
    <t>Celda especial de carga</t>
  </si>
  <si>
    <t>B0103501</t>
  </si>
  <si>
    <t>Cemento Asfaltico 40-50</t>
  </si>
  <si>
    <t>B0103490</t>
  </si>
  <si>
    <t>Cemento Asfaltico 60-70</t>
  </si>
  <si>
    <t>B0103500</t>
  </si>
  <si>
    <t>Cemento Asfaltico 80-100</t>
  </si>
  <si>
    <t>B0103555</t>
  </si>
  <si>
    <t>Cemento Asfaltico con grano de Caucho Reciclado</t>
  </si>
  <si>
    <t>B0103491</t>
  </si>
  <si>
    <t xml:space="preserve">Cemento Asfáltico </t>
  </si>
  <si>
    <t>B0103551</t>
  </si>
  <si>
    <t>Cemento Asfáltico Modificado Con Grano De Caucho Reciclado Tipo I</t>
  </si>
  <si>
    <t>B0103552</t>
  </si>
  <si>
    <t>Cemento Asfáltico Modificado Con Grano De Caucho Reciclado Tipo Il</t>
  </si>
  <si>
    <t>B0103553</t>
  </si>
  <si>
    <t>Cemento Asfáltico Modificado Con Grano De Caucho Reciclado Tipo lll</t>
  </si>
  <si>
    <t>B0103510</t>
  </si>
  <si>
    <t xml:space="preserve">Cemento asfaltico modificado con polímeros tipo I
</t>
  </si>
  <si>
    <t>B0103520</t>
  </si>
  <si>
    <t xml:space="preserve">Cemento asfaltico modificado con polímeros tipo II
</t>
  </si>
  <si>
    <t>B0103530</t>
  </si>
  <si>
    <t xml:space="preserve">Cemento asfaltico modificado con polímeros tipo III
</t>
  </si>
  <si>
    <t>B0103540</t>
  </si>
  <si>
    <t xml:space="preserve">Cemento asfaltico modificado con polímeros tipo IV
</t>
  </si>
  <si>
    <t>B0103554</t>
  </si>
  <si>
    <t>Cemento Asfaltico Modificado Con Polímeros Tipo V</t>
  </si>
  <si>
    <t>B0103550</t>
  </si>
  <si>
    <t xml:space="preserve">Cemento asfaltico modificado con polímeros tipo V
</t>
  </si>
  <si>
    <t>B0100001</t>
  </si>
  <si>
    <t xml:space="preserve">Cemento gris
</t>
  </si>
  <si>
    <t>B0103557</t>
  </si>
  <si>
    <t>Cemento Hidráulico adicionado, Norma ASTM C595 Tipo _______</t>
  </si>
  <si>
    <t>B0103556</t>
  </si>
  <si>
    <t>Cemento Porthland Norma ASTM C150 Tipo _______</t>
  </si>
  <si>
    <t>B0303570</t>
  </si>
  <si>
    <t>Cespedones</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</si>
  <si>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</si>
  <si>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</si>
  <si>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</si>
  <si>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</si>
  <si>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</si>
  <si>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</si>
  <si>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</si>
  <si>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</si>
  <si>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</si>
  <si>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</si>
  <si>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B0013772</t>
  </si>
  <si>
    <t>Cloruro De Calcio En Esferas (Pellets)</t>
  </si>
  <si>
    <t>B0013771</t>
  </si>
  <si>
    <t>Cloruro De Calcio En Hojuelas (Flakes)</t>
  </si>
  <si>
    <t>B0013611</t>
  </si>
  <si>
    <t>Cloruro De Calcio Liquido</t>
  </si>
  <si>
    <t>B0133680</t>
  </si>
  <si>
    <t xml:space="preserve">Concreto hidráulico para pavimento MR-20
</t>
  </si>
  <si>
    <t>B0133690</t>
  </si>
  <si>
    <t xml:space="preserve">Concreto hidráulico para pavimento MR-36
</t>
  </si>
  <si>
    <t>B0133700</t>
  </si>
  <si>
    <t xml:space="preserve">Concreto hidráulico para pavimento MR-43 (FastracK)(acelerado a 24 horas)
</t>
  </si>
  <si>
    <t>B0133710</t>
  </si>
  <si>
    <t xml:space="preserve">Concreto hidráulico para pavimento MR-43
</t>
  </si>
  <si>
    <t>B0133720</t>
  </si>
  <si>
    <t xml:space="preserve">Concreto hidráulico para pavimento MR-45
</t>
  </si>
  <si>
    <t>B0123660</t>
  </si>
  <si>
    <t>Concreto Resistencia  14 (Mpa)</t>
  </si>
  <si>
    <t>B0123650</t>
  </si>
  <si>
    <t>Concreto Resistencia  21 (Mpa)</t>
  </si>
  <si>
    <t>B0123671</t>
  </si>
  <si>
    <t>Concreto Resistencia  28 (Mpa)</t>
  </si>
  <si>
    <t>B0123620</t>
  </si>
  <si>
    <t>B0123640</t>
  </si>
  <si>
    <t>Concreto Resistencia  32 (Mpa)</t>
  </si>
  <si>
    <t>B0123630</t>
  </si>
  <si>
    <t>Concreto Resistencia  35 (Mpa)</t>
  </si>
  <si>
    <t>B0123670</t>
  </si>
  <si>
    <t xml:space="preserve">Concreto resistencia 14 (MPA) (Ciclopeo) </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</si>
  <si>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</si>
  <si>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</si>
  <si>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</si>
  <si>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</si>
  <si>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</si>
  <si>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</si>
  <si>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</si>
  <si>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</si>
  <si>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</si>
  <si>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</si>
  <si>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B0013773</t>
  </si>
  <si>
    <t>Defensa Metálica De 4,13 M Galvanizada</t>
  </si>
  <si>
    <t>B0013781</t>
  </si>
  <si>
    <t>Delineador De Corona</t>
  </si>
  <si>
    <t>B0013780</t>
  </si>
  <si>
    <t xml:space="preserve">Delineador de corona en forma de A de lámina galvanizada calibre 16 de (1.55*25) cm
</t>
  </si>
  <si>
    <t>B0013794</t>
  </si>
  <si>
    <t xml:space="preserve">Derechos de explotación de material pétreo
</t>
  </si>
  <si>
    <t>B0013790</t>
  </si>
  <si>
    <t xml:space="preserve">Derechos de explotación y/o disposición de materiales
</t>
  </si>
  <si>
    <t>B014001</t>
  </si>
  <si>
    <t xml:space="preserve">Disolvente para pintura (TINNER)
</t>
  </si>
  <si>
    <t>B014002</t>
  </si>
  <si>
    <t>Disolvente para pintura Trafico (acrílico)</t>
  </si>
  <si>
    <t>B0013820</t>
  </si>
  <si>
    <t>Disposición de material de derrumbe</t>
  </si>
  <si>
    <t>B0013830</t>
  </si>
  <si>
    <t>Ductos para tensionimiento</t>
  </si>
  <si>
    <t>B020011</t>
  </si>
  <si>
    <t>Emulsión Asfáltica de Rotura Lenta CRL</t>
  </si>
  <si>
    <t>B020012</t>
  </si>
  <si>
    <t>Emulsión Asfáltica de Rotura Media Modificada Con Polímeros CRM-m</t>
  </si>
  <si>
    <t>B020010</t>
  </si>
  <si>
    <t xml:space="preserve">Emulsión asfáltica de rotura media modificada con polímeros CRMm
</t>
  </si>
  <si>
    <t>B020001</t>
  </si>
  <si>
    <t>Emulsión CRL-0</t>
  </si>
  <si>
    <t>B020002</t>
  </si>
  <si>
    <t>Emulsión CRL-1</t>
  </si>
  <si>
    <t>B020003</t>
  </si>
  <si>
    <t>Emulsión CRL-1h</t>
  </si>
  <si>
    <t>B020004</t>
  </si>
  <si>
    <t>Emulsión CRL-1hm</t>
  </si>
  <si>
    <t>B020005</t>
  </si>
  <si>
    <t>Emulsión CRM</t>
  </si>
  <si>
    <t>B020007</t>
  </si>
  <si>
    <t>Emulsión CRR-1</t>
  </si>
  <si>
    <t>B020006</t>
  </si>
  <si>
    <t>Emulsión CRR-1m</t>
  </si>
  <si>
    <t>B020008</t>
  </si>
  <si>
    <t>Emulsión CRR-2</t>
  </si>
  <si>
    <t>B020009</t>
  </si>
  <si>
    <t>Emulsión CRR-2m</t>
  </si>
  <si>
    <t>B015012</t>
  </si>
  <si>
    <t xml:space="preserve">Escolta y transporte (una tarifa por cada m3 escoltado y transportado)
</t>
  </si>
  <si>
    <t>B015002</t>
  </si>
  <si>
    <t>%</t>
  </si>
  <si>
    <t>Escolta y trasporte (Tarifa Porcentual de 40 %) por cada Metro Cubico exportado y trasportado</t>
  </si>
  <si>
    <t>B0013940</t>
  </si>
  <si>
    <t>Esferas reflectivas</t>
  </si>
  <si>
    <t>B0013950</t>
  </si>
  <si>
    <t>glo</t>
  </si>
  <si>
    <t xml:space="preserve">Estacas, Pintura, Tachuelas, Hilo (localización de estructuras y carreteras)
</t>
  </si>
  <si>
    <t>B0013960</t>
  </si>
  <si>
    <t xml:space="preserve">Estacón en madera viva diámetro mayor a 10 cm, L=2 m 
</t>
  </si>
  <si>
    <t>B0013970</t>
  </si>
  <si>
    <t xml:space="preserve">Estoperol en resina de 11X3 cm
</t>
  </si>
  <si>
    <t>B0013980</t>
  </si>
  <si>
    <t>lb</t>
  </si>
  <si>
    <t>Explosivos  75% (INDUGEL)</t>
  </si>
  <si>
    <t>B0013991</t>
  </si>
  <si>
    <t>Fertilizante Orgánico Mineral</t>
  </si>
  <si>
    <t>B021007</t>
  </si>
  <si>
    <t>FORMALETA (Depende para que sea el Concreto)</t>
  </si>
  <si>
    <t>B021001</t>
  </si>
  <si>
    <t xml:space="preserve">Formaleta (gaviones, juntas de bordillos, juntas de cunetas, muros, concretos clase D,E, F y G)
</t>
  </si>
  <si>
    <t>B021003</t>
  </si>
  <si>
    <t xml:space="preserve">Formaleta concreto clase A,B y C
</t>
  </si>
  <si>
    <t>B021002</t>
  </si>
  <si>
    <t>Formaleta Metálica</t>
  </si>
  <si>
    <t>B021004</t>
  </si>
  <si>
    <t xml:space="preserve">Formaleta para baranda de concreto
</t>
  </si>
  <si>
    <t>B021005</t>
  </si>
  <si>
    <t>Formaleta para muros</t>
  </si>
  <si>
    <t>B021006</t>
  </si>
  <si>
    <t xml:space="preserve">Formaleta, platina y accesorios (escamas en concreto)
</t>
  </si>
  <si>
    <t>B0014040</t>
  </si>
  <si>
    <t>Fulminantes</t>
  </si>
  <si>
    <t>B0014050</t>
  </si>
  <si>
    <t>Fundente</t>
  </si>
  <si>
    <t>B0014060</t>
  </si>
  <si>
    <t>Gas propano</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</si>
  <si>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</si>
  <si>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</si>
  <si>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</si>
  <si>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</si>
  <si>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</si>
  <si>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</si>
  <si>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</si>
  <si>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</si>
  <si>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B0014112</t>
  </si>
  <si>
    <t>Geomalla Biaxial Para Refuerzo Pbx-11</t>
  </si>
  <si>
    <t>B0264112</t>
  </si>
  <si>
    <t>B0014113</t>
  </si>
  <si>
    <t>Geomalla Biaxial Para Refuerzo Pbx-12</t>
  </si>
  <si>
    <t>B0264113</t>
  </si>
  <si>
    <t>B026010</t>
  </si>
  <si>
    <t>Geomalla en fibra de vidrio GLASGRID 8511</t>
  </si>
  <si>
    <t>B026013</t>
  </si>
  <si>
    <t>B0264116</t>
  </si>
  <si>
    <t>M2</t>
  </si>
  <si>
    <t>Geomalla Forgrid UX100</t>
  </si>
  <si>
    <t>B0264115</t>
  </si>
  <si>
    <t>Geomalla Fort Gird UX-50</t>
  </si>
  <si>
    <t>B0014114</t>
  </si>
  <si>
    <t>Geomalla Tipo Asphalt</t>
  </si>
  <si>
    <t>B0264114</t>
  </si>
  <si>
    <t>B0014111</t>
  </si>
  <si>
    <t>Geomalla Uniaxial Pbx-11</t>
  </si>
  <si>
    <t>B0264111</t>
  </si>
  <si>
    <t>B025002</t>
  </si>
  <si>
    <t xml:space="preserve">Geoterxtil T-4000 o similar </t>
  </si>
  <si>
    <t>B025100</t>
  </si>
  <si>
    <t>Geotextil Forte Grid UX-165</t>
  </si>
  <si>
    <t>B025101</t>
  </si>
  <si>
    <t>Geotextil Fortex BX-40</t>
  </si>
  <si>
    <t>B025003</t>
  </si>
  <si>
    <t>Geotextil No Tejido</t>
  </si>
  <si>
    <t>B025004</t>
  </si>
  <si>
    <t>Geotextil No Tejido para reparación</t>
  </si>
  <si>
    <t>B025008</t>
  </si>
  <si>
    <t>Geotextil Nt Repav 450 O Similar (Proveedores Pavco, Lafayet, Geomatrix, Tensar, Omnes U Otros)</t>
  </si>
  <si>
    <t>B025005</t>
  </si>
  <si>
    <t>Geotextil Nt-2500 O Similar (Proveedores, Pavco, Geomatrix, Tensar, Omnes U Otros)</t>
  </si>
  <si>
    <t>B025006</t>
  </si>
  <si>
    <t xml:space="preserve">Geotextil NT-3000 o similar (proveedores, Tensar, Omnes u otros)
</t>
  </si>
  <si>
    <t>B025011</t>
  </si>
  <si>
    <t>Geotextil T-2100 O Similar (Proveedores Pavco, Lafayet, Geomatrix, Tensar, Omnes U Otros)</t>
  </si>
  <si>
    <t>B025001</t>
  </si>
  <si>
    <t>Geotextil T-2400 O Similar (Proveedores Lafayet, Pavco, Geomatrix, Tensar, Omnes U Otros)</t>
  </si>
  <si>
    <t>B025007</t>
  </si>
  <si>
    <t>Geotextil Tejido</t>
  </si>
  <si>
    <t>B025009</t>
  </si>
  <si>
    <t>B0014180</t>
  </si>
  <si>
    <t>Grapas</t>
  </si>
  <si>
    <t>B0014184</t>
  </si>
  <si>
    <t>Grata de limpieza</t>
  </si>
  <si>
    <t>B0014181</t>
  </si>
  <si>
    <t>Gravilla</t>
  </si>
  <si>
    <t>B0014185</t>
  </si>
  <si>
    <t>Guadua</t>
  </si>
  <si>
    <t>B0014191</t>
  </si>
  <si>
    <t>Impermeabilizante para Concreto</t>
  </si>
  <si>
    <t>B033011</t>
  </si>
  <si>
    <t>Impermeabilizante para concreto</t>
  </si>
  <si>
    <t>B0014190</t>
  </si>
  <si>
    <t>Imprimante y puente de adherencia</t>
  </si>
  <si>
    <t>B021008</t>
  </si>
  <si>
    <t>Junta elastomérica Jeene (J 8097VV)</t>
  </si>
  <si>
    <t>B0014231</t>
  </si>
  <si>
    <t>Lamina 1,22 X 2,44 X 1/2´´</t>
  </si>
  <si>
    <t>B0014232</t>
  </si>
  <si>
    <t>Lamina 1,22 X 2,44 X 1/4´´</t>
  </si>
  <si>
    <t>B0014200</t>
  </si>
  <si>
    <t>Láminas impermeabilizantes</t>
  </si>
  <si>
    <t>B0014233</t>
  </si>
  <si>
    <t>Lechada Para Ductos (Acero De Preesfuerzo)</t>
  </si>
  <si>
    <t>B0014210</t>
  </si>
  <si>
    <t xml:space="preserve">Lechada para ductos (tensionamiento)
</t>
  </si>
  <si>
    <t>B0014220</t>
  </si>
  <si>
    <t>Limpiador 1/4 de galón (anclajes)</t>
  </si>
  <si>
    <t>B0014230</t>
  </si>
  <si>
    <t>Listón en guadua para empradizar</t>
  </si>
  <si>
    <t>B0014234</t>
  </si>
  <si>
    <t>Lubricante Pvc X 500 G</t>
  </si>
  <si>
    <t>B033005</t>
  </si>
  <si>
    <t>Malla Ciclónica Para Gaviones Galvanizada Aleación Zn-5A1-Mm Cal 12 (2M3)</t>
  </si>
  <si>
    <t>B033009</t>
  </si>
  <si>
    <t>Malla Ciclónica Para Gaviones Galvanizada Aleación Zn-5A1-Mm Y Plastificada Pvc Cal 12 (2M3)</t>
  </si>
  <si>
    <t>B033006</t>
  </si>
  <si>
    <t>Malla Ciclónica Para Gaviones Galvanizada Y Plastificada Con Pvc Cal 12 (2M3)</t>
  </si>
  <si>
    <t>B033010</t>
  </si>
  <si>
    <t>Malla Electrosoldada de 5/16</t>
  </si>
  <si>
    <t>B033001</t>
  </si>
  <si>
    <t xml:space="preserve">Malla eslabonada, calibre 10, 6 ojos
</t>
  </si>
  <si>
    <t>B033003</t>
  </si>
  <si>
    <t>Malla Para Colchagaviones Espesor 0,30 M</t>
  </si>
  <si>
    <t>B033002</t>
  </si>
  <si>
    <t>Malla para gaviones (2M3)</t>
  </si>
  <si>
    <t>B0014235</t>
  </si>
  <si>
    <t>Manguera De Alta Presión</t>
  </si>
  <si>
    <t>B0014254</t>
  </si>
  <si>
    <t>Manguera de alta presión</t>
  </si>
  <si>
    <t>B0014260</t>
  </si>
  <si>
    <t>Manguera de polietileno de 3´´</t>
  </si>
  <si>
    <t>B0014265</t>
  </si>
  <si>
    <t>Manto de refuerzo de vegetación tipo 5A</t>
  </si>
  <si>
    <t>B0014267</t>
  </si>
  <si>
    <t>Manto Permanente (Protección de Taludes)</t>
  </si>
  <si>
    <t>B0014266</t>
  </si>
  <si>
    <t>Manto Temporal (Protección de Taludes)</t>
  </si>
  <si>
    <t>B0014281</t>
  </si>
  <si>
    <t xml:space="preserve">Material  de afirmado de la Zona </t>
  </si>
  <si>
    <t>B0014271</t>
  </si>
  <si>
    <t>Material  Granular Tipo SBG</t>
  </si>
  <si>
    <t>B0014270</t>
  </si>
  <si>
    <t>Material de afirmado</t>
  </si>
  <si>
    <t>B0014291</t>
  </si>
  <si>
    <t xml:space="preserve">Material de Base </t>
  </si>
  <si>
    <t>B0014300</t>
  </si>
  <si>
    <t>Material de base (gradación 1)</t>
  </si>
  <si>
    <t>B0014310</t>
  </si>
  <si>
    <t>Material de base (gradación 2)</t>
  </si>
  <si>
    <t>B0014320</t>
  </si>
  <si>
    <t>Material de base (gradación 3)</t>
  </si>
  <si>
    <t>B0014322</t>
  </si>
  <si>
    <t>Material de base procesado en planta (gradación 1, 2)</t>
  </si>
  <si>
    <t>B0014292</t>
  </si>
  <si>
    <t>Material de base reciclada (manejo)</t>
  </si>
  <si>
    <t>B0014330</t>
  </si>
  <si>
    <t>Material de la zona (para estabilizar bases)</t>
  </si>
  <si>
    <t>B0014373</t>
  </si>
  <si>
    <t>Material de Recebo Para Relleno</t>
  </si>
  <si>
    <t>B0014411</t>
  </si>
  <si>
    <t>Material de Remoción</t>
  </si>
  <si>
    <t>B0014340</t>
  </si>
  <si>
    <t xml:space="preserve">Material de Sub- Base CBR=20%
</t>
  </si>
  <si>
    <t>B0014350</t>
  </si>
  <si>
    <t xml:space="preserve">Material de Sub- Base CBR=30%
</t>
  </si>
  <si>
    <t>B0014361</t>
  </si>
  <si>
    <t xml:space="preserve">Material de Sub Base CBR=40% </t>
  </si>
  <si>
    <t>B0014370</t>
  </si>
  <si>
    <t xml:space="preserve">Material de Sub- Base para bacheo
</t>
  </si>
  <si>
    <t>B0014372</t>
  </si>
  <si>
    <t xml:space="preserve">Material de Sub- Base procesado en planta (tipo 1 o tipo 2)
</t>
  </si>
  <si>
    <t>B0014380</t>
  </si>
  <si>
    <t>Material drenante (3´´)</t>
  </si>
  <si>
    <t>B0014390</t>
  </si>
  <si>
    <t>Material filtrante (6´´)</t>
  </si>
  <si>
    <t>B0014272</t>
  </si>
  <si>
    <t>Material Granular Tipo  BG</t>
  </si>
  <si>
    <t>B0014400</t>
  </si>
  <si>
    <t>Material para pedraplén</t>
  </si>
  <si>
    <t>B0014402</t>
  </si>
  <si>
    <t>Material para solado y atraque</t>
  </si>
  <si>
    <t>B0014410</t>
  </si>
  <si>
    <t xml:space="preserve">Material seleccionado para Relleno
</t>
  </si>
  <si>
    <t>B0014420</t>
  </si>
  <si>
    <t>Mecha Lenta</t>
  </si>
  <si>
    <t>B0014430</t>
  </si>
  <si>
    <t xml:space="preserve">Mezcla abierta en caliente MAC-1
</t>
  </si>
  <si>
    <t>B0014440</t>
  </si>
  <si>
    <t xml:space="preserve">Mezcla abierta en caliente MAC-2
</t>
  </si>
  <si>
    <t>B0014450</t>
  </si>
  <si>
    <t xml:space="preserve">Mezcla abierta en caliente MAC-3
</t>
  </si>
  <si>
    <t>B0014542</t>
  </si>
  <si>
    <t>M3</t>
  </si>
  <si>
    <t>Mezcla Abierta en Frio  MAF-25</t>
  </si>
  <si>
    <t>B0014461</t>
  </si>
  <si>
    <t>Mezcla Abierta en Frío MAF-19</t>
  </si>
  <si>
    <t>B0014469</t>
  </si>
  <si>
    <t xml:space="preserve">Mezcla Abierta en Frio MAF-38 </t>
  </si>
  <si>
    <t>B0014490</t>
  </si>
  <si>
    <t>Mezcla Densa en caliente MDC-0</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</si>
  <si>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</si>
  <si>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</si>
  <si>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</si>
  <si>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</si>
  <si>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</si>
  <si>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</si>
  <si>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</si>
  <si>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</si>
  <si>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</si>
  <si>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</si>
  <si>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</si>
  <si>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</si>
  <si>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</si>
  <si>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</si>
  <si>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</si>
  <si>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</si>
  <si>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</si>
  <si>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</si>
  <si>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</si>
  <si>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</si>
  <si>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</si>
  <si>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</si>
  <si>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B0014601</t>
  </si>
  <si>
    <t>Mezcla Fértil</t>
  </si>
  <si>
    <t>B0014600</t>
  </si>
  <si>
    <t xml:space="preserve">Mezcla gruesa en caliente tipo MGC-1
</t>
  </si>
  <si>
    <t>B0014421</t>
  </si>
  <si>
    <t>Mezcla Semidensa en Caliente MSC-19</t>
  </si>
  <si>
    <t>B0014610</t>
  </si>
  <si>
    <t>Mortero 1:3</t>
  </si>
  <si>
    <t>B0014611</t>
  </si>
  <si>
    <t>Mortero 1:3 De recubrimiento</t>
  </si>
  <si>
    <t>B0014236</t>
  </si>
  <si>
    <t>Mortero 1:3 Para Anillos</t>
  </si>
  <si>
    <t>B0014240</t>
  </si>
  <si>
    <t>Mortero alta resistencia (Eucocrete)</t>
  </si>
  <si>
    <t>B0014237</t>
  </si>
  <si>
    <t>Mulch Orgánico</t>
  </si>
  <si>
    <t>B0014620</t>
  </si>
  <si>
    <t xml:space="preserve">Nutrientes (para remoción de especies vegetales) (dap, triple 15 o similar) (ítem 201.9)
</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</si>
  <si>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</si>
  <si>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</si>
  <si>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</si>
  <si>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</si>
  <si>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</si>
  <si>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</si>
  <si>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</si>
  <si>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</si>
  <si>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</si>
  <si>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</si>
  <si>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</si>
  <si>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</si>
  <si>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</si>
  <si>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</si>
  <si>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B0014701</t>
  </si>
  <si>
    <t>Perfil Hea 200</t>
  </si>
  <si>
    <t>B0014702</t>
  </si>
  <si>
    <t xml:space="preserve">Piedra para Concreto Ciclópeo (Rajón o Canto Rodado) </t>
  </si>
  <si>
    <t>B0014700</t>
  </si>
  <si>
    <t xml:space="preserve">Piedra para concreto ciclópeo (rajón o canto rodado)
</t>
  </si>
  <si>
    <t>B0014710</t>
  </si>
  <si>
    <t xml:space="preserve">Piedra para gavión
</t>
  </si>
  <si>
    <t>B0014720</t>
  </si>
  <si>
    <t xml:space="preserve">Pilote de madera diam mayor a 18 cm.
</t>
  </si>
  <si>
    <t>B0014730</t>
  </si>
  <si>
    <t xml:space="preserve">Pilote en madera barbosco de 15*15
</t>
  </si>
  <si>
    <t>B0014740</t>
  </si>
  <si>
    <t xml:space="preserve">Pintura acrílica pura para tráfico
</t>
  </si>
  <si>
    <t>B0014750</t>
  </si>
  <si>
    <t xml:space="preserve">Pintura acrílica, esmalte o similar </t>
  </si>
  <si>
    <t>B0014760</t>
  </si>
  <si>
    <t>Pintura anticorrosiva</t>
  </si>
  <si>
    <t>B0014238</t>
  </si>
  <si>
    <t>g</t>
  </si>
  <si>
    <t xml:space="preserve">Pintura Impermeabilizante </t>
  </si>
  <si>
    <t>B0014239</t>
  </si>
  <si>
    <t>Pintura Imprimante</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</si>
  <si>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</si>
  <si>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</si>
  <si>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</si>
  <si>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</si>
  <si>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</si>
  <si>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</si>
  <si>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</si>
  <si>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</si>
  <si>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</si>
  <si>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</si>
  <si>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</si>
  <si>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</si>
  <si>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B0014831</t>
  </si>
  <si>
    <t>Postes De Concreto Para Cercas 2,00 Mts</t>
  </si>
  <si>
    <t>B0014820</t>
  </si>
  <si>
    <t xml:space="preserve">Postes de concreto para cercas
</t>
  </si>
  <si>
    <t>B0014830</t>
  </si>
  <si>
    <t xml:space="preserve">Postes para defensa metálica (1,80m)
</t>
  </si>
  <si>
    <t>B0014840</t>
  </si>
  <si>
    <t>Puntilla</t>
  </si>
  <si>
    <t>B0014850</t>
  </si>
  <si>
    <t>Químico estabilizante (PROBASE)</t>
  </si>
  <si>
    <t>B0014860</t>
  </si>
  <si>
    <t xml:space="preserve">Refuerzo de 3/8'' 60000 psi
</t>
  </si>
  <si>
    <t>B0014870</t>
  </si>
  <si>
    <t xml:space="preserve">Resina termoplástica </t>
  </si>
  <si>
    <t>B0014880</t>
  </si>
  <si>
    <t>Salida en PVC D=2´´</t>
  </si>
  <si>
    <t>B0014893</t>
  </si>
  <si>
    <t xml:space="preserve">Sección De Tope Defensa Metálica </t>
  </si>
  <si>
    <t>B0014890</t>
  </si>
  <si>
    <t>Sección final de defensa metálica</t>
  </si>
  <si>
    <t>B0014892</t>
  </si>
  <si>
    <t>Sección tope</t>
  </si>
  <si>
    <t>B0014900</t>
  </si>
  <si>
    <t>Sello de silicona o sellador autonivelante</t>
  </si>
  <si>
    <t>B0014894</t>
  </si>
  <si>
    <t>Semilla Para Empradizar Tipo Braquiaria</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</si>
  <si>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</si>
  <si>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</si>
  <si>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</si>
  <si>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</si>
  <si>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</si>
  <si>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</si>
  <si>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</si>
  <si>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</si>
  <si>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</si>
  <si>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</si>
  <si>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</si>
  <si>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</si>
  <si>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</si>
  <si>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</si>
  <si>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</si>
  <si>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</si>
  <si>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B0014895</t>
  </si>
  <si>
    <t>Sika Color C</t>
  </si>
  <si>
    <t>B0014898</t>
  </si>
  <si>
    <t>Sika Top 122</t>
  </si>
  <si>
    <t>B0014897</t>
  </si>
  <si>
    <t>Sika Top Armatec 108</t>
  </si>
  <si>
    <t>B0014896</t>
  </si>
  <si>
    <t>Sikadur 32 Primer</t>
  </si>
  <si>
    <t>B0014899</t>
  </si>
  <si>
    <t>Sikaset L - Acelerante</t>
  </si>
  <si>
    <t>B0015000</t>
  </si>
  <si>
    <t>Soldadura 6013 de 1/8</t>
  </si>
  <si>
    <t>B0015010</t>
  </si>
  <si>
    <t>Soldadura 7018</t>
  </si>
  <si>
    <t>B0015032</t>
  </si>
  <si>
    <t xml:space="preserve">Soldadura E70XX o en arco sumergido
</t>
  </si>
  <si>
    <t>B0015020</t>
  </si>
  <si>
    <t xml:space="preserve">Soldadura en PVC 1/8 de galón (anclajes)
</t>
  </si>
  <si>
    <t>B0015030</t>
  </si>
  <si>
    <t>Soldadura L-70</t>
  </si>
  <si>
    <t>B0015040</t>
  </si>
  <si>
    <t xml:space="preserve">Superplastificante Sikament
</t>
  </si>
  <si>
    <t>B0015050</t>
  </si>
  <si>
    <t xml:space="preserve">Tabla burda en madera aserrada (0,30*0,03*3,00) 
</t>
  </si>
  <si>
    <t>B0015064</t>
  </si>
  <si>
    <t xml:space="preserve">Tablero en lámina galvanizada de 1,2 cm*0,4 cm, calibre 16, reflectivo tipo 1.
</t>
  </si>
  <si>
    <t>B0015066</t>
  </si>
  <si>
    <t xml:space="preserve">Tablero en lámina galvanizada de 2,4 m*30 cm, calibre 16, reflectivo tipo 1.
</t>
  </si>
  <si>
    <t>B0015063</t>
  </si>
  <si>
    <t xml:space="preserve">Tablero en lámina galvanizada de 60 cm*75cm, calibre 16, reflectivo tipo 1
</t>
  </si>
  <si>
    <t>B0015062</t>
  </si>
  <si>
    <t xml:space="preserve">Tablero en lámina galvanizada de 75cm*75cm, calibre 16, reflectivo tipo 1. Incluye poste de 2*2*1/4´´ 
</t>
  </si>
  <si>
    <t>B0015068</t>
  </si>
  <si>
    <t xml:space="preserve">Tablero en lámina galvanizado de 0,90m*1,13m, calibre 16, reflectivo tipo 1. </t>
  </si>
  <si>
    <t>B0015071</t>
  </si>
  <si>
    <t>Tablestaca de madera aserrada (0.25x0.03x3)</t>
  </si>
  <si>
    <t>B0015060</t>
  </si>
  <si>
    <t xml:space="preserve">Tablestaca en madera aserrada (0,25*0,05*3)
</t>
  </si>
  <si>
    <t>B0015070</t>
  </si>
  <si>
    <t xml:space="preserve">Tablestaca en madera aserrada (0,3*0,03*3)
</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</si>
  <si>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</si>
  <si>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</si>
  <si>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</si>
  <si>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</si>
  <si>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</si>
  <si>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</si>
  <si>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</si>
  <si>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</si>
  <si>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B0015130</t>
  </si>
  <si>
    <t xml:space="preserve">Tierra abonada </t>
  </si>
  <si>
    <t>B0015120</t>
  </si>
  <si>
    <t xml:space="preserve">Tierra común
</t>
  </si>
  <si>
    <t>B0015141</t>
  </si>
  <si>
    <t>Tornillos de Unión de D= 12 mm</t>
  </si>
  <si>
    <t>B0015140</t>
  </si>
  <si>
    <t>Tornillos para defensa metálica</t>
  </si>
  <si>
    <t>B0015150</t>
  </si>
  <si>
    <t>Torón de tensionmiento 1/2´´ o 5/8´´</t>
  </si>
  <si>
    <t>B0015162</t>
  </si>
  <si>
    <t>Tramo Curvo De 4,13 M Galvanizado</t>
  </si>
  <si>
    <t>B0015161</t>
  </si>
  <si>
    <t>Tramo Final O Terminal 2,5 Mm, De 71 Cm Galvanizado</t>
  </si>
  <si>
    <t>B0015160</t>
  </si>
  <si>
    <t xml:space="preserve">Tramo recto para defensas metálicas (4,13m)
</t>
  </si>
  <si>
    <t>B0014901</t>
  </si>
  <si>
    <t>Transductores Electrónicos (Incluye Cables, Protección Contra El Concreto Y Panel De Lectura)</t>
  </si>
  <si>
    <t>B0015164</t>
  </si>
  <si>
    <t>Transductores electrónicos (incluye cables, protección contra el concreto y panel de lectura)</t>
  </si>
  <si>
    <t>B0014902</t>
  </si>
  <si>
    <t>Transductores Mecánicos (Incluye Cables, Protección Contra El Concreto Y Panel De Lectura)</t>
  </si>
  <si>
    <t>B0015166</t>
  </si>
  <si>
    <t>Transductores mecánicos (incluye cables, protección contra el concreto y panel de lectura)</t>
  </si>
  <si>
    <t>B0015350</t>
  </si>
  <si>
    <t xml:space="preserve">Triturado tamaño 1/2''
</t>
  </si>
  <si>
    <t>B0015170</t>
  </si>
  <si>
    <t xml:space="preserve">Trompetas de 12 torones (tensionamiento)
</t>
  </si>
  <si>
    <t>B0015180</t>
  </si>
  <si>
    <t xml:space="preserve">Tubería D=4´´ tipo pesado, E=2mm (baranda metálica)
</t>
  </si>
  <si>
    <t>B0015230</t>
  </si>
  <si>
    <t xml:space="preserve">Tubería de 10´´ PAA vaciado tremi de 4 mts
</t>
  </si>
  <si>
    <t>B0015233</t>
  </si>
  <si>
    <t>Tubería de Plástico</t>
  </si>
  <si>
    <t>B0015190</t>
  </si>
  <si>
    <t xml:space="preserve">Tubería en H de D=1/4´´, H=1.40m, A=0.20m (baranda metálica)
</t>
  </si>
  <si>
    <t>B0015200</t>
  </si>
  <si>
    <t xml:space="preserve">Tubería Perforada en PVC de 2´´
</t>
  </si>
  <si>
    <t>B0015340</t>
  </si>
  <si>
    <t>Tubería Petrolera 7´´</t>
  </si>
  <si>
    <t>B0015231</t>
  </si>
  <si>
    <t xml:space="preserve">Tubería Pvc Alcantarillado D= 24´´ </t>
  </si>
  <si>
    <t>B0015232</t>
  </si>
  <si>
    <t xml:space="preserve">Tubería Pvc Alcantarillado D= 36´´ </t>
  </si>
  <si>
    <t>B0015220</t>
  </si>
  <si>
    <t xml:space="preserve">Tubería PVC de 1´´ (para escamas en concreto)
</t>
  </si>
  <si>
    <t>B0015210</t>
  </si>
  <si>
    <t>Tubería PVC RD21 de 1´´ (para anclajes)</t>
  </si>
  <si>
    <t>B0015254</t>
  </si>
  <si>
    <t>Tubo concreto clase C, D=0,25 m</t>
  </si>
  <si>
    <t>B0015240</t>
  </si>
  <si>
    <t xml:space="preserve">Tubo concreto reforzado 900mm (tipo 1)
</t>
  </si>
  <si>
    <t>B0015250</t>
  </si>
  <si>
    <t xml:space="preserve">Tubo concreto reforzado 900mm (tipo 2)
</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</si>
  <si>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</si>
  <si>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</si>
  <si>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</si>
  <si>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</si>
  <si>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</si>
  <si>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</si>
  <si>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</si>
  <si>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</si>
  <si>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</si>
  <si>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</si>
  <si>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B0015360</t>
  </si>
  <si>
    <t xml:space="preserve">Tubo metálico con recubrimiento bituminoso de lámina calibre 12 y diámetro de 60''
</t>
  </si>
  <si>
    <t>B0015304</t>
  </si>
  <si>
    <t>Tubo metálico de alta resistencia</t>
  </si>
  <si>
    <t>B0015305</t>
  </si>
  <si>
    <t>Tubo Metálico De Alta Resistencia</t>
  </si>
  <si>
    <t>B0015310</t>
  </si>
  <si>
    <t xml:space="preserve">Tubo para cerramiento, calibre 16 de 2,7m (cerramientos en malla)
</t>
  </si>
  <si>
    <t>B0015330</t>
  </si>
  <si>
    <t>Unión en PVC D=2´´</t>
  </si>
  <si>
    <t>B0015320</t>
  </si>
  <si>
    <t xml:space="preserve">Unión en PVC RD21 de 1´´ (para anclajes)
</t>
  </si>
  <si>
    <t>B0015334</t>
  </si>
  <si>
    <t>Uniones especiales de alta resistencia para tubería</t>
  </si>
  <si>
    <t>B0015362</t>
  </si>
  <si>
    <t>Uniones Especiales De Alta Resistencia Para Tubería</t>
  </si>
  <si>
    <t>B0015361</t>
  </si>
  <si>
    <t>Varilla 5/8</t>
  </si>
  <si>
    <t>TRANSPORTE</t>
  </si>
  <si>
    <t>T0010031</t>
  </si>
  <si>
    <t>Transporte de Material de Remoción</t>
  </si>
  <si>
    <t>T0010234</t>
  </si>
  <si>
    <t xml:space="preserve">Transporte de Mezcla Abierta en Frio MAF-38 </t>
  </si>
  <si>
    <t>T0010272</t>
  </si>
  <si>
    <t>Transporte de Mezcla densa en Caliente MDC-25</t>
  </si>
  <si>
    <t>T0010002</t>
  </si>
  <si>
    <t>tkm</t>
  </si>
  <si>
    <t>Transporte de agregado</t>
  </si>
  <si>
    <t>T0010400</t>
  </si>
  <si>
    <t>Transporte de agregado pétreo</t>
  </si>
  <si>
    <t>T0010170</t>
  </si>
  <si>
    <t>Transporte de agregado tipo LA-1</t>
  </si>
  <si>
    <t>T0010180</t>
  </si>
  <si>
    <t>Transporte de agregado tipo LA-2</t>
  </si>
  <si>
    <t>T0010190</t>
  </si>
  <si>
    <t>Transporte de agregado tipo LA-3</t>
  </si>
  <si>
    <t>T0010200</t>
  </si>
  <si>
    <t>Transporte de agregado tipo LA-4</t>
  </si>
  <si>
    <t>T0010110</t>
  </si>
  <si>
    <t>Transporte de agregados pétreos</t>
  </si>
  <si>
    <t>T0010003</t>
  </si>
  <si>
    <t>Transporte de Arena</t>
  </si>
  <si>
    <t>T0010004</t>
  </si>
  <si>
    <t>Transporte de arena</t>
  </si>
  <si>
    <t>T0010005</t>
  </si>
  <si>
    <t>Transporte de arena lavada</t>
  </si>
  <si>
    <t>T0010007</t>
  </si>
  <si>
    <t>Transporte de base</t>
  </si>
  <si>
    <t>T0015011</t>
  </si>
  <si>
    <t>Transporte de Cemento Asfaltico Modificado Con Polímeros (Todos Los Tipos)</t>
  </si>
  <si>
    <t>T0010009</t>
  </si>
  <si>
    <t>Transporte de concreto</t>
  </si>
  <si>
    <t>T0010401</t>
  </si>
  <si>
    <t xml:space="preserve">Transporte de Concreto </t>
  </si>
  <si>
    <t>T0010019</t>
  </si>
  <si>
    <t>Transporte de material crudo</t>
  </si>
  <si>
    <t>T0010033</t>
  </si>
  <si>
    <t>Transporte de Material Crudo de Rio</t>
  </si>
  <si>
    <t>T0010010</t>
  </si>
  <si>
    <t>Transporte de material de afirmado</t>
  </si>
  <si>
    <t>T0010018</t>
  </si>
  <si>
    <t>T0010089</t>
  </si>
  <si>
    <t xml:space="preserve">Transporte de Material de Afirmado de la Zona </t>
  </si>
  <si>
    <t>T0010020</t>
  </si>
  <si>
    <t>Transporte de material de base</t>
  </si>
  <si>
    <t>T0010023</t>
  </si>
  <si>
    <t>Transporte de Material de Base</t>
  </si>
  <si>
    <t>T0010022</t>
  </si>
  <si>
    <t>Transporte de material de cobertura</t>
  </si>
  <si>
    <t>T0010032</t>
  </si>
  <si>
    <t>Transporte de material de demolición</t>
  </si>
  <si>
    <t>T0010025</t>
  </si>
  <si>
    <t>Transporte de material de excavación</t>
  </si>
  <si>
    <t>T0010035</t>
  </si>
  <si>
    <t>T0010036</t>
  </si>
  <si>
    <t>Transporte de material de remoción</t>
  </si>
  <si>
    <t>T0010141</t>
  </si>
  <si>
    <t>Transporte de Material de Solado y Atraque Tubería de Concreto Reforzado</t>
  </si>
  <si>
    <t>T0010470</t>
  </si>
  <si>
    <t>Transporte de material de soldado y atraque</t>
  </si>
  <si>
    <t>T0010381</t>
  </si>
  <si>
    <t xml:space="preserve">Transporte de material de Sub Base CBR=40% </t>
  </si>
  <si>
    <t>T0010030</t>
  </si>
  <si>
    <t>Transporte de material de subbase</t>
  </si>
  <si>
    <t>T0010040</t>
  </si>
  <si>
    <t>Transporte de material desmontado</t>
  </si>
  <si>
    <t>T0010028</t>
  </si>
  <si>
    <t>Transporte de Material Drenante</t>
  </si>
  <si>
    <t>T0010027</t>
  </si>
  <si>
    <t>Transporte de material filtrante</t>
  </si>
  <si>
    <t>T0010410</t>
  </si>
  <si>
    <t>T0010006</t>
  </si>
  <si>
    <t>Transporte de material fresado</t>
  </si>
  <si>
    <t>T0010390</t>
  </si>
  <si>
    <t>T0010039</t>
  </si>
  <si>
    <t>Transporte de material granular</t>
  </si>
  <si>
    <t>T0010052</t>
  </si>
  <si>
    <t>Transporte de material removido</t>
  </si>
  <si>
    <t>T0010062</t>
  </si>
  <si>
    <t>Transporte de material seleccionado para relleno</t>
  </si>
  <si>
    <t>T0010044</t>
  </si>
  <si>
    <t>Transporte de material trasladado</t>
  </si>
  <si>
    <t>T0010042</t>
  </si>
  <si>
    <t>Transporte de material triturado</t>
  </si>
  <si>
    <t>T0010050</t>
  </si>
  <si>
    <t>Transporte de material triturado para filtros</t>
  </si>
  <si>
    <t>T0010100</t>
  </si>
  <si>
    <t>Transporte de materiales</t>
  </si>
  <si>
    <t>T0010101</t>
  </si>
  <si>
    <t>m3t</t>
  </si>
  <si>
    <t>T0010060</t>
  </si>
  <si>
    <t>Transporte de materiales seleccionados</t>
  </si>
  <si>
    <t>T0010065</t>
  </si>
  <si>
    <t>Transporte de mezcla</t>
  </si>
  <si>
    <t>T0010320</t>
  </si>
  <si>
    <t>Transporte de mezcla abierta en caliente MAC-75</t>
  </si>
  <si>
    <t>T0010330</t>
  </si>
  <si>
    <t>Transporte de mezcla abierta en caliente MAC-63</t>
  </si>
  <si>
    <t>T0010340</t>
  </si>
  <si>
    <t>Transporte de mezcla abierta en caliente MAC-50</t>
  </si>
  <si>
    <t>T0010251</t>
  </si>
  <si>
    <t>Transporte de Mezcla Abierta en Frio MAF-25</t>
  </si>
  <si>
    <t>T0010070</t>
  </si>
  <si>
    <t>Transporte de mezcla de concreto</t>
  </si>
  <si>
    <t>T0010311</t>
  </si>
  <si>
    <t>Transporte de Mezcla Densa en Caliente MDC-10</t>
  </si>
  <si>
    <t>T0010271</t>
  </si>
  <si>
    <t>Transporte de Mezcla Densa en Caliente MDC-19</t>
  </si>
  <si>
    <t>T0010281</t>
  </si>
  <si>
    <t>Transporte de Mezcla densa En Frio MDF-25</t>
  </si>
  <si>
    <t>T0010300</t>
  </si>
  <si>
    <t>Transporte de mezcla densa MDC-0</t>
  </si>
  <si>
    <t>T0010270</t>
  </si>
  <si>
    <t>Transporte de mezcla densa MDC-1</t>
  </si>
  <si>
    <t>T0010080</t>
  </si>
  <si>
    <t>Transporte de mezcla densa mdc-2</t>
  </si>
  <si>
    <t>T0010280</t>
  </si>
  <si>
    <t>Transporte de mezcla densa MDC-2</t>
  </si>
  <si>
    <t>T0010290</t>
  </si>
  <si>
    <t>Transporte de mezcla densa MDC-3</t>
  </si>
  <si>
    <t>T0010229</t>
  </si>
  <si>
    <t>Transporte de Mezcla Densa para Bacheo</t>
  </si>
  <si>
    <t>T0010370</t>
  </si>
  <si>
    <t>Transporte de mezcla discontinua en caliente tipo F-13</t>
  </si>
  <si>
    <t>T0010380</t>
  </si>
  <si>
    <t>Transporte de mezcla discontinua en caliente tipo F-10</t>
  </si>
  <si>
    <t>T0010350</t>
  </si>
  <si>
    <t>Transporte de mezcla discontinua en caliente tipo M-13</t>
  </si>
  <si>
    <t>T0010360</t>
  </si>
  <si>
    <t>Transporte de mezcla discontinua en caliente tipo M-10</t>
  </si>
  <si>
    <t>T0010233</t>
  </si>
  <si>
    <t>Transporte de Mezcla en Frio  MAF-19</t>
  </si>
  <si>
    <t>T0010232</t>
  </si>
  <si>
    <t>Transporte de Mezcla en Frio DMF-19</t>
  </si>
  <si>
    <t>T0010231</t>
  </si>
  <si>
    <t>Transporte de Mezcla en Frio MDF-38</t>
  </si>
  <si>
    <t>T0010310</t>
  </si>
  <si>
    <t>Transporte de mezcla gruesa en Caliente MGC</t>
  </si>
  <si>
    <t>T0010240</t>
  </si>
  <si>
    <t>Transporte de mezcla MAF-1</t>
  </si>
  <si>
    <t>T0010250</t>
  </si>
  <si>
    <t>Transporte de mezcla MAF-2</t>
  </si>
  <si>
    <t>T0010260</t>
  </si>
  <si>
    <t>Transporte de mezcla MAF-3</t>
  </si>
  <si>
    <t>T0010210</t>
  </si>
  <si>
    <t>Transporte de mezcla MDF-1</t>
  </si>
  <si>
    <t>T0010220</t>
  </si>
  <si>
    <t>Transporte de mezcla MDF-2</t>
  </si>
  <si>
    <t>T0010230</t>
  </si>
  <si>
    <t>Transporte de mezcla MDF-3</t>
  </si>
  <si>
    <t>T0010211</t>
  </si>
  <si>
    <t>Transporte de Mezcla Semi- Densa en Caliente MSC-19</t>
  </si>
  <si>
    <t>T0010090</t>
  </si>
  <si>
    <t>Transporte de piedra</t>
  </si>
  <si>
    <t>T0010091</t>
  </si>
  <si>
    <t>Transporte de piedra para Ciclópeo</t>
  </si>
  <si>
    <t>T0010092</t>
  </si>
  <si>
    <t>Transporte de piedra para ciclópeo</t>
  </si>
  <si>
    <t>T0010094</t>
  </si>
  <si>
    <t>Transporte de piedra para gaviones</t>
  </si>
  <si>
    <t>T0010095</t>
  </si>
  <si>
    <t>T0010015</t>
  </si>
  <si>
    <t>Transporte fibra o mulch hidráulico</t>
  </si>
  <si>
    <t>T001028</t>
  </si>
  <si>
    <t>Transporte material de Sub Base procesado en planta</t>
  </si>
  <si>
    <t>T0010016</t>
  </si>
  <si>
    <t>Transporte tierra abonada</t>
  </si>
  <si>
    <t>T0010038</t>
  </si>
  <si>
    <t>Trasporte de material Remoción de Postes</t>
  </si>
  <si>
    <t>T0015012</t>
  </si>
  <si>
    <t>km</t>
  </si>
  <si>
    <t>Equipo de Transporte (Camiones Grúas</t>
  </si>
  <si>
    <t>T0010440</t>
  </si>
  <si>
    <t>Pasajes aéreos</t>
  </si>
  <si>
    <t>T0010001</t>
  </si>
  <si>
    <t>Transporte de acero</t>
  </si>
  <si>
    <t>T0010011</t>
  </si>
  <si>
    <t>Transporte de Adoquín e=8cm</t>
  </si>
  <si>
    <t>T0010053</t>
  </si>
  <si>
    <t>Transporte de barrera de seguridad</t>
  </si>
  <si>
    <t>T0010008</t>
  </si>
  <si>
    <t>Transporte de defensa</t>
  </si>
  <si>
    <t>T0010021</t>
  </si>
  <si>
    <t>Transporte de Defensa Metálica</t>
  </si>
  <si>
    <t>T0010120</t>
  </si>
  <si>
    <t>Transporte de emulsión</t>
  </si>
  <si>
    <t>T0010420</t>
  </si>
  <si>
    <t>Transporte de equipos</t>
  </si>
  <si>
    <t>T0010421</t>
  </si>
  <si>
    <t>Transporte de Equipos para Prueba (1)</t>
  </si>
  <si>
    <t>T0010162</t>
  </si>
  <si>
    <t>Transporte de estructura metálica (En Obra)</t>
  </si>
  <si>
    <t>T0010160</t>
  </si>
  <si>
    <t xml:space="preserve">Transporte de estructuras metálicas </t>
  </si>
  <si>
    <t>T0010037</t>
  </si>
  <si>
    <t>Transporte de material proveniente de la excavación incluyendo botadero</t>
  </si>
  <si>
    <t>T0010460</t>
  </si>
  <si>
    <t>Transporte de personal de montaje</t>
  </si>
  <si>
    <t>T0010088</t>
  </si>
  <si>
    <t>Transporte de poste de madera</t>
  </si>
  <si>
    <t>T0010029</t>
  </si>
  <si>
    <t>Transporte de Remoción de Ductos de Servicios existentes.</t>
  </si>
  <si>
    <t>T0010026</t>
  </si>
  <si>
    <t>Transporte de Sección Final</t>
  </si>
  <si>
    <t>T0010430</t>
  </si>
  <si>
    <t>Transporte de tablestacas</t>
  </si>
  <si>
    <t>T0010114</t>
  </si>
  <si>
    <t>Transporte de tubería</t>
  </si>
  <si>
    <t>T0010115</t>
  </si>
  <si>
    <t>Transporte de Tubería de Concreto Reforzado</t>
  </si>
  <si>
    <t>T0010150</t>
  </si>
  <si>
    <t>Transporte de tubería pvc de 33 pulgadas</t>
  </si>
  <si>
    <t>T0010450</t>
  </si>
  <si>
    <t>Transporte de tubos. celdas, etc.</t>
  </si>
  <si>
    <t>T0010140</t>
  </si>
  <si>
    <t>Transporte incluyendo el botadero y conformación del material</t>
  </si>
  <si>
    <t>T0010034</t>
  </si>
  <si>
    <t>Transporte sección de Tope</t>
  </si>
  <si>
    <t>T0010081</t>
  </si>
  <si>
    <t>Trasporte de Torre</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</si>
  <si>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</si>
  <si>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</si>
  <si>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</si>
  <si>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</si>
  <si>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</si>
  <si>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</si>
  <si>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</si>
  <si>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</si>
  <si>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</si>
  <si>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</si>
  <si>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</si>
  <si>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</si>
  <si>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</si>
  <si>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</si>
  <si>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</si>
  <si>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</si>
  <si>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</si>
  <si>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</si>
  <si>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</si>
  <si>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</si>
  <si>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</si>
  <si>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</si>
  <si>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</si>
  <si>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</si>
  <si>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</si>
  <si>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</si>
  <si>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</si>
  <si>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DESCRIPCIÓN</t>
  </si>
  <si>
    <t>GRUPO DE AJUSTE</t>
  </si>
  <si>
    <t>UNIDAD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</si>
  <si>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</si>
  <si>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</si>
  <si>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</si>
  <si>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</si>
  <si>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</si>
  <si>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</si>
  <si>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</si>
  <si>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</si>
  <si>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</si>
  <si>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</si>
  <si>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</si>
  <si>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</si>
  <si>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</si>
  <si>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</si>
  <si>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</si>
  <si>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</si>
  <si>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</si>
  <si>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</si>
  <si>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 (%)</t>
  </si>
  <si>
    <t>JORNAL TOTAL</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</si>
  <si>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</si>
  <si>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</si>
  <si>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</si>
  <si>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</si>
  <si>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</si>
  <si>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</si>
  <si>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</si>
  <si>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</si>
  <si>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</si>
  <si>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</si>
  <si>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</si>
  <si>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</si>
  <si>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</si>
  <si>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</si>
  <si>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</si>
  <si>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</si>
  <si>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</si>
  <si>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</si>
  <si>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</si>
  <si>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m3km</t>
  </si>
  <si>
    <t>Geotextil Tipo NT-2500 o similar no tejido</t>
  </si>
  <si>
    <t>Transporte de Materiales Provenientes de Derrumbes, medido a partir de cien metros (100 m)</t>
  </si>
  <si>
    <t>C0010250-1</t>
  </si>
  <si>
    <t>Compresor manual</t>
  </si>
  <si>
    <t>Antioquia</t>
  </si>
  <si>
    <t>Atlántico</t>
  </si>
  <si>
    <t>Bolívar</t>
  </si>
  <si>
    <t>Boyacá</t>
  </si>
  <si>
    <t>Caldas</t>
  </si>
  <si>
    <t>Caquetá</t>
  </si>
  <si>
    <t>Casanare</t>
  </si>
  <si>
    <t>Cauca</t>
  </si>
  <si>
    <t>Cesar</t>
  </si>
  <si>
    <t>Chocó</t>
  </si>
  <si>
    <t>B0013780-1</t>
  </si>
  <si>
    <t>Delineador tubular</t>
  </si>
  <si>
    <t>B0013780-2</t>
  </si>
  <si>
    <t>Broca calibre 1/2"</t>
  </si>
  <si>
    <t>u-km</t>
  </si>
  <si>
    <t>Excavaciones Varias sin Clasificar</t>
  </si>
  <si>
    <t>Gavión de Malla de Alambre de Acero Entrelazado  Clase 2; recubrimiento de aleacion Zn-5A1-MM</t>
  </si>
  <si>
    <t>681-13</t>
  </si>
  <si>
    <t>610-13</t>
  </si>
  <si>
    <t>M3-KM</t>
  </si>
  <si>
    <t xml:space="preserve">Remoción de derrumbes </t>
  </si>
  <si>
    <t>Construcción obras de estabilidad diversos puntos a los largo de la vía 5003 Santa Cecilia - Asia PR0 + PR 78+0550</t>
  </si>
  <si>
    <t>Remoción de derrumbes lo largo de la vía 5003 Santa Cecilia - Asia PR0 a PR 78+0550</t>
  </si>
  <si>
    <t>Rellenos para Estructuras con Material seleccionado</t>
  </si>
  <si>
    <t>INVITACIÓN A PRESENTAR PROPUESTA :  IP-DT-RIS-006-2018</t>
  </si>
  <si>
    <t>OBJETO: ATENCION SITIOS CRITICOS EN LA VIA SANTA CECILIA – ASIA A CARGO DE LA DIRECCION TERRITORIAL RISARALDA EN EL DEPARTAMENTO DE RISARALDA</t>
  </si>
  <si>
    <t>FECHA:  06/11/2018</t>
  </si>
  <si>
    <t>PROPUESTA ECONOMICA</t>
  </si>
  <si>
    <t>VALOR EN LETRAS:</t>
  </si>
  <si>
    <t>FECHA:_________________________</t>
  </si>
  <si>
    <t>VALIDEZ DE LA OFERTA: 30 DIAS</t>
  </si>
  <si>
    <t>NOMBRE  Y FIRMA DEL PROPONENTE: 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</si>
</sst>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 #,##0.00\ [$€]_-;\-* #,##0.00\ [$€]_-;_-* &quot;-&quot;??\ [$€]_-;_-@_-"/>
    <numFmt numFmtId="168" formatCode="0.00000"/>
    <numFmt numFmtId="169" formatCode="0.000"/>
    <numFmt numFmtId="170" formatCode="0.0"/>
    <numFmt numFmtId="171" formatCode="_-* #,##0\ &quot;Pts&quot;_-;\-* #,##0\ &quot;Pts&quot;_-;_-* &quot;-&quot;\ &quot;Pts&quot;_-;_-@_-"/>
    <numFmt numFmtId="172" formatCode="_-* #,##0.00\ &quot;Pts&quot;_-;\-* #,##0.00\ &quot;Pts&quot;_-;_-* &quot;-&quot;??\ &quot;Pts&quot;_-;_-@_-"/>
    <numFmt numFmtId="173" formatCode="\$#,##0\ ;\(\$#,##0\)"/>
    <numFmt numFmtId="174" formatCode="_ * #,##0.00_ ;_ * \-#,##0.00_ ;_ * &quot;-&quot;??_ ;_ @_ "/>
    <numFmt numFmtId="175" formatCode="_ &quot;$&quot;\ * #,##0.00_ ;_ &quot;$&quot;\ * \-#,##0.00_ ;_ &quot;$&quot;\ * &quot;-&quot;??_ ;_ @_ "/>
    <numFmt numFmtId="176" formatCode="_(* #,##0_);_(* \(#,##0\);_(* &quot;-&quot;_);_(@_)"/>
    <numFmt numFmtId="177" formatCode="_(&quot;$&quot;\ * #,##0_);_(&quot;$&quot;\ * \(#,##0\);_(&quot;$&quot;\ * &quot;-&quot;_);_(@_)"/>
    <numFmt numFmtId="178" formatCode="_ * #,##0_ ;_ * \-#,##0_ ;_ * &quot;-&quot;_ ;_ @_ "/>
    <numFmt numFmtId="179" formatCode="_ &quot;$&quot;\ * #,##0_ ;_ &quot;$&quot;\ * \-#,##0_ ;_ &quot;$&quot;\ * &quot;-&quot;_ ;_ @_ "/>
    <numFmt numFmtId="180" formatCode="_-[$$-240A]\ * #,##0_-;\-[$$-240A]\ * #,##0_-;_-[$$-240A]\ * &quot;-&quot;_-;_-@_-"/>
    <numFmt numFmtId="181" formatCode="_-[$$-240A]\ * #,##0.00_-;\-[$$-240A]\ * #,##0.00_-;_-[$$-240A]\ * &quot;-&quot;??_-;_-@_-"/>
    <numFmt numFmtId="182" formatCode="_ &quot;$&quot;\ * #,##0.00_ ;_ &quot;$&quot;\ * \-#,##0.00_ ;_ &quot;$&quot;\ * &quot;-&quot;_ ;_ @_ "/>
    <numFmt numFmtId="183" formatCode="0.0%"/>
    <numFmt numFmtId="184" formatCode="_-* #,##0.00\ _€_-;\-* #,##0.00\ _€_-;_-* &quot;-&quot;??\ _€_-;_-@_-"/>
    <numFmt numFmtId="185" formatCode="#,##0.0"/>
    <numFmt numFmtId="186" formatCode="_(* #,##0_);_(* \(#,##0\);_(* &quot;-&quot;??_);_(@_)"/>
    <numFmt numFmtId="187" formatCode="#,##0.000"/>
    <numFmt numFmtId="188" formatCode="_([$$-240A]\ * #,##0.00_);_([$$-240A]\ * \(#,##0.00\);_([$$-240A]\ * &quot;-&quot;??_);_(@_)"/>
  </numFmts>
  <fonts count="45">
    <font>
      <sz val="11"/>
      <color theme="1"/>
      <name val="Calibri"/>
      <family val="2"/>
      <scheme val="minor"/>
    </font>
    <font>
      <sz val="10"/>
      <name val="Arial"/>
      <family val="2"/>
    </font>
    <font>
      <sz val="10"/>
      <name val="Arial"/>
      <family val="2"/>
    </font>
    <font>
      <sz val="10"/>
      <name val="Arial"/>
      <family val="2"/>
    </font>
    <font>
      <sz val="10"/>
      <color indexed="24"/>
      <name val="Arial"/>
      <family val="2"/>
    </font>
    <font>
      <sz val="12"/>
      <color indexed="24"/>
      <name val="Arial"/>
      <family val="2"/>
    </font>
    <font>
      <b/>
      <sz val="18"/>
      <color indexed="24"/>
      <name val="Arial"/>
      <family val="2"/>
    </font>
    <font>
      <b/>
      <sz val="12"/>
      <color indexed="24"/>
      <name val="Arial"/>
      <family val="2"/>
    </font>
    <font>
      <sz val="10"/>
      <name val="Arial"/>
      <family val="2"/>
    </font>
    <font>
      <u/>
      <sz val="10"/>
      <color theme="10"/>
      <name val="Arial"/>
      <family val="2"/>
    </font>
    <font>
      <sz val="11"/>
      <color theme="1"/>
      <name val="Calibri"/>
      <family val="2"/>
      <scheme val="minor"/>
    </font>
    <font>
      <sz val="11"/>
      <color rgb="FF006100"/>
      <name val="Calibri"/>
      <family val="2"/>
      <scheme val="minor"/>
    </font>
    <font>
      <b/>
      <sz val="11"/>
      <color theme="1"/>
      <name val="Calibri"/>
      <family val="2"/>
      <scheme val="minor"/>
    </font>
    <font>
      <sz val="11"/>
      <color theme="0"/>
      <name val="Calibri"/>
      <family val="2"/>
      <scheme val="minor"/>
    </font>
    <font>
      <b/>
      <sz val="14"/>
      <name val="Arial"/>
      <family val="2"/>
    </font>
    <font>
      <sz val="10"/>
      <name val="Arial Narrow"/>
      <family val="2"/>
    </font>
    <font>
      <sz val="14"/>
      <name val="Arial"/>
      <family val="2"/>
    </font>
    <font>
      <b/>
      <sz val="12"/>
      <name val="Arial"/>
      <family val="2"/>
    </font>
    <font>
      <sz val="12"/>
      <name val="Arial"/>
      <family val="2"/>
    </font>
    <font>
      <sz val="9"/>
      <name val="Arial Narrow"/>
      <family val="2"/>
    </font>
    <font>
      <b/>
      <i/>
      <sz val="10"/>
      <name val="Arial Narrow"/>
      <family val="2"/>
    </font>
    <font>
      <b/>
      <sz val="12"/>
      <name val="Arial Narrow"/>
      <family val="2"/>
    </font>
    <font>
      <b/>
      <sz val="10"/>
      <name val="Arial Narrow"/>
      <family val="2"/>
    </font>
    <font>
      <b/>
      <sz val="10"/>
      <color indexed="10"/>
      <name val="Arial Narrow"/>
      <family val="2"/>
    </font>
    <font>
      <b/>
      <sz val="10"/>
      <color rgb="FFFF0000"/>
      <name val="Arial Narrow"/>
      <family val="2"/>
    </font>
    <font>
      <b/>
      <sz val="10"/>
      <name val="Arial"/>
      <family val="2"/>
    </font>
    <font>
      <b/>
      <sz val="9"/>
      <name val="Arial"/>
      <family val="2"/>
    </font>
    <font>
      <sz val="9"/>
      <name val="Arial"/>
      <family val="2"/>
    </font>
    <font>
      <sz val="8"/>
      <name val="Arial"/>
      <family val="2"/>
    </font>
    <font>
      <b/>
      <sz val="9"/>
      <name val="Arial Narrow"/>
      <family val="2"/>
    </font>
    <font>
      <b/>
      <sz val="10"/>
      <color theme="0"/>
      <name val="Arial"/>
      <family val="2"/>
    </font>
    <font>
      <sz val="11"/>
      <color rgb="FF000000"/>
      <name val="Calibri"/>
      <family val="2"/>
    </font>
    <font>
      <u/>
      <sz val="11"/>
      <color theme="10"/>
      <name val="Calibri"/>
      <family val="2"/>
    </font>
    <font>
      <b/>
      <i/>
      <sz val="16"/>
      <color rgb="FF000000"/>
      <name val="Calibri"/>
      <family val="2"/>
    </font>
    <font>
      <b/>
      <sz val="16"/>
      <color rgb="FF000000"/>
      <name val="Calibri"/>
      <family val="2"/>
    </font>
    <font>
      <b/>
      <sz val="11"/>
      <color rgb="FF000000"/>
      <name val="Calibri"/>
      <family val="2"/>
    </font>
    <font>
      <b/>
      <sz val="14"/>
      <color theme="1"/>
      <name val="Calibri"/>
      <family val="2"/>
      <scheme val="minor"/>
    </font>
    <font>
      <b/>
      <sz val="18"/>
      <color rgb="FF000000"/>
      <name val="Calibri"/>
      <family val="2"/>
    </font>
    <font>
      <b/>
      <sz val="11"/>
      <color theme="1" tint="0.14999847407452621"/>
      <name val="Calibri"/>
      <family val="2"/>
      <scheme val="minor"/>
    </font>
    <font>
      <b/>
      <i/>
      <sz val="11"/>
      <color theme="1" tint="0.14999847407452621"/>
      <name val="Calibri"/>
      <family val="2"/>
      <scheme val="minor"/>
    </font>
    <font>
      <sz val="10"/>
      <name val="Geneva"/>
      <family val="2"/>
    </font>
    <font>
      <b/>
      <sz val="28"/>
      <name val="Calibri"/>
      <family val="2"/>
    </font>
    <font>
      <sz val="28"/>
      <name val="Calibri"/>
      <family val="2"/>
    </font>
    <font>
      <sz val="10"/>
      <color rgb="FF7030A0"/>
      <name val="Arial"/>
      <family val="2"/>
    </font>
    <font>
      <sz val="11"/>
      <name val="Calibri"/>
      <family val="2"/>
      <scheme val="minor"/>
    </font>
  </fonts>
  <fills count="16">
    <fill>
      <patternFill patternType="none"/>
    </fill>
    <fill>
      <patternFill patternType="gray125"/>
    </fill>
    <fill>
      <patternFill patternType="solid">
        <fgColor rgb="FFC6EFCE"/>
      </patternFill>
    </fill>
    <fill>
      <patternFill patternType="solid">
        <fgColor rgb="FFFFFFCC"/>
      </patternFill>
    </fill>
    <fill>
      <patternFill patternType="solid">
        <fgColor theme="5" tint="-0.249977111117893"/>
        <bgColor indexed="64"/>
      </patternFill>
    </fill>
    <fill>
      <patternFill patternType="solid">
        <fgColor theme="0" tint="-0.24994659260841701"/>
        <bgColor indexed="64"/>
      </patternFill>
    </fill>
    <fill>
      <patternFill patternType="solid">
        <fgColor theme="9" tint="0.59996337778862885"/>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patternFill patternType="solid">
        <fgColor theme="4" tint="0.59996337778862885"/>
        <bgColor indexed="64"/>
      </pattern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rgb="FFFFFF00"/>
        <bgColor indexed="64"/>
      </patternFill>
    </fill>
  </fills>
  <borders count="100">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top/>
      <bottom style="thick">
        <color rgb="FFB2B2B2"/>
      </bottom>
      <diagonal/>
    </border>
    <border>
      <left/>
      <right style="thick">
        <color rgb="FFB2B2B2"/>
      </right>
      <top/>
      <bottom style="thick">
        <color rgb="FFB2B2B2"/>
      </bottom>
      <diagonal/>
    </border>
    <border>
      <left style="thick">
        <color rgb="FFB2B2B2"/>
      </left>
      <right style="thick">
        <color rgb="FFB2B2B2"/>
      </right>
      <top style="thick">
        <color rgb="FFB2B2B2"/>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top/>
      <bottom style="double">
        <color theme="4"/>
      </bottom>
      <diagonal/>
    </border>
    <border>
      <left/>
      <right style="double">
        <color theme="4"/>
      </right>
      <top/>
      <bottom style="double">
        <color theme="4"/>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double">
        <color theme="4"/>
      </left>
      <right style="double">
        <color theme="4"/>
      </right>
      <top style="double">
        <color theme="4"/>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double">
        <color theme="4"/>
      </left>
      <right style="double">
        <color theme="4"/>
      </right>
      <top/>
      <bottom style="double">
        <color theme="4"/>
      </bottom>
      <diagonal/>
    </border>
    <border>
      <left style="double">
        <color indexed="64"/>
      </left>
      <right style="double">
        <color indexed="64"/>
      </right>
      <top style="double">
        <color indexed="64"/>
      </top>
      <bottom style="double">
        <color indexed="64"/>
      </bottom>
      <diagonal/>
    </border>
    <border>
      <left style="double">
        <color theme="4"/>
      </left>
      <right style="double">
        <color theme="4"/>
      </right>
      <top style="double">
        <color theme="4"/>
      </top>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double">
        <color theme="4"/>
      </left>
      <right style="double">
        <color theme="4"/>
      </right>
      <top/>
      <bottom/>
      <diagonal/>
    </border>
    <border>
      <left style="double">
        <color indexed="64"/>
      </left>
      <right style="double">
        <color indexed="64"/>
      </right>
      <top/>
      <bottom/>
      <diagonal/>
    </border>
    <border>
      <left/>
      <right style="medium">
        <color indexed="64"/>
      </right>
      <top style="double">
        <color indexed="64"/>
      </top>
      <bottom style="medium">
        <color indexed="64"/>
      </bottom>
      <diagonal/>
    </border>
  </borders>
  <cellStyleXfs count="94">
    <xf numFmtId="0" fontId="0" fillId="0" borderId="0"/>
    <xf numFmtId="167"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0" borderId="0" applyFont="0" applyFill="0" applyBorder="0" applyAlignment="0" applyProtection="0"/>
    <xf numFmtId="165"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applyFont="0" applyFill="0" applyBorder="0" applyAlignment="0" applyProtection="0"/>
    <xf numFmtId="166"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applyNumberFormat="0" applyFont="0" applyFill="0" applyBorder="0" applyAlignment="0" applyProtection="0">
      <alignment vertical="top"/>
    </xf>
    <xf numFmtId="0" fontId="3" fillId="0" borderId="0"/>
    <xf numFmtId="43" fontId="1" fillId="0" borderId="0" applyFont="0" applyFill="0" applyBorder="0" applyAlignment="0" applyProtection="0"/>
    <xf numFmtId="41" fontId="1" fillId="0" borderId="0" applyFont="0" applyFill="0" applyBorder="0" applyAlignment="0" applyProtection="0"/>
    <xf numFmtId="3" fontId="4"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173" fontId="4" fillId="0" borderId="0" applyFont="0" applyFill="0" applyBorder="0" applyAlignment="0" applyProtection="0"/>
    <xf numFmtId="0" fontId="5" fillId="0" borderId="0" applyFill="0" applyBorder="0" applyAlignment="0" applyProtection="0"/>
    <xf numFmtId="2" fontId="5"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8" fillId="0" borderId="0"/>
    <xf numFmtId="174" fontId="1" fillId="0" borderId="0" applyFont="0" applyFill="0" applyBorder="0" applyAlignment="0" applyProtection="0"/>
    <xf numFmtId="175" fontId="1" fillId="0" borderId="0" applyFont="0" applyFill="0" applyBorder="0" applyAlignment="0" applyProtection="0"/>
    <xf numFmtId="0" fontId="9" fillId="0" borderId="0" applyNumberFormat="0" applyFill="0" applyBorder="0" applyAlignment="0" applyProtection="0">
      <alignment vertical="top"/>
      <protection locked="0"/>
    </xf>
    <xf numFmtId="43" fontId="1" fillId="0" borderId="0" applyFont="0" applyFill="0" applyBorder="0" applyAlignment="0" applyProtection="0"/>
    <xf numFmtId="165" fontId="1" fillId="0" borderId="0" applyFont="0" applyFill="0" applyBorder="0" applyAlignment="0" applyProtection="0"/>
    <xf numFmtId="0" fontId="1" fillId="0" borderId="0"/>
    <xf numFmtId="176"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164" fontId="1" fillId="0" borderId="0" applyFont="0" applyFill="0" applyBorder="0" applyAlignment="0" applyProtection="0"/>
    <xf numFmtId="177" fontId="1" fillId="0" borderId="0" applyFont="0" applyFill="0" applyBorder="0" applyAlignment="0" applyProtection="0"/>
    <xf numFmtId="0" fontId="10" fillId="0" borderId="0"/>
    <xf numFmtId="176" fontId="1" fillId="0" borderId="0" applyFont="0" applyFill="0" applyBorder="0" applyAlignment="0" applyProtection="0"/>
    <xf numFmtId="164" fontId="10" fillId="0" borderId="0" applyFont="0" applyFill="0" applyBorder="0" applyAlignment="0" applyProtection="0"/>
    <xf numFmtId="0" fontId="11" fillId="2" borderId="0" applyNumberFormat="0" applyBorder="0" applyAlignment="0" applyProtection="0"/>
    <xf numFmtId="0" fontId="12" fillId="0" borderId="2" applyNumberFormat="0" applyFill="0" applyAlignment="0" applyProtection="0"/>
    <xf numFmtId="165" fontId="1" fillId="0" borderId="0" applyFont="0" applyFill="0" applyBorder="0" applyAlignment="0" applyProtection="0"/>
    <xf numFmtId="175" fontId="1" fillId="0" borderId="0" applyFont="0" applyFill="0" applyBorder="0" applyAlignment="0" applyProtection="0"/>
    <xf numFmtId="165" fontId="1" fillId="0" borderId="0" applyFont="0" applyFill="0" applyBorder="0" applyAlignment="0" applyProtection="0"/>
    <xf numFmtId="174" fontId="1" fillId="0" borderId="0" applyFont="0" applyFill="0" applyBorder="0" applyAlignment="0" applyProtection="0"/>
    <xf numFmtId="0" fontId="1" fillId="0" borderId="0"/>
    <xf numFmtId="0" fontId="31" fillId="0" borderId="0" applyNumberFormat="0" applyBorder="0" applyAlignment="0"/>
    <xf numFmtId="0" fontId="32" fillId="0" borderId="0" applyNumberFormat="0" applyFill="0" applyBorder="0" applyAlignment="0" applyProtection="0"/>
    <xf numFmtId="0" fontId="31" fillId="3" borderId="1" applyNumberFormat="0" applyFont="0" applyAlignment="0" applyProtection="0"/>
    <xf numFmtId="0" fontId="40" fillId="0" borderId="0"/>
    <xf numFmtId="9" fontId="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9" fontId="31" fillId="0" borderId="0" applyFont="0" applyFill="0" applyBorder="0" applyAlignment="0" applyProtection="0"/>
    <xf numFmtId="0" fontId="1" fillId="0" borderId="0"/>
  </cellStyleXfs>
  <cellXfs count="579">
    <xf numFmtId="0" fontId="0" fillId="0" borderId="0" xfId="0"/>
    <xf numFmtId="0" fontId="15" fillId="0" borderId="0" xfId="41" applyFont="1" applyFill="1" applyAlignment="1">
      <alignment vertical="center"/>
    </xf>
    <xf numFmtId="0" fontId="19" fillId="0" borderId="0" xfId="41" applyFont="1" applyFill="1" applyAlignment="1">
      <alignment horizontal="center" vertical="center"/>
    </xf>
    <xf numFmtId="0" fontId="19" fillId="0" borderId="0" xfId="41" applyFont="1" applyFill="1" applyAlignment="1">
      <alignment vertical="center"/>
    </xf>
    <xf numFmtId="178" fontId="15" fillId="0" borderId="0" xfId="41" applyNumberFormat="1" applyFont="1" applyFill="1" applyAlignment="1">
      <alignment vertical="center"/>
    </xf>
    <xf numFmtId="0" fontId="19" fillId="0" borderId="0" xfId="41" applyFont="1" applyFill="1" applyBorder="1" applyAlignment="1">
      <alignment vertical="center"/>
    </xf>
    <xf numFmtId="0" fontId="15" fillId="0" borderId="6" xfId="41" applyFont="1" applyFill="1" applyBorder="1" applyAlignment="1">
      <alignment horizontal="center" vertical="center" wrapText="1"/>
    </xf>
    <xf numFmtId="0" fontId="15" fillId="0" borderId="7" xfId="41" applyFont="1" applyFill="1" applyBorder="1" applyAlignment="1">
      <alignment horizontal="center" vertical="center"/>
    </xf>
    <xf numFmtId="0" fontId="15" fillId="0" borderId="7" xfId="70" applyFont="1" applyFill="1" applyBorder="1" applyAlignment="1">
      <alignment vertical="center" wrapText="1"/>
    </xf>
    <xf numFmtId="3" fontId="15" fillId="0" borderId="7" xfId="41" applyNumberFormat="1" applyFont="1" applyFill="1" applyBorder="1" applyAlignment="1">
      <alignment horizontal="center" vertical="center"/>
    </xf>
    <xf numFmtId="3" fontId="15" fillId="0" borderId="7" xfId="41" applyNumberFormat="1" applyFont="1" applyFill="1" applyBorder="1" applyAlignment="1">
      <alignment horizontal="right" vertical="center"/>
    </xf>
    <xf numFmtId="180" fontId="15" fillId="0" borderId="7" xfId="81" applyNumberFormat="1" applyFont="1" applyFill="1" applyBorder="1" applyAlignment="1">
      <alignment horizontal="right" vertical="center"/>
    </xf>
    <xf numFmtId="181" fontId="19" fillId="0" borderId="8" xfId="41" applyNumberFormat="1" applyFont="1" applyFill="1" applyBorder="1" applyAlignment="1">
      <alignment horizontal="center" vertical="center"/>
    </xf>
    <xf numFmtId="178" fontId="15" fillId="0" borderId="9" xfId="41" applyNumberFormat="1" applyFont="1" applyFill="1" applyBorder="1" applyAlignment="1">
      <alignment horizontal="center" vertical="center"/>
    </xf>
    <xf numFmtId="178" fontId="22" fillId="0" borderId="10" xfId="41" applyNumberFormat="1" applyFont="1" applyFill="1" applyBorder="1" applyAlignment="1">
      <alignment horizontal="center" vertical="center"/>
    </xf>
    <xf numFmtId="165" fontId="15" fillId="0" borderId="11" xfId="80" applyFont="1" applyFill="1" applyBorder="1" applyAlignment="1">
      <alignment vertical="center"/>
    </xf>
    <xf numFmtId="182" fontId="22" fillId="0" borderId="14" xfId="41" applyNumberFormat="1" applyFont="1" applyFill="1" applyBorder="1" applyAlignment="1">
      <alignment vertical="center"/>
    </xf>
    <xf numFmtId="178" fontId="15" fillId="0" borderId="6" xfId="41" applyNumberFormat="1" applyFont="1" applyFill="1" applyBorder="1" applyAlignment="1">
      <alignment horizontal="center" vertical="center"/>
    </xf>
    <xf numFmtId="178" fontId="22" fillId="0" borderId="7" xfId="41" applyNumberFormat="1" applyFont="1" applyFill="1" applyBorder="1" applyAlignment="1">
      <alignment horizontal="center" vertical="center"/>
    </xf>
    <xf numFmtId="165" fontId="23" fillId="0" borderId="15" xfId="80" applyFont="1" applyFill="1" applyBorder="1" applyAlignment="1">
      <alignment horizontal="right" vertical="center"/>
    </xf>
    <xf numFmtId="182" fontId="24" fillId="0" borderId="8" xfId="41" applyNumberFormat="1" applyFont="1" applyFill="1" applyBorder="1" applyAlignment="1">
      <alignment vertical="center"/>
    </xf>
    <xf numFmtId="182" fontId="22" fillId="0" borderId="8" xfId="41" applyNumberFormat="1" applyFont="1" applyFill="1" applyBorder="1" applyAlignment="1">
      <alignment vertical="center"/>
    </xf>
    <xf numFmtId="183" fontId="22" fillId="0" borderId="8" xfId="45" applyNumberFormat="1" applyFont="1" applyFill="1" applyBorder="1" applyAlignment="1">
      <alignment horizontal="right" vertical="center"/>
    </xf>
    <xf numFmtId="165" fontId="22" fillId="0" borderId="15" xfId="80" applyFont="1" applyFill="1" applyBorder="1" applyAlignment="1">
      <alignment vertical="center"/>
    </xf>
    <xf numFmtId="179" fontId="15" fillId="0" borderId="19" xfId="41" applyNumberFormat="1" applyFont="1" applyFill="1" applyBorder="1" applyAlignment="1">
      <alignment vertical="center"/>
    </xf>
    <xf numFmtId="184" fontId="15" fillId="0" borderId="0" xfId="41" applyNumberFormat="1" applyFont="1" applyFill="1" applyAlignment="1">
      <alignment vertical="center"/>
    </xf>
    <xf numFmtId="0" fontId="15" fillId="0" borderId="0" xfId="41" applyFont="1" applyFill="1" applyBorder="1" applyAlignment="1">
      <alignment vertical="center"/>
    </xf>
    <xf numFmtId="0" fontId="1" fillId="0" borderId="0" xfId="41" applyFont="1" applyFill="1" applyBorder="1" applyAlignment="1">
      <alignment vertical="center"/>
    </xf>
    <xf numFmtId="49" fontId="25" fillId="0" borderId="23" xfId="41" applyNumberFormat="1" applyFont="1" applyFill="1" applyBorder="1" applyAlignment="1">
      <alignment vertical="center"/>
    </xf>
    <xf numFmtId="0" fontId="25" fillId="0" borderId="24" xfId="41" applyFont="1" applyFill="1" applyBorder="1" applyAlignment="1">
      <alignment horizontal="center" vertical="center"/>
    </xf>
    <xf numFmtId="0" fontId="25" fillId="0" borderId="24" xfId="82" applyNumberFormat="1" applyFont="1" applyFill="1" applyBorder="1" applyAlignment="1">
      <alignment horizontal="right" vertical="center"/>
    </xf>
    <xf numFmtId="185" fontId="25" fillId="0" borderId="25" xfId="82" applyNumberFormat="1" applyFont="1" applyFill="1" applyBorder="1" applyAlignment="1">
      <alignment vertical="center"/>
    </xf>
    <xf numFmtId="0" fontId="15" fillId="0" borderId="0" xfId="41" applyFont="1" applyFill="1"/>
    <xf numFmtId="0" fontId="29" fillId="0" borderId="28" xfId="41" applyFont="1" applyFill="1" applyBorder="1" applyAlignment="1">
      <alignment vertical="top"/>
    </xf>
    <xf numFmtId="0" fontId="19" fillId="0" borderId="0" xfId="41" applyFont="1" applyFill="1" applyAlignment="1">
      <alignment vertical="top"/>
    </xf>
    <xf numFmtId="0" fontId="29" fillId="0" borderId="18" xfId="41" applyFont="1" applyFill="1" applyBorder="1" applyAlignment="1"/>
    <xf numFmtId="0" fontId="19" fillId="0" borderId="0" xfId="41" applyFont="1" applyFill="1"/>
    <xf numFmtId="0" fontId="29" fillId="0" borderId="18" xfId="41" applyFont="1" applyFill="1" applyBorder="1" applyAlignment="1">
      <alignment vertical="top" wrapText="1"/>
    </xf>
    <xf numFmtId="0" fontId="19" fillId="0" borderId="0" xfId="41" applyFont="1" applyFill="1" applyAlignment="1">
      <alignment vertical="top" wrapText="1"/>
    </xf>
    <xf numFmtId="174" fontId="29" fillId="0" borderId="14" xfId="83" applyFont="1" applyFill="1" applyBorder="1" applyAlignment="1">
      <alignment horizontal="center" vertical="center"/>
    </xf>
    <xf numFmtId="10" fontId="29" fillId="0" borderId="7" xfId="83" applyNumberFormat="1" applyFont="1" applyFill="1" applyBorder="1" applyAlignment="1">
      <alignment horizontal="center" vertical="center"/>
    </xf>
    <xf numFmtId="183" fontId="29" fillId="0" borderId="8" xfId="83" applyNumberFormat="1" applyFont="1" applyFill="1" applyBorder="1" applyAlignment="1">
      <alignment horizontal="center" vertical="center"/>
    </xf>
    <xf numFmtId="10" fontId="29" fillId="0" borderId="35" xfId="83" applyNumberFormat="1" applyFont="1" applyFill="1" applyBorder="1" applyAlignment="1">
      <alignment horizontal="center" vertical="center"/>
    </xf>
    <xf numFmtId="183" fontId="29" fillId="0" borderId="36" xfId="83" applyNumberFormat="1" applyFont="1" applyFill="1" applyBorder="1" applyAlignment="1">
      <alignment horizontal="center" vertical="center"/>
    </xf>
    <xf numFmtId="0" fontId="26" fillId="0" borderId="18" xfId="41" applyFont="1" applyFill="1" applyBorder="1" applyAlignment="1">
      <alignment horizontal="right" wrapText="1"/>
    </xf>
    <xf numFmtId="0" fontId="26" fillId="0" borderId="0" xfId="41" applyFont="1" applyFill="1" applyBorder="1" applyAlignment="1">
      <alignment horizontal="right" wrapText="1"/>
    </xf>
    <xf numFmtId="0" fontId="27" fillId="0" borderId="0" xfId="41" applyFont="1" applyFill="1" applyBorder="1" applyAlignment="1">
      <alignment horizontal="justify" vertical="justify" wrapText="1"/>
    </xf>
    <xf numFmtId="0" fontId="1" fillId="0" borderId="0" xfId="41" applyFill="1" applyBorder="1"/>
    <xf numFmtId="0" fontId="1" fillId="0" borderId="19" xfId="41" applyFill="1" applyBorder="1"/>
    <xf numFmtId="0" fontId="1" fillId="0" borderId="0" xfId="41" applyFill="1"/>
    <xf numFmtId="0" fontId="26" fillId="0" borderId="18" xfId="41" applyFont="1" applyFill="1" applyBorder="1"/>
    <xf numFmtId="0" fontId="26" fillId="0" borderId="0" xfId="41" applyFont="1" applyFill="1" applyBorder="1"/>
    <xf numFmtId="4" fontId="27" fillId="0" borderId="0" xfId="41" applyNumberFormat="1" applyFont="1" applyFill="1" applyBorder="1"/>
    <xf numFmtId="0" fontId="27" fillId="0" borderId="18" xfId="41" applyFont="1" applyFill="1" applyBorder="1" applyAlignment="1">
      <alignment horizontal="center"/>
    </xf>
    <xf numFmtId="0" fontId="27" fillId="0" borderId="0" xfId="41" applyFont="1" applyFill="1" applyBorder="1" applyAlignment="1">
      <alignment horizontal="center"/>
    </xf>
    <xf numFmtId="0" fontId="27" fillId="0" borderId="0" xfId="41" applyFont="1" applyFill="1" applyBorder="1"/>
    <xf numFmtId="0" fontId="27" fillId="0" borderId="37" xfId="41" applyFont="1" applyFill="1" applyBorder="1"/>
    <xf numFmtId="0" fontId="27" fillId="0" borderId="38" xfId="41" applyFont="1" applyFill="1" applyBorder="1"/>
    <xf numFmtId="0" fontId="1" fillId="0" borderId="38" xfId="41" applyFill="1" applyBorder="1"/>
    <xf numFmtId="0" fontId="1" fillId="0" borderId="39" xfId="41" applyFill="1" applyBorder="1"/>
    <xf numFmtId="165" fontId="15" fillId="0" borderId="0" xfId="80" applyFont="1" applyFill="1" applyAlignment="1">
      <alignment vertical="center"/>
    </xf>
    <xf numFmtId="0" fontId="30" fillId="4" borderId="0" xfId="84" applyFont="1" applyFill="1" applyAlignment="1">
      <alignment vertical="center"/>
    </xf>
    <xf numFmtId="0" fontId="13" fillId="4" borderId="0" xfId="0" applyFont="1" applyFill="1" applyAlignment="1"/>
    <xf numFmtId="0" fontId="13" fillId="4" borderId="0" xfId="0" applyFont="1" applyFill="1" applyAlignment="1">
      <alignment horizontal="center"/>
    </xf>
    <xf numFmtId="0" fontId="0" fillId="0" borderId="0" xfId="0" applyAlignment="1">
      <alignment horizontal="center"/>
    </xf>
    <xf numFmtId="0" fontId="1" fillId="0" borderId="7" xfId="84" applyFont="1" applyFill="1" applyBorder="1" applyAlignment="1">
      <alignment horizontal="center" vertical="center" wrapText="1"/>
    </xf>
    <xf numFmtId="0" fontId="1" fillId="0" borderId="17" xfId="84" applyFont="1" applyFill="1" applyBorder="1" applyAlignment="1">
      <alignment horizontal="center" vertical="center" wrapText="1"/>
    </xf>
    <xf numFmtId="0" fontId="1" fillId="0" borderId="7" xfId="84" applyFont="1" applyFill="1" applyBorder="1" applyAlignment="1">
      <alignment vertical="center" wrapText="1"/>
    </xf>
    <xf numFmtId="0" fontId="1" fillId="0" borderId="7" xfId="84" applyFont="1" applyFill="1" applyBorder="1" applyAlignment="1">
      <alignment horizontal="center" vertical="center"/>
    </xf>
    <xf numFmtId="0" fontId="0" fillId="0" borderId="0" xfId="0" applyAlignment="1">
      <alignment horizontal="left" wrapText="1"/>
    </xf>
    <xf numFmtId="0" fontId="0" fillId="0" borderId="0" xfId="0" applyAlignment="1"/>
    <xf numFmtId="0" fontId="1" fillId="0" borderId="7" xfId="41" applyFont="1" applyFill="1" applyBorder="1" applyAlignment="1">
      <alignment horizontal="center" vertical="center" wrapText="1"/>
    </xf>
    <xf numFmtId="0" fontId="1" fillId="0" borderId="7" xfId="41" applyFont="1" applyFill="1" applyBorder="1" applyAlignment="1">
      <alignment vertical="center" wrapText="1"/>
    </xf>
    <xf numFmtId="0" fontId="0" fillId="0" borderId="0" xfId="0" applyAlignment="1">
      <alignment horizontal="left"/>
    </xf>
    <xf numFmtId="185" fontId="1" fillId="0" borderId="7" xfId="84" applyNumberFormat="1" applyFont="1" applyFill="1" applyBorder="1" applyAlignment="1">
      <alignment vertical="center"/>
    </xf>
    <xf numFmtId="49" fontId="1" fillId="0" borderId="17" xfId="84" applyNumberFormat="1" applyFont="1" applyFill="1" applyBorder="1" applyAlignment="1">
      <alignment horizontal="center" vertical="center"/>
    </xf>
    <xf numFmtId="0" fontId="1" fillId="0" borderId="7" xfId="84" applyFont="1" applyFill="1" applyBorder="1" applyAlignment="1">
      <alignment horizontal="left" vertical="center"/>
    </xf>
    <xf numFmtId="0" fontId="1" fillId="0" borderId="17" xfId="41" applyFont="1" applyFill="1" applyBorder="1" applyAlignment="1">
      <alignment horizontal="center" vertical="center" wrapText="1"/>
    </xf>
    <xf numFmtId="49" fontId="0" fillId="0" borderId="0" xfId="0" applyNumberFormat="1" applyAlignment="1">
      <alignment horizontal="left"/>
    </xf>
    <xf numFmtId="0" fontId="31" fillId="0" borderId="0" xfId="85" applyFill="1" applyProtection="1"/>
    <xf numFmtId="0" fontId="31" fillId="0" borderId="0" xfId="85" applyFill="1" applyAlignment="1" applyProtection="1">
      <alignment wrapText="1"/>
    </xf>
    <xf numFmtId="0" fontId="0" fillId="3" borderId="46" xfId="87" applyFont="1" applyBorder="1" applyProtection="1"/>
    <xf numFmtId="0" fontId="0" fillId="3" borderId="46" xfId="87" applyFont="1" applyBorder="1" applyAlignment="1" applyProtection="1">
      <alignment horizontal="center" vertical="center" wrapText="1"/>
    </xf>
    <xf numFmtId="0" fontId="0" fillId="3" borderId="46" xfId="87" applyFont="1" applyBorder="1" applyAlignment="1" applyProtection="1">
      <alignment wrapText="1"/>
    </xf>
    <xf numFmtId="3" fontId="0" fillId="3" borderId="46" xfId="87" applyNumberFormat="1" applyFont="1" applyBorder="1" applyProtection="1"/>
    <xf numFmtId="3" fontId="35" fillId="3" borderId="46" xfId="87" applyNumberFormat="1" applyFont="1" applyBorder="1" applyProtection="1"/>
    <xf numFmtId="0" fontId="35" fillId="3" borderId="46" xfId="87" applyFont="1" applyBorder="1" applyProtection="1"/>
    <xf numFmtId="0" fontId="35" fillId="3" borderId="46" xfId="87" applyFont="1" applyBorder="1" applyAlignment="1" applyProtection="1">
      <alignment horizontal="center" vertical="center" wrapText="1"/>
    </xf>
    <xf numFmtId="0" fontId="35" fillId="3" borderId="46" xfId="87" applyFont="1" applyBorder="1" applyAlignment="1" applyProtection="1">
      <alignment wrapText="1"/>
    </xf>
    <xf numFmtId="0" fontId="35" fillId="0" borderId="0" xfId="85" applyFont="1" applyFill="1" applyProtection="1"/>
    <xf numFmtId="0" fontId="35" fillId="0" borderId="0" xfId="85" applyFont="1" applyFill="1" applyAlignment="1" applyProtection="1">
      <alignment horizontal="center" vertical="center" wrapText="1"/>
    </xf>
    <xf numFmtId="0" fontId="35" fillId="0" borderId="0" xfId="85" applyFont="1" applyFill="1" applyAlignment="1" applyProtection="1">
      <alignment wrapText="1"/>
    </xf>
    <xf numFmtId="3" fontId="35" fillId="0" borderId="0" xfId="85" applyNumberFormat="1" applyFont="1" applyFill="1" applyProtection="1"/>
    <xf numFmtId="0" fontId="31" fillId="0" borderId="0" xfId="85" applyFill="1" applyAlignment="1" applyProtection="1">
      <alignment horizontal="center" vertical="center" wrapText="1"/>
    </xf>
    <xf numFmtId="3" fontId="31" fillId="0" borderId="0" xfId="85" applyNumberFormat="1" applyFill="1" applyProtection="1"/>
    <xf numFmtId="0" fontId="12" fillId="6" borderId="56" xfId="79" applyFill="1" applyBorder="1" applyAlignment="1" applyProtection="1">
      <alignment horizontal="center" vertical="center"/>
    </xf>
    <xf numFmtId="0" fontId="12" fillId="6" borderId="56" xfId="79" applyFill="1" applyBorder="1" applyAlignment="1" applyProtection="1">
      <alignment horizontal="center" vertical="center" wrapText="1"/>
    </xf>
    <xf numFmtId="3" fontId="12" fillId="6" borderId="56" xfId="79" applyNumberFormat="1" applyFill="1" applyBorder="1" applyAlignment="1" applyProtection="1">
      <alignment horizontal="center" vertical="center"/>
    </xf>
    <xf numFmtId="0" fontId="12" fillId="6" borderId="56" xfId="79" applyFill="1" applyBorder="1" applyProtection="1"/>
    <xf numFmtId="0" fontId="12" fillId="6" borderId="56" xfId="79" applyFill="1" applyBorder="1" applyAlignment="1" applyProtection="1">
      <alignment horizontal="left" vertical="center" wrapText="1"/>
    </xf>
    <xf numFmtId="3" fontId="12" fillId="6" borderId="56" xfId="79" applyNumberFormat="1" applyFill="1" applyBorder="1" applyProtection="1"/>
    <xf numFmtId="187" fontId="12" fillId="6" borderId="56" xfId="79" applyNumberFormat="1" applyFill="1" applyBorder="1" applyProtection="1"/>
    <xf numFmtId="0" fontId="31" fillId="0" borderId="0" xfId="85" applyFill="1" applyAlignment="1" applyProtection="1">
      <alignment horizontal="center" vertical="center"/>
    </xf>
    <xf numFmtId="0" fontId="31" fillId="0" borderId="0" xfId="85" applyFill="1" applyAlignment="1" applyProtection="1">
      <alignment horizontal="left" vertical="center" wrapText="1"/>
    </xf>
    <xf numFmtId="0" fontId="38" fillId="12" borderId="61" xfId="78" applyFont="1" applyFill="1" applyBorder="1" applyProtection="1"/>
    <xf numFmtId="0" fontId="38" fillId="12" borderId="61" xfId="78" applyFont="1" applyFill="1" applyBorder="1" applyAlignment="1" applyProtection="1">
      <alignment horizontal="left" wrapText="1"/>
    </xf>
    <xf numFmtId="3" fontId="38" fillId="12" borderId="61" xfId="78" applyNumberFormat="1" applyFont="1" applyFill="1" applyBorder="1" applyProtection="1"/>
    <xf numFmtId="3" fontId="39" fillId="12" borderId="61" xfId="78" applyNumberFormat="1" applyFont="1" applyFill="1" applyBorder="1" applyAlignment="1" applyProtection="1">
      <alignment horizontal="center"/>
    </xf>
    <xf numFmtId="188" fontId="31" fillId="0" borderId="0" xfId="85" applyNumberFormat="1" applyFill="1" applyProtection="1"/>
    <xf numFmtId="0" fontId="38" fillId="12" borderId="61" xfId="78" applyFont="1" applyFill="1" applyBorder="1" applyAlignment="1" applyProtection="1">
      <alignment horizontal="left" vertical="top" wrapText="1"/>
    </xf>
    <xf numFmtId="0" fontId="0" fillId="0" borderId="7" xfId="87" quotePrefix="1" applyFont="1" applyFill="1" applyBorder="1" applyProtection="1"/>
    <xf numFmtId="4" fontId="0" fillId="0" borderId="7" xfId="87" applyNumberFormat="1" applyFont="1" applyFill="1" applyBorder="1" applyProtection="1">
      <protection locked="0"/>
    </xf>
    <xf numFmtId="0" fontId="31" fillId="0" borderId="0" xfId="85" applyFill="1" applyAlignment="1" applyProtection="1">
      <alignment horizontal="left" wrapText="1"/>
    </xf>
    <xf numFmtId="0" fontId="12" fillId="13" borderId="63" xfId="79" applyFill="1" applyBorder="1" applyAlignment="1" applyProtection="1">
      <alignment vertical="center"/>
    </xf>
    <xf numFmtId="0" fontId="12" fillId="13" borderId="63" xfId="79" applyFill="1" applyBorder="1" applyAlignment="1" applyProtection="1">
      <alignment horizontal="center" vertical="center"/>
    </xf>
    <xf numFmtId="0" fontId="12" fillId="13" borderId="63" xfId="79" applyFill="1" applyBorder="1" applyAlignment="1" applyProtection="1">
      <alignment horizontal="center" vertical="center" wrapText="1"/>
    </xf>
    <xf numFmtId="3" fontId="12" fillId="13" borderId="63" xfId="79" applyNumberFormat="1" applyFill="1" applyBorder="1" applyAlignment="1" applyProtection="1">
      <alignment horizontal="center" vertical="center"/>
    </xf>
    <xf numFmtId="0" fontId="12" fillId="13" borderId="63" xfId="79" applyFill="1" applyBorder="1" applyAlignment="1" applyProtection="1"/>
    <xf numFmtId="0" fontId="12" fillId="13" borderId="63" xfId="79" applyFill="1" applyBorder="1" applyAlignment="1" applyProtection="1">
      <alignment horizontal="left" vertical="center" wrapText="1"/>
    </xf>
    <xf numFmtId="3" fontId="12" fillId="13" borderId="63" xfId="79" applyNumberFormat="1" applyFill="1" applyBorder="1" applyProtection="1"/>
    <xf numFmtId="4" fontId="31" fillId="0" borderId="0" xfId="85" applyNumberFormat="1" applyFill="1" applyProtection="1"/>
    <xf numFmtId="187" fontId="12" fillId="13" borderId="63" xfId="79" applyNumberFormat="1" applyFill="1" applyBorder="1" applyProtection="1"/>
    <xf numFmtId="0" fontId="31" fillId="0" borderId="0" xfId="85" applyFill="1" applyAlignment="1" applyProtection="1"/>
    <xf numFmtId="0" fontId="1" fillId="0" borderId="28" xfId="85" applyFont="1" applyFill="1" applyBorder="1"/>
    <xf numFmtId="0" fontId="1" fillId="0" borderId="29" xfId="85" applyFont="1" applyFill="1" applyBorder="1"/>
    <xf numFmtId="0" fontId="1" fillId="0" borderId="30" xfId="85" applyFont="1" applyFill="1" applyBorder="1"/>
    <xf numFmtId="0" fontId="25" fillId="0" borderId="18" xfId="85" applyFont="1" applyFill="1" applyBorder="1" applyAlignment="1" applyProtection="1">
      <alignment horizontal="left"/>
      <protection locked="0"/>
    </xf>
    <xf numFmtId="0" fontId="25" fillId="0" borderId="12" xfId="85" applyFont="1" applyFill="1" applyBorder="1" applyAlignment="1" applyProtection="1">
      <alignment horizontal="left"/>
      <protection locked="0"/>
    </xf>
    <xf numFmtId="0" fontId="25" fillId="0" borderId="0" xfId="85" applyFont="1" applyFill="1" applyBorder="1" applyAlignment="1" applyProtection="1">
      <alignment horizontal="center"/>
      <protection locked="0"/>
    </xf>
    <xf numFmtId="0" fontId="1" fillId="0" borderId="12" xfId="85" applyFont="1" applyFill="1" applyBorder="1" applyProtection="1">
      <protection locked="0"/>
    </xf>
    <xf numFmtId="0" fontId="1" fillId="0" borderId="0" xfId="85" applyFont="1" applyFill="1" applyBorder="1"/>
    <xf numFmtId="0" fontId="1" fillId="0" borderId="0" xfId="85" applyFont="1" applyFill="1" applyBorder="1" applyProtection="1">
      <protection locked="0"/>
    </xf>
    <xf numFmtId="0" fontId="1" fillId="0" borderId="19" xfId="85" applyFont="1" applyFill="1" applyBorder="1"/>
    <xf numFmtId="0" fontId="25" fillId="0" borderId="18" xfId="85" applyFont="1" applyFill="1" applyBorder="1" applyProtection="1">
      <protection locked="0"/>
    </xf>
    <xf numFmtId="0" fontId="25" fillId="0" borderId="0" xfId="85" applyFont="1" applyFill="1" applyBorder="1"/>
    <xf numFmtId="0" fontId="1" fillId="0" borderId="12" xfId="85" applyFont="1" applyFill="1" applyBorder="1" applyAlignment="1" applyProtection="1">
      <alignment horizontal="center"/>
      <protection locked="0"/>
    </xf>
    <xf numFmtId="0" fontId="25" fillId="0" borderId="12" xfId="85" applyFont="1" applyFill="1" applyBorder="1"/>
    <xf numFmtId="0" fontId="1" fillId="0" borderId="16" xfId="85" applyFont="1" applyFill="1" applyBorder="1" applyAlignment="1" applyProtection="1">
      <alignment horizontal="center"/>
      <protection locked="0"/>
    </xf>
    <xf numFmtId="0" fontId="1" fillId="0" borderId="0" xfId="85" applyFont="1" applyFill="1" applyBorder="1" applyAlignment="1" applyProtection="1">
      <alignment horizontal="center"/>
      <protection locked="0"/>
    </xf>
    <xf numFmtId="0" fontId="1" fillId="0" borderId="19" xfId="85" applyFont="1" applyFill="1" applyBorder="1" applyAlignment="1" applyProtection="1">
      <alignment horizontal="center"/>
      <protection locked="0"/>
    </xf>
    <xf numFmtId="0" fontId="1" fillId="0" borderId="12" xfId="85" applyFont="1" applyFill="1" applyBorder="1"/>
    <xf numFmtId="0" fontId="1" fillId="0" borderId="69" xfId="85" applyFont="1" applyFill="1" applyBorder="1" applyAlignment="1" applyProtection="1">
      <alignment horizontal="center"/>
      <protection locked="0"/>
    </xf>
    <xf numFmtId="0" fontId="1" fillId="0" borderId="12" xfId="85" applyFont="1" applyFill="1" applyBorder="1" applyAlignment="1">
      <alignment horizontal="center"/>
    </xf>
    <xf numFmtId="0" fontId="1" fillId="0" borderId="69" xfId="85" applyFont="1" applyFill="1" applyBorder="1" applyAlignment="1">
      <alignment horizontal="center"/>
    </xf>
    <xf numFmtId="0" fontId="1" fillId="0" borderId="0" xfId="85" applyFont="1" applyFill="1" applyBorder="1" applyAlignment="1">
      <alignment horizontal="center"/>
    </xf>
    <xf numFmtId="0" fontId="1" fillId="0" borderId="19" xfId="85" applyFont="1" applyFill="1" applyBorder="1" applyAlignment="1">
      <alignment horizontal="center"/>
    </xf>
    <xf numFmtId="0" fontId="1" fillId="0" borderId="0" xfId="85" applyFont="1" applyFill="1" applyBorder="1" applyAlignment="1">
      <alignment horizontal="center" vertical="center"/>
    </xf>
    <xf numFmtId="0" fontId="1" fillId="0" borderId="12" xfId="85" applyFont="1" applyFill="1" applyBorder="1" applyAlignment="1">
      <alignment horizontal="center" vertical="center"/>
    </xf>
    <xf numFmtId="0" fontId="25" fillId="0" borderId="18" xfId="85" applyFont="1" applyFill="1" applyBorder="1" applyAlignment="1" applyProtection="1">
      <alignment vertical="top"/>
      <protection locked="0"/>
    </xf>
    <xf numFmtId="0" fontId="25" fillId="0" borderId="0" xfId="85" applyFont="1" applyFill="1" applyBorder="1" applyAlignment="1">
      <alignment vertical="top"/>
    </xf>
    <xf numFmtId="0" fontId="1" fillId="0" borderId="0" xfId="85" applyFont="1" applyFill="1" applyBorder="1" applyAlignment="1">
      <alignment vertical="top"/>
    </xf>
    <xf numFmtId="0" fontId="1" fillId="0" borderId="19" xfId="85" applyFont="1" applyFill="1" applyBorder="1" applyAlignment="1">
      <alignment horizontal="center" vertical="top"/>
    </xf>
    <xf numFmtId="0" fontId="1" fillId="0" borderId="18" xfId="85" applyFont="1" applyFill="1" applyBorder="1"/>
    <xf numFmtId="0" fontId="1" fillId="0" borderId="20" xfId="84" applyFont="1" applyFill="1" applyBorder="1"/>
    <xf numFmtId="1" fontId="1" fillId="0" borderId="7" xfId="89" applyNumberFormat="1" applyFont="1" applyFill="1" applyBorder="1" applyAlignment="1">
      <alignment horizontal="center"/>
    </xf>
    <xf numFmtId="188" fontId="1" fillId="0" borderId="7" xfId="90" applyNumberFormat="1" applyFont="1" applyFill="1" applyBorder="1"/>
    <xf numFmtId="4" fontId="1" fillId="0" borderId="16" xfId="84" applyNumberFormat="1" applyFont="1" applyFill="1" applyBorder="1"/>
    <xf numFmtId="4" fontId="1" fillId="0" borderId="8" xfId="84" applyNumberFormat="1" applyFont="1" applyFill="1" applyBorder="1"/>
    <xf numFmtId="9" fontId="1" fillId="0" borderId="7" xfId="89" applyFont="1" applyFill="1" applyBorder="1" applyAlignment="1">
      <alignment horizontal="center"/>
    </xf>
    <xf numFmtId="4" fontId="1" fillId="0" borderId="7" xfId="84" applyNumberFormat="1" applyFont="1" applyFill="1" applyBorder="1"/>
    <xf numFmtId="4" fontId="1" fillId="0" borderId="95" xfId="84" applyNumberFormat="1" applyFont="1" applyFill="1" applyBorder="1"/>
    <xf numFmtId="9" fontId="1" fillId="0" borderId="17" xfId="84" applyNumberFormat="1" applyFont="1" applyFill="1" applyBorder="1"/>
    <xf numFmtId="9" fontId="1" fillId="0" borderId="35" xfId="84" applyNumberFormat="1" applyFont="1" applyFill="1" applyBorder="1"/>
    <xf numFmtId="0" fontId="25" fillId="0" borderId="80" xfId="85" applyFont="1" applyFill="1" applyBorder="1"/>
    <xf numFmtId="0" fontId="1" fillId="0" borderId="81" xfId="85" applyFont="1" applyFill="1" applyBorder="1"/>
    <xf numFmtId="0" fontId="1" fillId="0" borderId="82" xfId="85" applyFont="1" applyFill="1" applyBorder="1"/>
    <xf numFmtId="0" fontId="1" fillId="0" borderId="20" xfId="85" applyFont="1" applyFill="1" applyBorder="1" applyAlignment="1"/>
    <xf numFmtId="0" fontId="1" fillId="0" borderId="16" xfId="85" applyFont="1" applyFill="1" applyBorder="1" applyAlignment="1"/>
    <xf numFmtId="0" fontId="1" fillId="0" borderId="93" xfId="85" applyFont="1" applyFill="1" applyBorder="1" applyAlignment="1"/>
    <xf numFmtId="0" fontId="1" fillId="0" borderId="84" xfId="85" applyFont="1" applyFill="1" applyBorder="1" applyAlignment="1"/>
    <xf numFmtId="0" fontId="1" fillId="0" borderId="85" xfId="85" applyFont="1" applyFill="1" applyBorder="1" applyAlignment="1"/>
    <xf numFmtId="0" fontId="1" fillId="0" borderId="86" xfId="85" applyFont="1" applyFill="1" applyBorder="1" applyAlignment="1"/>
    <xf numFmtId="0" fontId="1" fillId="0" borderId="18" xfId="85" applyFont="1" applyFill="1" applyBorder="1" applyAlignment="1"/>
    <xf numFmtId="0" fontId="1" fillId="0" borderId="0" xfId="85" applyFont="1" applyFill="1" applyBorder="1" applyAlignment="1"/>
    <xf numFmtId="0" fontId="1" fillId="0" borderId="19" xfId="85" applyFont="1" applyFill="1" applyBorder="1" applyAlignment="1"/>
    <xf numFmtId="0" fontId="25" fillId="0" borderId="18" xfId="85" applyFont="1" applyFill="1" applyBorder="1" applyAlignment="1">
      <alignment horizontal="left"/>
    </xf>
    <xf numFmtId="0" fontId="1" fillId="0" borderId="71" xfId="85" applyFont="1" applyFill="1" applyBorder="1"/>
    <xf numFmtId="0" fontId="1" fillId="0" borderId="0" xfId="85" applyFont="1" applyFill="1" applyBorder="1" applyAlignment="1">
      <alignment horizontal="left"/>
    </xf>
    <xf numFmtId="0" fontId="1" fillId="0" borderId="18" xfId="85" applyFont="1" applyFill="1" applyBorder="1" applyAlignment="1">
      <alignment horizontal="left"/>
    </xf>
    <xf numFmtId="0" fontId="1" fillId="0" borderId="37" xfId="85" applyFont="1" applyFill="1" applyBorder="1" applyAlignment="1">
      <alignment horizontal="left"/>
    </xf>
    <xf numFmtId="0" fontId="1" fillId="0" borderId="38" xfId="85" applyFont="1" applyFill="1" applyBorder="1" applyAlignment="1">
      <alignment horizontal="left"/>
    </xf>
    <xf numFmtId="0" fontId="1" fillId="0" borderId="38" xfId="85" applyFont="1" applyFill="1" applyBorder="1"/>
    <xf numFmtId="0" fontId="28" fillId="0" borderId="0" xfId="85" applyFont="1" applyFill="1" applyAlignment="1" applyProtection="1">
      <alignment horizontal="left" vertical="top" wrapText="1"/>
    </xf>
    <xf numFmtId="188" fontId="1" fillId="0" borderId="8" xfId="84" applyNumberFormat="1" applyFont="1" applyFill="1" applyBorder="1"/>
    <xf numFmtId="4" fontId="1" fillId="0" borderId="25" xfId="84" applyNumberFormat="1" applyFont="1" applyFill="1" applyBorder="1"/>
    <xf numFmtId="0" fontId="44" fillId="0" borderId="0" xfId="85" applyFont="1" applyFill="1" applyAlignment="1" applyProtection="1">
      <alignment horizontal="left" vertical="top" wrapText="1"/>
    </xf>
    <xf numFmtId="49" fontId="28" fillId="0" borderId="0" xfId="85" applyNumberFormat="1" applyFont="1" applyFill="1" applyAlignment="1" applyProtection="1">
      <alignment horizontal="left" vertical="top" wrapText="1"/>
    </xf>
    <xf numFmtId="165" fontId="1" fillId="0" borderId="13" xfId="91" applyFont="1" applyFill="1" applyBorder="1" applyAlignment="1" applyProtection="1">
      <alignment horizontal="right" vertical="top" wrapText="1"/>
    </xf>
    <xf numFmtId="165" fontId="1" fillId="0" borderId="0" xfId="91" applyFont="1" applyFill="1" applyBorder="1" applyAlignment="1" applyProtection="1">
      <alignment horizontal="right" vertical="top" wrapText="1"/>
    </xf>
    <xf numFmtId="165" fontId="1" fillId="0" borderId="17" xfId="91" applyFont="1" applyFill="1" applyBorder="1" applyAlignment="1" applyProtection="1">
      <alignment horizontal="right" vertical="top" wrapText="1"/>
    </xf>
    <xf numFmtId="0" fontId="19" fillId="0" borderId="18" xfId="41" applyFont="1" applyFill="1" applyBorder="1" applyAlignment="1">
      <alignment horizontal="center" vertical="center"/>
    </xf>
    <xf numFmtId="178" fontId="15" fillId="0" borderId="0" xfId="41" applyNumberFormat="1" applyFont="1" applyFill="1" applyBorder="1" applyAlignment="1">
      <alignment vertical="center"/>
    </xf>
    <xf numFmtId="165" fontId="20" fillId="0" borderId="0" xfId="80" applyFont="1" applyFill="1" applyBorder="1" applyAlignment="1">
      <alignment horizontal="right" vertical="center"/>
    </xf>
    <xf numFmtId="0" fontId="22" fillId="0" borderId="37" xfId="41" applyFont="1" applyFill="1" applyBorder="1" applyAlignment="1">
      <alignment horizontal="justify" vertical="center" wrapText="1"/>
    </xf>
    <xf numFmtId="0" fontId="22" fillId="0" borderId="38" xfId="41" applyFont="1" applyFill="1" applyBorder="1" applyAlignment="1">
      <alignment horizontal="justify" vertical="center" wrapText="1"/>
    </xf>
    <xf numFmtId="178" fontId="22" fillId="0" borderId="38" xfId="41" applyNumberFormat="1" applyFont="1" applyFill="1" applyBorder="1" applyAlignment="1">
      <alignment vertical="center"/>
    </xf>
    <xf numFmtId="165" fontId="15" fillId="0" borderId="38" xfId="80" applyFont="1" applyFill="1" applyBorder="1" applyAlignment="1">
      <alignment vertical="center"/>
    </xf>
    <xf numFmtId="179" fontId="15" fillId="0" borderId="39" xfId="41" applyNumberFormat="1" applyFont="1" applyFill="1" applyBorder="1" applyAlignment="1">
      <alignment vertical="center"/>
    </xf>
    <xf numFmtId="0" fontId="0" fillId="14" borderId="0" xfId="0" applyFill="1" applyAlignment="1">
      <alignment horizontal="center"/>
    </xf>
    <xf numFmtId="169" fontId="31" fillId="0" borderId="0" xfId="85" applyNumberFormat="1" applyFill="1" applyProtection="1"/>
    <xf numFmtId="0" fontId="12" fillId="6" borderId="97" xfId="79" applyFill="1" applyBorder="1" applyProtection="1"/>
    <xf numFmtId="3" fontId="31" fillId="15" borderId="0" xfId="85" applyNumberFormat="1" applyFill="1" applyProtection="1"/>
    <xf numFmtId="0" fontId="38" fillId="12" borderId="98" xfId="78" applyFont="1" applyFill="1" applyBorder="1" applyProtection="1"/>
    <xf numFmtId="0" fontId="19" fillId="0" borderId="6" xfId="41" applyFont="1" applyFill="1" applyBorder="1" applyAlignment="1">
      <alignment horizontal="center" vertical="center" wrapText="1"/>
    </xf>
    <xf numFmtId="0" fontId="19" fillId="0" borderId="7" xfId="41" applyFont="1" applyFill="1" applyBorder="1" applyAlignment="1">
      <alignment horizontal="center" vertical="center" wrapText="1"/>
    </xf>
    <xf numFmtId="0" fontId="19" fillId="0" borderId="7" xfId="41" applyFont="1" applyFill="1" applyBorder="1" applyAlignment="1">
      <alignment horizontal="center" vertical="center"/>
    </xf>
    <xf numFmtId="165" fontId="19" fillId="0" borderId="7" xfId="80" applyFont="1" applyFill="1" applyBorder="1" applyAlignment="1">
      <alignment horizontal="center" vertical="center"/>
    </xf>
    <xf numFmtId="0" fontId="19" fillId="0" borderId="8" xfId="41" applyFont="1" applyFill="1" applyBorder="1" applyAlignment="1">
      <alignment horizontal="center" vertical="center"/>
    </xf>
    <xf numFmtId="165" fontId="19" fillId="0" borderId="7" xfId="80" applyFont="1" applyFill="1" applyBorder="1" applyAlignment="1">
      <alignment horizontal="center" vertical="center"/>
    </xf>
    <xf numFmtId="0" fontId="19" fillId="0" borderId="8" xfId="41" applyFont="1" applyFill="1" applyBorder="1" applyAlignment="1">
      <alignment horizontal="center" vertical="center"/>
    </xf>
    <xf numFmtId="0" fontId="19" fillId="0" borderId="7" xfId="41" applyFont="1" applyFill="1" applyBorder="1" applyAlignment="1">
      <alignment horizontal="center" vertical="center" wrapText="1"/>
    </xf>
    <xf numFmtId="0" fontId="19" fillId="0" borderId="7" xfId="41" applyFont="1" applyFill="1" applyBorder="1" applyAlignment="1">
      <alignment horizontal="center" vertical="center"/>
    </xf>
    <xf numFmtId="0" fontId="19" fillId="0" borderId="6" xfId="41" applyFont="1" applyFill="1" applyBorder="1" applyAlignment="1">
      <alignment horizontal="center" vertical="center" wrapText="1"/>
    </xf>
    <xf numFmtId="0" fontId="1" fillId="0" borderId="0" xfId="85" applyFont="1" applyFill="1" applyBorder="1" applyAlignment="1">
      <alignment horizontal="right"/>
    </xf>
    <xf numFmtId="0" fontId="1" fillId="0" borderId="38" xfId="85" applyFont="1" applyFill="1" applyBorder="1" applyAlignment="1">
      <alignment horizontal="right"/>
    </xf>
    <xf numFmtId="0" fontId="25" fillId="0" borderId="18" xfId="85" applyFont="1" applyFill="1" applyBorder="1" applyAlignment="1">
      <alignment horizontal="justify" vertical="center" wrapText="1"/>
    </xf>
    <xf numFmtId="0" fontId="25" fillId="0" borderId="0" xfId="85" applyFont="1" applyFill="1" applyBorder="1" applyAlignment="1">
      <alignment horizontal="justify" vertical="center" wrapText="1"/>
    </xf>
    <xf numFmtId="0" fontId="25" fillId="0" borderId="19" xfId="85" applyFont="1" applyFill="1" applyBorder="1" applyAlignment="1">
      <alignment horizontal="justify" vertical="center" wrapText="1"/>
    </xf>
    <xf numFmtId="0" fontId="1" fillId="0" borderId="16" xfId="85" applyFont="1" applyFill="1" applyBorder="1"/>
    <xf numFmtId="0" fontId="1" fillId="0" borderId="0" xfId="85" applyFont="1" applyFill="1" applyBorder="1" applyAlignment="1">
      <alignment horizontal="center" vertical="top"/>
    </xf>
    <xf numFmtId="0" fontId="21" fillId="0" borderId="7" xfId="41" applyFont="1" applyFill="1" applyBorder="1" applyAlignment="1">
      <alignment horizontal="center" vertical="center" wrapText="1"/>
    </xf>
    <xf numFmtId="0" fontId="1" fillId="0" borderId="18" xfId="41" applyFont="1" applyFill="1" applyBorder="1" applyAlignment="1">
      <alignment vertical="center"/>
    </xf>
    <xf numFmtId="0" fontId="1" fillId="0" borderId="19" xfId="41" applyFont="1" applyFill="1" applyBorder="1" applyAlignment="1">
      <alignment vertical="center"/>
    </xf>
    <xf numFmtId="0" fontId="1" fillId="0" borderId="23" xfId="85" applyFont="1" applyFill="1" applyBorder="1" applyAlignment="1">
      <alignment horizontal="center"/>
    </xf>
    <xf numFmtId="0" fontId="25" fillId="0" borderId="24" xfId="85" applyFont="1" applyFill="1" applyBorder="1" applyAlignment="1">
      <alignment horizontal="center"/>
    </xf>
    <xf numFmtId="0" fontId="1" fillId="0" borderId="24" xfId="85" applyFont="1" applyFill="1" applyBorder="1" applyAlignment="1">
      <alignment vertical="center"/>
    </xf>
    <xf numFmtId="0" fontId="1" fillId="0" borderId="78" xfId="85" applyFont="1" applyFill="1" applyBorder="1" applyAlignment="1">
      <alignment vertical="center"/>
    </xf>
    <xf numFmtId="0" fontId="1" fillId="0" borderId="28" xfId="85" applyFont="1" applyFill="1" applyBorder="1" applyAlignment="1">
      <alignment horizontal="center"/>
    </xf>
    <xf numFmtId="0" fontId="25" fillId="0" borderId="29" xfId="85" applyFont="1" applyFill="1" applyBorder="1" applyAlignment="1">
      <alignment horizontal="center"/>
    </xf>
    <xf numFmtId="0" fontId="25" fillId="0" borderId="29" xfId="85" applyFont="1" applyFill="1" applyBorder="1" applyAlignment="1">
      <alignment horizontal="left"/>
    </xf>
    <xf numFmtId="0" fontId="1" fillId="0" borderId="29" xfId="85" applyFont="1" applyFill="1" applyBorder="1" applyAlignment="1">
      <alignment horizontal="center" vertical="center"/>
    </xf>
    <xf numFmtId="0" fontId="1" fillId="0" borderId="4" xfId="85" applyFont="1" applyFill="1" applyBorder="1" applyAlignment="1">
      <alignment horizontal="center" vertical="center"/>
    </xf>
    <xf numFmtId="0" fontId="1" fillId="0" borderId="5" xfId="85" applyFont="1" applyFill="1" applyBorder="1" applyAlignment="1">
      <alignment horizontal="center" vertical="center"/>
    </xf>
    <xf numFmtId="0" fontId="1" fillId="0" borderId="18" xfId="85" applyFont="1" applyFill="1" applyBorder="1" applyAlignment="1">
      <alignment horizontal="center"/>
    </xf>
    <xf numFmtId="0" fontId="25" fillId="0" borderId="0" xfId="85" applyFont="1" applyFill="1" applyBorder="1" applyAlignment="1">
      <alignment horizontal="center"/>
    </xf>
    <xf numFmtId="0" fontId="25" fillId="0" borderId="0" xfId="85" applyFont="1" applyFill="1" applyBorder="1" applyAlignment="1">
      <alignment horizontal="left"/>
    </xf>
    <xf numFmtId="0" fontId="1" fillId="0" borderId="0" xfId="85" applyFont="1" applyFill="1" applyBorder="1" applyAlignment="1">
      <alignment horizontal="right" vertical="center"/>
    </xf>
    <xf numFmtId="0" fontId="1" fillId="0" borderId="19" xfId="85" applyFont="1" applyFill="1" applyBorder="1" applyAlignment="1">
      <alignment horizontal="center" vertical="center"/>
    </xf>
    <xf numFmtId="0" fontId="41" fillId="0" borderId="0" xfId="85" applyFont="1" applyFill="1" applyBorder="1" applyAlignment="1">
      <alignment horizontal="center"/>
    </xf>
    <xf numFmtId="0" fontId="42" fillId="0" borderId="0" xfId="85" applyFont="1" applyFill="1" applyBorder="1" applyAlignment="1">
      <alignment horizontal="left" vertical="center"/>
    </xf>
    <xf numFmtId="0" fontId="25" fillId="0" borderId="0" xfId="85" applyFont="1" applyFill="1" applyBorder="1" applyAlignment="1">
      <alignment horizontal="right"/>
    </xf>
    <xf numFmtId="0" fontId="1" fillId="0" borderId="12" xfId="85" applyFont="1" applyFill="1" applyBorder="1" applyAlignment="1">
      <alignment horizontal="right"/>
    </xf>
    <xf numFmtId="0" fontId="1" fillId="0" borderId="38" xfId="85" applyFont="1" applyFill="1" applyBorder="1" applyAlignment="1">
      <alignment horizontal="center"/>
    </xf>
    <xf numFmtId="0" fontId="43" fillId="0" borderId="69" xfId="85" applyFont="1" applyFill="1" applyBorder="1" applyAlignment="1">
      <alignment horizontal="center"/>
    </xf>
    <xf numFmtId="0" fontId="25" fillId="0" borderId="79" xfId="85" applyFont="1" applyFill="1" applyBorder="1" applyAlignment="1">
      <alignment horizontal="center" vertical="center"/>
    </xf>
    <xf numFmtId="0" fontId="25" fillId="0" borderId="81" xfId="85" applyFont="1" applyFill="1" applyBorder="1" applyAlignment="1">
      <alignment horizontal="center" vertical="center" wrapText="1"/>
    </xf>
    <xf numFmtId="0" fontId="25" fillId="0" borderId="25" xfId="85" applyFont="1" applyFill="1" applyBorder="1" applyAlignment="1">
      <alignment horizontal="center" vertical="center" wrapText="1"/>
    </xf>
    <xf numFmtId="0" fontId="1" fillId="0" borderId="66" xfId="85" applyFont="1" applyFill="1" applyBorder="1"/>
    <xf numFmtId="0" fontId="25" fillId="0" borderId="83" xfId="85" applyFont="1" applyFill="1" applyBorder="1"/>
    <xf numFmtId="0" fontId="25" fillId="0" borderId="84" xfId="85" applyFont="1" applyFill="1" applyBorder="1" applyAlignment="1"/>
    <xf numFmtId="0" fontId="25" fillId="0" borderId="85" xfId="85" applyFont="1" applyFill="1" applyBorder="1" applyAlignment="1"/>
    <xf numFmtId="0" fontId="25" fillId="0" borderId="85" xfId="85" applyFont="1" applyFill="1" applyBorder="1" applyAlignment="1">
      <alignment horizontal="center"/>
    </xf>
    <xf numFmtId="0" fontId="25" fillId="0" borderId="25" xfId="85" applyFont="1" applyFill="1" applyBorder="1" applyAlignment="1">
      <alignment horizontal="center"/>
    </xf>
    <xf numFmtId="0" fontId="25" fillId="0" borderId="85" xfId="85" applyFont="1" applyFill="1" applyBorder="1" applyAlignment="1">
      <alignment horizontal="right"/>
    </xf>
    <xf numFmtId="0" fontId="25" fillId="0" borderId="86" xfId="85" applyFont="1" applyFill="1" applyBorder="1" applyAlignment="1">
      <alignment horizontal="right"/>
    </xf>
    <xf numFmtId="0" fontId="25" fillId="0" borderId="83" xfId="85" applyFont="1" applyFill="1" applyBorder="1" applyAlignment="1"/>
    <xf numFmtId="0" fontId="25" fillId="0" borderId="87" xfId="85" applyFont="1" applyFill="1" applyBorder="1"/>
    <xf numFmtId="0" fontId="1" fillId="0" borderId="72" xfId="85" applyFont="1" applyFill="1" applyBorder="1"/>
    <xf numFmtId="0" fontId="25" fillId="0" borderId="18" xfId="85" applyFont="1" applyFill="1" applyBorder="1"/>
    <xf numFmtId="0" fontId="25" fillId="0" borderId="4" xfId="85" applyFont="1" applyFill="1" applyBorder="1" applyAlignment="1">
      <alignment horizontal="center"/>
    </xf>
    <xf numFmtId="0" fontId="25" fillId="0" borderId="5" xfId="85" applyFont="1" applyFill="1" applyBorder="1" applyAlignment="1">
      <alignment horizontal="center"/>
    </xf>
    <xf numFmtId="0" fontId="25" fillId="0" borderId="11" xfId="85" applyFont="1" applyFill="1" applyBorder="1" applyAlignment="1">
      <alignment horizontal="center"/>
    </xf>
    <xf numFmtId="0" fontId="25" fillId="0" borderId="13" xfId="85" applyFont="1" applyFill="1" applyBorder="1" applyAlignment="1">
      <alignment horizontal="center"/>
    </xf>
    <xf numFmtId="188" fontId="1" fillId="0" borderId="10" xfId="85" applyNumberFormat="1" applyFont="1" applyFill="1" applyBorder="1" applyAlignment="1">
      <alignment horizontal="right"/>
    </xf>
    <xf numFmtId="169" fontId="1" fillId="0" borderId="11" xfId="85" applyNumberFormat="1" applyFont="1" applyFill="1" applyBorder="1" applyAlignment="1">
      <alignment horizontal="right"/>
    </xf>
    <xf numFmtId="169" fontId="1" fillId="0" borderId="13" xfId="85" applyNumberFormat="1" applyFont="1" applyFill="1" applyBorder="1" applyAlignment="1">
      <alignment horizontal="right"/>
    </xf>
    <xf numFmtId="188" fontId="1" fillId="0" borderId="14" xfId="85" applyNumberFormat="1" applyFont="1" applyFill="1" applyBorder="1" applyAlignment="1">
      <alignment horizontal="right"/>
    </xf>
    <xf numFmtId="4" fontId="1" fillId="0" borderId="7" xfId="85" applyNumberFormat="1" applyFont="1" applyFill="1" applyBorder="1" applyAlignment="1">
      <alignment horizontal="right"/>
    </xf>
    <xf numFmtId="188" fontId="1" fillId="0" borderId="8" xfId="85" applyNumberFormat="1" applyFont="1" applyFill="1" applyBorder="1" applyAlignment="1">
      <alignment horizontal="right"/>
    </xf>
    <xf numFmtId="0" fontId="1" fillId="0" borderId="70" xfId="85" applyFont="1" applyFill="1" applyBorder="1" applyAlignment="1"/>
    <xf numFmtId="0" fontId="1" fillId="0" borderId="90" xfId="85" applyFont="1" applyFill="1" applyBorder="1" applyAlignment="1"/>
    <xf numFmtId="169" fontId="1" fillId="0" borderId="70" xfId="85" applyNumberFormat="1" applyFont="1" applyFill="1" applyBorder="1" applyAlignment="1">
      <alignment horizontal="right"/>
    </xf>
    <xf numFmtId="169" fontId="1" fillId="0" borderId="90" xfId="85" applyNumberFormat="1" applyFont="1" applyFill="1" applyBorder="1" applyAlignment="1">
      <alignment horizontal="right"/>
    </xf>
    <xf numFmtId="4" fontId="1" fillId="0" borderId="8" xfId="85" applyNumberFormat="1" applyFont="1" applyFill="1" applyBorder="1" applyAlignment="1">
      <alignment horizontal="right"/>
    </xf>
    <xf numFmtId="0" fontId="1" fillId="0" borderId="16" xfId="85" applyFont="1" applyFill="1" applyBorder="1" applyAlignment="1">
      <alignment horizontal="center"/>
    </xf>
    <xf numFmtId="0" fontId="1" fillId="0" borderId="71" xfId="85" applyFont="1" applyFill="1" applyBorder="1" applyAlignment="1">
      <alignment horizontal="center"/>
    </xf>
    <xf numFmtId="0" fontId="1" fillId="0" borderId="90" xfId="85" applyFont="1" applyFill="1" applyBorder="1" applyAlignment="1">
      <alignment horizontal="center"/>
    </xf>
    <xf numFmtId="2" fontId="1" fillId="0" borderId="7" xfId="85" applyNumberFormat="1" applyFont="1" applyFill="1" applyBorder="1"/>
    <xf numFmtId="0" fontId="1" fillId="0" borderId="76" xfId="85" applyFont="1" applyFill="1" applyBorder="1"/>
    <xf numFmtId="4" fontId="1" fillId="0" borderId="77" xfId="85" applyNumberFormat="1" applyFont="1" applyFill="1" applyBorder="1"/>
    <xf numFmtId="188" fontId="1" fillId="0" borderId="25" xfId="85" applyNumberFormat="1" applyFont="1" applyFill="1" applyBorder="1"/>
    <xf numFmtId="0" fontId="25" fillId="0" borderId="20" xfId="85" applyFont="1" applyFill="1" applyBorder="1"/>
    <xf numFmtId="0" fontId="1" fillId="0" borderId="93" xfId="85" applyFont="1" applyFill="1" applyBorder="1"/>
    <xf numFmtId="0" fontId="1" fillId="0" borderId="37" xfId="85" applyFont="1" applyFill="1" applyBorder="1"/>
    <xf numFmtId="0" fontId="25" fillId="0" borderId="89" xfId="85" applyFont="1" applyFill="1" applyBorder="1" applyAlignment="1">
      <alignment horizontal="center"/>
    </xf>
    <xf numFmtId="0" fontId="1" fillId="0" borderId="94" xfId="85" applyFont="1" applyFill="1" applyBorder="1" applyAlignment="1">
      <alignment horizontal="left"/>
    </xf>
    <xf numFmtId="0" fontId="25" fillId="0" borderId="12" xfId="85" applyFont="1" applyFill="1" applyBorder="1" applyAlignment="1">
      <alignment horizontal="center"/>
    </xf>
    <xf numFmtId="169" fontId="1" fillId="0" borderId="10" xfId="85" applyNumberFormat="1" applyFont="1" applyFill="1" applyBorder="1" applyAlignment="1">
      <alignment horizontal="right"/>
    </xf>
    <xf numFmtId="2" fontId="1" fillId="0" borderId="13" xfId="85" applyNumberFormat="1" applyFont="1" applyFill="1" applyBorder="1" applyAlignment="1">
      <alignment horizontal="right"/>
    </xf>
    <xf numFmtId="2" fontId="1" fillId="0" borderId="14" xfId="85" applyNumberFormat="1" applyFont="1" applyFill="1" applyBorder="1" applyAlignment="1">
      <alignment horizontal="right"/>
    </xf>
    <xf numFmtId="0" fontId="1" fillId="0" borderId="7" xfId="85" applyFont="1" applyFill="1" applyBorder="1"/>
    <xf numFmtId="0" fontId="1" fillId="0" borderId="8" xfId="85" applyFont="1" applyFill="1" applyBorder="1"/>
    <xf numFmtId="0" fontId="25" fillId="0" borderId="80" xfId="85" applyFont="1" applyFill="1" applyBorder="1" applyAlignment="1">
      <alignment horizontal="center"/>
    </xf>
    <xf numFmtId="0" fontId="25" fillId="0" borderId="81" xfId="85" applyFont="1" applyFill="1" applyBorder="1" applyAlignment="1">
      <alignment horizontal="center"/>
    </xf>
    <xf numFmtId="0" fontId="25" fillId="0" borderId="4" xfId="85" applyFont="1" applyFill="1" applyBorder="1" applyAlignment="1">
      <alignment horizontal="center" vertical="center"/>
    </xf>
    <xf numFmtId="0" fontId="25" fillId="0" borderId="4" xfId="85" applyFont="1" applyFill="1" applyBorder="1" applyAlignment="1">
      <alignment horizontal="center" vertical="center" wrapText="1"/>
    </xf>
    <xf numFmtId="0" fontId="25" fillId="0" borderId="5" xfId="85" applyFont="1" applyFill="1" applyBorder="1" applyAlignment="1">
      <alignment horizontal="center" vertical="center"/>
    </xf>
    <xf numFmtId="0" fontId="1" fillId="0" borderId="7" xfId="85" applyFont="1" applyFill="1" applyBorder="1" applyAlignment="1">
      <alignment horizontal="center"/>
    </xf>
    <xf numFmtId="2" fontId="1" fillId="0" borderId="16" xfId="85" applyNumberFormat="1" applyFont="1" applyFill="1" applyBorder="1"/>
    <xf numFmtId="188" fontId="1" fillId="0" borderId="8" xfId="85" applyNumberFormat="1" applyFont="1" applyFill="1" applyBorder="1"/>
    <xf numFmtId="0" fontId="1" fillId="0" borderId="71" xfId="85" applyFont="1" applyFill="1" applyBorder="1" applyAlignment="1"/>
    <xf numFmtId="0" fontId="1" fillId="0" borderId="26" xfId="85" applyFont="1" applyFill="1" applyBorder="1" applyAlignment="1">
      <alignment horizontal="center"/>
    </xf>
    <xf numFmtId="2" fontId="1" fillId="0" borderId="70" xfId="85" applyNumberFormat="1" applyFont="1" applyFill="1" applyBorder="1" applyAlignment="1">
      <alignment horizontal="right"/>
    </xf>
    <xf numFmtId="2" fontId="1" fillId="0" borderId="90" xfId="85" applyNumberFormat="1" applyFont="1" applyFill="1" applyBorder="1" applyAlignment="1">
      <alignment horizontal="right"/>
    </xf>
    <xf numFmtId="2" fontId="1" fillId="0" borderId="8" xfId="85" applyNumberFormat="1" applyFont="1" applyFill="1" applyBorder="1"/>
    <xf numFmtId="0" fontId="1" fillId="0" borderId="35" xfId="85" applyFont="1" applyFill="1" applyBorder="1" applyAlignment="1"/>
    <xf numFmtId="0" fontId="1" fillId="0" borderId="35" xfId="85" applyFont="1" applyFill="1" applyBorder="1"/>
    <xf numFmtId="0" fontId="1" fillId="0" borderId="36" xfId="85" applyFont="1" applyFill="1" applyBorder="1"/>
    <xf numFmtId="188" fontId="1" fillId="0" borderId="95" xfId="85" applyNumberFormat="1" applyFont="1" applyFill="1" applyBorder="1"/>
    <xf numFmtId="0" fontId="25" fillId="0" borderId="5" xfId="85" applyFont="1" applyFill="1" applyBorder="1" applyAlignment="1">
      <alignment horizontal="center" vertical="center" wrapText="1"/>
    </xf>
    <xf numFmtId="0" fontId="1" fillId="0" borderId="87" xfId="85" applyFont="1" applyFill="1" applyBorder="1" applyAlignment="1"/>
    <xf numFmtId="188" fontId="1" fillId="0" borderId="7" xfId="85" applyNumberFormat="1" applyFont="1" applyFill="1" applyBorder="1"/>
    <xf numFmtId="0" fontId="1" fillId="0" borderId="11" xfId="85" applyFont="1" applyFill="1" applyBorder="1" applyAlignment="1">
      <alignment horizontal="center"/>
    </xf>
    <xf numFmtId="2" fontId="1" fillId="0" borderId="12" xfId="85" applyNumberFormat="1" applyFont="1" applyFill="1" applyBorder="1" applyAlignment="1">
      <alignment horizontal="right"/>
    </xf>
    <xf numFmtId="2" fontId="1" fillId="0" borderId="16" xfId="85" applyNumberFormat="1" applyFont="1" applyFill="1" applyBorder="1" applyAlignment="1">
      <alignment horizontal="right"/>
    </xf>
    <xf numFmtId="0" fontId="1" fillId="0" borderId="15" xfId="85" applyFont="1" applyFill="1" applyBorder="1" applyAlignment="1">
      <alignment horizontal="center"/>
    </xf>
    <xf numFmtId="4" fontId="1" fillId="0" borderId="25" xfId="85" applyNumberFormat="1" applyFont="1" applyFill="1" applyBorder="1"/>
    <xf numFmtId="0" fontId="25" fillId="0" borderId="88" xfId="85" applyFont="1" applyFill="1" applyBorder="1" applyAlignment="1">
      <alignment horizontal="center" wrapText="1"/>
    </xf>
    <xf numFmtId="0" fontId="25" fillId="0" borderId="4" xfId="85" applyFont="1" applyFill="1" applyBorder="1" applyAlignment="1">
      <alignment horizontal="center" wrapText="1"/>
    </xf>
    <xf numFmtId="0" fontId="25" fillId="0" borderId="5" xfId="85" applyFont="1" applyFill="1" applyBorder="1" applyAlignment="1">
      <alignment horizontal="center" wrapText="1"/>
    </xf>
    <xf numFmtId="165" fontId="25" fillId="0" borderId="16" xfId="91" applyFont="1" applyFill="1" applyBorder="1"/>
    <xf numFmtId="9" fontId="25" fillId="0" borderId="17" xfId="92" applyFont="1" applyFill="1" applyBorder="1"/>
    <xf numFmtId="165" fontId="1" fillId="0" borderId="8" xfId="91" applyFont="1" applyFill="1" applyBorder="1"/>
    <xf numFmtId="0" fontId="25" fillId="0" borderId="87" xfId="85" applyFont="1" applyFill="1" applyBorder="1" applyAlignment="1"/>
    <xf numFmtId="0" fontId="25" fillId="0" borderId="71" xfId="85" applyFont="1" applyFill="1" applyBorder="1" applyAlignment="1"/>
    <xf numFmtId="165" fontId="25" fillId="0" borderId="85" xfId="91" applyFont="1" applyFill="1" applyBorder="1"/>
    <xf numFmtId="9" fontId="25" fillId="0" borderId="92" xfId="92" applyFont="1" applyFill="1" applyBorder="1"/>
    <xf numFmtId="165" fontId="1" fillId="0" borderId="25" xfId="85" applyNumberFormat="1" applyFont="1" applyFill="1" applyBorder="1"/>
    <xf numFmtId="186" fontId="1" fillId="0" borderId="25" xfId="85" applyNumberFormat="1" applyFont="1" applyFill="1" applyBorder="1"/>
    <xf numFmtId="186" fontId="25" fillId="0" borderId="25" xfId="85" applyNumberFormat="1" applyFont="1" applyFill="1" applyBorder="1"/>
    <xf numFmtId="0" fontId="25" fillId="0" borderId="25" xfId="85" applyFont="1" applyFill="1" applyBorder="1" applyAlignment="1"/>
    <xf numFmtId="0" fontId="25" fillId="0" borderId="15" xfId="85" applyFont="1" applyFill="1" applyBorder="1" applyAlignment="1">
      <alignment horizontal="center"/>
    </xf>
    <xf numFmtId="0" fontId="25" fillId="0" borderId="17" xfId="85" applyFont="1" applyFill="1" applyBorder="1" applyAlignment="1">
      <alignment horizontal="center"/>
    </xf>
    <xf numFmtId="169" fontId="1" fillId="0" borderId="15" xfId="85" applyNumberFormat="1" applyFont="1" applyFill="1" applyBorder="1" applyAlignment="1">
      <alignment horizontal="right"/>
    </xf>
    <xf numFmtId="169" fontId="1" fillId="0" borderId="17" xfId="85" applyNumberFormat="1" applyFont="1" applyFill="1" applyBorder="1" applyAlignment="1">
      <alignment horizontal="right"/>
    </xf>
    <xf numFmtId="0" fontId="1" fillId="0" borderId="20" xfId="85" applyFont="1" applyFill="1" applyBorder="1" applyAlignment="1">
      <alignment horizontal="left"/>
    </xf>
    <xf numFmtId="0" fontId="1" fillId="0" borderId="16" xfId="85" applyFont="1" applyFill="1" applyBorder="1" applyAlignment="1">
      <alignment horizontal="left"/>
    </xf>
    <xf numFmtId="0" fontId="1" fillId="0" borderId="71" xfId="85" applyFont="1" applyFill="1" applyBorder="1" applyAlignment="1">
      <alignment horizontal="left"/>
    </xf>
    <xf numFmtId="0" fontId="1" fillId="0" borderId="17" xfId="85" applyFont="1" applyFill="1" applyBorder="1" applyAlignment="1">
      <alignment horizontal="left"/>
    </xf>
    <xf numFmtId="0" fontId="25" fillId="0" borderId="21" xfId="85" applyFont="1" applyFill="1" applyBorder="1" applyAlignment="1">
      <alignment horizontal="center"/>
    </xf>
    <xf numFmtId="0" fontId="25" fillId="0" borderId="68" xfId="85" applyFont="1" applyFill="1" applyBorder="1" applyAlignment="1">
      <alignment horizontal="center"/>
    </xf>
    <xf numFmtId="169" fontId="1" fillId="0" borderId="21" xfId="85" applyNumberFormat="1" applyFont="1" applyFill="1" applyBorder="1" applyAlignment="1">
      <alignment horizontal="right"/>
    </xf>
    <xf numFmtId="169" fontId="1" fillId="0" borderId="68" xfId="85" applyNumberFormat="1" applyFont="1" applyFill="1" applyBorder="1" applyAlignment="1">
      <alignment horizontal="right"/>
    </xf>
    <xf numFmtId="9" fontId="1" fillId="0" borderId="90" xfId="92" applyFont="1" applyFill="1" applyBorder="1" applyAlignment="1">
      <alignment horizontal="left"/>
    </xf>
    <xf numFmtId="164" fontId="1" fillId="0" borderId="13" xfId="90" applyFont="1" applyFill="1" applyBorder="1" applyAlignment="1">
      <alignment horizontal="right"/>
    </xf>
    <xf numFmtId="0" fontId="25" fillId="0" borderId="16" xfId="85" applyFont="1" applyFill="1" applyBorder="1" applyAlignment="1">
      <alignment horizontal="center"/>
    </xf>
    <xf numFmtId="169" fontId="1" fillId="0" borderId="7" xfId="85" applyNumberFormat="1" applyFont="1" applyFill="1" applyBorder="1" applyAlignment="1">
      <alignment horizontal="right"/>
    </xf>
    <xf numFmtId="164" fontId="1" fillId="0" borderId="17" xfId="90" applyFont="1" applyFill="1" applyBorder="1" applyAlignment="1">
      <alignment horizontal="right"/>
    </xf>
    <xf numFmtId="169" fontId="1" fillId="0" borderId="96" xfId="85" applyNumberFormat="1" applyFont="1" applyFill="1" applyBorder="1" applyAlignment="1">
      <alignment horizontal="right"/>
    </xf>
    <xf numFmtId="164" fontId="1" fillId="0" borderId="68" xfId="90" applyFont="1" applyFill="1" applyBorder="1" applyAlignment="1">
      <alignment horizontal="right"/>
    </xf>
    <xf numFmtId="188" fontId="1" fillId="0" borderId="22" xfId="85" applyNumberFormat="1" applyFont="1" applyFill="1" applyBorder="1" applyAlignment="1">
      <alignment horizontal="right"/>
    </xf>
    <xf numFmtId="0" fontId="1" fillId="0" borderId="91" xfId="85" applyFont="1" applyFill="1" applyBorder="1" applyAlignment="1">
      <alignment horizontal="center"/>
    </xf>
    <xf numFmtId="0" fontId="1" fillId="0" borderId="92" xfId="85" applyFont="1" applyFill="1" applyBorder="1" applyAlignment="1">
      <alignment horizontal="center"/>
    </xf>
    <xf numFmtId="0" fontId="1" fillId="0" borderId="90" xfId="85" applyFont="1" applyFill="1" applyBorder="1" applyAlignment="1">
      <alignment horizontal="left"/>
    </xf>
    <xf numFmtId="0" fontId="1" fillId="0" borderId="35" xfId="85" applyFont="1" applyFill="1" applyBorder="1" applyAlignment="1">
      <alignment horizontal="center"/>
    </xf>
    <xf numFmtId="0" fontId="1" fillId="0" borderId="10" xfId="85" applyFont="1" applyFill="1" applyBorder="1" applyAlignment="1">
      <alignment horizontal="center"/>
    </xf>
    <xf numFmtId="0" fontId="1" fillId="0" borderId="26" xfId="85" applyFont="1" applyFill="1" applyBorder="1"/>
    <xf numFmtId="0" fontId="1" fillId="0" borderId="84" xfId="85" applyFont="1" applyFill="1" applyBorder="1" applyAlignment="1">
      <alignment horizontal="left"/>
    </xf>
    <xf numFmtId="164" fontId="1" fillId="0" borderId="92" xfId="90" applyFont="1" applyFill="1" applyBorder="1" applyAlignment="1">
      <alignment horizontal="right"/>
    </xf>
    <xf numFmtId="188" fontId="1" fillId="0" borderId="36" xfId="85" applyNumberFormat="1" applyFont="1" applyFill="1" applyBorder="1" applyAlignment="1">
      <alignment horizontal="right"/>
    </xf>
    <xf numFmtId="0" fontId="25" fillId="0" borderId="83" xfId="85" applyFont="1" applyFill="1" applyBorder="1" applyAlignment="1">
      <alignment horizontal="left" vertical="center"/>
    </xf>
    <xf numFmtId="0" fontId="25" fillId="0" borderId="84" xfId="85" applyFont="1" applyFill="1" applyBorder="1" applyAlignment="1">
      <alignment vertical="center"/>
    </xf>
    <xf numFmtId="0" fontId="25" fillId="0" borderId="85" xfId="85" applyFont="1" applyFill="1" applyBorder="1" applyAlignment="1">
      <alignment vertical="center"/>
    </xf>
    <xf numFmtId="0" fontId="25" fillId="0" borderId="25" xfId="85" applyFont="1" applyFill="1" applyBorder="1" applyAlignment="1">
      <alignment vertical="center"/>
    </xf>
    <xf numFmtId="0" fontId="25" fillId="0" borderId="85" xfId="85" applyFont="1" applyFill="1" applyBorder="1" applyAlignment="1">
      <alignment horizontal="right" vertical="center"/>
    </xf>
    <xf numFmtId="0" fontId="25" fillId="0" borderId="86" xfId="85" applyFont="1" applyFill="1" applyBorder="1" applyAlignment="1">
      <alignment horizontal="right" vertical="center"/>
    </xf>
    <xf numFmtId="0" fontId="1" fillId="0" borderId="8" xfId="85" applyNumberFormat="1" applyFont="1" applyFill="1" applyBorder="1" applyAlignment="1">
      <alignment horizontal="right"/>
    </xf>
    <xf numFmtId="2" fontId="1" fillId="0" borderId="25" xfId="85" applyNumberFormat="1" applyFont="1" applyFill="1" applyBorder="1"/>
    <xf numFmtId="0" fontId="1" fillId="0" borderId="26" xfId="85" applyFont="1" applyFill="1" applyBorder="1" applyAlignment="1"/>
    <xf numFmtId="0" fontId="1" fillId="0" borderId="27" xfId="85" applyFont="1" applyFill="1" applyBorder="1"/>
    <xf numFmtId="0" fontId="19" fillId="0" borderId="0" xfId="41" applyFont="1" applyFill="1" applyBorder="1" applyAlignment="1">
      <alignment horizontal="left"/>
    </xf>
    <xf numFmtId="0" fontId="19" fillId="0" borderId="19" xfId="41" applyFont="1" applyFill="1" applyBorder="1" applyAlignment="1">
      <alignment horizontal="left"/>
    </xf>
    <xf numFmtId="0" fontId="19" fillId="0" borderId="0" xfId="41" applyFont="1" applyFill="1" applyBorder="1" applyAlignment="1">
      <alignment horizontal="left" vertical="top" wrapText="1"/>
    </xf>
    <xf numFmtId="0" fontId="19" fillId="0" borderId="19" xfId="41" applyFont="1" applyFill="1" applyBorder="1" applyAlignment="1">
      <alignment horizontal="left" vertical="top" wrapText="1"/>
    </xf>
    <xf numFmtId="0" fontId="29" fillId="0" borderId="31" xfId="41" applyFont="1" applyFill="1" applyBorder="1" applyAlignment="1">
      <alignment horizontal="center" vertical="center"/>
    </xf>
    <xf numFmtId="0" fontId="29" fillId="0" borderId="32" xfId="41" applyFont="1" applyFill="1" applyBorder="1" applyAlignment="1">
      <alignment horizontal="center" vertical="center"/>
    </xf>
    <xf numFmtId="0" fontId="29" fillId="0" borderId="33" xfId="41" applyFont="1" applyFill="1" applyBorder="1" applyAlignment="1">
      <alignment horizontal="center" vertical="center"/>
    </xf>
    <xf numFmtId="0" fontId="29" fillId="0" borderId="9" xfId="41" applyFont="1" applyFill="1" applyBorder="1" applyAlignment="1">
      <alignment horizontal="center"/>
    </xf>
    <xf numFmtId="0" fontId="29" fillId="0" borderId="10" xfId="41" applyFont="1" applyFill="1" applyBorder="1" applyAlignment="1">
      <alignment horizontal="center"/>
    </xf>
    <xf numFmtId="3" fontId="29" fillId="0" borderId="10" xfId="41" applyNumberFormat="1" applyFont="1" applyFill="1" applyBorder="1" applyAlignment="1">
      <alignment horizontal="center"/>
    </xf>
    <xf numFmtId="0" fontId="19" fillId="0" borderId="6" xfId="41" applyFont="1" applyFill="1" applyBorder="1" applyAlignment="1">
      <alignment horizontal="justify" vertical="top" wrapText="1"/>
    </xf>
    <xf numFmtId="0" fontId="19" fillId="0" borderId="7" xfId="41" applyFont="1" applyFill="1" applyBorder="1" applyAlignment="1">
      <alignment horizontal="justify" vertical="top" wrapText="1"/>
    </xf>
    <xf numFmtId="0" fontId="19" fillId="0" borderId="34" xfId="41" applyFont="1" applyFill="1" applyBorder="1" applyAlignment="1">
      <alignment horizontal="justify" vertical="top" wrapText="1"/>
    </xf>
    <xf numFmtId="0" fontId="19" fillId="0" borderId="35" xfId="41" applyFont="1" applyFill="1" applyBorder="1" applyAlignment="1">
      <alignment horizontal="justify" vertical="top" wrapText="1"/>
    </xf>
    <xf numFmtId="3" fontId="29" fillId="0" borderId="7" xfId="41" applyNumberFormat="1" applyFont="1" applyFill="1" applyBorder="1" applyAlignment="1">
      <alignment horizontal="center" vertical="center"/>
    </xf>
    <xf numFmtId="0" fontId="29" fillId="0" borderId="7" xfId="41" applyFont="1" applyFill="1" applyBorder="1" applyAlignment="1">
      <alignment horizontal="center" vertical="center"/>
    </xf>
    <xf numFmtId="3" fontId="29" fillId="0" borderId="35" xfId="41" applyNumberFormat="1" applyFont="1" applyFill="1" applyBorder="1" applyAlignment="1">
      <alignment horizontal="center" vertical="center"/>
    </xf>
    <xf numFmtId="0" fontId="22" fillId="0" borderId="15" xfId="41" applyFont="1" applyFill="1" applyBorder="1" applyAlignment="1">
      <alignment horizontal="right" vertical="center" wrapText="1"/>
    </xf>
    <xf numFmtId="0" fontId="22" fillId="0" borderId="16" xfId="41" applyFont="1" applyFill="1" applyBorder="1" applyAlignment="1">
      <alignment horizontal="right" vertical="center" wrapText="1"/>
    </xf>
    <xf numFmtId="0" fontId="22" fillId="0" borderId="17" xfId="41" applyFont="1" applyFill="1" applyBorder="1" applyAlignment="1">
      <alignment horizontal="right" vertical="center" wrapText="1"/>
    </xf>
    <xf numFmtId="0" fontId="22" fillId="0" borderId="37" xfId="41" applyFont="1" applyFill="1" applyBorder="1" applyAlignment="1">
      <alignment horizontal="left" vertical="center"/>
    </xf>
    <xf numFmtId="0" fontId="22" fillId="0" borderId="38" xfId="41" applyFont="1" applyFill="1" applyBorder="1" applyAlignment="1">
      <alignment horizontal="left" vertical="center"/>
    </xf>
    <xf numFmtId="0" fontId="22" fillId="0" borderId="99" xfId="41" applyFont="1" applyFill="1" applyBorder="1" applyAlignment="1">
      <alignment horizontal="left" vertical="center"/>
    </xf>
    <xf numFmtId="0" fontId="19" fillId="0" borderId="67" xfId="41" applyFont="1" applyFill="1" applyBorder="1" applyAlignment="1">
      <alignment horizontal="center" vertical="center"/>
    </xf>
    <xf numFmtId="0" fontId="19" fillId="0" borderId="96" xfId="41" applyFont="1" applyFill="1" applyBorder="1" applyAlignment="1">
      <alignment horizontal="center" vertical="center"/>
    </xf>
    <xf numFmtId="0" fontId="19" fillId="0" borderId="22" xfId="41" applyFont="1" applyFill="1" applyBorder="1" applyAlignment="1">
      <alignment horizontal="center" vertical="center"/>
    </xf>
    <xf numFmtId="0" fontId="19" fillId="0" borderId="29" xfId="41" applyFont="1" applyFill="1" applyBorder="1" applyAlignment="1">
      <alignment horizontal="justify" vertical="top"/>
    </xf>
    <xf numFmtId="0" fontId="19" fillId="0" borderId="30" xfId="41" applyFont="1" applyFill="1" applyBorder="1" applyAlignment="1">
      <alignment horizontal="justify" vertical="top"/>
    </xf>
    <xf numFmtId="165" fontId="19" fillId="0" borderId="4" xfId="80" applyFont="1" applyFill="1" applyBorder="1" applyAlignment="1">
      <alignment horizontal="center" vertical="center"/>
    </xf>
    <xf numFmtId="165" fontId="19" fillId="0" borderId="7" xfId="80" applyFont="1" applyFill="1" applyBorder="1" applyAlignment="1">
      <alignment horizontal="center" vertical="center"/>
    </xf>
    <xf numFmtId="0" fontId="19" fillId="0" borderId="5" xfId="41" applyFont="1" applyFill="1" applyBorder="1" applyAlignment="1">
      <alignment horizontal="center" vertical="center"/>
    </xf>
    <xf numFmtId="0" fontId="19" fillId="0" borderId="8" xfId="41" applyFont="1" applyFill="1" applyBorder="1" applyAlignment="1">
      <alignment horizontal="center" vertical="center"/>
    </xf>
    <xf numFmtId="0" fontId="19" fillId="0" borderId="7" xfId="41" applyFont="1" applyFill="1" applyBorder="1" applyAlignment="1">
      <alignment horizontal="center" vertical="center" wrapText="1"/>
    </xf>
    <xf numFmtId="0" fontId="22" fillId="0" borderId="11" xfId="41" applyFont="1" applyFill="1" applyBorder="1" applyAlignment="1">
      <alignment horizontal="right" vertical="center" wrapText="1"/>
    </xf>
    <xf numFmtId="0" fontId="22" fillId="0" borderId="12" xfId="41" applyFont="1" applyFill="1" applyBorder="1" applyAlignment="1">
      <alignment horizontal="right" vertical="center" wrapText="1"/>
    </xf>
    <xf numFmtId="0" fontId="22" fillId="0" borderId="13" xfId="41" applyFont="1" applyFill="1" applyBorder="1" applyAlignment="1">
      <alignment horizontal="right" vertical="center" wrapText="1"/>
    </xf>
    <xf numFmtId="0" fontId="19" fillId="0" borderId="4" xfId="41" applyFont="1" applyFill="1" applyBorder="1" applyAlignment="1">
      <alignment horizontal="center" vertical="center"/>
    </xf>
    <xf numFmtId="0" fontId="19" fillId="0" borderId="7" xfId="41" applyFont="1" applyFill="1" applyBorder="1" applyAlignment="1">
      <alignment horizontal="center" vertical="center"/>
    </xf>
    <xf numFmtId="0" fontId="19" fillId="0" borderId="3" xfId="41" applyFont="1" applyFill="1" applyBorder="1" applyAlignment="1">
      <alignment horizontal="center" vertical="center" wrapText="1"/>
    </xf>
    <xf numFmtId="0" fontId="19" fillId="0" borderId="6" xfId="41" applyFont="1" applyFill="1" applyBorder="1" applyAlignment="1">
      <alignment horizontal="center" vertical="center" wrapText="1"/>
    </xf>
    <xf numFmtId="0" fontId="19" fillId="0" borderId="4" xfId="41" applyFont="1" applyFill="1" applyBorder="1" applyAlignment="1">
      <alignment horizontal="center" vertical="center" wrapText="1"/>
    </xf>
    <xf numFmtId="0" fontId="21" fillId="0" borderId="4" xfId="41" applyFont="1" applyFill="1" applyBorder="1" applyAlignment="1">
      <alignment horizontal="center" vertical="center"/>
    </xf>
    <xf numFmtId="0" fontId="21" fillId="0" borderId="7" xfId="41" applyFont="1" applyFill="1" applyBorder="1" applyAlignment="1">
      <alignment horizontal="center" vertical="center"/>
    </xf>
    <xf numFmtId="0" fontId="14" fillId="0" borderId="18" xfId="41" applyFont="1" applyFill="1" applyBorder="1" applyAlignment="1">
      <alignment horizontal="center" vertical="center"/>
    </xf>
    <xf numFmtId="0" fontId="14" fillId="0" borderId="0" xfId="41" applyFont="1" applyFill="1" applyBorder="1" applyAlignment="1">
      <alignment horizontal="center" vertical="center"/>
    </xf>
    <xf numFmtId="0" fontId="16" fillId="0" borderId="0" xfId="41" applyFont="1" applyFill="1" applyBorder="1" applyAlignment="1">
      <alignment vertical="center"/>
    </xf>
    <xf numFmtId="0" fontId="16" fillId="0" borderId="19" xfId="41" applyFont="1" applyFill="1" applyBorder="1" applyAlignment="1">
      <alignment vertical="center"/>
    </xf>
    <xf numFmtId="0" fontId="14" fillId="0" borderId="28" xfId="41" applyFont="1" applyFill="1" applyBorder="1" applyAlignment="1">
      <alignment horizontal="center" vertical="center"/>
    </xf>
    <xf numFmtId="0" fontId="14" fillId="0" borderId="29" xfId="41" applyFont="1" applyFill="1" applyBorder="1" applyAlignment="1">
      <alignment horizontal="center" vertical="center"/>
    </xf>
    <xf numFmtId="0" fontId="1" fillId="0" borderId="29" xfId="41" applyFont="1" applyFill="1" applyBorder="1" applyAlignment="1">
      <alignment vertical="center"/>
    </xf>
    <xf numFmtId="0" fontId="1" fillId="0" borderId="30" xfId="41" applyFont="1" applyFill="1" applyBorder="1" applyAlignment="1">
      <alignment vertical="center"/>
    </xf>
    <xf numFmtId="0" fontId="17" fillId="0" borderId="18" xfId="41" applyFont="1" applyFill="1" applyBorder="1" applyAlignment="1">
      <alignment horizontal="center" vertical="center"/>
    </xf>
    <xf numFmtId="0" fontId="17" fillId="0" borderId="0" xfId="41" applyFont="1" applyFill="1" applyBorder="1" applyAlignment="1">
      <alignment horizontal="center" vertical="center"/>
    </xf>
    <xf numFmtId="0" fontId="18" fillId="0" borderId="0" xfId="41" applyFont="1" applyFill="1" applyBorder="1" applyAlignment="1">
      <alignment vertical="center"/>
    </xf>
    <xf numFmtId="0" fontId="18" fillId="0" borderId="19" xfId="41" applyFont="1" applyFill="1" applyBorder="1" applyAlignment="1">
      <alignment vertical="center"/>
    </xf>
    <xf numFmtId="0" fontId="17" fillId="0" borderId="18" xfId="41" applyNumberFormat="1" applyFont="1" applyFill="1" applyBorder="1" applyAlignment="1">
      <alignment horizontal="center" vertical="center" wrapText="1"/>
    </xf>
    <xf numFmtId="0" fontId="17" fillId="0" borderId="0" xfId="41" applyNumberFormat="1" applyFont="1" applyFill="1" applyBorder="1" applyAlignment="1">
      <alignment horizontal="center" vertical="center" wrapText="1"/>
    </xf>
    <xf numFmtId="0" fontId="18" fillId="0" borderId="0" xfId="41" applyNumberFormat="1" applyFont="1" applyFill="1" applyBorder="1" applyAlignment="1">
      <alignment vertical="center" wrapText="1"/>
    </xf>
    <xf numFmtId="0" fontId="18" fillId="0" borderId="19" xfId="41" applyNumberFormat="1" applyFont="1" applyFill="1" applyBorder="1" applyAlignment="1">
      <alignment vertical="center" wrapText="1"/>
    </xf>
    <xf numFmtId="0" fontId="24" fillId="0" borderId="37" xfId="41" applyFont="1" applyFill="1" applyBorder="1" applyAlignment="1">
      <alignment horizontal="left" vertical="center"/>
    </xf>
    <xf numFmtId="0" fontId="24" fillId="0" borderId="38" xfId="41" applyFont="1" applyFill="1" applyBorder="1" applyAlignment="1">
      <alignment horizontal="left" vertical="center"/>
    </xf>
    <xf numFmtId="0" fontId="24" fillId="0" borderId="99" xfId="41" applyFont="1" applyFill="1" applyBorder="1" applyAlignment="1">
      <alignment horizontal="left" vertical="center"/>
    </xf>
    <xf numFmtId="0" fontId="33" fillId="7" borderId="40" xfId="85" applyFont="1" applyFill="1" applyBorder="1" applyAlignment="1" applyProtection="1">
      <alignment horizontal="center" vertical="center" wrapText="1"/>
    </xf>
    <xf numFmtId="0" fontId="31" fillId="7" borderId="41" xfId="85" applyFill="1" applyBorder="1" applyAlignment="1" applyProtection="1">
      <alignment horizontal="center" vertical="center"/>
    </xf>
    <xf numFmtId="0" fontId="31" fillId="7" borderId="42" xfId="85" applyFill="1" applyBorder="1" applyAlignment="1" applyProtection="1">
      <alignment horizontal="center" vertical="center"/>
    </xf>
    <xf numFmtId="0" fontId="31" fillId="7" borderId="43" xfId="85" applyFill="1" applyBorder="1" applyAlignment="1" applyProtection="1">
      <alignment horizontal="center" vertical="center"/>
    </xf>
    <xf numFmtId="0" fontId="31" fillId="7" borderId="44" xfId="85" applyFill="1" applyBorder="1" applyAlignment="1" applyProtection="1">
      <alignment horizontal="center" vertical="center"/>
    </xf>
    <xf numFmtId="0" fontId="31" fillId="7" borderId="45" xfId="85" applyFill="1" applyBorder="1" applyAlignment="1" applyProtection="1">
      <alignment horizontal="center" vertical="center"/>
    </xf>
    <xf numFmtId="0" fontId="34" fillId="5" borderId="46" xfId="87" applyFont="1" applyFill="1" applyBorder="1" applyAlignment="1" applyProtection="1">
      <alignment horizontal="center" vertical="center"/>
    </xf>
    <xf numFmtId="0" fontId="33" fillId="8" borderId="47" xfId="85" applyFont="1" applyFill="1" applyBorder="1" applyAlignment="1" applyProtection="1">
      <alignment horizontal="center" vertical="center" wrapText="1"/>
    </xf>
    <xf numFmtId="0" fontId="33" fillId="8" borderId="48" xfId="85" applyFont="1" applyFill="1" applyBorder="1" applyAlignment="1" applyProtection="1">
      <alignment horizontal="center" vertical="center" wrapText="1"/>
    </xf>
    <xf numFmtId="0" fontId="33" fillId="8" borderId="49" xfId="85" applyFont="1" applyFill="1" applyBorder="1" applyAlignment="1" applyProtection="1">
      <alignment horizontal="center" vertical="center" wrapText="1"/>
    </xf>
    <xf numFmtId="0" fontId="33" fillId="8" borderId="50" xfId="85" applyFont="1" applyFill="1" applyBorder="1" applyAlignment="1" applyProtection="1">
      <alignment horizontal="center" vertical="center" wrapText="1"/>
    </xf>
    <xf numFmtId="0" fontId="33" fillId="8" borderId="51" xfId="85" applyFont="1" applyFill="1" applyBorder="1" applyAlignment="1" applyProtection="1">
      <alignment horizontal="center" vertical="center" wrapText="1"/>
    </xf>
    <xf numFmtId="0" fontId="33" fillId="8" borderId="52" xfId="85" applyFont="1" applyFill="1" applyBorder="1" applyAlignment="1" applyProtection="1">
      <alignment horizontal="center" vertical="center" wrapText="1"/>
    </xf>
    <xf numFmtId="0" fontId="36" fillId="9" borderId="53" xfId="79" applyFont="1" applyFill="1" applyBorder="1" applyAlignment="1" applyProtection="1">
      <alignment horizontal="center" vertical="center"/>
    </xf>
    <xf numFmtId="0" fontId="36" fillId="9" borderId="54" xfId="79" applyFont="1" applyFill="1" applyBorder="1" applyAlignment="1" applyProtection="1">
      <alignment horizontal="center" vertical="center"/>
    </xf>
    <xf numFmtId="0" fontId="36" fillId="9" borderId="55" xfId="79" applyFont="1" applyFill="1" applyBorder="1" applyAlignment="1" applyProtection="1">
      <alignment horizontal="center" vertical="center"/>
    </xf>
    <xf numFmtId="0" fontId="37" fillId="10" borderId="57" xfId="85" applyFont="1" applyFill="1" applyBorder="1" applyAlignment="1" applyProtection="1">
      <alignment horizontal="center" vertical="center" wrapText="1"/>
    </xf>
    <xf numFmtId="0" fontId="37" fillId="10" borderId="58" xfId="85" applyFont="1" applyFill="1" applyBorder="1" applyAlignment="1" applyProtection="1">
      <alignment horizontal="center" vertical="center"/>
    </xf>
    <xf numFmtId="0" fontId="37" fillId="10" borderId="59" xfId="85" applyFont="1" applyFill="1" applyBorder="1" applyAlignment="1" applyProtection="1">
      <alignment horizontal="center" vertical="center"/>
    </xf>
    <xf numFmtId="0" fontId="36" fillId="11" borderId="60" xfId="79" applyFont="1" applyFill="1" applyBorder="1" applyAlignment="1" applyProtection="1">
      <alignment horizontal="center" vertical="center"/>
    </xf>
    <xf numFmtId="0" fontId="36" fillId="11" borderId="56" xfId="79" applyFont="1" applyFill="1" applyBorder="1" applyAlignment="1" applyProtection="1">
      <alignment horizontal="center" vertical="center"/>
    </xf>
    <xf numFmtId="0" fontId="36" fillId="11" borderId="62" xfId="79" applyFont="1" applyFill="1" applyBorder="1" applyAlignment="1" applyProtection="1">
      <alignment horizontal="center" vertical="center"/>
    </xf>
    <xf numFmtId="0" fontId="1" fillId="0" borderId="0" xfId="85" applyFont="1" applyFill="1" applyBorder="1" applyAlignment="1">
      <alignment horizontal="right"/>
    </xf>
    <xf numFmtId="0" fontId="1" fillId="0" borderId="19" xfId="85" applyFont="1" applyFill="1" applyBorder="1" applyAlignment="1">
      <alignment horizontal="right"/>
    </xf>
    <xf numFmtId="0" fontId="1" fillId="0" borderId="38" xfId="85" applyFont="1" applyFill="1" applyBorder="1" applyAlignment="1">
      <alignment horizontal="right"/>
    </xf>
    <xf numFmtId="0" fontId="1" fillId="0" borderId="39" xfId="85" applyFont="1" applyFill="1" applyBorder="1" applyAlignment="1">
      <alignment horizontal="right"/>
    </xf>
    <xf numFmtId="0" fontId="25" fillId="0" borderId="23" xfId="85" applyFont="1" applyFill="1" applyBorder="1" applyAlignment="1">
      <alignment horizontal="right"/>
    </xf>
    <xf numFmtId="0" fontId="25" fillId="0" borderId="24" xfId="85" applyFont="1" applyFill="1" applyBorder="1" applyAlignment="1">
      <alignment horizontal="right"/>
    </xf>
    <xf numFmtId="0" fontId="25" fillId="0" borderId="78" xfId="85" applyFont="1" applyFill="1" applyBorder="1" applyAlignment="1">
      <alignment horizontal="right"/>
    </xf>
    <xf numFmtId="0" fontId="25" fillId="0" borderId="80" xfId="85" applyFont="1" applyFill="1" applyBorder="1" applyAlignment="1">
      <alignment horizontal="center"/>
    </xf>
    <xf numFmtId="0" fontId="25" fillId="0" borderId="81" xfId="85" applyFont="1" applyFill="1" applyBorder="1" applyAlignment="1">
      <alignment horizontal="center"/>
    </xf>
    <xf numFmtId="0" fontId="25" fillId="0" borderId="89" xfId="85" applyFont="1" applyFill="1" applyBorder="1" applyAlignment="1">
      <alignment horizontal="center" wrapText="1"/>
    </xf>
    <xf numFmtId="0" fontId="25" fillId="0" borderId="88" xfId="85" applyFont="1" applyFill="1" applyBorder="1" applyAlignment="1">
      <alignment horizontal="center" wrapText="1"/>
    </xf>
    <xf numFmtId="0" fontId="25" fillId="0" borderId="20" xfId="85" applyFont="1" applyFill="1" applyBorder="1" applyAlignment="1"/>
    <xf numFmtId="0" fontId="25" fillId="0" borderId="16" xfId="85" applyFont="1" applyFill="1" applyBorder="1" applyAlignment="1"/>
    <xf numFmtId="165" fontId="1" fillId="0" borderId="15" xfId="91" applyFont="1" applyFill="1" applyBorder="1" applyAlignment="1">
      <alignment horizontal="right"/>
    </xf>
    <xf numFmtId="165" fontId="1" fillId="0" borderId="17" xfId="91" applyFont="1" applyFill="1" applyBorder="1" applyAlignment="1">
      <alignment horizontal="right"/>
    </xf>
    <xf numFmtId="165" fontId="1" fillId="0" borderId="91" xfId="91" applyFont="1" applyFill="1" applyBorder="1" applyAlignment="1">
      <alignment horizontal="right"/>
    </xf>
    <xf numFmtId="165" fontId="1" fillId="0" borderId="92" xfId="91" applyFont="1" applyFill="1" applyBorder="1" applyAlignment="1">
      <alignment horizontal="right"/>
    </xf>
    <xf numFmtId="0" fontId="25" fillId="0" borderId="18" xfId="85" applyFont="1" applyFill="1" applyBorder="1" applyAlignment="1">
      <alignment horizontal="justify" vertical="center" wrapText="1"/>
    </xf>
    <xf numFmtId="0" fontId="25" fillId="0" borderId="0" xfId="85" applyFont="1" applyFill="1" applyBorder="1" applyAlignment="1">
      <alignment horizontal="justify" vertical="center" wrapText="1"/>
    </xf>
    <xf numFmtId="0" fontId="25" fillId="0" borderId="19" xfId="85" applyFont="1" applyFill="1" applyBorder="1" applyAlignment="1">
      <alignment horizontal="justify" vertical="center" wrapText="1"/>
    </xf>
    <xf numFmtId="0" fontId="25" fillId="0" borderId="18" xfId="85" applyFont="1" applyFill="1" applyBorder="1" applyAlignment="1">
      <alignment horizontal="justify" wrapText="1"/>
    </xf>
    <xf numFmtId="0" fontId="25" fillId="0" borderId="0" xfId="85" applyFont="1" applyFill="1" applyBorder="1" applyAlignment="1">
      <alignment horizontal="justify" wrapText="1"/>
    </xf>
    <xf numFmtId="0" fontId="25" fillId="0" borderId="19" xfId="85" applyFont="1" applyFill="1" applyBorder="1" applyAlignment="1">
      <alignment horizontal="justify" wrapText="1"/>
    </xf>
    <xf numFmtId="0" fontId="25" fillId="0" borderId="38" xfId="85" applyFont="1" applyFill="1" applyBorder="1" applyAlignment="1">
      <alignment horizontal="right"/>
    </xf>
    <xf numFmtId="0" fontId="25" fillId="0" borderId="39" xfId="85" applyFont="1" applyFill="1" applyBorder="1" applyAlignment="1">
      <alignment horizontal="right"/>
    </xf>
    <xf numFmtId="0" fontId="1" fillId="0" borderId="20" xfId="85" applyFont="1" applyFill="1" applyBorder="1" applyAlignment="1"/>
    <xf numFmtId="0" fontId="1" fillId="0" borderId="16" xfId="85" applyFont="1" applyFill="1" applyBorder="1" applyAlignment="1"/>
    <xf numFmtId="0" fontId="1" fillId="0" borderId="17" xfId="85" applyFont="1" applyFill="1" applyBorder="1" applyAlignment="1"/>
    <xf numFmtId="0" fontId="1" fillId="0" borderId="15" xfId="85" applyFont="1" applyFill="1" applyBorder="1" applyAlignment="1">
      <alignment horizontal="center"/>
    </xf>
    <xf numFmtId="0" fontId="1" fillId="0" borderId="17" xfId="85" applyFont="1" applyFill="1" applyBorder="1" applyAlignment="1">
      <alignment horizontal="center"/>
    </xf>
    <xf numFmtId="0" fontId="25" fillId="0" borderId="89" xfId="85" applyFont="1" applyFill="1" applyBorder="1" applyAlignment="1">
      <alignment horizontal="center" vertical="center"/>
    </xf>
    <xf numFmtId="0" fontId="25" fillId="0" borderId="88" xfId="85" applyFont="1" applyFill="1" applyBorder="1" applyAlignment="1">
      <alignment horizontal="center" vertical="center"/>
    </xf>
    <xf numFmtId="188" fontId="1" fillId="0" borderId="15" xfId="85" applyNumberFormat="1" applyFont="1" applyFill="1" applyBorder="1" applyAlignment="1">
      <alignment horizontal="right"/>
    </xf>
    <xf numFmtId="188" fontId="1" fillId="0" borderId="17" xfId="85" applyNumberFormat="1" applyFont="1" applyFill="1" applyBorder="1" applyAlignment="1">
      <alignment horizontal="right"/>
    </xf>
    <xf numFmtId="2" fontId="1" fillId="0" borderId="91" xfId="85" applyNumberFormat="1" applyFont="1" applyFill="1" applyBorder="1" applyAlignment="1">
      <alignment horizontal="right"/>
    </xf>
    <xf numFmtId="2" fontId="1" fillId="0" borderId="92" xfId="85" applyNumberFormat="1" applyFont="1" applyFill="1" applyBorder="1" applyAlignment="1">
      <alignment horizontal="right"/>
    </xf>
    <xf numFmtId="0" fontId="25" fillId="0" borderId="37" xfId="85" applyFont="1" applyFill="1" applyBorder="1" applyAlignment="1">
      <alignment horizontal="right"/>
    </xf>
    <xf numFmtId="0" fontId="25" fillId="0" borderId="80" xfId="85" applyFont="1" applyFill="1" applyBorder="1" applyAlignment="1">
      <alignment horizontal="center" vertical="center"/>
    </xf>
    <xf numFmtId="0" fontId="25" fillId="0" borderId="81" xfId="85" applyFont="1" applyFill="1" applyBorder="1" applyAlignment="1">
      <alignment horizontal="center" vertical="center"/>
    </xf>
    <xf numFmtId="0" fontId="25" fillId="0" borderId="89" xfId="85" applyFont="1" applyFill="1" applyBorder="1" applyAlignment="1">
      <alignment horizontal="center" vertical="center" wrapText="1"/>
    </xf>
    <xf numFmtId="0" fontId="25" fillId="0" borderId="66" xfId="85" applyFont="1" applyFill="1" applyBorder="1" applyAlignment="1">
      <alignment horizontal="center" vertical="center" wrapText="1"/>
    </xf>
    <xf numFmtId="0" fontId="1" fillId="0" borderId="84" xfId="85" applyFont="1" applyFill="1" applyBorder="1" applyAlignment="1"/>
    <xf numFmtId="0" fontId="1" fillId="0" borderId="85" xfId="85" applyFont="1" applyFill="1" applyBorder="1" applyAlignment="1"/>
    <xf numFmtId="0" fontId="1" fillId="0" borderId="35" xfId="85" applyFont="1" applyFill="1" applyBorder="1" applyAlignment="1">
      <alignment horizontal="center"/>
    </xf>
    <xf numFmtId="0" fontId="25" fillId="0" borderId="88" xfId="85" applyFont="1" applyFill="1" applyBorder="1" applyAlignment="1">
      <alignment horizontal="center"/>
    </xf>
    <xf numFmtId="0" fontId="25" fillId="0" borderId="89" xfId="85" applyFont="1" applyFill="1" applyBorder="1" applyAlignment="1">
      <alignment horizontal="center"/>
    </xf>
    <xf numFmtId="0" fontId="1" fillId="0" borderId="20" xfId="85" applyFont="1" applyFill="1" applyBorder="1" applyAlignment="1">
      <alignment horizontal="left"/>
    </xf>
    <xf numFmtId="0" fontId="1" fillId="0" borderId="16" xfId="85" applyFont="1" applyFill="1" applyBorder="1" applyAlignment="1">
      <alignment horizontal="left"/>
    </xf>
    <xf numFmtId="0" fontId="1" fillId="0" borderId="17" xfId="85" applyFont="1" applyFill="1" applyBorder="1" applyAlignment="1">
      <alignment horizontal="left"/>
    </xf>
    <xf numFmtId="0" fontId="1" fillId="0" borderId="15" xfId="85" applyFont="1" applyFill="1" applyBorder="1" applyAlignment="1"/>
    <xf numFmtId="169" fontId="1" fillId="0" borderId="15" xfId="85" applyNumberFormat="1" applyFont="1" applyFill="1" applyBorder="1" applyAlignment="1">
      <alignment horizontal="right"/>
    </xf>
    <xf numFmtId="169" fontId="1" fillId="0" borderId="17" xfId="85" applyNumberFormat="1" applyFont="1" applyFill="1" applyBorder="1" applyAlignment="1">
      <alignment horizontal="right"/>
    </xf>
    <xf numFmtId="0" fontId="1" fillId="0" borderId="71" xfId="85" applyFont="1" applyFill="1" applyBorder="1" applyAlignment="1">
      <alignment horizontal="left"/>
    </xf>
    <xf numFmtId="0" fontId="1" fillId="0" borderId="20" xfId="84" applyFont="1" applyFill="1" applyBorder="1" applyAlignment="1">
      <alignment horizontal="left"/>
    </xf>
    <xf numFmtId="0" fontId="1" fillId="0" borderId="16" xfId="85" applyFont="1" applyFill="1" applyBorder="1"/>
    <xf numFmtId="0" fontId="1" fillId="0" borderId="91" xfId="85" applyFont="1" applyFill="1" applyBorder="1" applyAlignment="1"/>
    <xf numFmtId="0" fontId="1" fillId="0" borderId="92" xfId="85" applyFont="1" applyFill="1" applyBorder="1" applyAlignment="1"/>
    <xf numFmtId="9" fontId="1" fillId="0" borderId="91" xfId="85" applyNumberFormat="1" applyFont="1" applyFill="1" applyBorder="1" applyAlignment="1">
      <alignment horizontal="center"/>
    </xf>
    <xf numFmtId="0" fontId="1" fillId="0" borderId="92" xfId="85" applyFont="1" applyFill="1" applyBorder="1" applyAlignment="1">
      <alignment horizontal="center"/>
    </xf>
    <xf numFmtId="0" fontId="1" fillId="0" borderId="26" xfId="88" applyFont="1" applyFill="1" applyBorder="1" applyAlignment="1">
      <alignment horizontal="center" vertical="center"/>
    </xf>
    <xf numFmtId="0" fontId="1" fillId="0" borderId="76" xfId="88" applyFont="1" applyFill="1" applyBorder="1" applyAlignment="1">
      <alignment horizontal="center" vertical="center"/>
    </xf>
    <xf numFmtId="0" fontId="1" fillId="0" borderId="27" xfId="88" applyFont="1" applyFill="1" applyBorder="1" applyAlignment="1">
      <alignment horizontal="center" vertical="center"/>
    </xf>
    <xf numFmtId="0" fontId="1" fillId="0" borderId="77" xfId="88" applyFont="1" applyFill="1" applyBorder="1" applyAlignment="1">
      <alignment horizontal="center" vertical="center"/>
    </xf>
    <xf numFmtId="0" fontId="25" fillId="0" borderId="74" xfId="85" applyFont="1" applyFill="1" applyBorder="1" applyAlignment="1">
      <alignment horizontal="center"/>
    </xf>
    <xf numFmtId="0" fontId="25" fillId="0" borderId="38" xfId="85" applyFont="1" applyFill="1" applyBorder="1" applyAlignment="1">
      <alignment horizontal="center"/>
    </xf>
    <xf numFmtId="0" fontId="25" fillId="0" borderId="75" xfId="85" applyFont="1" applyFill="1" applyBorder="1" applyAlignment="1">
      <alignment horizontal="center"/>
    </xf>
    <xf numFmtId="0" fontId="1" fillId="0" borderId="12" xfId="85" applyFont="1" applyFill="1" applyBorder="1" applyAlignment="1">
      <alignment horizontal="center"/>
    </xf>
    <xf numFmtId="0" fontId="1" fillId="0" borderId="38" xfId="85" applyFont="1" applyFill="1" applyBorder="1" applyAlignment="1">
      <alignment horizontal="center"/>
    </xf>
    <xf numFmtId="0" fontId="1" fillId="0" borderId="39" xfId="85" applyFont="1" applyFill="1" applyBorder="1" applyAlignment="1">
      <alignment horizontal="center"/>
    </xf>
    <xf numFmtId="0" fontId="1" fillId="0" borderId="0" xfId="85" applyFont="1" applyFill="1" applyBorder="1" applyAlignment="1">
      <alignment horizontal="center" vertical="top"/>
    </xf>
    <xf numFmtId="0" fontId="1" fillId="0" borderId="71" xfId="85" applyFont="1" applyFill="1" applyBorder="1" applyAlignment="1">
      <alignment horizontal="center" vertical="top"/>
    </xf>
    <xf numFmtId="0" fontId="25" fillId="0" borderId="6" xfId="85" applyFont="1" applyFill="1" applyBorder="1" applyAlignment="1" applyProtection="1">
      <alignment horizontal="center"/>
      <protection locked="0"/>
    </xf>
    <xf numFmtId="0" fontId="25" fillId="0" borderId="7" xfId="85" applyFont="1" applyFill="1" applyBorder="1" applyAlignment="1" applyProtection="1">
      <alignment horizontal="center"/>
      <protection locked="0"/>
    </xf>
    <xf numFmtId="0" fontId="25" fillId="0" borderId="8" xfId="85" applyFont="1" applyFill="1" applyBorder="1" applyAlignment="1" applyProtection="1">
      <alignment horizontal="center"/>
      <protection locked="0"/>
    </xf>
    <xf numFmtId="0" fontId="25" fillId="0" borderId="80" xfId="85" applyFont="1" applyFill="1" applyBorder="1" applyAlignment="1">
      <alignment horizontal="center" vertical="center" wrapText="1"/>
    </xf>
    <xf numFmtId="0" fontId="25" fillId="0" borderId="81" xfId="85" applyFont="1" applyFill="1" applyBorder="1" applyAlignment="1">
      <alignment horizontal="center" vertical="center" wrapText="1"/>
    </xf>
    <xf numFmtId="0" fontId="25" fillId="0" borderId="82" xfId="85" applyFont="1" applyFill="1" applyBorder="1" applyAlignment="1">
      <alignment horizontal="center" vertical="center"/>
    </xf>
    <xf numFmtId="0" fontId="25" fillId="0" borderId="11" xfId="85" applyFont="1" applyFill="1" applyBorder="1" applyAlignment="1">
      <alignment horizontal="center"/>
    </xf>
    <xf numFmtId="0" fontId="25" fillId="0" borderId="13" xfId="85" applyFont="1" applyFill="1" applyBorder="1" applyAlignment="1">
      <alignment horizontal="center"/>
    </xf>
    <xf numFmtId="0" fontId="25" fillId="0" borderId="18" xfId="85" applyFont="1" applyFill="1" applyBorder="1" applyAlignment="1">
      <alignment horizontal="right" vertical="center"/>
    </xf>
    <xf numFmtId="0" fontId="25" fillId="0" borderId="0" xfId="85" applyFont="1" applyFill="1" applyBorder="1" applyAlignment="1">
      <alignment horizontal="right" vertical="center"/>
    </xf>
    <xf numFmtId="0" fontId="25" fillId="0" borderId="0" xfId="85" applyFont="1" applyFill="1" applyBorder="1" applyAlignment="1">
      <alignment horizontal="center" vertical="center"/>
    </xf>
    <xf numFmtId="0" fontId="1" fillId="0" borderId="64" xfId="85" applyFont="1" applyFill="1" applyBorder="1" applyAlignment="1">
      <alignment horizontal="center"/>
    </xf>
    <xf numFmtId="0" fontId="1" fillId="0" borderId="67" xfId="85" applyFont="1" applyFill="1" applyBorder="1" applyAlignment="1">
      <alignment horizontal="center"/>
    </xf>
    <xf numFmtId="0" fontId="1" fillId="0" borderId="73" xfId="85" applyFont="1" applyFill="1" applyBorder="1" applyAlignment="1">
      <alignment horizontal="center"/>
    </xf>
    <xf numFmtId="0" fontId="25" fillId="0" borderId="65" xfId="85" applyFont="1" applyFill="1" applyBorder="1" applyAlignment="1">
      <alignment horizontal="center"/>
    </xf>
    <xf numFmtId="0" fontId="25" fillId="0" borderId="29" xfId="85" applyFont="1" applyFill="1" applyBorder="1" applyAlignment="1">
      <alignment horizontal="center"/>
    </xf>
    <xf numFmtId="0" fontId="25" fillId="0" borderId="66" xfId="85" applyFont="1" applyFill="1" applyBorder="1" applyAlignment="1">
      <alignment horizontal="center"/>
    </xf>
    <xf numFmtId="0" fontId="1" fillId="0" borderId="4" xfId="88" applyFont="1" applyFill="1" applyBorder="1" applyAlignment="1">
      <alignment horizontal="left" vertical="center"/>
    </xf>
    <xf numFmtId="0" fontId="1" fillId="0" borderId="7" xfId="88" applyFont="1" applyFill="1" applyBorder="1" applyAlignment="1">
      <alignment horizontal="left" vertical="center"/>
    </xf>
    <xf numFmtId="0" fontId="25" fillId="0" borderId="21" xfId="85" applyFont="1" applyFill="1" applyBorder="1" applyAlignment="1">
      <alignment horizontal="center"/>
    </xf>
    <xf numFmtId="0" fontId="25" fillId="0" borderId="0" xfId="85" applyFont="1" applyFill="1" applyBorder="1" applyAlignment="1">
      <alignment horizontal="center"/>
    </xf>
    <xf numFmtId="0" fontId="25" fillId="0" borderId="68" xfId="85" applyFont="1" applyFill="1" applyBorder="1" applyAlignment="1">
      <alignment horizontal="center"/>
    </xf>
    <xf numFmtId="0" fontId="1" fillId="0" borderId="26" xfId="88" applyFont="1" applyFill="1" applyBorder="1" applyAlignment="1">
      <alignment horizontal="left" vertical="center"/>
    </xf>
    <xf numFmtId="0" fontId="1" fillId="0" borderId="76" xfId="88" applyFont="1" applyFill="1" applyBorder="1" applyAlignment="1">
      <alignment horizontal="left" vertical="center"/>
    </xf>
    <xf numFmtId="0" fontId="1" fillId="0" borderId="65" xfId="88" applyFont="1" applyFill="1" applyBorder="1" applyAlignment="1">
      <alignment horizontal="center" vertical="center"/>
    </xf>
    <xf numFmtId="0" fontId="1" fillId="0" borderId="29" xfId="88" applyFont="1" applyFill="1" applyBorder="1" applyAlignment="1">
      <alignment horizontal="center" vertical="center"/>
    </xf>
    <xf numFmtId="0" fontId="1" fillId="0" borderId="30" xfId="88" applyFont="1" applyFill="1" applyBorder="1" applyAlignment="1">
      <alignment horizontal="center" vertical="center"/>
    </xf>
    <xf numFmtId="0" fontId="1" fillId="0" borderId="11" xfId="88" applyFont="1" applyFill="1" applyBorder="1" applyAlignment="1">
      <alignment horizontal="center" vertical="center"/>
    </xf>
    <xf numFmtId="0" fontId="1" fillId="0" borderId="12" xfId="88" applyFont="1" applyFill="1" applyBorder="1" applyAlignment="1">
      <alignment horizontal="center" vertical="center"/>
    </xf>
    <xf numFmtId="0" fontId="1" fillId="0" borderId="69" xfId="88" applyFont="1" applyFill="1" applyBorder="1" applyAlignment="1">
      <alignment horizontal="center" vertical="center"/>
    </xf>
    <xf numFmtId="0" fontId="1" fillId="0" borderId="10" xfId="85" applyFont="1" applyFill="1" applyBorder="1" applyAlignment="1">
      <alignment horizontal="left" vertical="center"/>
    </xf>
    <xf numFmtId="0" fontId="1" fillId="0" borderId="70" xfId="88" applyFont="1" applyFill="1" applyBorder="1" applyAlignment="1">
      <alignment horizontal="center" vertical="center"/>
    </xf>
    <xf numFmtId="0" fontId="1" fillId="0" borderId="71" xfId="88" applyFont="1" applyFill="1" applyBorder="1" applyAlignment="1">
      <alignment horizontal="center" vertical="center"/>
    </xf>
    <xf numFmtId="0" fontId="1" fillId="0" borderId="72" xfId="88" applyFont="1" applyFill="1" applyBorder="1" applyAlignment="1">
      <alignment horizontal="center" vertical="center"/>
    </xf>
    <xf numFmtId="0" fontId="1" fillId="0" borderId="11" xfId="85" applyFont="1" applyFill="1" applyBorder="1" applyAlignment="1">
      <alignment horizontal="center" vertical="center"/>
    </xf>
    <xf numFmtId="0" fontId="1" fillId="0" borderId="12" xfId="85" applyFont="1" applyFill="1" applyBorder="1" applyAlignment="1">
      <alignment horizontal="center" vertical="center"/>
    </xf>
    <xf numFmtId="0" fontId="1" fillId="0" borderId="69" xfId="85" applyFont="1" applyFill="1" applyBorder="1" applyAlignment="1">
      <alignment horizontal="center" vertical="center"/>
    </xf>
    <xf numFmtId="0" fontId="25" fillId="0" borderId="88" xfId="85" applyFont="1" applyFill="1" applyBorder="1" applyAlignment="1">
      <alignment horizontal="center" vertical="center" wrapText="1"/>
    </xf>
    <xf numFmtId="0" fontId="25" fillId="0" borderId="84" xfId="85" applyFont="1" applyFill="1" applyBorder="1" applyAlignment="1">
      <alignment horizontal="left" wrapText="1"/>
    </xf>
    <xf numFmtId="0" fontId="25" fillId="0" borderId="85" xfId="85" applyFont="1" applyFill="1" applyBorder="1" applyAlignment="1">
      <alignment horizontal="left" wrapText="1"/>
    </xf>
    <xf numFmtId="0" fontId="25" fillId="0" borderId="86" xfId="85" applyFont="1" applyFill="1" applyBorder="1" applyAlignment="1">
      <alignment horizontal="left" wrapText="1"/>
    </xf>
    <xf numFmtId="2" fontId="1" fillId="0" borderId="70" xfId="85" applyNumberFormat="1" applyFont="1" applyFill="1" applyBorder="1" applyAlignment="1">
      <alignment horizontal="right"/>
    </xf>
    <xf numFmtId="2" fontId="1" fillId="0" borderId="90" xfId="85" applyNumberFormat="1" applyFont="1" applyFill="1" applyBorder="1" applyAlignment="1">
      <alignment horizontal="right"/>
    </xf>
    <xf numFmtId="0" fontId="1" fillId="0" borderId="87" xfId="85" applyFont="1" applyFill="1" applyBorder="1" applyAlignment="1"/>
    <xf numFmtId="0" fontId="1" fillId="0" borderId="71" xfId="85" applyFont="1" applyFill="1" applyBorder="1" applyAlignment="1"/>
    <xf numFmtId="0" fontId="1" fillId="0" borderId="26" xfId="85" applyFont="1" applyFill="1" applyBorder="1" applyAlignment="1">
      <alignment horizontal="center"/>
    </xf>
    <xf numFmtId="0" fontId="1" fillId="0" borderId="96" xfId="85" applyFont="1" applyFill="1" applyBorder="1" applyAlignment="1">
      <alignment horizontal="center"/>
    </xf>
    <xf numFmtId="0" fontId="25" fillId="0" borderId="20" xfId="85" applyFont="1" applyFill="1" applyBorder="1" applyAlignment="1" applyProtection="1">
      <alignment horizontal="center"/>
      <protection locked="0"/>
    </xf>
    <xf numFmtId="0" fontId="25" fillId="0" borderId="16" xfId="85" applyFont="1" applyFill="1" applyBorder="1" applyAlignment="1" applyProtection="1">
      <alignment horizontal="center"/>
      <protection locked="0"/>
    </xf>
    <xf numFmtId="0" fontId="25" fillId="0" borderId="93" xfId="85" applyFont="1" applyFill="1" applyBorder="1" applyAlignment="1" applyProtection="1">
      <alignment horizontal="center"/>
      <protection locked="0"/>
    </xf>
    <xf numFmtId="0" fontId="25" fillId="0" borderId="23" xfId="85" applyFont="1" applyFill="1" applyBorder="1" applyAlignment="1">
      <alignment horizontal="center" vertical="center" wrapText="1"/>
    </xf>
    <xf numFmtId="0" fontId="25" fillId="0" borderId="24" xfId="85" applyFont="1" applyFill="1" applyBorder="1" applyAlignment="1">
      <alignment horizontal="center" vertical="center" wrapText="1"/>
    </xf>
    <xf numFmtId="0" fontId="25" fillId="0" borderId="23" xfId="85" applyFont="1" applyFill="1" applyBorder="1" applyAlignment="1">
      <alignment horizontal="center" vertical="center"/>
    </xf>
    <xf numFmtId="0" fontId="25" fillId="0" borderId="78" xfId="85" applyFont="1" applyFill="1" applyBorder="1" applyAlignment="1">
      <alignment horizontal="center" vertical="center"/>
    </xf>
  </cellXfs>
  <cellStyles count="94">
    <cellStyle name="Bueno" xfId="78" builtinId="26"/>
    <cellStyle name="Comma0" xfId="51" xr:uid="{00000000-0005-0000-0000-000001000000}"/>
    <cellStyle name="Currency [0]_APU" xfId="52" xr:uid="{00000000-0005-0000-0000-000002000000}"/>
    <cellStyle name="Currency_APU" xfId="53" xr:uid="{00000000-0005-0000-0000-000003000000}"/>
    <cellStyle name="Currency0" xfId="54" xr:uid="{00000000-0005-0000-0000-000004000000}"/>
    <cellStyle name="DATE" xfId="55" xr:uid="{00000000-0005-0000-0000-000005000000}"/>
    <cellStyle name="Euro" xfId="1" xr:uid="{00000000-0005-0000-0000-000006000000}"/>
    <cellStyle name="FIXED" xfId="56" xr:uid="{00000000-0005-0000-0000-000007000000}"/>
    <cellStyle name="Heading 1" xfId="57" xr:uid="{00000000-0005-0000-0000-000008000000}"/>
    <cellStyle name="Heading 2" xfId="58" xr:uid="{00000000-0005-0000-0000-000009000000}"/>
    <cellStyle name="HEADING1" xfId="59" xr:uid="{00000000-0005-0000-0000-00000A000000}"/>
    <cellStyle name="HEADING2" xfId="60" xr:uid="{00000000-0005-0000-0000-00000B000000}"/>
    <cellStyle name="Hipervínculo 3" xfId="65" xr:uid="{00000000-0005-0000-0000-00000C000000}"/>
    <cellStyle name="Hipervínculo 3 2" xfId="86" xr:uid="{00000000-0005-0000-0000-00000D000000}"/>
    <cellStyle name="Millares [0] 10" xfId="2" xr:uid="{00000000-0005-0000-0000-00000E000000}"/>
    <cellStyle name="Millares [0] 11" xfId="3" xr:uid="{00000000-0005-0000-0000-00000F000000}"/>
    <cellStyle name="Millares [0] 12" xfId="4" xr:uid="{00000000-0005-0000-0000-000010000000}"/>
    <cellStyle name="Millares [0] 12 2" xfId="5" xr:uid="{00000000-0005-0000-0000-000011000000}"/>
    <cellStyle name="Millares [0] 13" xfId="50" xr:uid="{00000000-0005-0000-0000-000012000000}"/>
    <cellStyle name="Millares [0] 14" xfId="69" xr:uid="{00000000-0005-0000-0000-000013000000}"/>
    <cellStyle name="Millares [0] 2" xfId="6" xr:uid="{00000000-0005-0000-0000-000014000000}"/>
    <cellStyle name="Millares [0] 2 2" xfId="76" xr:uid="{00000000-0005-0000-0000-000015000000}"/>
    <cellStyle name="Millares [0] 3" xfId="7" xr:uid="{00000000-0005-0000-0000-000016000000}"/>
    <cellStyle name="Millares [0] 4" xfId="8" xr:uid="{00000000-0005-0000-0000-000017000000}"/>
    <cellStyle name="Millares [0] 5" xfId="9" xr:uid="{00000000-0005-0000-0000-000018000000}"/>
    <cellStyle name="Millares [0] 6" xfId="10" xr:uid="{00000000-0005-0000-0000-000019000000}"/>
    <cellStyle name="Millares [0] 7" xfId="11" xr:uid="{00000000-0005-0000-0000-00001A000000}"/>
    <cellStyle name="Millares [0] 8" xfId="12" xr:uid="{00000000-0005-0000-0000-00001B000000}"/>
    <cellStyle name="Millares [0] 9" xfId="13" xr:uid="{00000000-0005-0000-0000-00001C000000}"/>
    <cellStyle name="Millares 10" xfId="14" xr:uid="{00000000-0005-0000-0000-00001D000000}"/>
    <cellStyle name="Millares 11" xfId="15" xr:uid="{00000000-0005-0000-0000-00001E000000}"/>
    <cellStyle name="Millares 12" xfId="16" xr:uid="{00000000-0005-0000-0000-00001F000000}"/>
    <cellStyle name="Millares 12 2" xfId="17" xr:uid="{00000000-0005-0000-0000-000020000000}"/>
    <cellStyle name="Millares 13" xfId="18" xr:uid="{00000000-0005-0000-0000-000021000000}"/>
    <cellStyle name="Millares 14" xfId="49" xr:uid="{00000000-0005-0000-0000-000022000000}"/>
    <cellStyle name="Millares 15" xfId="63" xr:uid="{00000000-0005-0000-0000-000023000000}"/>
    <cellStyle name="Millares 2" xfId="19" xr:uid="{00000000-0005-0000-0000-000024000000}"/>
    <cellStyle name="Millares 2 2" xfId="66" xr:uid="{00000000-0005-0000-0000-000025000000}"/>
    <cellStyle name="Millares 3" xfId="20" xr:uid="{00000000-0005-0000-0000-000026000000}"/>
    <cellStyle name="Millares 3 2" xfId="91" xr:uid="{00000000-0005-0000-0000-000027000000}"/>
    <cellStyle name="Millares 3 3" xfId="67" xr:uid="{00000000-0005-0000-0000-000028000000}"/>
    <cellStyle name="Millares 4" xfId="21" xr:uid="{00000000-0005-0000-0000-000029000000}"/>
    <cellStyle name="Millares 4 2" xfId="82" xr:uid="{00000000-0005-0000-0000-00002A000000}"/>
    <cellStyle name="Millares 5" xfId="22" xr:uid="{00000000-0005-0000-0000-00002B000000}"/>
    <cellStyle name="Millares 6" xfId="23" xr:uid="{00000000-0005-0000-0000-00002C000000}"/>
    <cellStyle name="Millares 7" xfId="24" xr:uid="{00000000-0005-0000-0000-00002D000000}"/>
    <cellStyle name="Millares 8" xfId="25" xr:uid="{00000000-0005-0000-0000-00002E000000}"/>
    <cellStyle name="Millares 9" xfId="26" xr:uid="{00000000-0005-0000-0000-00002F000000}"/>
    <cellStyle name="Millares_FORMULARIO 4 - M-OFERENTE PPTA ECONOMICA" xfId="83" xr:uid="{00000000-0005-0000-0000-000030000000}"/>
    <cellStyle name="Millares_PPTO OFICIAL LP-SGT-SRN-001-2009" xfId="80" xr:uid="{00000000-0005-0000-0000-000031000000}"/>
    <cellStyle name="Moneda [0] 2" xfId="74" xr:uid="{00000000-0005-0000-0000-000032000000}"/>
    <cellStyle name="Moneda 10" xfId="27" xr:uid="{00000000-0005-0000-0000-000033000000}"/>
    <cellStyle name="Moneda 11" xfId="28" xr:uid="{00000000-0005-0000-0000-000034000000}"/>
    <cellStyle name="Moneda 12" xfId="29" xr:uid="{00000000-0005-0000-0000-000035000000}"/>
    <cellStyle name="Moneda 12 2" xfId="30" xr:uid="{00000000-0005-0000-0000-000036000000}"/>
    <cellStyle name="Moneda 13" xfId="31" xr:uid="{00000000-0005-0000-0000-000037000000}"/>
    <cellStyle name="Moneda 14" xfId="64" xr:uid="{00000000-0005-0000-0000-000038000000}"/>
    <cellStyle name="Moneda 2" xfId="32" xr:uid="{00000000-0005-0000-0000-000039000000}"/>
    <cellStyle name="Moneda 2 2" xfId="33" xr:uid="{00000000-0005-0000-0000-00003A000000}"/>
    <cellStyle name="Moneda 2 2 2 2 2" xfId="72" xr:uid="{00000000-0005-0000-0000-00003B000000}"/>
    <cellStyle name="Moneda 2 3" xfId="81" xr:uid="{00000000-0005-0000-0000-00003C000000}"/>
    <cellStyle name="Moneda 3" xfId="34" xr:uid="{00000000-0005-0000-0000-00003D000000}"/>
    <cellStyle name="Moneda 3 2" xfId="77" xr:uid="{00000000-0005-0000-0000-00003E000000}"/>
    <cellStyle name="Moneda 3 3" xfId="90" xr:uid="{00000000-0005-0000-0000-00003F000000}"/>
    <cellStyle name="Moneda 4" xfId="35" xr:uid="{00000000-0005-0000-0000-000040000000}"/>
    <cellStyle name="Moneda 4 2" xfId="73" xr:uid="{00000000-0005-0000-0000-000041000000}"/>
    <cellStyle name="Moneda 5" xfId="36" xr:uid="{00000000-0005-0000-0000-000042000000}"/>
    <cellStyle name="Moneda 6" xfId="37" xr:uid="{00000000-0005-0000-0000-000043000000}"/>
    <cellStyle name="Moneda 7" xfId="38" xr:uid="{00000000-0005-0000-0000-000044000000}"/>
    <cellStyle name="Moneda 8" xfId="39" xr:uid="{00000000-0005-0000-0000-000045000000}"/>
    <cellStyle name="Moneda 9" xfId="40" xr:uid="{00000000-0005-0000-0000-000046000000}"/>
    <cellStyle name="Normal" xfId="0" builtinId="0"/>
    <cellStyle name="Normal 14 2" xfId="84" xr:uid="{00000000-0005-0000-0000-000048000000}"/>
    <cellStyle name="Normal 2" xfId="41" xr:uid="{00000000-0005-0000-0000-000049000000}"/>
    <cellStyle name="Normal 2 10" xfId="42" xr:uid="{00000000-0005-0000-0000-00004A000000}"/>
    <cellStyle name="Normal 2 10 2 2" xfId="71" xr:uid="{00000000-0005-0000-0000-00004B000000}"/>
    <cellStyle name="Normal 2 2" xfId="68" xr:uid="{00000000-0005-0000-0000-00004C000000}"/>
    <cellStyle name="Normal 2 3" xfId="75" xr:uid="{00000000-0005-0000-0000-00004D000000}"/>
    <cellStyle name="Normal 3" xfId="43" xr:uid="{00000000-0005-0000-0000-00004E000000}"/>
    <cellStyle name="Normal 3 2 2" xfId="70" xr:uid="{00000000-0005-0000-0000-00004F000000}"/>
    <cellStyle name="Normal 4" xfId="47" xr:uid="{00000000-0005-0000-0000-000050000000}"/>
    <cellStyle name="Normal 5" xfId="48" xr:uid="{00000000-0005-0000-0000-000051000000}"/>
    <cellStyle name="Normal 5 2" xfId="61" xr:uid="{00000000-0005-0000-0000-000052000000}"/>
    <cellStyle name="Normal 5 3" xfId="85" xr:uid="{00000000-0005-0000-0000-000053000000}"/>
    <cellStyle name="Normal 6" xfId="62" xr:uid="{00000000-0005-0000-0000-000054000000}"/>
    <cellStyle name="Normal 9" xfId="93" xr:uid="{00000000-0005-0000-0000-000055000000}"/>
    <cellStyle name="Normal_modelo ACTA OBRA y MODIFICACION" xfId="88" xr:uid="{00000000-0005-0000-0000-000056000000}"/>
    <cellStyle name="Notas 2" xfId="87" xr:uid="{00000000-0005-0000-0000-000057000000}"/>
    <cellStyle name="Percent" xfId="44" xr:uid="{00000000-0005-0000-0000-000058000000}"/>
    <cellStyle name="Porcentaje 2" xfId="45" xr:uid="{00000000-0005-0000-0000-000059000000}"/>
    <cellStyle name="Porcentaje 3" xfId="92" xr:uid="{00000000-0005-0000-0000-00005A000000}"/>
    <cellStyle name="Porcentual 2" xfId="46" xr:uid="{00000000-0005-0000-0000-00005B000000}"/>
    <cellStyle name="Porcentual 9" xfId="89" xr:uid="{00000000-0005-0000-0000-00005C000000}"/>
    <cellStyle name="Total" xfId="79" builtinId="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jpe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3.png"/><Relationship Id="rId1" Type="http://schemas.openxmlformats.org/officeDocument/2006/relationships/hyperlink" Target="#PORTADA!A1"/><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3.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8</xdr:col>
      <xdr:colOff>406226</xdr:colOff>
      <xdr:row>0</xdr:row>
      <xdr:rowOff>85724</xdr:rowOff>
    </xdr:from>
    <xdr:to>
      <xdr:col>8</xdr:col>
      <xdr:colOff>870648</xdr:colOff>
      <xdr:row>3</xdr:row>
      <xdr:rowOff>152399</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88126" y="85724"/>
          <a:ext cx="464422"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9525</xdr:rowOff>
    </xdr:from>
    <xdr:to>
      <xdr:col>1</xdr:col>
      <xdr:colOff>600075</xdr:colOff>
      <xdr:row>2</xdr:row>
      <xdr:rowOff>70049</xdr:rowOff>
    </xdr:to>
    <xdr:pic>
      <xdr:nvPicPr>
        <xdr:cNvPr id="3" name="Picture 512" descr="Logo Invias">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525"/>
          <a:ext cx="1209675" cy="51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406226</xdr:colOff>
      <xdr:row>0</xdr:row>
      <xdr:rowOff>85724</xdr:rowOff>
    </xdr:from>
    <xdr:to>
      <xdr:col>8</xdr:col>
      <xdr:colOff>870648</xdr:colOff>
      <xdr:row>3</xdr:row>
      <xdr:rowOff>152399</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88126" y="85724"/>
          <a:ext cx="464422"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9525</xdr:rowOff>
    </xdr:from>
    <xdr:to>
      <xdr:col>1</xdr:col>
      <xdr:colOff>600075</xdr:colOff>
      <xdr:row>2</xdr:row>
      <xdr:rowOff>146249</xdr:rowOff>
    </xdr:to>
    <xdr:pic>
      <xdr:nvPicPr>
        <xdr:cNvPr id="3" name="Picture 512" descr="Logo Invias">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525"/>
          <a:ext cx="1209675" cy="51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8319135" y="398720"/>
          <a:ext cx="1441111" cy="505933"/>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6165776" y="132906"/>
          <a:ext cx="1848577" cy="83777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2" name="Rectángulo redondeado 2">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8709659" y="731941"/>
          <a:ext cx="954009" cy="601559"/>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6452878" y="237135"/>
          <a:ext cx="1841805"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7972425" y="11353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5740644" y="109904"/>
          <a:ext cx="1844317" cy="841321"/>
        </a:xfrm>
        <a:prstGeom prst="rect">
          <a:avLst/>
        </a:prstGeom>
      </xdr:spPr>
    </xdr:pic>
    <xdr:clientData/>
  </xdr:twoCellAnchor>
  <xdr:twoCellAnchor editAs="oneCell">
    <xdr:from>
      <xdr:col>16</xdr:col>
      <xdr:colOff>232589</xdr:colOff>
      <xdr:row>189</xdr:row>
      <xdr:rowOff>199361</xdr:rowOff>
    </xdr:from>
    <xdr:to>
      <xdr:col>23</xdr:col>
      <xdr:colOff>508813</xdr:colOff>
      <xdr:row>242</xdr:row>
      <xdr:rowOff>153951</xdr:rowOff>
    </xdr:to>
    <xdr:pic>
      <xdr:nvPicPr>
        <xdr:cNvPr id="4" name="Imagen 3" descr="Guía de tamaños de alambre en AWG">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063264" y="49957961"/>
          <a:ext cx="5610224" cy="13156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580160</xdr:colOff>
      <xdr:row>202</xdr:row>
      <xdr:rowOff>192231</xdr:rowOff>
    </xdr:from>
    <xdr:to>
      <xdr:col>35</xdr:col>
      <xdr:colOff>8660</xdr:colOff>
      <xdr:row>217</xdr:row>
      <xdr:rowOff>157595</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4"/>
        <a:srcRect l="22180" t="27730" r="23483" b="27090"/>
        <a:stretch/>
      </xdr:blipFill>
      <xdr:spPr>
        <a:xfrm>
          <a:off x="24268835" y="53055981"/>
          <a:ext cx="7048500" cy="3299114"/>
        </a:xfrm>
        <a:prstGeom prst="rect">
          <a:avLst/>
        </a:prstGeom>
      </xdr:spPr>
    </xdr:pic>
    <xdr:clientData/>
  </xdr:twoCellAnchor>
  <xdr:twoCellAnchor editAs="oneCell">
    <xdr:from>
      <xdr:col>33</xdr:col>
      <xdr:colOff>500062</xdr:colOff>
      <xdr:row>201</xdr:row>
      <xdr:rowOff>173181</xdr:rowOff>
    </xdr:from>
    <xdr:to>
      <xdr:col>42</xdr:col>
      <xdr:colOff>707880</xdr:colOff>
      <xdr:row>210</xdr:row>
      <xdr:rowOff>58878</xdr:rowOff>
    </xdr:to>
    <xdr:pic>
      <xdr:nvPicPr>
        <xdr:cNvPr id="6" name="Imagen 5">
          <a:extLst>
            <a:ext uri="{FF2B5EF4-FFF2-40B4-BE49-F238E27FC236}">
              <a16:creationId xmlns:a16="http://schemas.microsoft.com/office/drawing/2014/main" id="{00000000-0008-0000-0500-000006000000}"/>
            </a:ext>
          </a:extLst>
        </xdr:cNvPr>
        <xdr:cNvPicPr>
          <a:picLocks noChangeAspect="1"/>
        </xdr:cNvPicPr>
      </xdr:nvPicPr>
      <xdr:blipFill rotWithShape="1">
        <a:blip xmlns:r="http://schemas.openxmlformats.org/officeDocument/2006/relationships" r:embed="rId5"/>
        <a:srcRect l="22231" t="29917" r="23456" b="43431"/>
        <a:stretch/>
      </xdr:blipFill>
      <xdr:spPr>
        <a:xfrm>
          <a:off x="30284737" y="52827381"/>
          <a:ext cx="7065818" cy="1962147"/>
        </a:xfrm>
        <a:prstGeom prst="rect">
          <a:avLst/>
        </a:prstGeom>
      </xdr:spPr>
    </xdr:pic>
    <xdr:clientData/>
  </xdr:twoCellAnchor>
  <xdr:twoCellAnchor editAs="oneCell">
    <xdr:from>
      <xdr:col>5</xdr:col>
      <xdr:colOff>47624</xdr:colOff>
      <xdr:row>138</xdr:row>
      <xdr:rowOff>190181</xdr:rowOff>
    </xdr:from>
    <xdr:to>
      <xdr:col>8</xdr:col>
      <xdr:colOff>617871</xdr:colOff>
      <xdr:row>142</xdr:row>
      <xdr:rowOff>142875</xdr:rowOff>
    </xdr:to>
    <xdr:pic>
      <xdr:nvPicPr>
        <xdr:cNvPr id="7" name="Imagen 6">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6"/>
        <a:srcRect l="19933" t="11113" r="8961" b="28562"/>
        <a:stretch/>
      </xdr:blipFill>
      <xdr:spPr>
        <a:xfrm>
          <a:off x="8496299" y="36023231"/>
          <a:ext cx="2856247" cy="1362394"/>
        </a:xfrm>
        <a:prstGeom prst="rect">
          <a:avLst/>
        </a:prstGeom>
        <a:ln w="6350">
          <a:solidFill>
            <a:schemeClr val="tx1"/>
          </a:solid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2" name="Rectángulo redondeado 2">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9854564" y="131254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7658905" y="174401"/>
          <a:ext cx="1844699"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7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790700" y="381000"/>
          <a:ext cx="1209675" cy="5810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6947878" y="227135"/>
          <a:ext cx="1202841" cy="5351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8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1915362" y="347505"/>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a:stretch>
          <a:fillRect/>
        </a:stretch>
      </xdr:blipFill>
      <xdr:spPr>
        <a:xfrm>
          <a:off x="6950809" y="239346"/>
          <a:ext cx="1202842" cy="53517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09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824927" y="472292"/>
          <a:ext cx="1207582" cy="62559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712433</xdr:colOff>
      <xdr:row>4</xdr:row>
      <xdr:rowOff>42656</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stretch>
          <a:fillRect/>
        </a:stretch>
      </xdr:blipFill>
      <xdr:spPr>
        <a:xfrm>
          <a:off x="6929994" y="373331"/>
          <a:ext cx="1208970" cy="5646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A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80587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6934200" y="365125"/>
          <a:ext cx="1207238" cy="54983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0B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a:off x="1910652"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7016750" y="352425"/>
          <a:ext cx="1207238" cy="54983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C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C00-000003000000}"/>
            </a:ext>
          </a:extLst>
        </xdr:cNvPr>
        <xdr:cNvSpPr/>
      </xdr:nvSpPr>
      <xdr:spPr>
        <a:xfrm>
          <a:off x="1790700" y="48577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2"/>
        <a:stretch>
          <a:fillRect/>
        </a:stretch>
      </xdr:blipFill>
      <xdr:spPr>
        <a:xfrm>
          <a:off x="7038975" y="37465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0C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3250" y="23745825"/>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1%20APUS%20Antioquia%202017-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2%20APUS%20Atlantico%202017-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3%20APUS%20Bolivar%202017-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4%20APUS%20Boyaca%202017-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5%20APUS%20Caldas%202017-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6%20APUS%20Caqueta%202017-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7%20APUS%20Casanare%202017-2.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8%20APUS%20Cauca%202017-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09%20APUS%20Cesar%202017-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2017-2\10%20APUS%20Choco%202017-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BRIELA\AMVRisaralda\AREA%20TECNICA\PRESUPUESTOS\APU%202016%20-%202017%20-%202018\2018\APUS%20Risaralda%202018-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2877</v>
          </cell>
        </row>
        <row r="7">
          <cell r="D7">
            <v>2783</v>
          </cell>
        </row>
        <row r="8">
          <cell r="D8">
            <v>2905</v>
          </cell>
        </row>
        <row r="9">
          <cell r="D9">
            <v>2615</v>
          </cell>
        </row>
        <row r="10">
          <cell r="D10">
            <v>2401.6</v>
          </cell>
        </row>
        <row r="11">
          <cell r="D11">
            <v>11126.5</v>
          </cell>
        </row>
        <row r="12">
          <cell r="D12">
            <v>5117</v>
          </cell>
        </row>
        <row r="13">
          <cell r="D13">
            <v>854</v>
          </cell>
        </row>
        <row r="14">
          <cell r="D14">
            <v>44150</v>
          </cell>
        </row>
        <row r="15">
          <cell r="D15">
            <v>980</v>
          </cell>
        </row>
        <row r="16">
          <cell r="D16">
            <v>42700</v>
          </cell>
        </row>
        <row r="17">
          <cell r="D17">
            <v>13063.5</v>
          </cell>
        </row>
        <row r="18">
          <cell r="D18">
            <v>52042.666666666664</v>
          </cell>
        </row>
        <row r="19">
          <cell r="D19">
            <v>57410.48</v>
          </cell>
        </row>
        <row r="20">
          <cell r="D20">
            <v>43689.656849999999</v>
          </cell>
        </row>
        <row r="21">
          <cell r="D21">
            <v>44387</v>
          </cell>
        </row>
        <row r="22">
          <cell r="D22">
            <v>44387</v>
          </cell>
        </row>
        <row r="23">
          <cell r="D23">
            <v>51540.83</v>
          </cell>
        </row>
        <row r="24">
          <cell r="D24">
            <v>22074.5</v>
          </cell>
        </row>
        <row r="25">
          <cell r="D25">
            <v>47480.083700000003</v>
          </cell>
        </row>
        <row r="26">
          <cell r="D26">
            <v>46200.502800000002</v>
          </cell>
        </row>
        <row r="27">
          <cell r="D27">
            <v>46200.502800000002</v>
          </cell>
        </row>
        <row r="28">
          <cell r="D28">
            <v>46200.502800000002</v>
          </cell>
        </row>
        <row r="29">
          <cell r="D29">
            <v>46200.502800000002</v>
          </cell>
        </row>
        <row r="30">
          <cell r="D30">
            <v>56171.33</v>
          </cell>
        </row>
        <row r="31">
          <cell r="D31">
            <v>45</v>
          </cell>
        </row>
        <row r="32">
          <cell r="D32">
            <v>448</v>
          </cell>
        </row>
        <row r="33">
          <cell r="D33">
            <v>5211.97</v>
          </cell>
        </row>
        <row r="34">
          <cell r="D34">
            <v>3947.23</v>
          </cell>
        </row>
        <row r="35">
          <cell r="D35">
            <v>4821.4775000000009</v>
          </cell>
        </row>
        <row r="36">
          <cell r="D36">
            <v>4500</v>
          </cell>
        </row>
        <row r="37">
          <cell r="D37">
            <v>3620</v>
          </cell>
        </row>
        <row r="38">
          <cell r="D38">
            <v>3620</v>
          </cell>
        </row>
        <row r="39">
          <cell r="D39">
            <v>460595.73666666663</v>
          </cell>
        </row>
        <row r="40">
          <cell r="D40">
            <v>26989</v>
          </cell>
        </row>
        <row r="41">
          <cell r="D41">
            <v>903.7158677178677</v>
          </cell>
        </row>
        <row r="42">
          <cell r="D42">
            <v>14147</v>
          </cell>
        </row>
        <row r="43">
          <cell r="D43">
            <v>5110</v>
          </cell>
        </row>
        <row r="44">
          <cell r="D44">
            <v>9371</v>
          </cell>
        </row>
        <row r="45">
          <cell r="D45">
            <v>5330</v>
          </cell>
        </row>
        <row r="46">
          <cell r="D46">
            <v>555.21034908011097</v>
          </cell>
        </row>
        <row r="47">
          <cell r="D47">
            <v>16030.51169198885</v>
          </cell>
        </row>
        <row r="48">
          <cell r="D48">
            <v>31398.406506626819</v>
          </cell>
        </row>
        <row r="49">
          <cell r="D49">
            <v>35700</v>
          </cell>
        </row>
        <row r="50">
          <cell r="D50">
            <v>47481</v>
          </cell>
        </row>
        <row r="51">
          <cell r="D51">
            <v>51963.333333333336</v>
          </cell>
        </row>
        <row r="52">
          <cell r="D52">
            <v>48790</v>
          </cell>
        </row>
        <row r="53">
          <cell r="D53">
            <v>3489</v>
          </cell>
        </row>
        <row r="54">
          <cell r="D54">
            <v>2339.6666666666665</v>
          </cell>
        </row>
        <row r="55">
          <cell r="D55">
            <v>2558</v>
          </cell>
        </row>
        <row r="56">
          <cell r="D56">
            <v>9077</v>
          </cell>
        </row>
        <row r="57">
          <cell r="D57">
            <v>2831.4701547203908</v>
          </cell>
        </row>
        <row r="58">
          <cell r="D58">
            <v>2607</v>
          </cell>
        </row>
        <row r="59">
          <cell r="D59">
            <v>21068</v>
          </cell>
        </row>
        <row r="60">
          <cell r="D60">
            <v>5460.2296073402667</v>
          </cell>
        </row>
        <row r="61">
          <cell r="D61">
            <v>62222.08036980874</v>
          </cell>
        </row>
        <row r="62">
          <cell r="D62">
            <v>4284</v>
          </cell>
        </row>
        <row r="63">
          <cell r="D63">
            <v>21623</v>
          </cell>
        </row>
        <row r="64">
          <cell r="D64">
            <v>26628.63</v>
          </cell>
        </row>
        <row r="65">
          <cell r="D65">
            <v>61225</v>
          </cell>
        </row>
        <row r="66">
          <cell r="D66">
            <v>76953.5</v>
          </cell>
        </row>
        <row r="67">
          <cell r="D67">
            <v>9075</v>
          </cell>
        </row>
        <row r="68">
          <cell r="D68">
            <v>809</v>
          </cell>
        </row>
        <row r="69">
          <cell r="D69">
            <v>8246.2916617901137</v>
          </cell>
        </row>
        <row r="70">
          <cell r="D70">
            <v>30815.5</v>
          </cell>
        </row>
        <row r="71">
          <cell r="D71">
            <v>8747</v>
          </cell>
        </row>
        <row r="72">
          <cell r="D72">
            <v>20196641.5</v>
          </cell>
        </row>
        <row r="73">
          <cell r="D73">
            <v>1497</v>
          </cell>
        </row>
        <row r="74">
          <cell r="D74">
            <v>1430</v>
          </cell>
        </row>
        <row r="75">
          <cell r="D75">
            <v>1430</v>
          </cell>
        </row>
        <row r="76">
          <cell r="D76">
            <v>1999.2</v>
          </cell>
        </row>
        <row r="77">
          <cell r="D77">
            <v>1463.7</v>
          </cell>
        </row>
        <row r="78">
          <cell r="D78">
            <v>2100</v>
          </cell>
        </row>
        <row r="79">
          <cell r="D79">
            <v>2100</v>
          </cell>
        </row>
        <row r="80">
          <cell r="D80">
            <v>2100</v>
          </cell>
        </row>
        <row r="81">
          <cell r="D81">
            <v>2127</v>
          </cell>
        </row>
        <row r="82">
          <cell r="D82">
            <v>2127</v>
          </cell>
        </row>
        <row r="83">
          <cell r="D83">
            <v>2080</v>
          </cell>
        </row>
        <row r="84">
          <cell r="D84">
            <v>2147</v>
          </cell>
        </row>
        <row r="85">
          <cell r="D85">
            <v>2080</v>
          </cell>
        </row>
        <row r="86">
          <cell r="D86">
            <v>2080</v>
          </cell>
        </row>
        <row r="87">
          <cell r="D87">
            <v>485</v>
          </cell>
        </row>
        <row r="88">
          <cell r="D88">
            <v>510.25</v>
          </cell>
        </row>
        <row r="89">
          <cell r="D89">
            <v>535.5</v>
          </cell>
        </row>
        <row r="90">
          <cell r="D90">
            <v>7395</v>
          </cell>
        </row>
        <row r="91">
          <cell r="D91">
            <v>13683</v>
          </cell>
        </row>
        <row r="92">
          <cell r="D92">
            <v>30170</v>
          </cell>
        </row>
        <row r="93">
          <cell r="D93">
            <v>894.55219927596841</v>
          </cell>
        </row>
        <row r="94">
          <cell r="D94">
            <v>906.932593247044</v>
          </cell>
        </row>
        <row r="95">
          <cell r="D95">
            <v>3199.91</v>
          </cell>
        </row>
        <row r="96">
          <cell r="D96">
            <v>3179</v>
          </cell>
        </row>
        <row r="97">
          <cell r="D97">
            <v>3201</v>
          </cell>
        </row>
        <row r="98">
          <cell r="D98">
            <v>2417.5743331126969</v>
          </cell>
        </row>
        <row r="99">
          <cell r="D99">
            <v>297375</v>
          </cell>
        </row>
        <row r="100">
          <cell r="D100">
            <v>387553.5</v>
          </cell>
        </row>
        <row r="101">
          <cell r="D101">
            <v>416500</v>
          </cell>
        </row>
        <row r="102">
          <cell r="D102">
            <v>422782.5</v>
          </cell>
        </row>
        <row r="103">
          <cell r="D103">
            <v>442620.5</v>
          </cell>
        </row>
        <row r="104">
          <cell r="D104">
            <v>347480</v>
          </cell>
        </row>
        <row r="105">
          <cell r="D105">
            <v>405790</v>
          </cell>
        </row>
        <row r="106">
          <cell r="D106">
            <v>433160</v>
          </cell>
        </row>
        <row r="107">
          <cell r="D107">
            <v>433160</v>
          </cell>
        </row>
        <row r="108">
          <cell r="D108">
            <v>459340</v>
          </cell>
        </row>
        <row r="109">
          <cell r="D109">
            <v>486710</v>
          </cell>
        </row>
        <row r="110">
          <cell r="D110">
            <v>330697.5</v>
          </cell>
        </row>
        <row r="111">
          <cell r="D111">
            <v>1339</v>
          </cell>
        </row>
        <row r="112">
          <cell r="D112">
            <v>695.04364792996194</v>
          </cell>
        </row>
        <row r="113">
          <cell r="D113">
            <v>454</v>
          </cell>
        </row>
        <row r="114">
          <cell r="D114">
            <v>41363.805</v>
          </cell>
        </row>
        <row r="115">
          <cell r="D115">
            <v>31559.225943147612</v>
          </cell>
        </row>
        <row r="116">
          <cell r="D116">
            <v>304045</v>
          </cell>
        </row>
        <row r="117">
          <cell r="D117">
            <v>36192</v>
          </cell>
        </row>
        <row r="118">
          <cell r="D118">
            <v>24706</v>
          </cell>
        </row>
        <row r="119">
          <cell r="D119">
            <v>3672</v>
          </cell>
        </row>
        <row r="120">
          <cell r="D120">
            <v>4792</v>
          </cell>
        </row>
        <row r="121">
          <cell r="D121">
            <v>17960</v>
          </cell>
        </row>
        <row r="122">
          <cell r="D122">
            <v>21955.5</v>
          </cell>
        </row>
        <row r="123">
          <cell r="D123">
            <v>3553.54</v>
          </cell>
        </row>
        <row r="124">
          <cell r="D124">
            <v>9879.0697472412248</v>
          </cell>
        </row>
        <row r="125">
          <cell r="D125">
            <v>1303.05</v>
          </cell>
        </row>
        <row r="126">
          <cell r="D126">
            <v>1631.7550000000001</v>
          </cell>
        </row>
        <row r="127">
          <cell r="D127">
            <v>1631.7550000000001</v>
          </cell>
        </row>
        <row r="128">
          <cell r="D128">
            <v>1353.0250000000001</v>
          </cell>
        </row>
        <row r="129">
          <cell r="D129">
            <v>1176.9032509229828</v>
          </cell>
        </row>
        <row r="130">
          <cell r="D130">
            <v>1278.04</v>
          </cell>
        </row>
        <row r="131">
          <cell r="D131">
            <v>1615</v>
          </cell>
        </row>
        <row r="132">
          <cell r="D132">
            <v>1313</v>
          </cell>
        </row>
        <row r="133">
          <cell r="D133">
            <v>1184.5529181373026</v>
          </cell>
        </row>
        <row r="134">
          <cell r="D134">
            <v>1368.76</v>
          </cell>
        </row>
        <row r="135">
          <cell r="D135">
            <v>1230.1586649720998</v>
          </cell>
        </row>
        <row r="136">
          <cell r="D136">
            <v>1423.13</v>
          </cell>
        </row>
        <row r="137">
          <cell r="D137">
            <v>5599</v>
          </cell>
        </row>
        <row r="138">
          <cell r="D138">
            <v>2.8695264550011666E-2</v>
          </cell>
        </row>
        <row r="139">
          <cell r="D139">
            <v>4308</v>
          </cell>
        </row>
        <row r="140">
          <cell r="D140">
            <v>569</v>
          </cell>
        </row>
        <row r="141">
          <cell r="D141">
            <v>5556</v>
          </cell>
        </row>
        <row r="142">
          <cell r="D142">
            <v>2083</v>
          </cell>
        </row>
        <row r="143">
          <cell r="D143">
            <v>11513.34965</v>
          </cell>
        </row>
        <row r="144">
          <cell r="D144">
            <v>24110</v>
          </cell>
        </row>
        <row r="145">
          <cell r="D145">
            <v>16515</v>
          </cell>
        </row>
        <row r="146">
          <cell r="D146">
            <v>4316</v>
          </cell>
        </row>
        <row r="147">
          <cell r="D147">
            <v>16357.75</v>
          </cell>
        </row>
        <row r="148">
          <cell r="D148">
            <v>14189.75</v>
          </cell>
        </row>
        <row r="149">
          <cell r="D149">
            <v>21224</v>
          </cell>
        </row>
        <row r="150">
          <cell r="D150">
            <v>6458</v>
          </cell>
        </row>
        <row r="151">
          <cell r="D151">
            <v>117006</v>
          </cell>
        </row>
        <row r="152">
          <cell r="D152">
            <v>810</v>
          </cell>
        </row>
        <row r="153">
          <cell r="D153">
            <v>30845</v>
          </cell>
        </row>
        <row r="154">
          <cell r="D154">
            <v>2765</v>
          </cell>
        </row>
        <row r="155">
          <cell r="D155">
            <v>71933</v>
          </cell>
        </row>
        <row r="156">
          <cell r="D156">
            <v>15259</v>
          </cell>
        </row>
        <row r="157">
          <cell r="D157">
            <v>31383</v>
          </cell>
        </row>
        <row r="158">
          <cell r="D158">
            <v>55039</v>
          </cell>
        </row>
        <row r="159">
          <cell r="D159">
            <v>7927</v>
          </cell>
        </row>
        <row r="160">
          <cell r="D160">
            <v>7927</v>
          </cell>
        </row>
        <row r="161">
          <cell r="D161">
            <v>9508.9648520246847</v>
          </cell>
        </row>
        <row r="162">
          <cell r="D162">
            <v>8907.5660107674212</v>
          </cell>
        </row>
        <row r="163">
          <cell r="D163">
            <v>8825.32</v>
          </cell>
        </row>
        <row r="164">
          <cell r="D164">
            <v>8825.32</v>
          </cell>
        </row>
        <row r="165">
          <cell r="D165">
            <v>13303.310000000001</v>
          </cell>
        </row>
        <row r="166">
          <cell r="D166">
            <v>8317.11</v>
          </cell>
        </row>
        <row r="167">
          <cell r="D167">
            <v>9049.8358428671745</v>
          </cell>
        </row>
        <row r="168">
          <cell r="D168">
            <v>9669.6916314896935</v>
          </cell>
        </row>
        <row r="169">
          <cell r="D169">
            <v>11838.73690989328</v>
          </cell>
        </row>
        <row r="170">
          <cell r="D170">
            <v>11673.927781256081</v>
          </cell>
        </row>
        <row r="171">
          <cell r="D171">
            <v>9774</v>
          </cell>
        </row>
        <row r="172">
          <cell r="D172">
            <v>11680</v>
          </cell>
        </row>
        <row r="173">
          <cell r="D173">
            <v>3741</v>
          </cell>
        </row>
        <row r="174">
          <cell r="D174">
            <v>5349</v>
          </cell>
        </row>
        <row r="175">
          <cell r="D175">
            <v>5449</v>
          </cell>
        </row>
        <row r="176">
          <cell r="D176">
            <v>5130</v>
          </cell>
        </row>
        <row r="177">
          <cell r="D177">
            <v>5318</v>
          </cell>
        </row>
        <row r="178">
          <cell r="D178">
            <v>6770</v>
          </cell>
        </row>
        <row r="179">
          <cell r="D179">
            <v>5409</v>
          </cell>
        </row>
        <row r="180">
          <cell r="D180">
            <v>6215</v>
          </cell>
        </row>
        <row r="181">
          <cell r="D181">
            <v>6336</v>
          </cell>
        </row>
        <row r="182">
          <cell r="D182">
            <v>5977</v>
          </cell>
        </row>
        <row r="183">
          <cell r="D183">
            <v>5817</v>
          </cell>
        </row>
        <row r="184">
          <cell r="D184">
            <v>5000</v>
          </cell>
        </row>
        <row r="185">
          <cell r="D185">
            <v>58817.5</v>
          </cell>
        </row>
        <row r="186">
          <cell r="D186">
            <v>1945</v>
          </cell>
        </row>
        <row r="187">
          <cell r="D187">
            <v>10383</v>
          </cell>
        </row>
        <row r="188">
          <cell r="D188">
            <v>10383</v>
          </cell>
        </row>
        <row r="189">
          <cell r="D189">
            <v>50972</v>
          </cell>
        </row>
        <row r="190">
          <cell r="D190">
            <v>600290</v>
          </cell>
        </row>
        <row r="191">
          <cell r="D191">
            <v>621480</v>
          </cell>
        </row>
        <row r="192">
          <cell r="D192">
            <v>350950.79725935077</v>
          </cell>
        </row>
        <row r="193">
          <cell r="D193">
            <v>2324</v>
          </cell>
        </row>
        <row r="194">
          <cell r="D194">
            <v>953</v>
          </cell>
        </row>
        <row r="195">
          <cell r="D195">
            <v>953</v>
          </cell>
        </row>
        <row r="196">
          <cell r="D196">
            <v>25196.989747562726</v>
          </cell>
        </row>
        <row r="197">
          <cell r="D197">
            <v>1833</v>
          </cell>
        </row>
        <row r="198">
          <cell r="D198">
            <v>21583.5</v>
          </cell>
        </row>
        <row r="199">
          <cell r="D199">
            <v>122871</v>
          </cell>
        </row>
        <row r="200">
          <cell r="D200">
            <v>133518</v>
          </cell>
        </row>
        <row r="201">
          <cell r="D201">
            <v>133518</v>
          </cell>
        </row>
        <row r="202">
          <cell r="D202">
            <v>6269.1104999999998</v>
          </cell>
        </row>
        <row r="203">
          <cell r="D203">
            <v>13212.134269418662</v>
          </cell>
        </row>
        <row r="204">
          <cell r="D204">
            <v>66861.29684510635</v>
          </cell>
        </row>
        <row r="205">
          <cell r="D205">
            <v>93565.5</v>
          </cell>
        </row>
        <row r="206">
          <cell r="D206">
            <v>71148.882389285296</v>
          </cell>
        </row>
        <row r="207">
          <cell r="D207">
            <v>69399.549595610675</v>
          </cell>
        </row>
        <row r="208">
          <cell r="D208">
            <v>6525</v>
          </cell>
        </row>
        <row r="209">
          <cell r="D209">
            <v>8115.5</v>
          </cell>
        </row>
        <row r="210">
          <cell r="D210">
            <v>7351</v>
          </cell>
        </row>
        <row r="211">
          <cell r="D211">
            <v>3725.5</v>
          </cell>
        </row>
        <row r="212">
          <cell r="D212">
            <v>18815.004287749285</v>
          </cell>
        </row>
        <row r="213">
          <cell r="D213">
            <v>42022</v>
          </cell>
        </row>
        <row r="214">
          <cell r="D214">
            <v>27370</v>
          </cell>
        </row>
        <row r="215">
          <cell r="D215">
            <v>51824.5</v>
          </cell>
        </row>
        <row r="216">
          <cell r="D216">
            <v>38603.672500000001</v>
          </cell>
        </row>
        <row r="217">
          <cell r="D217">
            <v>38253.57</v>
          </cell>
        </row>
        <row r="218">
          <cell r="D218">
            <v>49997.822904761902</v>
          </cell>
        </row>
        <row r="219">
          <cell r="D219">
            <v>44387</v>
          </cell>
        </row>
        <row r="220">
          <cell r="D220">
            <v>6677</v>
          </cell>
        </row>
        <row r="221">
          <cell r="D221">
            <v>18249.453901417564</v>
          </cell>
        </row>
        <row r="222">
          <cell r="D222">
            <v>15750</v>
          </cell>
        </row>
        <row r="223">
          <cell r="D223">
            <v>4634</v>
          </cell>
        </row>
        <row r="224">
          <cell r="D224">
            <v>35966</v>
          </cell>
        </row>
        <row r="225">
          <cell r="D225">
            <v>29707.135000000002</v>
          </cell>
        </row>
        <row r="226">
          <cell r="D226">
            <v>30823.635000000002</v>
          </cell>
        </row>
        <row r="227">
          <cell r="D227">
            <v>34096.242666666665</v>
          </cell>
        </row>
        <row r="228">
          <cell r="D228">
            <v>37728</v>
          </cell>
        </row>
        <row r="229">
          <cell r="D229">
            <v>44938.5769</v>
          </cell>
        </row>
        <row r="230">
          <cell r="D230">
            <v>45436</v>
          </cell>
        </row>
        <row r="231">
          <cell r="D231">
            <v>46677.75</v>
          </cell>
        </row>
        <row r="232">
          <cell r="D232">
            <v>44490.633333333331</v>
          </cell>
        </row>
        <row r="233">
          <cell r="D233">
            <v>27261.5</v>
          </cell>
        </row>
        <row r="234">
          <cell r="D234">
            <v>17534.650000000001</v>
          </cell>
        </row>
        <row r="235">
          <cell r="D235">
            <v>786</v>
          </cell>
        </row>
        <row r="236">
          <cell r="D236">
            <v>430313</v>
          </cell>
        </row>
        <row r="237">
          <cell r="D237">
            <v>387036</v>
          </cell>
        </row>
        <row r="238">
          <cell r="D238">
            <v>398262</v>
          </cell>
        </row>
        <row r="239">
          <cell r="D239">
            <v>343160</v>
          </cell>
        </row>
        <row r="240">
          <cell r="D240">
            <v>338257</v>
          </cell>
        </row>
        <row r="241">
          <cell r="D241">
            <v>234008</v>
          </cell>
        </row>
        <row r="242">
          <cell r="D242">
            <v>296052</v>
          </cell>
        </row>
        <row r="243">
          <cell r="D243">
            <v>390600.5</v>
          </cell>
        </row>
        <row r="244">
          <cell r="D244">
            <v>354392.44999999995</v>
          </cell>
        </row>
        <row r="245">
          <cell r="D245">
            <v>344607.33333333337</v>
          </cell>
        </row>
        <row r="246">
          <cell r="D246">
            <v>239053</v>
          </cell>
        </row>
        <row r="247">
          <cell r="D247">
            <v>241651</v>
          </cell>
        </row>
        <row r="248">
          <cell r="D248">
            <v>238623</v>
          </cell>
        </row>
        <row r="249">
          <cell r="D249">
            <v>247475.5</v>
          </cell>
        </row>
        <row r="250">
          <cell r="D250">
            <v>275000</v>
          </cell>
        </row>
        <row r="251">
          <cell r="D251">
            <v>203000</v>
          </cell>
        </row>
        <row r="252">
          <cell r="D252">
            <v>308406</v>
          </cell>
        </row>
        <row r="253">
          <cell r="D253">
            <v>161608</v>
          </cell>
        </row>
        <row r="254">
          <cell r="D254">
            <v>14462</v>
          </cell>
        </row>
        <row r="255">
          <cell r="D255">
            <v>382969</v>
          </cell>
        </row>
        <row r="256">
          <cell r="D256">
            <v>311621.14572940988</v>
          </cell>
        </row>
        <row r="257">
          <cell r="D257">
            <v>356138</v>
          </cell>
        </row>
        <row r="258">
          <cell r="D258">
            <v>333892</v>
          </cell>
        </row>
        <row r="259">
          <cell r="D259">
            <v>335608</v>
          </cell>
        </row>
        <row r="260">
          <cell r="D260">
            <v>423985</v>
          </cell>
        </row>
        <row r="261">
          <cell r="D261">
            <v>2413.2530360328865</v>
          </cell>
        </row>
        <row r="262">
          <cell r="D262">
            <v>2194</v>
          </cell>
        </row>
        <row r="263">
          <cell r="D263">
            <v>42274</v>
          </cell>
        </row>
        <row r="264">
          <cell r="D264">
            <v>10036.6</v>
          </cell>
        </row>
        <row r="265">
          <cell r="D265">
            <v>7244.1533333333327</v>
          </cell>
        </row>
        <row r="266">
          <cell r="D266">
            <v>33624</v>
          </cell>
        </row>
        <row r="267">
          <cell r="D267">
            <v>49870</v>
          </cell>
        </row>
        <row r="268">
          <cell r="D268">
            <v>56070.807828225938</v>
          </cell>
        </row>
        <row r="269">
          <cell r="D269">
            <v>44659.274476930601</v>
          </cell>
        </row>
        <row r="270">
          <cell r="D270">
            <v>221967</v>
          </cell>
        </row>
        <row r="271">
          <cell r="D271">
            <v>41494.463066666671</v>
          </cell>
        </row>
        <row r="272">
          <cell r="D272">
            <v>42346</v>
          </cell>
        </row>
        <row r="273">
          <cell r="D273">
            <v>39986.713199999998</v>
          </cell>
        </row>
        <row r="274">
          <cell r="D274">
            <v>57021</v>
          </cell>
        </row>
        <row r="275">
          <cell r="D275">
            <v>55078.355466666668</v>
          </cell>
        </row>
        <row r="276">
          <cell r="D276">
            <v>72590</v>
          </cell>
        </row>
        <row r="277">
          <cell r="D277">
            <v>69213</v>
          </cell>
        </row>
        <row r="278">
          <cell r="D278">
            <v>40952.39</v>
          </cell>
        </row>
        <row r="279">
          <cell r="D279">
            <v>39902</v>
          </cell>
        </row>
        <row r="280">
          <cell r="D280">
            <v>50741</v>
          </cell>
        </row>
        <row r="281">
          <cell r="D281">
            <v>53835</v>
          </cell>
        </row>
        <row r="282">
          <cell r="D282">
            <v>7477</v>
          </cell>
        </row>
        <row r="283">
          <cell r="D283">
            <v>3489</v>
          </cell>
        </row>
        <row r="284">
          <cell r="D284">
            <v>9235.5488300430879</v>
          </cell>
        </row>
        <row r="285">
          <cell r="D285">
            <v>67423</v>
          </cell>
        </row>
        <row r="286">
          <cell r="D286">
            <v>72073.833369676955</v>
          </cell>
        </row>
        <row r="287">
          <cell r="D287">
            <v>32719</v>
          </cell>
        </row>
        <row r="288">
          <cell r="D288">
            <v>32719</v>
          </cell>
        </row>
        <row r="289">
          <cell r="D289">
            <v>96985</v>
          </cell>
        </row>
        <row r="290">
          <cell r="D290">
            <v>2500</v>
          </cell>
        </row>
        <row r="291">
          <cell r="D291">
            <v>65957.010000000009</v>
          </cell>
        </row>
        <row r="292">
          <cell r="D292">
            <v>2351</v>
          </cell>
        </row>
        <row r="293">
          <cell r="D293">
            <v>7409</v>
          </cell>
        </row>
        <row r="294">
          <cell r="D294">
            <v>1960</v>
          </cell>
        </row>
        <row r="295">
          <cell r="D295">
            <v>41650</v>
          </cell>
        </row>
        <row r="296">
          <cell r="D296">
            <v>57125</v>
          </cell>
        </row>
        <row r="297">
          <cell r="D297">
            <v>55454</v>
          </cell>
        </row>
        <row r="298">
          <cell r="D298">
            <v>5244</v>
          </cell>
        </row>
        <row r="299">
          <cell r="D299">
            <v>38291</v>
          </cell>
        </row>
        <row r="300">
          <cell r="D300">
            <v>32157</v>
          </cell>
        </row>
        <row r="301">
          <cell r="D301">
            <v>246570</v>
          </cell>
        </row>
        <row r="302">
          <cell r="D302">
            <v>209480</v>
          </cell>
        </row>
        <row r="303">
          <cell r="D303">
            <v>177089.72608173545</v>
          </cell>
        </row>
        <row r="304">
          <cell r="D304">
            <v>275695</v>
          </cell>
        </row>
        <row r="305">
          <cell r="D305">
            <v>156326.55471424788</v>
          </cell>
        </row>
        <row r="306">
          <cell r="D306">
            <v>231356</v>
          </cell>
        </row>
        <row r="307">
          <cell r="D307">
            <v>134593</v>
          </cell>
        </row>
        <row r="308">
          <cell r="D308">
            <v>18141.489285714284</v>
          </cell>
        </row>
        <row r="309">
          <cell r="D309">
            <v>5414.75</v>
          </cell>
        </row>
        <row r="310">
          <cell r="D310">
            <v>13923</v>
          </cell>
        </row>
        <row r="311">
          <cell r="D311">
            <v>73780</v>
          </cell>
        </row>
        <row r="312">
          <cell r="D312">
            <v>12198</v>
          </cell>
        </row>
        <row r="313">
          <cell r="D313">
            <v>6514</v>
          </cell>
        </row>
        <row r="314">
          <cell r="D314">
            <v>7685.5</v>
          </cell>
        </row>
        <row r="315">
          <cell r="D315">
            <v>10916</v>
          </cell>
        </row>
        <row r="316">
          <cell r="D316">
            <v>32817.000358234312</v>
          </cell>
        </row>
        <row r="317">
          <cell r="D317">
            <v>14438</v>
          </cell>
        </row>
        <row r="318">
          <cell r="D318">
            <v>30587.760000000002</v>
          </cell>
        </row>
        <row r="319">
          <cell r="D319">
            <v>17850</v>
          </cell>
        </row>
        <row r="320">
          <cell r="D320">
            <v>97316</v>
          </cell>
        </row>
        <row r="321">
          <cell r="D321">
            <v>165851</v>
          </cell>
        </row>
        <row r="322">
          <cell r="D322">
            <v>142754</v>
          </cell>
        </row>
        <row r="323">
          <cell r="D323">
            <v>167156</v>
          </cell>
        </row>
        <row r="324">
          <cell r="D324">
            <v>259003</v>
          </cell>
        </row>
        <row r="325">
          <cell r="D325">
            <v>15751.121397777362</v>
          </cell>
        </row>
        <row r="326">
          <cell r="D326">
            <v>20059.073417502728</v>
          </cell>
        </row>
        <row r="327">
          <cell r="D327">
            <v>17522.200707269058</v>
          </cell>
        </row>
        <row r="328">
          <cell r="D328">
            <v>70023</v>
          </cell>
        </row>
        <row r="329">
          <cell r="D329">
            <v>4414</v>
          </cell>
        </row>
        <row r="330">
          <cell r="D330">
            <v>26180</v>
          </cell>
        </row>
        <row r="331">
          <cell r="D331">
            <v>1261</v>
          </cell>
        </row>
        <row r="332">
          <cell r="D332">
            <v>52041.001681660833</v>
          </cell>
        </row>
        <row r="333">
          <cell r="D333">
            <v>14189.56544983702</v>
          </cell>
        </row>
        <row r="334">
          <cell r="D334">
            <v>909</v>
          </cell>
        </row>
        <row r="335">
          <cell r="D335">
            <v>2671</v>
          </cell>
        </row>
        <row r="336">
          <cell r="D336">
            <v>4966</v>
          </cell>
        </row>
        <row r="337">
          <cell r="D337">
            <v>261106</v>
          </cell>
        </row>
        <row r="338">
          <cell r="D338">
            <v>57120</v>
          </cell>
        </row>
        <row r="339">
          <cell r="D339">
            <v>71865.525808909093</v>
          </cell>
        </row>
        <row r="340">
          <cell r="D340">
            <v>1343058</v>
          </cell>
        </row>
        <row r="341">
          <cell r="D341">
            <v>1335547</v>
          </cell>
        </row>
        <row r="342">
          <cell r="D342">
            <v>840594</v>
          </cell>
        </row>
        <row r="343">
          <cell r="D343">
            <v>815733</v>
          </cell>
        </row>
        <row r="344">
          <cell r="D344">
            <v>59738</v>
          </cell>
        </row>
        <row r="345">
          <cell r="D345">
            <v>64605</v>
          </cell>
        </row>
        <row r="346">
          <cell r="D346">
            <v>43517</v>
          </cell>
        </row>
        <row r="347">
          <cell r="D347">
            <v>82252</v>
          </cell>
        </row>
        <row r="348">
          <cell r="D348">
            <v>10206</v>
          </cell>
        </row>
        <row r="349">
          <cell r="D349">
            <v>57300</v>
          </cell>
        </row>
        <row r="350">
          <cell r="D350">
            <v>17753.260691666666</v>
          </cell>
        </row>
        <row r="351">
          <cell r="D351">
            <v>124563</v>
          </cell>
        </row>
        <row r="352">
          <cell r="D352">
            <v>367658</v>
          </cell>
        </row>
        <row r="353">
          <cell r="D353">
            <v>991371</v>
          </cell>
        </row>
        <row r="354">
          <cell r="D354">
            <v>5175.4897666666666</v>
          </cell>
        </row>
        <row r="355">
          <cell r="D355">
            <v>5148.5131000000001</v>
          </cell>
        </row>
        <row r="356">
          <cell r="D356">
            <v>35105</v>
          </cell>
        </row>
        <row r="357">
          <cell r="D357">
            <v>361324</v>
          </cell>
        </row>
        <row r="358">
          <cell r="D358">
            <v>363307</v>
          </cell>
        </row>
        <row r="359">
          <cell r="D359">
            <v>92777</v>
          </cell>
        </row>
        <row r="360">
          <cell r="D360">
            <v>126619.17333333334</v>
          </cell>
        </row>
        <row r="361">
          <cell r="D361">
            <v>152746</v>
          </cell>
        </row>
        <row r="362">
          <cell r="D362">
            <v>196276</v>
          </cell>
        </row>
        <row r="363">
          <cell r="D363">
            <v>150567</v>
          </cell>
        </row>
        <row r="364">
          <cell r="D364">
            <v>124348</v>
          </cell>
        </row>
        <row r="365">
          <cell r="D365">
            <v>52047</v>
          </cell>
        </row>
        <row r="366">
          <cell r="D366">
            <v>53595</v>
          </cell>
        </row>
        <row r="367">
          <cell r="D367">
            <v>28855.076886603376</v>
          </cell>
        </row>
        <row r="368">
          <cell r="D368">
            <v>2975.5576020506437</v>
          </cell>
        </row>
        <row r="369">
          <cell r="D369">
            <v>1148</v>
          </cell>
        </row>
        <row r="370">
          <cell r="D370">
            <v>36346</v>
          </cell>
        </row>
        <row r="371">
          <cell r="D371">
            <v>32136</v>
          </cell>
        </row>
        <row r="372">
          <cell r="D372">
            <v>2396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3250</v>
          </cell>
        </row>
        <row r="7">
          <cell r="D7">
            <v>3043</v>
          </cell>
        </row>
        <row r="8">
          <cell r="D8">
            <v>2981</v>
          </cell>
        </row>
        <row r="9">
          <cell r="D9">
            <v>3195</v>
          </cell>
        </row>
        <row r="10">
          <cell r="D10">
            <v>2514</v>
          </cell>
        </row>
        <row r="11">
          <cell r="D11">
            <v>10179</v>
          </cell>
        </row>
        <row r="12">
          <cell r="D12">
            <v>5787</v>
          </cell>
        </row>
        <row r="13">
          <cell r="D13">
            <v>1014</v>
          </cell>
        </row>
        <row r="14">
          <cell r="D14">
            <v>42366</v>
          </cell>
        </row>
        <row r="15">
          <cell r="D15">
            <v>955</v>
          </cell>
        </row>
        <row r="16">
          <cell r="D16">
            <v>46470</v>
          </cell>
        </row>
        <row r="17">
          <cell r="D17">
            <v>9135</v>
          </cell>
        </row>
        <row r="18">
          <cell r="D18">
            <v>54097</v>
          </cell>
        </row>
        <row r="19">
          <cell r="D19">
            <v>55271</v>
          </cell>
        </row>
        <row r="20">
          <cell r="D20">
            <v>48835</v>
          </cell>
        </row>
        <row r="21">
          <cell r="D21">
            <v>53877</v>
          </cell>
        </row>
        <row r="22">
          <cell r="D22">
            <v>54525</v>
          </cell>
        </row>
        <row r="23">
          <cell r="D23">
            <v>58169</v>
          </cell>
        </row>
        <row r="24">
          <cell r="D24">
            <v>16887.732617867743</v>
          </cell>
        </row>
        <row r="25">
          <cell r="D25">
            <v>48154</v>
          </cell>
        </row>
        <row r="26">
          <cell r="D26">
            <v>44956</v>
          </cell>
        </row>
        <row r="27">
          <cell r="D27">
            <v>45016</v>
          </cell>
        </row>
        <row r="28">
          <cell r="D28">
            <v>47434</v>
          </cell>
        </row>
        <row r="29">
          <cell r="D29">
            <v>47398</v>
          </cell>
        </row>
        <row r="30">
          <cell r="D30">
            <v>66442</v>
          </cell>
        </row>
        <row r="31">
          <cell r="D31">
            <v>58</v>
          </cell>
        </row>
        <row r="32">
          <cell r="D32">
            <v>507</v>
          </cell>
        </row>
        <row r="33">
          <cell r="D33">
            <v>5095</v>
          </cell>
        </row>
        <row r="34">
          <cell r="D34">
            <v>4893</v>
          </cell>
        </row>
        <row r="35">
          <cell r="D35">
            <v>4202</v>
          </cell>
        </row>
        <row r="36">
          <cell r="D36">
            <v>5017</v>
          </cell>
        </row>
        <row r="37">
          <cell r="D37">
            <v>3666</v>
          </cell>
        </row>
        <row r="38">
          <cell r="D38">
            <v>3528</v>
          </cell>
        </row>
        <row r="39">
          <cell r="D39">
            <v>423023</v>
          </cell>
        </row>
        <row r="40">
          <cell r="D40">
            <v>28590</v>
          </cell>
        </row>
        <row r="41">
          <cell r="D41">
            <v>898</v>
          </cell>
        </row>
        <row r="42">
          <cell r="D42">
            <v>12887</v>
          </cell>
        </row>
        <row r="43">
          <cell r="D43">
            <v>4246</v>
          </cell>
        </row>
        <row r="44">
          <cell r="D44">
            <v>10652</v>
          </cell>
        </row>
        <row r="45">
          <cell r="D45">
            <v>5026</v>
          </cell>
        </row>
        <row r="46">
          <cell r="D46">
            <v>655</v>
          </cell>
        </row>
        <row r="47">
          <cell r="D47">
            <v>16284</v>
          </cell>
        </row>
        <row r="48">
          <cell r="D48">
            <v>43205</v>
          </cell>
        </row>
        <row r="49">
          <cell r="D49">
            <v>43658</v>
          </cell>
        </row>
        <row r="50">
          <cell r="D50">
            <v>41285</v>
          </cell>
        </row>
        <row r="51">
          <cell r="D51">
            <v>41102</v>
          </cell>
        </row>
        <row r="52">
          <cell r="D52">
            <v>40457</v>
          </cell>
        </row>
        <row r="53">
          <cell r="D53">
            <v>4238</v>
          </cell>
        </row>
        <row r="54">
          <cell r="D54">
            <v>2606</v>
          </cell>
        </row>
        <row r="55">
          <cell r="D55">
            <v>2240</v>
          </cell>
        </row>
        <row r="56">
          <cell r="D56">
            <v>7930</v>
          </cell>
        </row>
        <row r="57">
          <cell r="D57">
            <v>4007</v>
          </cell>
        </row>
        <row r="58">
          <cell r="D58">
            <v>3299</v>
          </cell>
        </row>
        <row r="59">
          <cell r="D59">
            <v>27110</v>
          </cell>
        </row>
        <row r="60">
          <cell r="D60">
            <v>7750</v>
          </cell>
        </row>
        <row r="61">
          <cell r="D61">
            <v>93067</v>
          </cell>
        </row>
        <row r="62">
          <cell r="D62">
            <v>4095</v>
          </cell>
        </row>
        <row r="63">
          <cell r="D63">
            <v>23129</v>
          </cell>
        </row>
        <row r="64">
          <cell r="D64">
            <v>29957</v>
          </cell>
        </row>
        <row r="65">
          <cell r="D65">
            <v>48880</v>
          </cell>
        </row>
        <row r="66">
          <cell r="D66">
            <v>72062</v>
          </cell>
        </row>
        <row r="67">
          <cell r="D67">
            <v>10490</v>
          </cell>
        </row>
        <row r="68">
          <cell r="D68">
            <v>776</v>
          </cell>
        </row>
        <row r="69">
          <cell r="D69">
            <v>8446</v>
          </cell>
        </row>
        <row r="70">
          <cell r="D70">
            <v>39193</v>
          </cell>
        </row>
        <row r="71">
          <cell r="D71">
            <v>9754</v>
          </cell>
        </row>
        <row r="72">
          <cell r="D72">
            <v>13879954</v>
          </cell>
        </row>
        <row r="73">
          <cell r="D73">
            <v>1402</v>
          </cell>
        </row>
        <row r="74">
          <cell r="D74">
            <v>1361</v>
          </cell>
        </row>
        <row r="75">
          <cell r="D75">
            <v>1301</v>
          </cell>
        </row>
        <row r="76">
          <cell r="D76">
            <v>2045</v>
          </cell>
        </row>
        <row r="77">
          <cell r="D77">
            <v>1328</v>
          </cell>
        </row>
        <row r="78">
          <cell r="D78">
            <v>1957</v>
          </cell>
        </row>
        <row r="79">
          <cell r="D79">
            <v>2139</v>
          </cell>
        </row>
        <row r="80">
          <cell r="D80">
            <v>2166</v>
          </cell>
        </row>
        <row r="81">
          <cell r="D81">
            <v>2256</v>
          </cell>
        </row>
        <row r="82">
          <cell r="D82">
            <v>2471</v>
          </cell>
        </row>
        <row r="83">
          <cell r="D83">
            <v>2374</v>
          </cell>
        </row>
        <row r="84">
          <cell r="D84">
            <v>2518</v>
          </cell>
        </row>
        <row r="85">
          <cell r="D85">
            <v>2710</v>
          </cell>
        </row>
        <row r="86">
          <cell r="D86">
            <v>2710</v>
          </cell>
        </row>
        <row r="87">
          <cell r="D87">
            <v>460</v>
          </cell>
        </row>
        <row r="88">
          <cell r="D88">
            <v>679</v>
          </cell>
        </row>
        <row r="89">
          <cell r="D89">
            <v>561</v>
          </cell>
        </row>
        <row r="90">
          <cell r="D90">
            <v>5799</v>
          </cell>
        </row>
        <row r="91">
          <cell r="D91">
            <v>12301</v>
          </cell>
        </row>
        <row r="92">
          <cell r="D92">
            <v>33716</v>
          </cell>
        </row>
        <row r="93">
          <cell r="D93">
            <v>845</v>
          </cell>
        </row>
        <row r="94">
          <cell r="D94">
            <v>906</v>
          </cell>
        </row>
        <row r="95">
          <cell r="D95">
            <v>4288</v>
          </cell>
        </row>
        <row r="96">
          <cell r="D96">
            <v>3616</v>
          </cell>
        </row>
        <row r="97">
          <cell r="D97">
            <v>4919</v>
          </cell>
        </row>
        <row r="98">
          <cell r="D98">
            <v>3096</v>
          </cell>
        </row>
        <row r="99">
          <cell r="D99">
            <v>333985</v>
          </cell>
        </row>
        <row r="100">
          <cell r="D100">
            <v>345962</v>
          </cell>
        </row>
        <row r="101">
          <cell r="D101">
            <v>504259</v>
          </cell>
        </row>
        <row r="102">
          <cell r="D102">
            <v>434724</v>
          </cell>
        </row>
        <row r="103">
          <cell r="D103">
            <v>440058</v>
          </cell>
        </row>
        <row r="104">
          <cell r="D104">
            <v>316419</v>
          </cell>
        </row>
        <row r="105">
          <cell r="D105">
            <v>353159</v>
          </cell>
        </row>
        <row r="106">
          <cell r="D106">
            <v>422830</v>
          </cell>
        </row>
        <row r="107">
          <cell r="D107">
            <v>395925</v>
          </cell>
        </row>
        <row r="108">
          <cell r="D108">
            <v>420633</v>
          </cell>
        </row>
        <row r="109">
          <cell r="D109">
            <v>433675</v>
          </cell>
        </row>
        <row r="110">
          <cell r="D110">
            <v>276422</v>
          </cell>
        </row>
        <row r="111">
          <cell r="D111">
            <v>1631</v>
          </cell>
        </row>
        <row r="112">
          <cell r="D112">
            <v>944</v>
          </cell>
        </row>
        <row r="113">
          <cell r="D113">
            <v>656</v>
          </cell>
        </row>
        <row r="114">
          <cell r="D114">
            <v>40043</v>
          </cell>
        </row>
        <row r="115">
          <cell r="D115">
            <v>39022</v>
          </cell>
        </row>
        <row r="116">
          <cell r="D116">
            <v>287393</v>
          </cell>
        </row>
        <row r="117">
          <cell r="D117">
            <v>31744</v>
          </cell>
        </row>
        <row r="118">
          <cell r="D118">
            <v>29508</v>
          </cell>
        </row>
        <row r="119">
          <cell r="D119">
            <v>4181</v>
          </cell>
        </row>
        <row r="120">
          <cell r="D120">
            <v>3866</v>
          </cell>
        </row>
        <row r="121">
          <cell r="D121">
            <v>16543</v>
          </cell>
        </row>
        <row r="122">
          <cell r="D122">
            <v>28978</v>
          </cell>
        </row>
        <row r="123">
          <cell r="D123">
            <v>2250</v>
          </cell>
        </row>
        <row r="124">
          <cell r="D124">
            <v>13742</v>
          </cell>
        </row>
        <row r="125">
          <cell r="D125">
            <v>1623</v>
          </cell>
        </row>
        <row r="126">
          <cell r="D126">
            <v>2156</v>
          </cell>
        </row>
        <row r="127">
          <cell r="D127">
            <v>2139</v>
          </cell>
        </row>
        <row r="128">
          <cell r="D128">
            <v>1589</v>
          </cell>
        </row>
        <row r="129">
          <cell r="D129">
            <v>1658</v>
          </cell>
        </row>
        <row r="130">
          <cell r="D130">
            <v>1604</v>
          </cell>
        </row>
        <row r="131">
          <cell r="D131">
            <v>2220</v>
          </cell>
        </row>
        <row r="132">
          <cell r="D132">
            <v>1599</v>
          </cell>
        </row>
        <row r="133">
          <cell r="D133">
            <v>1490</v>
          </cell>
        </row>
        <row r="134">
          <cell r="D134">
            <v>1712</v>
          </cell>
        </row>
        <row r="135">
          <cell r="D135">
            <v>1758</v>
          </cell>
        </row>
        <row r="136">
          <cell r="D136">
            <v>1900</v>
          </cell>
        </row>
        <row r="137">
          <cell r="D137">
            <v>6713</v>
          </cell>
        </row>
        <row r="138">
          <cell r="D138">
            <v>1.9485786494510507E-2</v>
          </cell>
        </row>
        <row r="139">
          <cell r="D139">
            <v>3596</v>
          </cell>
        </row>
        <row r="140">
          <cell r="D140">
            <v>478</v>
          </cell>
        </row>
        <row r="141">
          <cell r="D141">
            <v>4310</v>
          </cell>
        </row>
        <row r="142">
          <cell r="D142">
            <v>2747</v>
          </cell>
        </row>
        <row r="143">
          <cell r="D143">
            <v>7266</v>
          </cell>
        </row>
        <row r="144">
          <cell r="D144">
            <v>22625</v>
          </cell>
        </row>
        <row r="145">
          <cell r="D145">
            <v>14197</v>
          </cell>
        </row>
        <row r="146">
          <cell r="D146">
            <v>4604</v>
          </cell>
        </row>
        <row r="147">
          <cell r="D147">
            <v>18197</v>
          </cell>
        </row>
        <row r="148">
          <cell r="D148">
            <v>10260</v>
          </cell>
        </row>
        <row r="149">
          <cell r="D149">
            <v>28561</v>
          </cell>
        </row>
        <row r="150">
          <cell r="D150">
            <v>6343</v>
          </cell>
        </row>
        <row r="151">
          <cell r="D151">
            <v>138402</v>
          </cell>
        </row>
        <row r="152">
          <cell r="D152">
            <v>997</v>
          </cell>
        </row>
        <row r="153">
          <cell r="D153">
            <v>28646</v>
          </cell>
        </row>
        <row r="154">
          <cell r="D154">
            <v>3240</v>
          </cell>
        </row>
        <row r="155">
          <cell r="D155">
            <v>58506</v>
          </cell>
        </row>
        <row r="156">
          <cell r="D156">
            <v>16390</v>
          </cell>
        </row>
        <row r="157">
          <cell r="D157">
            <v>32017</v>
          </cell>
        </row>
        <row r="158">
          <cell r="D158">
            <v>57138</v>
          </cell>
        </row>
        <row r="159">
          <cell r="D159">
            <v>6626</v>
          </cell>
        </row>
        <row r="160">
          <cell r="D160">
            <v>6317</v>
          </cell>
        </row>
        <row r="161">
          <cell r="D161">
            <v>9045</v>
          </cell>
        </row>
        <row r="162">
          <cell r="D162">
            <v>8484</v>
          </cell>
        </row>
        <row r="163">
          <cell r="D163">
            <v>7640</v>
          </cell>
        </row>
        <row r="164">
          <cell r="D164">
            <v>7958</v>
          </cell>
        </row>
        <row r="165">
          <cell r="D165">
            <v>11173</v>
          </cell>
        </row>
        <row r="166">
          <cell r="D166">
            <v>7382</v>
          </cell>
        </row>
        <row r="167">
          <cell r="D167">
            <v>7223</v>
          </cell>
        </row>
        <row r="168">
          <cell r="D168">
            <v>7992</v>
          </cell>
        </row>
        <row r="169">
          <cell r="D169">
            <v>10867</v>
          </cell>
        </row>
        <row r="170">
          <cell r="D170">
            <v>10066</v>
          </cell>
        </row>
        <row r="171">
          <cell r="D171">
            <v>8612</v>
          </cell>
        </row>
        <row r="172">
          <cell r="D172">
            <v>17329</v>
          </cell>
        </row>
        <row r="173">
          <cell r="D173">
            <v>4789</v>
          </cell>
        </row>
        <row r="174">
          <cell r="D174">
            <v>3924</v>
          </cell>
        </row>
        <row r="175">
          <cell r="D175">
            <v>3949</v>
          </cell>
        </row>
        <row r="176">
          <cell r="D176">
            <v>4844</v>
          </cell>
        </row>
        <row r="177">
          <cell r="D177">
            <v>5966</v>
          </cell>
        </row>
        <row r="178">
          <cell r="D178">
            <v>6265</v>
          </cell>
        </row>
        <row r="179">
          <cell r="D179">
            <v>4957</v>
          </cell>
        </row>
        <row r="180">
          <cell r="D180">
            <v>6122</v>
          </cell>
        </row>
        <row r="181">
          <cell r="D181">
            <v>4519</v>
          </cell>
        </row>
        <row r="182">
          <cell r="D182">
            <v>4538</v>
          </cell>
        </row>
        <row r="183">
          <cell r="D183">
            <v>5359</v>
          </cell>
        </row>
        <row r="184">
          <cell r="D184">
            <v>4828</v>
          </cell>
        </row>
        <row r="185">
          <cell r="D185">
            <v>46857</v>
          </cell>
        </row>
        <row r="186">
          <cell r="D186">
            <v>1477</v>
          </cell>
        </row>
        <row r="187">
          <cell r="D187">
            <v>8288</v>
          </cell>
        </row>
        <row r="188">
          <cell r="D188">
            <v>8436</v>
          </cell>
        </row>
        <row r="189">
          <cell r="D189">
            <v>33324</v>
          </cell>
        </row>
        <row r="190">
          <cell r="D190">
            <v>613994</v>
          </cell>
        </row>
        <row r="191">
          <cell r="D191">
            <v>604697</v>
          </cell>
        </row>
        <row r="192">
          <cell r="D192">
            <v>303509</v>
          </cell>
        </row>
        <row r="193">
          <cell r="D193">
            <v>2155</v>
          </cell>
        </row>
        <row r="194">
          <cell r="D194">
            <v>818</v>
          </cell>
        </row>
        <row r="195">
          <cell r="D195">
            <v>951</v>
          </cell>
        </row>
        <row r="196">
          <cell r="D196">
            <v>22775</v>
          </cell>
        </row>
        <row r="197">
          <cell r="D197">
            <v>1321</v>
          </cell>
        </row>
        <row r="198">
          <cell r="D198">
            <v>17082</v>
          </cell>
        </row>
        <row r="199">
          <cell r="D199">
            <v>112946</v>
          </cell>
        </row>
        <row r="200">
          <cell r="D200">
            <v>114405</v>
          </cell>
        </row>
        <row r="201">
          <cell r="D201">
            <v>114206</v>
          </cell>
        </row>
        <row r="202">
          <cell r="D202">
            <v>4984</v>
          </cell>
        </row>
        <row r="203">
          <cell r="D203">
            <v>13561</v>
          </cell>
        </row>
        <row r="204">
          <cell r="D204">
            <v>84278</v>
          </cell>
        </row>
        <row r="205">
          <cell r="D205">
            <v>70923</v>
          </cell>
        </row>
        <row r="206">
          <cell r="D206">
            <v>114145</v>
          </cell>
        </row>
        <row r="207">
          <cell r="D207">
            <v>108161</v>
          </cell>
        </row>
        <row r="208">
          <cell r="D208">
            <v>5435</v>
          </cell>
        </row>
        <row r="209">
          <cell r="D209">
            <v>10209</v>
          </cell>
        </row>
        <row r="210">
          <cell r="D210">
            <v>8184</v>
          </cell>
        </row>
        <row r="211">
          <cell r="D211">
            <v>4209</v>
          </cell>
        </row>
        <row r="212">
          <cell r="D212">
            <v>15452</v>
          </cell>
        </row>
        <row r="213">
          <cell r="D213">
            <v>33884</v>
          </cell>
        </row>
        <row r="214">
          <cell r="D214">
            <v>20404</v>
          </cell>
        </row>
        <row r="215">
          <cell r="D215">
            <v>37346</v>
          </cell>
        </row>
        <row r="216">
          <cell r="D216">
            <v>52033</v>
          </cell>
        </row>
        <row r="217">
          <cell r="D217">
            <v>49672</v>
          </cell>
        </row>
        <row r="218">
          <cell r="D218">
            <v>48875</v>
          </cell>
        </row>
        <row r="219">
          <cell r="D219">
            <v>39511</v>
          </cell>
        </row>
        <row r="220">
          <cell r="D220">
            <v>7629</v>
          </cell>
        </row>
        <row r="221">
          <cell r="D221">
            <v>26977</v>
          </cell>
        </row>
        <row r="222">
          <cell r="D222">
            <v>15798</v>
          </cell>
        </row>
        <row r="223">
          <cell r="D223">
            <v>3899</v>
          </cell>
        </row>
        <row r="224">
          <cell r="D224">
            <v>33710</v>
          </cell>
        </row>
        <row r="225">
          <cell r="D225">
            <v>34829</v>
          </cell>
        </row>
        <row r="226">
          <cell r="D226">
            <v>36466</v>
          </cell>
        </row>
        <row r="227">
          <cell r="D227">
            <v>38908</v>
          </cell>
        </row>
        <row r="228">
          <cell r="D228">
            <v>36248</v>
          </cell>
        </row>
        <row r="229">
          <cell r="D229">
            <v>39250</v>
          </cell>
        </row>
        <row r="230">
          <cell r="D230">
            <v>43063</v>
          </cell>
        </row>
        <row r="231">
          <cell r="D231">
            <v>37921</v>
          </cell>
        </row>
        <row r="232">
          <cell r="D232">
            <v>37938</v>
          </cell>
        </row>
        <row r="233">
          <cell r="D233">
            <v>27503</v>
          </cell>
        </row>
        <row r="234">
          <cell r="D234">
            <v>18128</v>
          </cell>
        </row>
        <row r="235">
          <cell r="D235">
            <v>899</v>
          </cell>
        </row>
        <row r="236">
          <cell r="D236">
            <v>329143</v>
          </cell>
        </row>
        <row r="237">
          <cell r="D237">
            <v>331713</v>
          </cell>
        </row>
        <row r="238">
          <cell r="D238">
            <v>339840</v>
          </cell>
        </row>
        <row r="239">
          <cell r="D239">
            <v>273615</v>
          </cell>
        </row>
        <row r="240">
          <cell r="D240">
            <v>304778</v>
          </cell>
        </row>
        <row r="241">
          <cell r="D241">
            <v>263212</v>
          </cell>
        </row>
        <row r="242">
          <cell r="D242">
            <v>293376</v>
          </cell>
        </row>
        <row r="243">
          <cell r="D243">
            <v>386459</v>
          </cell>
        </row>
        <row r="244">
          <cell r="D244">
            <v>372828</v>
          </cell>
        </row>
        <row r="245">
          <cell r="D245">
            <v>373504</v>
          </cell>
        </row>
        <row r="246">
          <cell r="D246">
            <v>284071</v>
          </cell>
        </row>
        <row r="247">
          <cell r="D247">
            <v>304195</v>
          </cell>
        </row>
        <row r="248">
          <cell r="D248">
            <v>286137</v>
          </cell>
        </row>
        <row r="249">
          <cell r="D249">
            <v>302491</v>
          </cell>
        </row>
        <row r="250">
          <cell r="D250">
            <v>183301</v>
          </cell>
        </row>
        <row r="251">
          <cell r="D251">
            <v>181192</v>
          </cell>
        </row>
        <row r="252">
          <cell r="D252">
            <v>209528</v>
          </cell>
        </row>
        <row r="253">
          <cell r="D253">
            <v>157507</v>
          </cell>
        </row>
        <row r="254">
          <cell r="D254">
            <v>15506</v>
          </cell>
        </row>
        <row r="255">
          <cell r="D255">
            <v>322319</v>
          </cell>
        </row>
        <row r="256">
          <cell r="D256">
            <v>302709</v>
          </cell>
        </row>
        <row r="257">
          <cell r="D257">
            <v>355687</v>
          </cell>
        </row>
        <row r="258">
          <cell r="D258">
            <v>297954</v>
          </cell>
        </row>
        <row r="259">
          <cell r="D259">
            <v>326394</v>
          </cell>
        </row>
        <row r="260">
          <cell r="D260">
            <v>267784.64962935564</v>
          </cell>
        </row>
        <row r="261">
          <cell r="D261">
            <v>2136</v>
          </cell>
        </row>
        <row r="262">
          <cell r="D262">
            <v>1949</v>
          </cell>
        </row>
        <row r="263">
          <cell r="D263">
            <v>48302</v>
          </cell>
        </row>
        <row r="264">
          <cell r="D264">
            <v>10421</v>
          </cell>
        </row>
        <row r="265">
          <cell r="D265">
            <v>5931</v>
          </cell>
        </row>
        <row r="266">
          <cell r="D266">
            <v>27754</v>
          </cell>
        </row>
        <row r="267">
          <cell r="D267">
            <v>35898</v>
          </cell>
        </row>
        <row r="268">
          <cell r="D268">
            <v>54686</v>
          </cell>
        </row>
        <row r="269">
          <cell r="D269">
            <v>42994</v>
          </cell>
        </row>
        <row r="270">
          <cell r="D270">
            <v>183446</v>
          </cell>
        </row>
        <row r="271">
          <cell r="D271">
            <v>36901</v>
          </cell>
        </row>
        <row r="272">
          <cell r="D272">
            <v>35770</v>
          </cell>
        </row>
        <row r="273">
          <cell r="D273">
            <v>39623</v>
          </cell>
        </row>
        <row r="274">
          <cell r="D274">
            <v>49574</v>
          </cell>
        </row>
        <row r="275">
          <cell r="D275">
            <v>50346</v>
          </cell>
        </row>
        <row r="276">
          <cell r="D276">
            <v>67860</v>
          </cell>
        </row>
        <row r="277">
          <cell r="D277">
            <v>54681</v>
          </cell>
        </row>
        <row r="278">
          <cell r="D278">
            <v>40570</v>
          </cell>
        </row>
        <row r="279">
          <cell r="D279">
            <v>45426</v>
          </cell>
        </row>
        <row r="280">
          <cell r="D280">
            <v>47303</v>
          </cell>
        </row>
        <row r="281">
          <cell r="D281">
            <v>63702</v>
          </cell>
        </row>
        <row r="282">
          <cell r="D282">
            <v>6874</v>
          </cell>
        </row>
        <row r="283">
          <cell r="D283">
            <v>4886</v>
          </cell>
        </row>
        <row r="284">
          <cell r="D284">
            <v>8270</v>
          </cell>
        </row>
        <row r="285">
          <cell r="D285">
            <v>77406</v>
          </cell>
        </row>
        <row r="286">
          <cell r="D286">
            <v>100573</v>
          </cell>
        </row>
        <row r="287">
          <cell r="D287">
            <v>30003</v>
          </cell>
        </row>
        <row r="288">
          <cell r="D288">
            <v>24886</v>
          </cell>
        </row>
        <row r="289">
          <cell r="D289">
            <v>120648</v>
          </cell>
        </row>
        <row r="290">
          <cell r="D290">
            <v>2329</v>
          </cell>
        </row>
        <row r="291">
          <cell r="D291">
            <v>65345</v>
          </cell>
        </row>
        <row r="292">
          <cell r="D292">
            <v>2444</v>
          </cell>
        </row>
        <row r="293">
          <cell r="D293">
            <v>7462</v>
          </cell>
        </row>
        <row r="294">
          <cell r="D294">
            <v>1568</v>
          </cell>
        </row>
        <row r="295">
          <cell r="D295">
            <v>50114</v>
          </cell>
        </row>
        <row r="296">
          <cell r="D296">
            <v>57982</v>
          </cell>
        </row>
        <row r="297">
          <cell r="D297">
            <v>50914</v>
          </cell>
        </row>
        <row r="298">
          <cell r="D298">
            <v>4202</v>
          </cell>
        </row>
        <row r="299">
          <cell r="D299">
            <v>28631</v>
          </cell>
        </row>
        <row r="300">
          <cell r="D300">
            <v>25177</v>
          </cell>
        </row>
        <row r="301">
          <cell r="D301">
            <v>257457</v>
          </cell>
        </row>
        <row r="302">
          <cell r="D302">
            <v>199989</v>
          </cell>
        </row>
        <row r="303">
          <cell r="D303">
            <v>226462</v>
          </cell>
        </row>
        <row r="304">
          <cell r="D304">
            <v>264051</v>
          </cell>
        </row>
        <row r="305">
          <cell r="D305">
            <v>198779</v>
          </cell>
        </row>
        <row r="306">
          <cell r="D306">
            <v>265435</v>
          </cell>
        </row>
        <row r="307">
          <cell r="D307">
            <v>145620</v>
          </cell>
        </row>
        <row r="308">
          <cell r="D308">
            <v>15052.620499827446</v>
          </cell>
        </row>
        <row r="309">
          <cell r="D309">
            <v>4409</v>
          </cell>
        </row>
        <row r="310">
          <cell r="D310">
            <v>11355</v>
          </cell>
        </row>
        <row r="311">
          <cell r="D311">
            <v>50696</v>
          </cell>
        </row>
        <row r="312">
          <cell r="D312">
            <v>8826</v>
          </cell>
        </row>
        <row r="313">
          <cell r="D313">
            <v>7635</v>
          </cell>
        </row>
        <row r="314">
          <cell r="D314">
            <v>8107</v>
          </cell>
        </row>
        <row r="315">
          <cell r="D315">
            <v>9635</v>
          </cell>
        </row>
        <row r="316">
          <cell r="D316">
            <v>26794</v>
          </cell>
        </row>
        <row r="317">
          <cell r="D317">
            <v>15431</v>
          </cell>
        </row>
        <row r="318">
          <cell r="D318">
            <v>42688</v>
          </cell>
        </row>
        <row r="319">
          <cell r="D319">
            <v>14148</v>
          </cell>
        </row>
        <row r="320">
          <cell r="D320">
            <v>96550</v>
          </cell>
        </row>
        <row r="321">
          <cell r="D321">
            <v>146479</v>
          </cell>
        </row>
        <row r="322">
          <cell r="D322">
            <v>103140</v>
          </cell>
        </row>
        <row r="323">
          <cell r="D323">
            <v>146849</v>
          </cell>
        </row>
        <row r="324">
          <cell r="D324">
            <v>202062</v>
          </cell>
        </row>
        <row r="325">
          <cell r="D325">
            <v>19039</v>
          </cell>
        </row>
        <row r="326">
          <cell r="D326">
            <v>18530</v>
          </cell>
        </row>
        <row r="327">
          <cell r="D327">
            <v>19341</v>
          </cell>
        </row>
        <row r="328">
          <cell r="D328">
            <v>80774</v>
          </cell>
        </row>
        <row r="329">
          <cell r="D329">
            <v>4760</v>
          </cell>
        </row>
        <row r="330">
          <cell r="D330">
            <v>32072</v>
          </cell>
        </row>
        <row r="331">
          <cell r="D331">
            <v>1354</v>
          </cell>
        </row>
        <row r="332">
          <cell r="D332">
            <v>35110</v>
          </cell>
        </row>
        <row r="333">
          <cell r="D333">
            <v>19338</v>
          </cell>
        </row>
        <row r="334">
          <cell r="D334">
            <v>732</v>
          </cell>
        </row>
        <row r="335">
          <cell r="D335">
            <v>2982</v>
          </cell>
        </row>
        <row r="336">
          <cell r="D336">
            <v>5421</v>
          </cell>
        </row>
        <row r="337">
          <cell r="D337">
            <v>341966</v>
          </cell>
        </row>
        <row r="338">
          <cell r="D338">
            <v>63058</v>
          </cell>
        </row>
        <row r="339">
          <cell r="D339">
            <v>83171</v>
          </cell>
        </row>
        <row r="340">
          <cell r="D340">
            <v>1483944</v>
          </cell>
        </row>
        <row r="341">
          <cell r="D341">
            <v>1406886</v>
          </cell>
        </row>
        <row r="342">
          <cell r="D342">
            <v>876099</v>
          </cell>
        </row>
        <row r="343">
          <cell r="D343">
            <v>859105</v>
          </cell>
        </row>
        <row r="344">
          <cell r="D344">
            <v>54769</v>
          </cell>
        </row>
        <row r="345">
          <cell r="D345">
            <v>59876</v>
          </cell>
        </row>
        <row r="346">
          <cell r="D346">
            <v>33955</v>
          </cell>
        </row>
        <row r="347">
          <cell r="D347">
            <v>72894</v>
          </cell>
        </row>
        <row r="348">
          <cell r="D348">
            <v>12686</v>
          </cell>
        </row>
        <row r="349">
          <cell r="D349">
            <v>50140</v>
          </cell>
        </row>
        <row r="350">
          <cell r="D350">
            <v>18008</v>
          </cell>
        </row>
        <row r="351">
          <cell r="D351">
            <v>111737</v>
          </cell>
        </row>
        <row r="352">
          <cell r="D352">
            <v>241124</v>
          </cell>
        </row>
        <row r="353">
          <cell r="D353">
            <v>658519</v>
          </cell>
        </row>
        <row r="354">
          <cell r="D354">
            <v>4049</v>
          </cell>
        </row>
        <row r="355">
          <cell r="D355">
            <v>4315</v>
          </cell>
        </row>
        <row r="356">
          <cell r="D356">
            <v>36029</v>
          </cell>
        </row>
        <row r="357">
          <cell r="D357">
            <v>315322</v>
          </cell>
        </row>
        <row r="358">
          <cell r="D358">
            <v>326923</v>
          </cell>
        </row>
        <row r="359">
          <cell r="D359">
            <v>98309</v>
          </cell>
        </row>
        <row r="360">
          <cell r="D360">
            <v>139366</v>
          </cell>
        </row>
        <row r="361">
          <cell r="D361">
            <v>157642</v>
          </cell>
        </row>
        <row r="362">
          <cell r="D362">
            <v>188217</v>
          </cell>
        </row>
        <row r="363">
          <cell r="D363">
            <v>163187</v>
          </cell>
        </row>
        <row r="364">
          <cell r="D364">
            <v>127164</v>
          </cell>
        </row>
        <row r="365">
          <cell r="D365">
            <v>66288</v>
          </cell>
        </row>
        <row r="366">
          <cell r="D366">
            <v>65218</v>
          </cell>
        </row>
        <row r="367">
          <cell r="D367">
            <v>43139</v>
          </cell>
        </row>
        <row r="368">
          <cell r="D368">
            <v>2997</v>
          </cell>
        </row>
        <row r="369">
          <cell r="D369">
            <v>1024</v>
          </cell>
        </row>
        <row r="370">
          <cell r="D370">
            <v>40497</v>
          </cell>
        </row>
        <row r="371">
          <cell r="D371">
            <v>36057</v>
          </cell>
        </row>
        <row r="372">
          <cell r="D372">
            <v>3076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2930</v>
          </cell>
        </row>
        <row r="7">
          <cell r="D7">
            <v>2680</v>
          </cell>
        </row>
        <row r="8">
          <cell r="D8">
            <v>2950</v>
          </cell>
        </row>
        <row r="9">
          <cell r="D9">
            <v>3708</v>
          </cell>
        </row>
        <row r="10">
          <cell r="D10">
            <v>2902.4860186359092</v>
          </cell>
        </row>
        <row r="11">
          <cell r="D11">
            <v>12360</v>
          </cell>
        </row>
        <row r="12">
          <cell r="D12">
            <v>6180</v>
          </cell>
        </row>
        <row r="13">
          <cell r="D13">
            <v>1000</v>
          </cell>
        </row>
        <row r="14">
          <cell r="D14">
            <v>46350</v>
          </cell>
        </row>
        <row r="15">
          <cell r="D15">
            <v>740.86607825819306</v>
          </cell>
        </row>
        <row r="16">
          <cell r="D16">
            <v>43490.234429506403</v>
          </cell>
        </row>
        <row r="17">
          <cell r="D17">
            <v>7176.7844809767539</v>
          </cell>
        </row>
        <row r="18">
          <cell r="D18">
            <v>55110.850091930661</v>
          </cell>
        </row>
        <row r="19">
          <cell r="D19">
            <v>56825.784454369015</v>
          </cell>
        </row>
        <row r="20">
          <cell r="D20">
            <v>56677.728724129105</v>
          </cell>
        </row>
        <row r="21">
          <cell r="D21">
            <v>53138.365710277176</v>
          </cell>
        </row>
        <row r="22">
          <cell r="D22">
            <v>54550.818197464825</v>
          </cell>
        </row>
        <row r="23">
          <cell r="D23">
            <v>70000</v>
          </cell>
        </row>
        <row r="24">
          <cell r="D24">
            <v>16887.732617867743</v>
          </cell>
        </row>
        <row r="25">
          <cell r="D25">
            <v>36241.170410963983</v>
          </cell>
        </row>
        <row r="26">
          <cell r="D26">
            <v>46350</v>
          </cell>
        </row>
        <row r="27">
          <cell r="D27">
            <v>51500</v>
          </cell>
        </row>
        <row r="28">
          <cell r="D28">
            <v>54000</v>
          </cell>
        </row>
        <row r="29">
          <cell r="D29">
            <v>57600</v>
          </cell>
        </row>
        <row r="30">
          <cell r="D30">
            <v>75000</v>
          </cell>
        </row>
        <row r="31">
          <cell r="D31">
            <v>35.656490152579906</v>
          </cell>
        </row>
        <row r="32">
          <cell r="D32">
            <v>342.85714285714283</v>
          </cell>
        </row>
        <row r="33">
          <cell r="D33">
            <v>6386</v>
          </cell>
        </row>
        <row r="34">
          <cell r="D34">
            <v>6386</v>
          </cell>
        </row>
        <row r="35">
          <cell r="D35">
            <v>4951.1752685297552</v>
          </cell>
        </row>
        <row r="36">
          <cell r="D36">
            <v>5430.7619383480987</v>
          </cell>
        </row>
        <row r="37">
          <cell r="D37">
            <v>4120</v>
          </cell>
        </row>
        <row r="38">
          <cell r="D38">
            <v>4429</v>
          </cell>
        </row>
        <row r="39">
          <cell r="D39">
            <v>463500</v>
          </cell>
        </row>
        <row r="40">
          <cell r="D40">
            <v>30381.836985117392</v>
          </cell>
        </row>
        <row r="41">
          <cell r="D41">
            <v>903.7158677178677</v>
          </cell>
        </row>
        <row r="42">
          <cell r="D42">
            <v>9804.4400237953378</v>
          </cell>
        </row>
        <row r="43">
          <cell r="D43">
            <v>5200</v>
          </cell>
        </row>
        <row r="44">
          <cell r="D44">
            <v>7063.855460484293</v>
          </cell>
        </row>
        <row r="45">
          <cell r="D45">
            <v>6231.5</v>
          </cell>
        </row>
        <row r="46">
          <cell r="D46">
            <v>555.21034908011097</v>
          </cell>
        </row>
        <row r="47">
          <cell r="D47">
            <v>11221.358184392195</v>
          </cell>
        </row>
        <row r="48">
          <cell r="D48">
            <v>38600</v>
          </cell>
        </row>
        <row r="49">
          <cell r="D49">
            <v>38600</v>
          </cell>
        </row>
        <row r="50">
          <cell r="D50">
            <v>38600</v>
          </cell>
        </row>
        <row r="51">
          <cell r="D51">
            <v>38600</v>
          </cell>
        </row>
        <row r="52">
          <cell r="D52">
            <v>42001.186870784964</v>
          </cell>
        </row>
        <row r="53">
          <cell r="D53">
            <v>4016.3019163526778</v>
          </cell>
        </row>
        <row r="54">
          <cell r="D54">
            <v>2617.0133678450084</v>
          </cell>
        </row>
        <row r="55">
          <cell r="D55">
            <v>2785.9738417328331</v>
          </cell>
        </row>
        <row r="56">
          <cell r="D56">
            <v>7188.0988125304602</v>
          </cell>
        </row>
        <row r="57">
          <cell r="D57">
            <v>4044.9573638862726</v>
          </cell>
        </row>
        <row r="58">
          <cell r="D58">
            <v>3128.637872511898</v>
          </cell>
        </row>
        <row r="59">
          <cell r="D59">
            <v>28270.990626611452</v>
          </cell>
        </row>
        <row r="60">
          <cell r="D60">
            <v>5460.2296073402667</v>
          </cell>
        </row>
        <row r="61">
          <cell r="D61">
            <v>88888.686242583921</v>
          </cell>
        </row>
        <row r="62">
          <cell r="D62">
            <v>3348.07962891431</v>
          </cell>
        </row>
        <row r="63">
          <cell r="D63">
            <v>25750</v>
          </cell>
        </row>
        <row r="64">
          <cell r="D64">
            <v>30384.465477483944</v>
          </cell>
        </row>
        <row r="65">
          <cell r="D65">
            <v>66000</v>
          </cell>
        </row>
        <row r="66">
          <cell r="D66">
            <v>70000</v>
          </cell>
        </row>
        <row r="67">
          <cell r="D67">
            <v>10086.192747780118</v>
          </cell>
        </row>
        <row r="68">
          <cell r="D68">
            <v>900</v>
          </cell>
        </row>
        <row r="69">
          <cell r="D69">
            <v>8246.2916617901137</v>
          </cell>
        </row>
        <row r="70">
          <cell r="D70">
            <v>40901.64135934598</v>
          </cell>
        </row>
        <row r="71">
          <cell r="D71">
            <v>7033.4249333241696</v>
          </cell>
        </row>
        <row r="72">
          <cell r="D72">
            <v>11501890.283477917</v>
          </cell>
        </row>
        <row r="73">
          <cell r="D73">
            <v>1250</v>
          </cell>
        </row>
        <row r="74">
          <cell r="D74">
            <v>1450</v>
          </cell>
        </row>
        <row r="75">
          <cell r="D75">
            <v>1463.4765687248848</v>
          </cell>
        </row>
        <row r="76">
          <cell r="D76">
            <v>2200</v>
          </cell>
        </row>
        <row r="77">
          <cell r="D77">
            <v>1236</v>
          </cell>
        </row>
        <row r="78">
          <cell r="D78">
            <v>2163</v>
          </cell>
        </row>
        <row r="79">
          <cell r="D79">
            <v>2369</v>
          </cell>
        </row>
        <row r="80">
          <cell r="D80">
            <v>2472</v>
          </cell>
        </row>
        <row r="81">
          <cell r="D81">
            <v>2369</v>
          </cell>
        </row>
        <row r="82">
          <cell r="D82">
            <v>2472</v>
          </cell>
        </row>
        <row r="83">
          <cell r="D83">
            <v>2678</v>
          </cell>
        </row>
        <row r="84">
          <cell r="D84">
            <v>2780</v>
          </cell>
        </row>
        <row r="85">
          <cell r="D85">
            <v>2780</v>
          </cell>
        </row>
        <row r="86">
          <cell r="D86">
            <v>2890</v>
          </cell>
        </row>
        <row r="87">
          <cell r="D87">
            <v>400</v>
          </cell>
        </row>
        <row r="88">
          <cell r="D88">
            <v>666.67015889643665</v>
          </cell>
        </row>
        <row r="89">
          <cell r="D89">
            <v>579.96732269342704</v>
          </cell>
        </row>
        <row r="90">
          <cell r="D90">
            <v>6354.4724755231691</v>
          </cell>
        </row>
        <row r="91">
          <cell r="D91">
            <v>8636.5251925601005</v>
          </cell>
        </row>
        <row r="92">
          <cell r="D92">
            <v>40170</v>
          </cell>
        </row>
        <row r="93">
          <cell r="D93">
            <v>762.2</v>
          </cell>
        </row>
        <row r="94">
          <cell r="D94">
            <v>756.834112</v>
          </cell>
        </row>
        <row r="95">
          <cell r="D95">
            <v>4017</v>
          </cell>
        </row>
        <row r="96">
          <cell r="D96">
            <v>4326</v>
          </cell>
        </row>
        <row r="97">
          <cell r="D97">
            <v>4455.6408236218076</v>
          </cell>
        </row>
        <row r="98">
          <cell r="D98">
            <v>3453.6776187324244</v>
          </cell>
        </row>
        <row r="99">
          <cell r="D99">
            <v>420000</v>
          </cell>
        </row>
        <row r="100">
          <cell r="D100">
            <v>435000</v>
          </cell>
        </row>
        <row r="101">
          <cell r="D101">
            <v>560000</v>
          </cell>
        </row>
        <row r="102">
          <cell r="D102">
            <v>505000</v>
          </cell>
        </row>
        <row r="103">
          <cell r="D103">
            <v>518000</v>
          </cell>
        </row>
        <row r="104">
          <cell r="D104">
            <v>354939.24475336005</v>
          </cell>
        </row>
        <row r="105">
          <cell r="D105">
            <v>490000</v>
          </cell>
        </row>
        <row r="106">
          <cell r="D106">
            <v>495000</v>
          </cell>
        </row>
        <row r="107">
          <cell r="D107">
            <v>495000</v>
          </cell>
        </row>
        <row r="108">
          <cell r="D108">
            <v>510000</v>
          </cell>
        </row>
        <row r="109">
          <cell r="D109">
            <v>530000</v>
          </cell>
        </row>
        <row r="110">
          <cell r="D110">
            <v>330000</v>
          </cell>
        </row>
        <row r="111">
          <cell r="D111">
            <v>1811.2423495883172</v>
          </cell>
        </row>
        <row r="112">
          <cell r="D112">
            <v>800</v>
          </cell>
        </row>
        <row r="113">
          <cell r="D113">
            <v>448.81731636175124</v>
          </cell>
        </row>
        <row r="114">
          <cell r="D114">
            <v>42635.595743827878</v>
          </cell>
        </row>
        <row r="115">
          <cell r="D115">
            <v>38965.354367908018</v>
          </cell>
        </row>
        <row r="116">
          <cell r="D116">
            <v>299000</v>
          </cell>
        </row>
        <row r="117">
          <cell r="D117">
            <v>41200</v>
          </cell>
        </row>
        <row r="118">
          <cell r="D118">
            <v>22012.685307236112</v>
          </cell>
        </row>
        <row r="119">
          <cell r="D119">
            <v>4178.6821378472996</v>
          </cell>
        </row>
        <row r="120">
          <cell r="D120">
            <v>3978.4032536654804</v>
          </cell>
        </row>
        <row r="121">
          <cell r="D121">
            <v>21000</v>
          </cell>
        </row>
        <row r="122">
          <cell r="D122">
            <v>28732.519978945154</v>
          </cell>
        </row>
        <row r="123">
          <cell r="D123">
            <v>1972.6874119961694</v>
          </cell>
        </row>
        <row r="124">
          <cell r="D124">
            <v>14950</v>
          </cell>
        </row>
        <row r="125">
          <cell r="D125">
            <v>1500</v>
          </cell>
        </row>
        <row r="126">
          <cell r="D126">
            <v>2580</v>
          </cell>
        </row>
        <row r="127">
          <cell r="D127">
            <v>2580</v>
          </cell>
        </row>
        <row r="128">
          <cell r="D128">
            <v>1860</v>
          </cell>
        </row>
        <row r="129">
          <cell r="D129">
            <v>1900</v>
          </cell>
        </row>
        <row r="130">
          <cell r="D130">
            <v>1980</v>
          </cell>
        </row>
        <row r="131">
          <cell r="D131">
            <v>2680</v>
          </cell>
        </row>
        <row r="132">
          <cell r="D132">
            <v>1500</v>
          </cell>
        </row>
        <row r="133">
          <cell r="D133">
            <v>2060</v>
          </cell>
        </row>
        <row r="134">
          <cell r="D134">
            <v>2160</v>
          </cell>
        </row>
        <row r="135">
          <cell r="D135">
            <v>1757.3695213887138</v>
          </cell>
        </row>
        <row r="136">
          <cell r="D136">
            <v>2110</v>
          </cell>
        </row>
        <row r="137">
          <cell r="D137">
            <v>4755.8529303052946</v>
          </cell>
        </row>
        <row r="138">
          <cell r="D138">
            <v>1.9485786494510507E-2</v>
          </cell>
        </row>
        <row r="139">
          <cell r="D139">
            <v>4080</v>
          </cell>
        </row>
        <row r="140">
          <cell r="D140">
            <v>566.5</v>
          </cell>
        </row>
        <row r="141">
          <cell r="D141">
            <v>3309.8660738774461</v>
          </cell>
        </row>
        <row r="142">
          <cell r="D142">
            <v>2000</v>
          </cell>
        </row>
        <row r="143">
          <cell r="D143">
            <v>8500</v>
          </cell>
        </row>
        <row r="144">
          <cell r="D144">
            <v>23017.660609502556</v>
          </cell>
        </row>
        <row r="145">
          <cell r="D145">
            <v>18000</v>
          </cell>
        </row>
        <row r="146">
          <cell r="D146">
            <v>4267.015774259763</v>
          </cell>
        </row>
        <row r="147">
          <cell r="D147">
            <v>17500</v>
          </cell>
        </row>
        <row r="148">
          <cell r="D148">
            <v>11703.406414987652</v>
          </cell>
        </row>
        <row r="149">
          <cell r="D149">
            <v>16953.50867164943</v>
          </cell>
        </row>
        <row r="150">
          <cell r="D150">
            <v>7850</v>
          </cell>
        </row>
        <row r="151">
          <cell r="D151">
            <v>156855.07875523725</v>
          </cell>
        </row>
        <row r="152">
          <cell r="D152">
            <v>1150</v>
          </cell>
        </row>
        <row r="153">
          <cell r="D153">
            <v>38110</v>
          </cell>
        </row>
        <row r="154">
          <cell r="D154">
            <v>2329.1908652450002</v>
          </cell>
        </row>
        <row r="155">
          <cell r="D155">
            <v>60038</v>
          </cell>
        </row>
        <row r="156">
          <cell r="D156">
            <v>17151</v>
          </cell>
        </row>
        <row r="157">
          <cell r="D157">
            <v>28585</v>
          </cell>
        </row>
        <row r="158">
          <cell r="D158">
            <v>57170</v>
          </cell>
        </row>
        <row r="159">
          <cell r="D159">
            <v>8042</v>
          </cell>
        </row>
        <row r="160">
          <cell r="D160">
            <v>8042</v>
          </cell>
        </row>
        <row r="161">
          <cell r="D161">
            <v>10300</v>
          </cell>
        </row>
        <row r="162">
          <cell r="D162">
            <v>10300</v>
          </cell>
        </row>
        <row r="163">
          <cell r="D163">
            <v>7214</v>
          </cell>
        </row>
        <row r="164">
          <cell r="D164">
            <v>7214</v>
          </cell>
        </row>
        <row r="165">
          <cell r="D165">
            <v>12463</v>
          </cell>
        </row>
        <row r="166">
          <cell r="D166">
            <v>8137</v>
          </cell>
        </row>
        <row r="167">
          <cell r="D167">
            <v>8549</v>
          </cell>
        </row>
        <row r="168">
          <cell r="D168">
            <v>8577.6960515760857</v>
          </cell>
        </row>
        <row r="169">
          <cell r="D169">
            <v>8137</v>
          </cell>
        </row>
        <row r="170">
          <cell r="D170">
            <v>8137</v>
          </cell>
        </row>
        <row r="171">
          <cell r="D171">
            <v>8961</v>
          </cell>
        </row>
        <row r="172">
          <cell r="D172">
            <v>15999.826575274952</v>
          </cell>
        </row>
        <row r="173">
          <cell r="D173">
            <v>5665</v>
          </cell>
        </row>
        <row r="174">
          <cell r="D174">
            <v>3605</v>
          </cell>
        </row>
        <row r="175">
          <cell r="D175">
            <v>3605</v>
          </cell>
        </row>
        <row r="176">
          <cell r="D176">
            <v>5356</v>
          </cell>
        </row>
        <row r="177">
          <cell r="D177">
            <v>5356</v>
          </cell>
        </row>
        <row r="178">
          <cell r="D178">
            <v>5047</v>
          </cell>
        </row>
        <row r="179">
          <cell r="D179">
            <v>4120</v>
          </cell>
        </row>
        <row r="180">
          <cell r="D180">
            <v>5047</v>
          </cell>
        </row>
        <row r="181">
          <cell r="D181">
            <v>5047</v>
          </cell>
        </row>
        <row r="182">
          <cell r="D182">
            <v>5047</v>
          </cell>
        </row>
        <row r="183">
          <cell r="D183">
            <v>5500</v>
          </cell>
        </row>
        <row r="184">
          <cell r="D184">
            <v>4005.5345374162043</v>
          </cell>
        </row>
        <row r="185">
          <cell r="D185">
            <v>54524.248700406461</v>
          </cell>
        </row>
        <row r="186">
          <cell r="D186">
            <v>1301.0524290814406</v>
          </cell>
        </row>
        <row r="187">
          <cell r="D187">
            <v>10300</v>
          </cell>
        </row>
        <row r="188">
          <cell r="D188">
            <v>10300</v>
          </cell>
        </row>
        <row r="189">
          <cell r="D189">
            <v>41519.339992233246</v>
          </cell>
        </row>
        <row r="190">
          <cell r="D190">
            <v>479413.04234419868</v>
          </cell>
        </row>
        <row r="191">
          <cell r="D191">
            <v>628300</v>
          </cell>
        </row>
        <row r="192">
          <cell r="D192">
            <v>298700</v>
          </cell>
        </row>
        <row r="193">
          <cell r="D193">
            <v>1518.9534987636894</v>
          </cell>
        </row>
        <row r="194">
          <cell r="D194">
            <v>688.10110137456377</v>
          </cell>
        </row>
        <row r="195">
          <cell r="D195">
            <v>1287.5</v>
          </cell>
        </row>
        <row r="196">
          <cell r="D196">
            <v>21160.765230345671</v>
          </cell>
        </row>
        <row r="197">
          <cell r="D197">
            <v>1078.8421213683296</v>
          </cell>
        </row>
        <row r="198">
          <cell r="D198">
            <v>21600</v>
          </cell>
        </row>
        <row r="199">
          <cell r="D199">
            <v>140000</v>
          </cell>
        </row>
        <row r="200">
          <cell r="D200">
            <v>116000</v>
          </cell>
        </row>
        <row r="201">
          <cell r="D201">
            <v>116000</v>
          </cell>
        </row>
        <row r="202">
          <cell r="D202">
            <v>6716.3926735995265</v>
          </cell>
        </row>
        <row r="203">
          <cell r="D203">
            <v>16600</v>
          </cell>
        </row>
        <row r="204">
          <cell r="D204">
            <v>66861.29684510635</v>
          </cell>
        </row>
        <row r="205">
          <cell r="D205">
            <v>60493.33269628838</v>
          </cell>
        </row>
        <row r="206">
          <cell r="D206">
            <v>71148.882389285296</v>
          </cell>
        </row>
        <row r="207">
          <cell r="D207">
            <v>69399.549595610675</v>
          </cell>
        </row>
        <row r="208">
          <cell r="D208">
            <v>6261.0950867500824</v>
          </cell>
        </row>
        <row r="209">
          <cell r="D209">
            <v>7893.1437989724373</v>
          </cell>
        </row>
        <row r="210">
          <cell r="D210">
            <v>6951.3375571637152</v>
          </cell>
        </row>
        <row r="211">
          <cell r="D211">
            <v>3596.5374240217247</v>
          </cell>
        </row>
        <row r="212">
          <cell r="D212">
            <v>18643.409913852425</v>
          </cell>
        </row>
        <row r="213">
          <cell r="D213">
            <v>40503.224913786085</v>
          </cell>
        </row>
        <row r="214">
          <cell r="D214">
            <v>24064.24479363962</v>
          </cell>
        </row>
        <row r="215">
          <cell r="D215">
            <v>44469.778598381134</v>
          </cell>
        </row>
        <row r="216">
          <cell r="D216">
            <v>63345</v>
          </cell>
        </row>
        <row r="217">
          <cell r="D217">
            <v>59534</v>
          </cell>
        </row>
        <row r="218">
          <cell r="D218">
            <v>57268</v>
          </cell>
        </row>
        <row r="219">
          <cell r="D219">
            <v>40488.204742373528</v>
          </cell>
        </row>
        <row r="220">
          <cell r="D220">
            <v>5997.6608759820474</v>
          </cell>
        </row>
        <row r="221">
          <cell r="D221">
            <v>26070.64843059652</v>
          </cell>
        </row>
        <row r="222">
          <cell r="D222">
            <v>20157.991293854306</v>
          </cell>
        </row>
        <row r="223">
          <cell r="D223">
            <v>5208.6903909334414</v>
          </cell>
        </row>
        <row r="224">
          <cell r="D224">
            <v>39011.976620841335</v>
          </cell>
        </row>
        <row r="225">
          <cell r="D225">
            <v>38832.85804024987</v>
          </cell>
        </row>
        <row r="226">
          <cell r="D226">
            <v>38267.596681469258</v>
          </cell>
        </row>
        <row r="227">
          <cell r="D227">
            <v>45000</v>
          </cell>
        </row>
        <row r="228">
          <cell r="D228">
            <v>40008.189282915024</v>
          </cell>
        </row>
        <row r="229">
          <cell r="D229">
            <v>44832.516518799719</v>
          </cell>
        </row>
        <row r="230">
          <cell r="D230">
            <v>57300</v>
          </cell>
        </row>
        <row r="231">
          <cell r="D231">
            <v>42890.642343695792</v>
          </cell>
        </row>
        <row r="232">
          <cell r="D232">
            <v>28565.893916021276</v>
          </cell>
        </row>
        <row r="233">
          <cell r="D233">
            <v>23175</v>
          </cell>
        </row>
        <row r="234">
          <cell r="D234">
            <v>19730.559987553799</v>
          </cell>
        </row>
        <row r="235">
          <cell r="D235">
            <v>923.99985140244587</v>
          </cell>
        </row>
        <row r="236">
          <cell r="D236">
            <v>236461.16562310682</v>
          </cell>
        </row>
        <row r="237">
          <cell r="D237">
            <v>240499.191429361</v>
          </cell>
        </row>
        <row r="238">
          <cell r="D238">
            <v>248966.8489273598</v>
          </cell>
        </row>
        <row r="239">
          <cell r="D239">
            <v>205269.07910105254</v>
          </cell>
        </row>
        <row r="240">
          <cell r="D240">
            <v>208874.6235945943</v>
          </cell>
        </row>
        <row r="241">
          <cell r="D241">
            <v>200557.91346284674</v>
          </cell>
        </row>
        <row r="242">
          <cell r="D242">
            <v>232681.85769012244</v>
          </cell>
        </row>
        <row r="243">
          <cell r="D243">
            <v>390000</v>
          </cell>
        </row>
        <row r="244">
          <cell r="D244">
            <v>385000</v>
          </cell>
        </row>
        <row r="245">
          <cell r="D245">
            <v>375000</v>
          </cell>
        </row>
        <row r="246">
          <cell r="D246">
            <v>213460.58841246457</v>
          </cell>
        </row>
        <row r="247">
          <cell r="D247">
            <v>214295.37402208231</v>
          </cell>
        </row>
        <row r="248">
          <cell r="D248">
            <v>214670.92151764513</v>
          </cell>
        </row>
        <row r="249">
          <cell r="D249">
            <v>203348.24289819808</v>
          </cell>
        </row>
        <row r="250">
          <cell r="D250">
            <v>154742.37927770894</v>
          </cell>
        </row>
        <row r="251">
          <cell r="D251">
            <v>159045.46370460038</v>
          </cell>
        </row>
        <row r="252">
          <cell r="D252">
            <v>169750.98379617752</v>
          </cell>
        </row>
        <row r="253">
          <cell r="D253">
            <v>136060.19891190488</v>
          </cell>
        </row>
        <row r="254">
          <cell r="D254">
            <v>11656.889001453175</v>
          </cell>
        </row>
        <row r="255">
          <cell r="D255">
            <v>219483.99649108545</v>
          </cell>
        </row>
        <row r="256">
          <cell r="D256">
            <v>218134.80201058692</v>
          </cell>
        </row>
        <row r="257">
          <cell r="D257">
            <v>275600</v>
          </cell>
        </row>
        <row r="258">
          <cell r="D258">
            <v>291500</v>
          </cell>
        </row>
        <row r="259">
          <cell r="D259">
            <v>295000</v>
          </cell>
        </row>
        <row r="260">
          <cell r="D260">
            <v>301000</v>
          </cell>
        </row>
        <row r="261">
          <cell r="D261">
            <v>1689.2771252230204</v>
          </cell>
        </row>
        <row r="262">
          <cell r="D262">
            <v>2100</v>
          </cell>
        </row>
        <row r="263">
          <cell r="D263">
            <v>44444.508752021073</v>
          </cell>
        </row>
        <row r="264">
          <cell r="D264">
            <v>9150.5592885758961</v>
          </cell>
        </row>
        <row r="265">
          <cell r="D265">
            <v>6465.4278768965542</v>
          </cell>
        </row>
        <row r="266">
          <cell r="D266">
            <v>31930</v>
          </cell>
        </row>
        <row r="267">
          <cell r="D267">
            <v>40170</v>
          </cell>
        </row>
        <row r="268">
          <cell r="D268">
            <v>51500</v>
          </cell>
        </row>
        <row r="269">
          <cell r="D269">
            <v>31261.492133851421</v>
          </cell>
        </row>
        <row r="270">
          <cell r="D270">
            <v>123691.25089768441</v>
          </cell>
        </row>
        <row r="271">
          <cell r="D271">
            <v>42474.393788620306</v>
          </cell>
        </row>
        <row r="272">
          <cell r="D272">
            <v>39693.165216331072</v>
          </cell>
        </row>
        <row r="273">
          <cell r="D273">
            <v>52500</v>
          </cell>
        </row>
        <row r="274">
          <cell r="D274">
            <v>61800</v>
          </cell>
        </row>
        <row r="275">
          <cell r="D275">
            <v>57300</v>
          </cell>
        </row>
        <row r="276">
          <cell r="D276">
            <v>81000</v>
          </cell>
        </row>
        <row r="277">
          <cell r="D277">
            <v>60000</v>
          </cell>
        </row>
        <row r="278">
          <cell r="D278">
            <v>45000</v>
          </cell>
        </row>
        <row r="279">
          <cell r="D279">
            <v>49337.959037238179</v>
          </cell>
        </row>
        <row r="280">
          <cell r="D280">
            <v>40000</v>
          </cell>
        </row>
        <row r="281">
          <cell r="D281">
            <v>66015.969895952745</v>
          </cell>
        </row>
        <row r="282">
          <cell r="D282">
            <v>5577.45</v>
          </cell>
        </row>
        <row r="283">
          <cell r="D283">
            <v>3176.0590088864992</v>
          </cell>
        </row>
        <row r="284">
          <cell r="D284">
            <v>6464.8841810301619</v>
          </cell>
        </row>
        <row r="285">
          <cell r="D285">
            <v>65000</v>
          </cell>
        </row>
        <row r="286">
          <cell r="D286">
            <v>130000</v>
          </cell>
        </row>
        <row r="287">
          <cell r="D287">
            <v>26821.09229951791</v>
          </cell>
        </row>
        <row r="288">
          <cell r="D288">
            <v>27256.440942260771</v>
          </cell>
        </row>
        <row r="289">
          <cell r="D289">
            <v>127281.71965902048</v>
          </cell>
        </row>
        <row r="290">
          <cell r="D290">
            <v>3000</v>
          </cell>
        </row>
        <row r="291">
          <cell r="D291">
            <v>66000</v>
          </cell>
        </row>
        <row r="292">
          <cell r="D292">
            <v>2840</v>
          </cell>
        </row>
        <row r="293">
          <cell r="D293">
            <v>7673.5</v>
          </cell>
        </row>
        <row r="294">
          <cell r="D294">
            <v>1341.08975547916</v>
          </cell>
        </row>
        <row r="295">
          <cell r="D295">
            <v>49355.630119960857</v>
          </cell>
        </row>
        <row r="296">
          <cell r="D296">
            <v>62300</v>
          </cell>
        </row>
        <row r="297">
          <cell r="D297">
            <v>50427.308011754845</v>
          </cell>
        </row>
        <row r="298">
          <cell r="D298">
            <v>3414.1779097521817</v>
          </cell>
        </row>
        <row r="299">
          <cell r="D299">
            <v>29990.630053180867</v>
          </cell>
        </row>
        <row r="300">
          <cell r="D300">
            <v>35000</v>
          </cell>
        </row>
        <row r="301">
          <cell r="D301">
            <v>260000</v>
          </cell>
        </row>
        <row r="302">
          <cell r="D302">
            <v>230000</v>
          </cell>
        </row>
        <row r="303">
          <cell r="D303">
            <v>250000</v>
          </cell>
        </row>
        <row r="304">
          <cell r="D304">
            <v>276000</v>
          </cell>
        </row>
        <row r="305">
          <cell r="D305">
            <v>190000</v>
          </cell>
        </row>
        <row r="306">
          <cell r="D306">
            <v>305000</v>
          </cell>
        </row>
        <row r="307">
          <cell r="D307">
            <v>131000</v>
          </cell>
        </row>
        <row r="308">
          <cell r="D308">
            <v>21503.743571182065</v>
          </cell>
        </row>
        <row r="309">
          <cell r="D309">
            <v>5600</v>
          </cell>
        </row>
        <row r="310">
          <cell r="D310">
            <v>14317</v>
          </cell>
        </row>
        <row r="311">
          <cell r="D311">
            <v>43263.969789910669</v>
          </cell>
        </row>
        <row r="312">
          <cell r="D312">
            <v>7433.9562398462294</v>
          </cell>
        </row>
        <row r="313">
          <cell r="D313">
            <v>7300</v>
          </cell>
        </row>
        <row r="314">
          <cell r="D314">
            <v>8100</v>
          </cell>
        </row>
        <row r="315">
          <cell r="D315">
            <v>11000</v>
          </cell>
        </row>
        <row r="316">
          <cell r="D316">
            <v>22971.900250764018</v>
          </cell>
        </row>
        <row r="317">
          <cell r="D317">
            <v>11596.996004182107</v>
          </cell>
        </row>
        <row r="318">
          <cell r="D318">
            <v>42600</v>
          </cell>
        </row>
        <row r="319">
          <cell r="D319">
            <v>10686.912134290544</v>
          </cell>
        </row>
        <row r="320">
          <cell r="D320">
            <v>139000</v>
          </cell>
        </row>
        <row r="321">
          <cell r="D321">
            <v>149000</v>
          </cell>
        </row>
        <row r="322">
          <cell r="D322">
            <v>99100</v>
          </cell>
        </row>
        <row r="323">
          <cell r="D323">
            <v>122980.79598432971</v>
          </cell>
        </row>
        <row r="324">
          <cell r="D324">
            <v>210000</v>
          </cell>
        </row>
        <row r="325">
          <cell r="D325">
            <v>15751.121397777362</v>
          </cell>
        </row>
        <row r="326">
          <cell r="D326">
            <v>20059.073417502728</v>
          </cell>
        </row>
        <row r="327">
          <cell r="D327">
            <v>17522.200707269058</v>
          </cell>
        </row>
        <row r="328">
          <cell r="D328">
            <v>108000</v>
          </cell>
        </row>
        <row r="329">
          <cell r="D329">
            <v>3782.5462234530805</v>
          </cell>
        </row>
        <row r="330">
          <cell r="D330">
            <v>33500</v>
          </cell>
        </row>
        <row r="331">
          <cell r="D331">
            <v>1550</v>
          </cell>
        </row>
        <row r="332">
          <cell r="D332">
            <v>28410.922832478362</v>
          </cell>
        </row>
        <row r="333">
          <cell r="D333">
            <v>14189.56544983702</v>
          </cell>
        </row>
        <row r="334">
          <cell r="D334">
            <v>540.4998519468885</v>
          </cell>
        </row>
        <row r="335">
          <cell r="D335">
            <v>4100</v>
          </cell>
        </row>
        <row r="336">
          <cell r="D336">
            <v>6700</v>
          </cell>
        </row>
        <row r="337">
          <cell r="D337">
            <v>351000</v>
          </cell>
        </row>
        <row r="338">
          <cell r="D338">
            <v>62300</v>
          </cell>
        </row>
        <row r="339">
          <cell r="D339">
            <v>75000</v>
          </cell>
        </row>
        <row r="340">
          <cell r="D340">
            <v>1116388.5160303707</v>
          </cell>
        </row>
        <row r="341">
          <cell r="D341">
            <v>1137284.9347003358</v>
          </cell>
        </row>
        <row r="342">
          <cell r="D342">
            <v>724675.037525455</v>
          </cell>
        </row>
        <row r="343">
          <cell r="D343">
            <v>697436.17101225839</v>
          </cell>
        </row>
        <row r="344">
          <cell r="D344">
            <v>80000</v>
          </cell>
        </row>
        <row r="345">
          <cell r="D345">
            <v>77250</v>
          </cell>
        </row>
        <row r="346">
          <cell r="D346">
            <v>42334.888311964402</v>
          </cell>
        </row>
        <row r="347">
          <cell r="D347">
            <v>73000</v>
          </cell>
        </row>
        <row r="348">
          <cell r="D348">
            <v>13762.506886532283</v>
          </cell>
        </row>
        <row r="349">
          <cell r="D349">
            <v>51449.003119180983</v>
          </cell>
        </row>
        <row r="350">
          <cell r="D350">
            <v>19570</v>
          </cell>
        </row>
        <row r="351">
          <cell r="D351">
            <v>99427.107050593957</v>
          </cell>
        </row>
        <row r="352">
          <cell r="D352">
            <v>315916.9356943288</v>
          </cell>
        </row>
        <row r="353">
          <cell r="D353">
            <v>810055.76913315651</v>
          </cell>
        </row>
        <row r="354">
          <cell r="D354">
            <v>4866.1711006595096</v>
          </cell>
        </row>
        <row r="355">
          <cell r="D355">
            <v>4578.718273707038</v>
          </cell>
        </row>
        <row r="356">
          <cell r="D356">
            <v>26734.451505648307</v>
          </cell>
        </row>
        <row r="357">
          <cell r="D357">
            <v>341284.23491436581</v>
          </cell>
        </row>
        <row r="358">
          <cell r="D358">
            <v>356888.65119091084</v>
          </cell>
        </row>
        <row r="359">
          <cell r="D359">
            <v>119480</v>
          </cell>
        </row>
        <row r="360">
          <cell r="D360">
            <v>154500</v>
          </cell>
        </row>
        <row r="361">
          <cell r="D361">
            <v>161457.40973795191</v>
          </cell>
        </row>
        <row r="362">
          <cell r="D362">
            <v>192446.29429966363</v>
          </cell>
        </row>
        <row r="363">
          <cell r="D363">
            <v>170980</v>
          </cell>
        </row>
        <row r="364">
          <cell r="D364">
            <v>101581.97989937768</v>
          </cell>
        </row>
        <row r="365">
          <cell r="D365">
            <v>55620</v>
          </cell>
        </row>
        <row r="366">
          <cell r="D366">
            <v>52530</v>
          </cell>
        </row>
        <row r="367">
          <cell r="D367">
            <v>49440</v>
          </cell>
        </row>
        <row r="368">
          <cell r="D368">
            <v>2975.5576020506437</v>
          </cell>
        </row>
        <row r="369">
          <cell r="D369">
            <v>1240</v>
          </cell>
        </row>
        <row r="370">
          <cell r="D370">
            <v>28981.995510701359</v>
          </cell>
        </row>
        <row r="371">
          <cell r="D371">
            <v>26815.12881910694</v>
          </cell>
        </row>
        <row r="372">
          <cell r="D372">
            <v>2840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3610</v>
          </cell>
        </row>
        <row r="7">
          <cell r="D7">
            <v>2910.3941313632899</v>
          </cell>
        </row>
        <row r="8">
          <cell r="D8">
            <v>2858</v>
          </cell>
        </row>
        <row r="9">
          <cell r="D9">
            <v>3000</v>
          </cell>
        </row>
        <row r="10">
          <cell r="D10">
            <v>3500</v>
          </cell>
        </row>
        <row r="11">
          <cell r="D11">
            <v>10926.038654963417</v>
          </cell>
        </row>
        <row r="12">
          <cell r="D12">
            <v>6297.9898187715089</v>
          </cell>
        </row>
        <row r="13">
          <cell r="D13">
            <v>1015.9771140594091</v>
          </cell>
        </row>
        <row r="14">
          <cell r="D14">
            <v>43272.234218059304</v>
          </cell>
        </row>
        <row r="15">
          <cell r="D15">
            <v>1058.3801117974187</v>
          </cell>
        </row>
        <row r="16">
          <cell r="D16">
            <v>43490.234429506403</v>
          </cell>
        </row>
        <row r="17">
          <cell r="D17">
            <v>7176.7844809767539</v>
          </cell>
        </row>
        <row r="18">
          <cell r="D18">
            <v>71500</v>
          </cell>
        </row>
        <row r="19">
          <cell r="D19">
            <v>71500</v>
          </cell>
        </row>
        <row r="20">
          <cell r="D20">
            <v>71500</v>
          </cell>
        </row>
        <row r="21">
          <cell r="D21">
            <v>53138.365710277176</v>
          </cell>
        </row>
        <row r="22">
          <cell r="D22">
            <v>54550.818197464825</v>
          </cell>
        </row>
        <row r="23">
          <cell r="D23">
            <v>73428</v>
          </cell>
        </row>
        <row r="24">
          <cell r="D24">
            <v>24125.332311239632</v>
          </cell>
        </row>
        <row r="25">
          <cell r="D25">
            <v>51773.100587091401</v>
          </cell>
        </row>
        <row r="26">
          <cell r="D26">
            <v>49202.424530139768</v>
          </cell>
        </row>
        <row r="27">
          <cell r="D27">
            <v>51117.235142231926</v>
          </cell>
        </row>
        <row r="28">
          <cell r="D28">
            <v>51689.566557153405</v>
          </cell>
        </row>
        <row r="29">
          <cell r="D29">
            <v>52860.097076662787</v>
          </cell>
        </row>
        <row r="30">
          <cell r="D30">
            <v>77350</v>
          </cell>
        </row>
        <row r="31">
          <cell r="D31">
            <v>65</v>
          </cell>
        </row>
        <row r="32">
          <cell r="D32">
            <v>527</v>
          </cell>
        </row>
        <row r="33">
          <cell r="D33">
            <v>5700</v>
          </cell>
        </row>
        <row r="34">
          <cell r="D34">
            <v>5051.3327457756122</v>
          </cell>
        </row>
        <row r="35">
          <cell r="D35">
            <v>6000</v>
          </cell>
        </row>
        <row r="36">
          <cell r="D36">
            <v>5430.7619383480987</v>
          </cell>
        </row>
        <row r="37">
          <cell r="D37">
            <v>3927</v>
          </cell>
        </row>
        <row r="38">
          <cell r="D38">
            <v>4600</v>
          </cell>
        </row>
        <row r="39">
          <cell r="D39">
            <v>375749.34771432698</v>
          </cell>
        </row>
        <row r="40">
          <cell r="D40">
            <v>29488</v>
          </cell>
        </row>
        <row r="41">
          <cell r="D41">
            <v>950</v>
          </cell>
        </row>
        <row r="42">
          <cell r="D42">
            <v>14006.342891136197</v>
          </cell>
        </row>
        <row r="43">
          <cell r="D43">
            <v>6030</v>
          </cell>
        </row>
        <row r="44">
          <cell r="D44">
            <v>7063.855460484293</v>
          </cell>
        </row>
        <row r="45">
          <cell r="D45">
            <v>4095.9788085885466</v>
          </cell>
        </row>
        <row r="46">
          <cell r="D46">
            <v>555.21034908011097</v>
          </cell>
        </row>
        <row r="47">
          <cell r="D47">
            <v>15830</v>
          </cell>
        </row>
        <row r="48">
          <cell r="D48">
            <v>44854.866438038312</v>
          </cell>
        </row>
        <row r="49">
          <cell r="D49">
            <v>42750.037982993468</v>
          </cell>
        </row>
        <row r="50">
          <cell r="D50">
            <v>41431.705229106949</v>
          </cell>
        </row>
        <row r="51">
          <cell r="D51">
            <v>41571.922176082779</v>
          </cell>
        </row>
        <row r="52">
          <cell r="D52">
            <v>29400.830809549476</v>
          </cell>
        </row>
        <row r="53">
          <cell r="D53">
            <v>4016.3019163526778</v>
          </cell>
        </row>
        <row r="54">
          <cell r="D54">
            <v>3255</v>
          </cell>
        </row>
        <row r="55">
          <cell r="D55">
            <v>2975</v>
          </cell>
        </row>
        <row r="56">
          <cell r="D56">
            <v>7188.0988125304602</v>
          </cell>
        </row>
        <row r="57">
          <cell r="D57">
            <v>4738</v>
          </cell>
        </row>
        <row r="58">
          <cell r="D58">
            <v>2567</v>
          </cell>
        </row>
        <row r="59">
          <cell r="D59">
            <v>28270.990626611452</v>
          </cell>
        </row>
        <row r="60">
          <cell r="D60">
            <v>6566</v>
          </cell>
        </row>
        <row r="61">
          <cell r="D61">
            <v>87505</v>
          </cell>
        </row>
        <row r="62">
          <cell r="D62">
            <v>5557</v>
          </cell>
        </row>
        <row r="63">
          <cell r="D63">
            <v>27399</v>
          </cell>
        </row>
        <row r="64">
          <cell r="D64">
            <v>37049</v>
          </cell>
        </row>
        <row r="65">
          <cell r="D65">
            <v>58030</v>
          </cell>
        </row>
        <row r="66">
          <cell r="D66">
            <v>83690</v>
          </cell>
        </row>
        <row r="67">
          <cell r="D67">
            <v>12300</v>
          </cell>
        </row>
        <row r="68">
          <cell r="D68">
            <v>1002</v>
          </cell>
        </row>
        <row r="69">
          <cell r="D69">
            <v>9232</v>
          </cell>
        </row>
        <row r="70">
          <cell r="D70">
            <v>50180</v>
          </cell>
        </row>
        <row r="71">
          <cell r="D71">
            <v>11900</v>
          </cell>
        </row>
        <row r="72">
          <cell r="D72">
            <v>16616250</v>
          </cell>
        </row>
        <row r="73">
          <cell r="D73">
            <v>1540</v>
          </cell>
        </row>
        <row r="74">
          <cell r="D74">
            <v>1454.4018287025417</v>
          </cell>
        </row>
        <row r="75">
          <cell r="D75">
            <v>1463.4765687248848</v>
          </cell>
        </row>
        <row r="76">
          <cell r="D76">
            <v>2321</v>
          </cell>
        </row>
        <row r="77">
          <cell r="D77">
            <v>1520</v>
          </cell>
        </row>
        <row r="78">
          <cell r="D78">
            <v>2640</v>
          </cell>
        </row>
        <row r="79">
          <cell r="D79">
            <v>2670</v>
          </cell>
        </row>
        <row r="80">
          <cell r="D80">
            <v>2732</v>
          </cell>
        </row>
        <row r="81">
          <cell r="D81">
            <v>2880</v>
          </cell>
        </row>
        <row r="82">
          <cell r="D82">
            <v>2850</v>
          </cell>
        </row>
        <row r="83">
          <cell r="D83">
            <v>2870</v>
          </cell>
        </row>
        <row r="84">
          <cell r="D84">
            <v>2891</v>
          </cell>
        </row>
        <row r="85">
          <cell r="D85">
            <v>2901</v>
          </cell>
        </row>
        <row r="86">
          <cell r="D86">
            <v>2901</v>
          </cell>
        </row>
        <row r="87">
          <cell r="D87">
            <v>453</v>
          </cell>
        </row>
        <row r="88">
          <cell r="D88">
            <v>591</v>
          </cell>
        </row>
        <row r="89">
          <cell r="D89">
            <v>591</v>
          </cell>
        </row>
        <row r="90">
          <cell r="D90">
            <v>6330</v>
          </cell>
        </row>
        <row r="91">
          <cell r="D91">
            <v>12970</v>
          </cell>
        </row>
        <row r="92">
          <cell r="D92">
            <v>35700</v>
          </cell>
        </row>
        <row r="93">
          <cell r="D93">
            <v>1070</v>
          </cell>
        </row>
        <row r="94">
          <cell r="D94">
            <v>1070</v>
          </cell>
        </row>
        <row r="95">
          <cell r="D95">
            <v>4464.2531956571456</v>
          </cell>
        </row>
        <row r="96">
          <cell r="D96">
            <v>3482</v>
          </cell>
        </row>
        <row r="97">
          <cell r="D97">
            <v>5381</v>
          </cell>
        </row>
        <row r="98">
          <cell r="D98">
            <v>3800</v>
          </cell>
        </row>
        <row r="99">
          <cell r="D99">
            <v>347562.88515937235</v>
          </cell>
        </row>
        <row r="100">
          <cell r="D100">
            <v>386585.28184420802</v>
          </cell>
        </row>
        <row r="101">
          <cell r="D101">
            <v>601350</v>
          </cell>
        </row>
        <row r="102">
          <cell r="D102">
            <v>526234</v>
          </cell>
        </row>
        <row r="103">
          <cell r="D103">
            <v>582148</v>
          </cell>
        </row>
        <row r="104">
          <cell r="D104">
            <v>438789</v>
          </cell>
        </row>
        <row r="105">
          <cell r="D105">
            <v>477666</v>
          </cell>
        </row>
        <row r="106">
          <cell r="D106">
            <v>508689</v>
          </cell>
        </row>
        <row r="107">
          <cell r="D107">
            <v>508689</v>
          </cell>
        </row>
        <row r="108">
          <cell r="D108">
            <v>520819</v>
          </cell>
        </row>
        <row r="109">
          <cell r="D109">
            <v>528769</v>
          </cell>
        </row>
        <row r="110">
          <cell r="D110">
            <v>307152</v>
          </cell>
        </row>
        <row r="111">
          <cell r="D111">
            <v>2090</v>
          </cell>
        </row>
        <row r="112">
          <cell r="D112">
            <v>1211</v>
          </cell>
        </row>
        <row r="113">
          <cell r="D113">
            <v>800</v>
          </cell>
        </row>
        <row r="114">
          <cell r="D114">
            <v>52500</v>
          </cell>
        </row>
        <row r="115">
          <cell r="D115">
            <v>50059</v>
          </cell>
        </row>
        <row r="116">
          <cell r="D116">
            <v>301511</v>
          </cell>
        </row>
        <row r="117">
          <cell r="D117">
            <v>33445.335417208596</v>
          </cell>
        </row>
        <row r="118">
          <cell r="D118">
            <v>31446.693296051584</v>
          </cell>
        </row>
        <row r="119">
          <cell r="D119">
            <v>4020</v>
          </cell>
        </row>
        <row r="120">
          <cell r="D120">
            <v>4020</v>
          </cell>
        </row>
        <row r="121">
          <cell r="D121">
            <v>18089.016753532698</v>
          </cell>
        </row>
        <row r="122">
          <cell r="D122">
            <v>31650</v>
          </cell>
        </row>
        <row r="123">
          <cell r="D123">
            <v>2200</v>
          </cell>
        </row>
        <row r="124">
          <cell r="D124">
            <v>17940</v>
          </cell>
        </row>
        <row r="125">
          <cell r="D125">
            <v>1998</v>
          </cell>
        </row>
        <row r="126">
          <cell r="D126">
            <v>2264</v>
          </cell>
        </row>
        <row r="127">
          <cell r="D127">
            <v>2290</v>
          </cell>
        </row>
        <row r="128">
          <cell r="D128">
            <v>2100</v>
          </cell>
        </row>
        <row r="129">
          <cell r="D129">
            <v>2100</v>
          </cell>
        </row>
        <row r="130">
          <cell r="D130">
            <v>2100</v>
          </cell>
        </row>
        <row r="131">
          <cell r="D131">
            <v>2100</v>
          </cell>
        </row>
        <row r="132">
          <cell r="D132">
            <v>2100</v>
          </cell>
        </row>
        <row r="133">
          <cell r="D133">
            <v>2100</v>
          </cell>
        </row>
        <row r="134">
          <cell r="D134">
            <v>2100</v>
          </cell>
        </row>
        <row r="135">
          <cell r="D135">
            <v>2100</v>
          </cell>
        </row>
        <row r="136">
          <cell r="D136">
            <v>2100</v>
          </cell>
        </row>
        <row r="137">
          <cell r="D137">
            <v>6794.0756147218499</v>
          </cell>
        </row>
        <row r="138">
          <cell r="D138">
            <v>1.9485786494510507E-2</v>
          </cell>
        </row>
        <row r="139">
          <cell r="D139">
            <v>4750</v>
          </cell>
        </row>
        <row r="140">
          <cell r="D140">
            <v>352.95585224179138</v>
          </cell>
        </row>
        <row r="141">
          <cell r="D141">
            <v>5680</v>
          </cell>
        </row>
        <row r="142">
          <cell r="D142">
            <v>2424</v>
          </cell>
        </row>
        <row r="143">
          <cell r="D143">
            <v>11220</v>
          </cell>
        </row>
        <row r="144">
          <cell r="D144">
            <v>26283</v>
          </cell>
        </row>
        <row r="145">
          <cell r="D145">
            <v>13472</v>
          </cell>
        </row>
        <row r="146">
          <cell r="D146">
            <v>4550</v>
          </cell>
        </row>
        <row r="147">
          <cell r="D147">
            <v>23620</v>
          </cell>
        </row>
        <row r="148">
          <cell r="D148">
            <v>11590</v>
          </cell>
        </row>
        <row r="149">
          <cell r="D149">
            <v>26380</v>
          </cell>
        </row>
        <row r="150">
          <cell r="D150">
            <v>6610</v>
          </cell>
        </row>
        <row r="151">
          <cell r="D151">
            <v>163530</v>
          </cell>
        </row>
        <row r="152">
          <cell r="D152">
            <v>1123</v>
          </cell>
        </row>
        <row r="153">
          <cell r="D153">
            <v>30090</v>
          </cell>
        </row>
        <row r="154">
          <cell r="D154">
            <v>4224.5</v>
          </cell>
        </row>
        <row r="155">
          <cell r="D155">
            <v>58254</v>
          </cell>
        </row>
        <row r="156">
          <cell r="D156">
            <v>21117</v>
          </cell>
        </row>
        <row r="157">
          <cell r="D157">
            <v>34076</v>
          </cell>
        </row>
        <row r="158">
          <cell r="D158">
            <v>68152</v>
          </cell>
        </row>
        <row r="159">
          <cell r="D159">
            <v>7974</v>
          </cell>
        </row>
        <row r="160">
          <cell r="D160">
            <v>7974</v>
          </cell>
        </row>
        <row r="161">
          <cell r="D161">
            <v>9570</v>
          </cell>
        </row>
        <row r="162">
          <cell r="D162">
            <v>9570</v>
          </cell>
        </row>
        <row r="163">
          <cell r="D163">
            <v>10727</v>
          </cell>
        </row>
        <row r="164">
          <cell r="D164">
            <v>8245.7616742463888</v>
          </cell>
        </row>
        <row r="165">
          <cell r="D165">
            <v>11530.270562429465</v>
          </cell>
        </row>
        <row r="166">
          <cell r="D166">
            <v>7616.0505073718468</v>
          </cell>
        </row>
        <row r="167">
          <cell r="D167">
            <v>8404.6372088049593</v>
          </cell>
        </row>
        <row r="168">
          <cell r="D168">
            <v>8577.6960515760857</v>
          </cell>
        </row>
        <row r="169">
          <cell r="D169">
            <v>11329.246563099823</v>
          </cell>
        </row>
        <row r="170">
          <cell r="D170">
            <v>10672.782935182506</v>
          </cell>
        </row>
        <row r="171">
          <cell r="D171">
            <v>8449</v>
          </cell>
        </row>
        <row r="172">
          <cell r="D172">
            <v>15999.826575274952</v>
          </cell>
        </row>
        <row r="173">
          <cell r="D173">
            <v>5349</v>
          </cell>
        </row>
        <row r="174">
          <cell r="D174">
            <v>4615.3031012478859</v>
          </cell>
        </row>
        <row r="175">
          <cell r="D175">
            <v>4465.8861030542594</v>
          </cell>
        </row>
        <row r="176">
          <cell r="D176">
            <v>6242</v>
          </cell>
        </row>
        <row r="177">
          <cell r="D177">
            <v>5472.730125015727</v>
          </cell>
        </row>
        <row r="178">
          <cell r="D178">
            <v>7139</v>
          </cell>
        </row>
        <row r="179">
          <cell r="D179">
            <v>5190</v>
          </cell>
        </row>
        <row r="180">
          <cell r="D180">
            <v>7359</v>
          </cell>
        </row>
        <row r="181">
          <cell r="D181">
            <v>4789</v>
          </cell>
        </row>
        <row r="182">
          <cell r="D182">
            <v>4789</v>
          </cell>
        </row>
        <row r="183">
          <cell r="D183">
            <v>6900</v>
          </cell>
        </row>
        <row r="184">
          <cell r="D184">
            <v>5722.1921963088635</v>
          </cell>
        </row>
        <row r="185">
          <cell r="D185">
            <v>54524.248700406461</v>
          </cell>
        </row>
        <row r="186">
          <cell r="D186">
            <v>1301.0524290814406</v>
          </cell>
        </row>
        <row r="187">
          <cell r="D187">
            <v>9402.5763158900118</v>
          </cell>
        </row>
        <row r="188">
          <cell r="D188">
            <v>9407.6492157869343</v>
          </cell>
        </row>
        <row r="189">
          <cell r="D189">
            <v>41519.339992233246</v>
          </cell>
        </row>
        <row r="190">
          <cell r="D190">
            <v>684875.77477742662</v>
          </cell>
        </row>
        <row r="191">
          <cell r="D191">
            <v>661185.71660409658</v>
          </cell>
        </row>
        <row r="192">
          <cell r="D192">
            <v>350950.79725935077</v>
          </cell>
        </row>
        <row r="193">
          <cell r="D193">
            <v>2169.9335696624134</v>
          </cell>
        </row>
        <row r="194">
          <cell r="D194">
            <v>688.10110137456377</v>
          </cell>
        </row>
        <row r="195">
          <cell r="D195">
            <v>1006.2834139199684</v>
          </cell>
        </row>
        <row r="196">
          <cell r="D196">
            <v>31900</v>
          </cell>
        </row>
        <row r="197">
          <cell r="D197">
            <v>1541.2030305261849</v>
          </cell>
        </row>
        <row r="198">
          <cell r="D198">
            <v>22705</v>
          </cell>
        </row>
        <row r="199">
          <cell r="D199">
            <v>120151.17723610339</v>
          </cell>
        </row>
        <row r="200">
          <cell r="D200">
            <v>136713.94781657984</v>
          </cell>
        </row>
        <row r="201">
          <cell r="D201">
            <v>134684.58208665877</v>
          </cell>
        </row>
        <row r="202">
          <cell r="D202">
            <v>4701.4748715196683</v>
          </cell>
        </row>
        <row r="203">
          <cell r="D203">
            <v>15300</v>
          </cell>
        </row>
        <row r="204">
          <cell r="D204">
            <v>95516.138350151916</v>
          </cell>
        </row>
        <row r="205">
          <cell r="D205">
            <v>97750</v>
          </cell>
        </row>
        <row r="206">
          <cell r="D206">
            <v>71148.882389285296</v>
          </cell>
        </row>
        <row r="207">
          <cell r="D207">
            <v>69399.549595610675</v>
          </cell>
        </row>
        <row r="208">
          <cell r="D208">
            <v>6261.0950867500824</v>
          </cell>
        </row>
        <row r="209">
          <cell r="D209">
            <v>11275.919712817768</v>
          </cell>
        </row>
        <row r="210">
          <cell r="D210">
            <v>12647</v>
          </cell>
        </row>
        <row r="211">
          <cell r="D211">
            <v>5557</v>
          </cell>
        </row>
        <row r="212">
          <cell r="D212">
            <v>18643.409913852425</v>
          </cell>
        </row>
        <row r="213">
          <cell r="D213">
            <v>45220</v>
          </cell>
        </row>
        <row r="214">
          <cell r="D214">
            <v>24064.24479363962</v>
          </cell>
        </row>
        <row r="215">
          <cell r="D215">
            <v>53550</v>
          </cell>
        </row>
        <row r="216">
          <cell r="D216">
            <v>56970</v>
          </cell>
        </row>
        <row r="217">
          <cell r="D217">
            <v>55915</v>
          </cell>
        </row>
        <row r="218">
          <cell r="D218">
            <v>55071</v>
          </cell>
        </row>
        <row r="219">
          <cell r="D219">
            <v>40488.204742373528</v>
          </cell>
        </row>
        <row r="220">
          <cell r="D220">
            <v>8970</v>
          </cell>
        </row>
        <row r="221">
          <cell r="D221">
            <v>25000</v>
          </cell>
        </row>
        <row r="222">
          <cell r="D222">
            <v>20157.991293854306</v>
          </cell>
        </row>
        <row r="223">
          <cell r="D223">
            <v>4650</v>
          </cell>
        </row>
        <row r="224">
          <cell r="D224">
            <v>48952</v>
          </cell>
        </row>
        <row r="225">
          <cell r="D225">
            <v>49163</v>
          </cell>
        </row>
        <row r="226">
          <cell r="D226">
            <v>49480</v>
          </cell>
        </row>
        <row r="227">
          <cell r="D227">
            <v>49480</v>
          </cell>
        </row>
        <row r="228">
          <cell r="D228">
            <v>49800</v>
          </cell>
        </row>
        <row r="229">
          <cell r="D229">
            <v>44832.516518799719</v>
          </cell>
        </row>
        <row r="230">
          <cell r="D230">
            <v>44549.602398192175</v>
          </cell>
        </row>
        <row r="231">
          <cell r="D231">
            <v>42890.642343695792</v>
          </cell>
        </row>
        <row r="232">
          <cell r="D232">
            <v>53000</v>
          </cell>
        </row>
        <row r="233">
          <cell r="D233">
            <v>30708.534828651464</v>
          </cell>
        </row>
        <row r="234">
          <cell r="D234">
            <v>24000</v>
          </cell>
        </row>
        <row r="235">
          <cell r="D235">
            <v>863</v>
          </cell>
        </row>
        <row r="236">
          <cell r="D236">
            <v>330000</v>
          </cell>
        </row>
        <row r="237">
          <cell r="D237">
            <v>340000</v>
          </cell>
        </row>
        <row r="238">
          <cell r="D238">
            <v>340000</v>
          </cell>
        </row>
        <row r="239">
          <cell r="D239">
            <v>241414</v>
          </cell>
        </row>
        <row r="240">
          <cell r="D240">
            <v>238220</v>
          </cell>
        </row>
        <row r="241">
          <cell r="D241">
            <v>236538</v>
          </cell>
        </row>
        <row r="242">
          <cell r="D242">
            <v>343489</v>
          </cell>
        </row>
        <row r="243">
          <cell r="D243">
            <v>431060</v>
          </cell>
        </row>
        <row r="244">
          <cell r="D244">
            <v>410550</v>
          </cell>
        </row>
        <row r="245">
          <cell r="D245">
            <v>404600</v>
          </cell>
        </row>
        <row r="246">
          <cell r="D246">
            <v>255000</v>
          </cell>
        </row>
        <row r="247">
          <cell r="D247">
            <v>260000</v>
          </cell>
        </row>
        <row r="248">
          <cell r="D248">
            <v>255000</v>
          </cell>
        </row>
        <row r="249">
          <cell r="D249">
            <v>255000</v>
          </cell>
        </row>
        <row r="250">
          <cell r="D250">
            <v>194358</v>
          </cell>
        </row>
        <row r="251">
          <cell r="D251">
            <v>208373</v>
          </cell>
        </row>
        <row r="252">
          <cell r="D252">
            <v>185832</v>
          </cell>
        </row>
        <row r="253">
          <cell r="D253">
            <v>166270</v>
          </cell>
        </row>
        <row r="254">
          <cell r="D254">
            <v>19474</v>
          </cell>
        </row>
        <row r="255">
          <cell r="D255">
            <v>265041</v>
          </cell>
        </row>
        <row r="256">
          <cell r="D256">
            <v>270400</v>
          </cell>
        </row>
        <row r="257">
          <cell r="D257">
            <v>311641</v>
          </cell>
        </row>
        <row r="258">
          <cell r="D258">
            <v>311641</v>
          </cell>
        </row>
        <row r="259">
          <cell r="D259">
            <v>311641</v>
          </cell>
        </row>
        <row r="260">
          <cell r="D260">
            <v>408440</v>
          </cell>
        </row>
        <row r="261">
          <cell r="D261">
            <v>2764</v>
          </cell>
        </row>
        <row r="262">
          <cell r="D262">
            <v>1900</v>
          </cell>
        </row>
        <row r="263">
          <cell r="D263">
            <v>49060</v>
          </cell>
        </row>
        <row r="264">
          <cell r="D264">
            <v>13190</v>
          </cell>
        </row>
        <row r="265">
          <cell r="D265">
            <v>6000</v>
          </cell>
        </row>
        <row r="266">
          <cell r="D266">
            <v>28750</v>
          </cell>
        </row>
        <row r="267">
          <cell r="D267">
            <v>40250</v>
          </cell>
        </row>
        <row r="268">
          <cell r="D268">
            <v>53501.707917905653</v>
          </cell>
        </row>
        <row r="269">
          <cell r="D269">
            <v>44659.274476930601</v>
          </cell>
        </row>
        <row r="270">
          <cell r="D270">
            <v>176701.78699669201</v>
          </cell>
        </row>
        <row r="271">
          <cell r="D271">
            <v>53550</v>
          </cell>
        </row>
        <row r="272">
          <cell r="D272">
            <v>39693.165216331072</v>
          </cell>
        </row>
        <row r="273">
          <cell r="D273">
            <v>40605.639009702725</v>
          </cell>
        </row>
        <row r="274">
          <cell r="D274">
            <v>43473</v>
          </cell>
        </row>
        <row r="275">
          <cell r="D275">
            <v>41650</v>
          </cell>
        </row>
        <row r="276">
          <cell r="D276">
            <v>79800</v>
          </cell>
        </row>
        <row r="277">
          <cell r="D277">
            <v>45220</v>
          </cell>
        </row>
        <row r="278">
          <cell r="D278">
            <v>37000</v>
          </cell>
        </row>
        <row r="279">
          <cell r="D279">
            <v>49337.959037238179</v>
          </cell>
        </row>
        <row r="280">
          <cell r="D280">
            <v>49763.936401073479</v>
          </cell>
        </row>
        <row r="281">
          <cell r="D281">
            <v>61830</v>
          </cell>
        </row>
        <row r="282">
          <cell r="D282">
            <v>7391</v>
          </cell>
        </row>
        <row r="283">
          <cell r="D283">
            <v>4537.227155552142</v>
          </cell>
        </row>
        <row r="284">
          <cell r="D284">
            <v>11900</v>
          </cell>
        </row>
        <row r="285">
          <cell r="D285">
            <v>88122.178818416738</v>
          </cell>
        </row>
        <row r="286">
          <cell r="D286">
            <v>79130</v>
          </cell>
        </row>
        <row r="287">
          <cell r="D287">
            <v>23800</v>
          </cell>
        </row>
        <row r="288">
          <cell r="D288">
            <v>33417</v>
          </cell>
        </row>
        <row r="289">
          <cell r="D289">
            <v>127281.71965902048</v>
          </cell>
        </row>
        <row r="290">
          <cell r="D290">
            <v>3220</v>
          </cell>
        </row>
        <row r="291">
          <cell r="D291">
            <v>61049</v>
          </cell>
        </row>
        <row r="292">
          <cell r="D292">
            <v>2647.3747060887149</v>
          </cell>
        </row>
        <row r="293">
          <cell r="D293">
            <v>5281</v>
          </cell>
        </row>
        <row r="294">
          <cell r="D294">
            <v>1700</v>
          </cell>
        </row>
        <row r="295">
          <cell r="D295">
            <v>59713</v>
          </cell>
        </row>
        <row r="296">
          <cell r="D296">
            <v>72100</v>
          </cell>
        </row>
        <row r="297">
          <cell r="D297">
            <v>59713</v>
          </cell>
        </row>
        <row r="298">
          <cell r="D298">
            <v>5849</v>
          </cell>
        </row>
        <row r="299">
          <cell r="D299">
            <v>29990.630053180867</v>
          </cell>
        </row>
        <row r="300">
          <cell r="D300">
            <v>28459.580199672375</v>
          </cell>
        </row>
        <row r="301">
          <cell r="D301">
            <v>293712</v>
          </cell>
        </row>
        <row r="302">
          <cell r="D302">
            <v>250000</v>
          </cell>
        </row>
        <row r="303">
          <cell r="D303">
            <v>240000</v>
          </cell>
        </row>
        <row r="304">
          <cell r="D304">
            <v>360000</v>
          </cell>
        </row>
        <row r="305">
          <cell r="D305">
            <v>240000</v>
          </cell>
        </row>
        <row r="306">
          <cell r="D306">
            <v>348783</v>
          </cell>
        </row>
        <row r="307">
          <cell r="D307">
            <v>160000</v>
          </cell>
        </row>
        <row r="308">
          <cell r="D308">
            <v>23392.894736842107</v>
          </cell>
        </row>
        <row r="309">
          <cell r="D309">
            <v>6010</v>
          </cell>
        </row>
        <row r="310">
          <cell r="D310">
            <v>14000</v>
          </cell>
        </row>
        <row r="311">
          <cell r="D311">
            <v>74750</v>
          </cell>
        </row>
        <row r="312">
          <cell r="D312">
            <v>10619.937485494613</v>
          </cell>
        </row>
        <row r="313">
          <cell r="D313">
            <v>10290</v>
          </cell>
        </row>
        <row r="314">
          <cell r="D314">
            <v>8457.9807073840748</v>
          </cell>
        </row>
        <row r="315">
          <cell r="D315">
            <v>9831.1580724177948</v>
          </cell>
        </row>
        <row r="316">
          <cell r="D316">
            <v>32817.000358234312</v>
          </cell>
        </row>
        <row r="317">
          <cell r="D317">
            <v>21420</v>
          </cell>
        </row>
        <row r="318">
          <cell r="D318">
            <v>39419</v>
          </cell>
        </row>
        <row r="319">
          <cell r="D319">
            <v>15267.017334700777</v>
          </cell>
        </row>
        <row r="320">
          <cell r="D320">
            <v>113315.12793506957</v>
          </cell>
        </row>
        <row r="321">
          <cell r="D321">
            <v>172874</v>
          </cell>
        </row>
        <row r="322">
          <cell r="D322">
            <v>140913</v>
          </cell>
        </row>
        <row r="323">
          <cell r="D323">
            <v>220400</v>
          </cell>
        </row>
        <row r="324">
          <cell r="D324">
            <v>228480</v>
          </cell>
        </row>
        <row r="325">
          <cell r="D325">
            <v>18000</v>
          </cell>
        </row>
        <row r="326">
          <cell r="D326">
            <v>20059.073417502728</v>
          </cell>
        </row>
        <row r="327">
          <cell r="D327">
            <v>17522.200707269058</v>
          </cell>
        </row>
        <row r="328">
          <cell r="D328">
            <v>84177.028047762535</v>
          </cell>
        </row>
        <row r="329">
          <cell r="D329">
            <v>4900</v>
          </cell>
        </row>
        <row r="330">
          <cell r="D330">
            <v>41610</v>
          </cell>
        </row>
        <row r="331">
          <cell r="D331">
            <v>1445.1260005413806</v>
          </cell>
        </row>
        <row r="332">
          <cell r="D332">
            <v>40587.032617826233</v>
          </cell>
        </row>
        <row r="333">
          <cell r="D333">
            <v>14189.56544983702</v>
          </cell>
        </row>
        <row r="334">
          <cell r="D334">
            <v>1002</v>
          </cell>
        </row>
        <row r="335">
          <cell r="D335">
            <v>4165</v>
          </cell>
        </row>
        <row r="336">
          <cell r="D336">
            <v>5561</v>
          </cell>
        </row>
        <row r="337">
          <cell r="D337">
            <v>315130</v>
          </cell>
        </row>
        <row r="338">
          <cell r="D338">
            <v>55071</v>
          </cell>
        </row>
        <row r="339">
          <cell r="D339">
            <v>97913.691195608772</v>
          </cell>
        </row>
        <row r="340">
          <cell r="D340">
            <v>1594840.737186244</v>
          </cell>
        </row>
        <row r="341">
          <cell r="D341">
            <v>2104730</v>
          </cell>
        </row>
        <row r="342">
          <cell r="D342">
            <v>1218530</v>
          </cell>
        </row>
        <row r="343">
          <cell r="D343">
            <v>1218530</v>
          </cell>
        </row>
        <row r="344">
          <cell r="D344">
            <v>77350</v>
          </cell>
        </row>
        <row r="345">
          <cell r="D345">
            <v>74120</v>
          </cell>
        </row>
        <row r="346">
          <cell r="D346">
            <v>36096.886817862069</v>
          </cell>
        </row>
        <row r="347">
          <cell r="D347">
            <v>50896.321306110425</v>
          </cell>
        </row>
        <row r="348">
          <cell r="D348">
            <v>12398</v>
          </cell>
        </row>
        <row r="349">
          <cell r="D349">
            <v>37238</v>
          </cell>
        </row>
        <row r="350">
          <cell r="D350">
            <v>18618</v>
          </cell>
        </row>
        <row r="351">
          <cell r="D351">
            <v>123980</v>
          </cell>
        </row>
        <row r="352">
          <cell r="D352">
            <v>315916.9356943288</v>
          </cell>
        </row>
        <row r="353">
          <cell r="D353">
            <v>810055.76913315651</v>
          </cell>
        </row>
        <row r="354">
          <cell r="D354">
            <v>5305</v>
          </cell>
        </row>
        <row r="355">
          <cell r="D355">
            <v>4578.718273707038</v>
          </cell>
        </row>
        <row r="356">
          <cell r="D356">
            <v>33348</v>
          </cell>
        </row>
        <row r="357">
          <cell r="D357">
            <v>368186</v>
          </cell>
        </row>
        <row r="358">
          <cell r="D358">
            <v>382641</v>
          </cell>
        </row>
        <row r="359">
          <cell r="D359">
            <v>113352</v>
          </cell>
        </row>
        <row r="360">
          <cell r="D360">
            <v>139495</v>
          </cell>
        </row>
        <row r="361">
          <cell r="D361">
            <v>169035</v>
          </cell>
        </row>
        <row r="362">
          <cell r="D362">
            <v>205901</v>
          </cell>
        </row>
        <row r="363">
          <cell r="D363">
            <v>167220</v>
          </cell>
        </row>
        <row r="364">
          <cell r="D364">
            <v>180880</v>
          </cell>
        </row>
        <row r="365">
          <cell r="D365">
            <v>80655</v>
          </cell>
        </row>
        <row r="366">
          <cell r="D366">
            <v>80655</v>
          </cell>
        </row>
        <row r="367">
          <cell r="D367">
            <v>41563</v>
          </cell>
        </row>
        <row r="368">
          <cell r="D368">
            <v>2975.5576020506437</v>
          </cell>
        </row>
        <row r="369">
          <cell r="D369">
            <v>1240</v>
          </cell>
        </row>
        <row r="370">
          <cell r="D370">
            <v>35840</v>
          </cell>
        </row>
        <row r="371">
          <cell r="D371">
            <v>34360</v>
          </cell>
        </row>
        <row r="372">
          <cell r="D372">
            <v>3088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2914</v>
          </cell>
        </row>
        <row r="7">
          <cell r="D7">
            <v>2612.8000000000002</v>
          </cell>
        </row>
        <row r="8">
          <cell r="D8">
            <v>2922</v>
          </cell>
        </row>
        <row r="9">
          <cell r="D9">
            <v>2922</v>
          </cell>
        </row>
        <row r="10">
          <cell r="D10">
            <v>3255</v>
          </cell>
        </row>
        <row r="11">
          <cell r="D11">
            <v>9995</v>
          </cell>
        </row>
        <row r="12">
          <cell r="D12">
            <v>6297.9898187715089</v>
          </cell>
        </row>
        <row r="13">
          <cell r="D13">
            <v>950</v>
          </cell>
        </row>
        <row r="14">
          <cell r="D14">
            <v>31600</v>
          </cell>
        </row>
        <row r="15">
          <cell r="D15">
            <v>1150</v>
          </cell>
        </row>
        <row r="16">
          <cell r="D16">
            <v>30443.164100654481</v>
          </cell>
        </row>
        <row r="17">
          <cell r="D17">
            <v>10252.54925853822</v>
          </cell>
        </row>
        <row r="18">
          <cell r="D18">
            <v>65926.75</v>
          </cell>
        </row>
        <row r="19">
          <cell r="D19">
            <v>52640</v>
          </cell>
        </row>
        <row r="20">
          <cell r="D20">
            <v>52640</v>
          </cell>
        </row>
        <row r="21">
          <cell r="D21">
            <v>52640</v>
          </cell>
        </row>
        <row r="22">
          <cell r="D22">
            <v>38185.572738225383</v>
          </cell>
        </row>
        <row r="23">
          <cell r="D23">
            <v>50400</v>
          </cell>
        </row>
        <row r="24">
          <cell r="D24">
            <v>24125.332311239632</v>
          </cell>
        </row>
        <row r="25">
          <cell r="D25">
            <v>50400</v>
          </cell>
        </row>
        <row r="26">
          <cell r="D26">
            <v>56000</v>
          </cell>
        </row>
        <row r="27">
          <cell r="D27">
            <v>56000</v>
          </cell>
        </row>
        <row r="28">
          <cell r="D28">
            <v>56000</v>
          </cell>
        </row>
        <row r="29">
          <cell r="D29">
            <v>56000</v>
          </cell>
        </row>
        <row r="30">
          <cell r="D30">
            <v>56000</v>
          </cell>
        </row>
        <row r="31">
          <cell r="D31">
            <v>36</v>
          </cell>
        </row>
        <row r="32">
          <cell r="D32">
            <v>432</v>
          </cell>
        </row>
        <row r="33">
          <cell r="D33">
            <v>4059</v>
          </cell>
        </row>
        <row r="34">
          <cell r="D34">
            <v>4796</v>
          </cell>
        </row>
        <row r="35">
          <cell r="D35">
            <v>6376.4</v>
          </cell>
        </row>
        <row r="36">
          <cell r="D36">
            <v>3801.533356843669</v>
          </cell>
        </row>
        <row r="37">
          <cell r="D37">
            <v>3166.6666666666665</v>
          </cell>
        </row>
        <row r="38">
          <cell r="D38">
            <v>4261</v>
          </cell>
        </row>
        <row r="39">
          <cell r="D39">
            <v>292896</v>
          </cell>
        </row>
        <row r="40">
          <cell r="D40">
            <v>28000</v>
          </cell>
        </row>
        <row r="41">
          <cell r="D41">
            <v>903.7158677178677</v>
          </cell>
        </row>
        <row r="42">
          <cell r="D42">
            <v>14464</v>
          </cell>
        </row>
        <row r="43">
          <cell r="D43">
            <v>5600</v>
          </cell>
        </row>
        <row r="44">
          <cell r="D44">
            <v>9389</v>
          </cell>
        </row>
        <row r="45">
          <cell r="D45">
            <v>4922.5</v>
          </cell>
        </row>
        <row r="46">
          <cell r="D46">
            <v>555.21034908011097</v>
          </cell>
        </row>
        <row r="47">
          <cell r="D47">
            <v>15500</v>
          </cell>
        </row>
        <row r="48">
          <cell r="D48">
            <v>44854.866438038312</v>
          </cell>
        </row>
        <row r="49">
          <cell r="D49">
            <v>53566.666666666664</v>
          </cell>
        </row>
        <row r="50">
          <cell r="D50">
            <v>41431.705229106949</v>
          </cell>
        </row>
        <row r="51">
          <cell r="D51">
            <v>41571.922176082779</v>
          </cell>
        </row>
        <row r="52">
          <cell r="D52">
            <v>42001.186870784964</v>
          </cell>
        </row>
        <row r="53">
          <cell r="D53">
            <v>2811.4113414468748</v>
          </cell>
        </row>
        <row r="54">
          <cell r="D54">
            <v>2576</v>
          </cell>
        </row>
        <row r="55">
          <cell r="D55">
            <v>2214</v>
          </cell>
        </row>
        <row r="56">
          <cell r="D56">
            <v>5031.6691687713228</v>
          </cell>
        </row>
        <row r="57">
          <cell r="D57">
            <v>4044.9573638862726</v>
          </cell>
        </row>
        <row r="58">
          <cell r="D58">
            <v>3808</v>
          </cell>
        </row>
        <row r="59">
          <cell r="D59">
            <v>28000</v>
          </cell>
        </row>
        <row r="60">
          <cell r="D60">
            <v>8904</v>
          </cell>
        </row>
        <row r="61">
          <cell r="D61">
            <v>62222.08036980874</v>
          </cell>
        </row>
        <row r="62">
          <cell r="D62">
            <v>4782.9708984490144</v>
          </cell>
        </row>
        <row r="63">
          <cell r="D63">
            <v>17619</v>
          </cell>
        </row>
        <row r="64">
          <cell r="D64">
            <v>34832</v>
          </cell>
        </row>
        <row r="65">
          <cell r="D65">
            <v>61600</v>
          </cell>
        </row>
        <row r="66">
          <cell r="D66">
            <v>85844</v>
          </cell>
        </row>
        <row r="67">
          <cell r="D67">
            <v>7842</v>
          </cell>
        </row>
        <row r="68">
          <cell r="D68">
            <v>751.66666666666663</v>
          </cell>
        </row>
        <row r="69">
          <cell r="D69">
            <v>8246.2916617901137</v>
          </cell>
        </row>
        <row r="70">
          <cell r="D70">
            <v>33646</v>
          </cell>
        </row>
        <row r="71">
          <cell r="D71">
            <v>10000</v>
          </cell>
        </row>
        <row r="72">
          <cell r="D72">
            <v>16431271.833539883</v>
          </cell>
        </row>
        <row r="73">
          <cell r="D73">
            <v>1140</v>
          </cell>
        </row>
        <row r="74">
          <cell r="D74">
            <v>1140</v>
          </cell>
        </row>
        <row r="75">
          <cell r="D75">
            <v>1140</v>
          </cell>
        </row>
        <row r="76">
          <cell r="D76">
            <v>1810</v>
          </cell>
        </row>
        <row r="77">
          <cell r="D77">
            <v>1434</v>
          </cell>
        </row>
        <row r="78">
          <cell r="D78">
            <v>2442</v>
          </cell>
        </row>
        <row r="79">
          <cell r="D79">
            <v>2520</v>
          </cell>
        </row>
        <row r="80">
          <cell r="D80">
            <v>2621</v>
          </cell>
        </row>
        <row r="81">
          <cell r="D81">
            <v>3080</v>
          </cell>
        </row>
        <row r="82">
          <cell r="D82">
            <v>2677</v>
          </cell>
        </row>
        <row r="83">
          <cell r="D83">
            <v>2663</v>
          </cell>
        </row>
        <row r="84">
          <cell r="D84">
            <v>2856</v>
          </cell>
        </row>
        <row r="85">
          <cell r="D85">
            <v>2716.0111223022886</v>
          </cell>
        </row>
        <row r="86">
          <cell r="D86">
            <v>2643.1066467696596</v>
          </cell>
        </row>
        <row r="87">
          <cell r="D87">
            <v>440.16666666666669</v>
          </cell>
        </row>
        <row r="88">
          <cell r="D88">
            <v>855</v>
          </cell>
        </row>
        <row r="89">
          <cell r="D89">
            <v>538</v>
          </cell>
        </row>
        <row r="90">
          <cell r="D90">
            <v>6960</v>
          </cell>
        </row>
        <row r="91">
          <cell r="D91">
            <v>9639</v>
          </cell>
        </row>
        <row r="92">
          <cell r="D92">
            <v>35778.5</v>
          </cell>
        </row>
        <row r="93">
          <cell r="D93">
            <v>632.5</v>
          </cell>
        </row>
        <row r="94">
          <cell r="D94">
            <v>669</v>
          </cell>
        </row>
        <row r="95">
          <cell r="D95">
            <v>5340</v>
          </cell>
        </row>
        <row r="96">
          <cell r="D96">
            <v>4274</v>
          </cell>
        </row>
        <row r="97">
          <cell r="D97">
            <v>4953</v>
          </cell>
        </row>
        <row r="98">
          <cell r="D98">
            <v>2606</v>
          </cell>
        </row>
        <row r="99">
          <cell r="D99">
            <v>381920</v>
          </cell>
        </row>
        <row r="100">
          <cell r="D100">
            <v>400960</v>
          </cell>
        </row>
        <row r="101">
          <cell r="D101">
            <v>499520</v>
          </cell>
        </row>
        <row r="102">
          <cell r="D102">
            <v>457280</v>
          </cell>
        </row>
        <row r="103">
          <cell r="D103">
            <v>490560</v>
          </cell>
        </row>
        <row r="104">
          <cell r="D104">
            <v>329280</v>
          </cell>
        </row>
        <row r="105">
          <cell r="D105">
            <v>365860</v>
          </cell>
        </row>
        <row r="106">
          <cell r="D106">
            <v>377360</v>
          </cell>
        </row>
        <row r="107">
          <cell r="D107">
            <v>377360</v>
          </cell>
        </row>
        <row r="108">
          <cell r="D108">
            <v>396400</v>
          </cell>
        </row>
        <row r="109">
          <cell r="D109">
            <v>405900</v>
          </cell>
        </row>
        <row r="110">
          <cell r="D110">
            <v>395360</v>
          </cell>
        </row>
        <row r="111">
          <cell r="D111">
            <v>1811.2423495883172</v>
          </cell>
        </row>
        <row r="112">
          <cell r="D112">
            <v>695.04364792996194</v>
          </cell>
        </row>
        <row r="113">
          <cell r="D113">
            <v>448.81731636175124</v>
          </cell>
        </row>
        <row r="114">
          <cell r="D114">
            <v>34653</v>
          </cell>
        </row>
        <row r="115">
          <cell r="D115">
            <v>35346</v>
          </cell>
        </row>
        <row r="116">
          <cell r="D116">
            <v>196879.4144222287</v>
          </cell>
        </row>
        <row r="117">
          <cell r="D117">
            <v>37452</v>
          </cell>
        </row>
        <row r="118">
          <cell r="D118">
            <v>34593</v>
          </cell>
        </row>
        <row r="119">
          <cell r="D119">
            <v>3920</v>
          </cell>
        </row>
        <row r="120">
          <cell r="D120">
            <v>3920</v>
          </cell>
        </row>
        <row r="121">
          <cell r="D121">
            <v>14150</v>
          </cell>
        </row>
        <row r="122">
          <cell r="D122">
            <v>22066</v>
          </cell>
        </row>
        <row r="123">
          <cell r="D123">
            <v>3360</v>
          </cell>
        </row>
        <row r="124">
          <cell r="D124">
            <v>9879.0697472412248</v>
          </cell>
        </row>
        <row r="125">
          <cell r="D125">
            <v>2111</v>
          </cell>
        </row>
        <row r="126">
          <cell r="D126">
            <v>2240</v>
          </cell>
        </row>
        <row r="127">
          <cell r="D127">
            <v>2240</v>
          </cell>
        </row>
        <row r="128">
          <cell r="D128">
            <v>2111</v>
          </cell>
        </row>
        <row r="129">
          <cell r="D129">
            <v>1176.9032509229828</v>
          </cell>
        </row>
        <row r="130">
          <cell r="D130">
            <v>1792</v>
          </cell>
        </row>
        <row r="131">
          <cell r="D131">
            <v>2542</v>
          </cell>
        </row>
        <row r="132">
          <cell r="D132">
            <v>1694.7960961558351</v>
          </cell>
        </row>
        <row r="133">
          <cell r="D133">
            <v>1960</v>
          </cell>
        </row>
        <row r="134">
          <cell r="D134">
            <v>2094</v>
          </cell>
        </row>
        <row r="135">
          <cell r="D135">
            <v>1757.3695213887138</v>
          </cell>
        </row>
        <row r="136">
          <cell r="D136">
            <v>2061</v>
          </cell>
        </row>
        <row r="137">
          <cell r="D137">
            <v>8520</v>
          </cell>
        </row>
        <row r="138">
          <cell r="D138">
            <v>1.9485786494510507E-2</v>
          </cell>
        </row>
        <row r="139">
          <cell r="D139">
            <v>4164</v>
          </cell>
        </row>
        <row r="140">
          <cell r="D140">
            <v>352.95585224179138</v>
          </cell>
        </row>
        <row r="141">
          <cell r="D141">
            <v>3309.8660738774461</v>
          </cell>
        </row>
        <row r="142">
          <cell r="D142">
            <v>2500</v>
          </cell>
        </row>
        <row r="143">
          <cell r="D143">
            <v>9504</v>
          </cell>
        </row>
        <row r="144">
          <cell r="D144">
            <v>19352</v>
          </cell>
        </row>
        <row r="145">
          <cell r="D145">
            <v>14008.586476578144</v>
          </cell>
        </row>
        <row r="146">
          <cell r="D146">
            <v>6095.7368203710903</v>
          </cell>
        </row>
        <row r="147">
          <cell r="D147">
            <v>20132.260791966532</v>
          </cell>
        </row>
        <row r="148">
          <cell r="D148">
            <v>11703.406414987652</v>
          </cell>
        </row>
        <row r="149">
          <cell r="D149">
            <v>25760</v>
          </cell>
        </row>
        <row r="150">
          <cell r="D150">
            <v>5199.0825157109794</v>
          </cell>
        </row>
        <row r="151">
          <cell r="D151">
            <v>122929</v>
          </cell>
        </row>
        <row r="152">
          <cell r="D152">
            <v>991.6107178298962</v>
          </cell>
        </row>
        <row r="153">
          <cell r="D153">
            <v>33600</v>
          </cell>
        </row>
        <row r="154">
          <cell r="D154">
            <v>3080</v>
          </cell>
        </row>
        <row r="155">
          <cell r="D155">
            <v>63587</v>
          </cell>
        </row>
        <row r="156">
          <cell r="D156">
            <v>14362</v>
          </cell>
        </row>
        <row r="157">
          <cell r="D157">
            <v>27058</v>
          </cell>
        </row>
        <row r="158">
          <cell r="D158">
            <v>53408</v>
          </cell>
        </row>
        <row r="159">
          <cell r="D159">
            <v>7423</v>
          </cell>
        </row>
        <row r="160">
          <cell r="D160">
            <v>7423</v>
          </cell>
        </row>
        <row r="161">
          <cell r="D161">
            <v>11826</v>
          </cell>
        </row>
        <row r="162">
          <cell r="D162">
            <v>8907.5660107674212</v>
          </cell>
        </row>
        <row r="163">
          <cell r="D163">
            <v>9510</v>
          </cell>
        </row>
        <row r="164">
          <cell r="D164">
            <v>9713</v>
          </cell>
        </row>
        <row r="165">
          <cell r="D165">
            <v>12211</v>
          </cell>
        </row>
        <row r="166">
          <cell r="D166">
            <v>8039</v>
          </cell>
        </row>
        <row r="167">
          <cell r="D167">
            <v>9473</v>
          </cell>
        </row>
        <row r="168">
          <cell r="D168">
            <v>10121</v>
          </cell>
        </row>
        <row r="169">
          <cell r="D169">
            <v>13808</v>
          </cell>
        </row>
        <row r="170">
          <cell r="D170">
            <v>13808</v>
          </cell>
        </row>
        <row r="171">
          <cell r="D171">
            <v>9922</v>
          </cell>
        </row>
        <row r="172">
          <cell r="D172">
            <v>11199.878602692466</v>
          </cell>
        </row>
        <row r="173">
          <cell r="D173">
            <v>3550.348926421414</v>
          </cell>
        </row>
        <row r="174">
          <cell r="D174">
            <v>5373</v>
          </cell>
        </row>
        <row r="175">
          <cell r="D175">
            <v>4143</v>
          </cell>
        </row>
        <row r="176">
          <cell r="D176">
            <v>4979.3780047880846</v>
          </cell>
        </row>
        <row r="177">
          <cell r="D177">
            <v>5472.730125015727</v>
          </cell>
        </row>
        <row r="178">
          <cell r="D178">
            <v>7024</v>
          </cell>
        </row>
        <row r="179">
          <cell r="D179">
            <v>5598</v>
          </cell>
        </row>
        <row r="180">
          <cell r="D180">
            <v>5856.65179774441</v>
          </cell>
        </row>
        <row r="181">
          <cell r="D181">
            <v>5456</v>
          </cell>
        </row>
        <row r="182">
          <cell r="D182">
            <v>5456</v>
          </cell>
        </row>
        <row r="183">
          <cell r="D183">
            <v>6500</v>
          </cell>
        </row>
        <row r="184">
          <cell r="D184">
            <v>7280</v>
          </cell>
        </row>
        <row r="185">
          <cell r="D185">
            <v>47800</v>
          </cell>
        </row>
        <row r="186">
          <cell r="D186">
            <v>1301.0524290814406</v>
          </cell>
        </row>
        <row r="187">
          <cell r="D187">
            <v>6581.8034211230079</v>
          </cell>
        </row>
        <row r="188">
          <cell r="D188">
            <v>6585.3544510508545</v>
          </cell>
        </row>
        <row r="189">
          <cell r="D189">
            <v>41050</v>
          </cell>
        </row>
        <row r="190">
          <cell r="D190">
            <v>479413.04234419868</v>
          </cell>
        </row>
        <row r="191">
          <cell r="D191">
            <v>503326</v>
          </cell>
        </row>
        <row r="192">
          <cell r="D192">
            <v>346730</v>
          </cell>
        </row>
        <row r="193">
          <cell r="D193">
            <v>2531</v>
          </cell>
        </row>
        <row r="194">
          <cell r="D194">
            <v>1064</v>
          </cell>
        </row>
        <row r="195">
          <cell r="D195">
            <v>1064</v>
          </cell>
        </row>
        <row r="196">
          <cell r="D196">
            <v>30229.664614779533</v>
          </cell>
        </row>
        <row r="197">
          <cell r="D197">
            <v>1170</v>
          </cell>
        </row>
        <row r="198">
          <cell r="D198">
            <v>19079</v>
          </cell>
        </row>
        <row r="199">
          <cell r="D199">
            <v>120151.17723610339</v>
          </cell>
        </row>
        <row r="200">
          <cell r="D200">
            <v>136713.94781657984</v>
          </cell>
        </row>
        <row r="201">
          <cell r="D201">
            <v>134684.58208665877</v>
          </cell>
        </row>
        <row r="202">
          <cell r="D202">
            <v>4701.4748715196683</v>
          </cell>
        </row>
        <row r="203">
          <cell r="D203">
            <v>18874.477527740946</v>
          </cell>
        </row>
        <row r="204">
          <cell r="D204">
            <v>119053</v>
          </cell>
        </row>
        <row r="205">
          <cell r="D205">
            <v>60493.33269628838</v>
          </cell>
        </row>
        <row r="206">
          <cell r="D206">
            <v>94699</v>
          </cell>
        </row>
        <row r="207">
          <cell r="D207">
            <v>95287</v>
          </cell>
        </row>
        <row r="208">
          <cell r="D208">
            <v>4382.7665607250583</v>
          </cell>
        </row>
        <row r="209">
          <cell r="D209">
            <v>10865</v>
          </cell>
        </row>
        <row r="210">
          <cell r="D210">
            <v>7476</v>
          </cell>
        </row>
        <row r="211">
          <cell r="D211">
            <v>3662</v>
          </cell>
        </row>
        <row r="212">
          <cell r="D212">
            <v>17920</v>
          </cell>
        </row>
        <row r="213">
          <cell r="D213">
            <v>46771</v>
          </cell>
        </row>
        <row r="214">
          <cell r="D214">
            <v>28960</v>
          </cell>
        </row>
        <row r="215">
          <cell r="D215">
            <v>45000</v>
          </cell>
        </row>
        <row r="216">
          <cell r="D216">
            <v>49192</v>
          </cell>
        </row>
        <row r="217">
          <cell r="D217">
            <v>47936</v>
          </cell>
        </row>
        <row r="218">
          <cell r="D218">
            <v>47432</v>
          </cell>
        </row>
        <row r="219">
          <cell r="D219">
            <v>48384</v>
          </cell>
        </row>
        <row r="220">
          <cell r="D220">
            <v>10304</v>
          </cell>
        </row>
        <row r="221">
          <cell r="D221">
            <v>26070.64843059652</v>
          </cell>
        </row>
        <row r="222">
          <cell r="D222">
            <v>17920</v>
          </cell>
        </row>
        <row r="223">
          <cell r="D223">
            <v>5208.6903909334414</v>
          </cell>
        </row>
        <row r="224">
          <cell r="D224">
            <v>42321.5</v>
          </cell>
        </row>
        <row r="225">
          <cell r="D225">
            <v>45772</v>
          </cell>
        </row>
        <row r="226">
          <cell r="D226">
            <v>46771</v>
          </cell>
        </row>
        <row r="227">
          <cell r="D227">
            <v>46771</v>
          </cell>
        </row>
        <row r="228">
          <cell r="D228">
            <v>45472</v>
          </cell>
        </row>
        <row r="229">
          <cell r="D229">
            <v>51200</v>
          </cell>
        </row>
        <row r="230">
          <cell r="D230">
            <v>50500</v>
          </cell>
        </row>
        <row r="231">
          <cell r="D231">
            <v>49370</v>
          </cell>
        </row>
        <row r="232">
          <cell r="D232">
            <v>44800</v>
          </cell>
        </row>
        <row r="233">
          <cell r="D233">
            <v>39200</v>
          </cell>
        </row>
        <row r="234">
          <cell r="D234">
            <v>17920</v>
          </cell>
        </row>
        <row r="235">
          <cell r="D235">
            <v>1120</v>
          </cell>
        </row>
        <row r="236">
          <cell r="D236">
            <v>358400</v>
          </cell>
        </row>
        <row r="237">
          <cell r="D237">
            <v>358400</v>
          </cell>
        </row>
        <row r="238">
          <cell r="D238">
            <v>369600</v>
          </cell>
        </row>
        <row r="239">
          <cell r="D239">
            <v>293241.54157293221</v>
          </cell>
        </row>
        <row r="240">
          <cell r="D240">
            <v>342048</v>
          </cell>
        </row>
        <row r="241">
          <cell r="D241">
            <v>286511.30494692392</v>
          </cell>
        </row>
        <row r="242">
          <cell r="D242">
            <v>254800</v>
          </cell>
        </row>
        <row r="243">
          <cell r="D243">
            <v>370272</v>
          </cell>
        </row>
        <row r="244">
          <cell r="D244">
            <v>356889</v>
          </cell>
        </row>
        <row r="245">
          <cell r="D245">
            <v>351888</v>
          </cell>
        </row>
        <row r="246">
          <cell r="D246">
            <v>353898</v>
          </cell>
        </row>
        <row r="247">
          <cell r="D247">
            <v>342294</v>
          </cell>
        </row>
        <row r="248">
          <cell r="D248">
            <v>382906</v>
          </cell>
        </row>
        <row r="249">
          <cell r="D249">
            <v>348096</v>
          </cell>
        </row>
        <row r="250">
          <cell r="D250">
            <v>221060.54182529845</v>
          </cell>
        </row>
        <row r="251">
          <cell r="D251">
            <v>227207.80529228624</v>
          </cell>
        </row>
        <row r="252">
          <cell r="D252">
            <v>280101</v>
          </cell>
        </row>
        <row r="253">
          <cell r="D253">
            <v>194371.71273129268</v>
          </cell>
        </row>
        <row r="254">
          <cell r="D254">
            <v>16652.698573504535</v>
          </cell>
        </row>
        <row r="255">
          <cell r="D255">
            <v>314003</v>
          </cell>
        </row>
        <row r="256">
          <cell r="D256">
            <v>370272</v>
          </cell>
        </row>
        <row r="257">
          <cell r="D257">
            <v>316400</v>
          </cell>
        </row>
        <row r="258">
          <cell r="D258">
            <v>316400</v>
          </cell>
        </row>
        <row r="259">
          <cell r="D259">
            <v>316400</v>
          </cell>
        </row>
        <row r="260">
          <cell r="D260">
            <v>267784.64962935564</v>
          </cell>
        </row>
        <row r="261">
          <cell r="D261">
            <v>2413.2530360328865</v>
          </cell>
        </row>
        <row r="262">
          <cell r="D262">
            <v>2113.9186976820802</v>
          </cell>
        </row>
        <row r="263">
          <cell r="D263">
            <v>56000</v>
          </cell>
        </row>
        <row r="264">
          <cell r="D264">
            <v>9150.5592885758961</v>
          </cell>
        </row>
        <row r="265">
          <cell r="D265">
            <v>6464</v>
          </cell>
        </row>
        <row r="266">
          <cell r="D266">
            <v>33900</v>
          </cell>
        </row>
        <row r="267">
          <cell r="D267">
            <v>34800</v>
          </cell>
        </row>
        <row r="268">
          <cell r="D268">
            <v>40703</v>
          </cell>
        </row>
        <row r="269">
          <cell r="D269">
            <v>39975</v>
          </cell>
        </row>
        <row r="270">
          <cell r="D270">
            <v>158015</v>
          </cell>
        </row>
        <row r="271">
          <cell r="D271">
            <v>42474.393788620306</v>
          </cell>
        </row>
        <row r="272">
          <cell r="D272">
            <v>39693.165216331072</v>
          </cell>
        </row>
        <row r="273">
          <cell r="D273">
            <v>40605.639009702725</v>
          </cell>
        </row>
        <row r="274">
          <cell r="D274">
            <v>45920</v>
          </cell>
        </row>
        <row r="275">
          <cell r="D275">
            <v>39424</v>
          </cell>
        </row>
        <row r="276">
          <cell r="D276">
            <v>67592.2</v>
          </cell>
        </row>
        <row r="277">
          <cell r="D277">
            <v>60189</v>
          </cell>
        </row>
        <row r="278">
          <cell r="D278">
            <v>37574.666666666664</v>
          </cell>
        </row>
        <row r="279">
          <cell r="D279">
            <v>59900</v>
          </cell>
        </row>
        <row r="280">
          <cell r="D280">
            <v>36400</v>
          </cell>
        </row>
        <row r="281">
          <cell r="D281">
            <v>83133</v>
          </cell>
        </row>
        <row r="282">
          <cell r="D282">
            <v>8645</v>
          </cell>
        </row>
        <row r="283">
          <cell r="D283">
            <v>3176.0590088864992</v>
          </cell>
        </row>
        <row r="284">
          <cell r="D284">
            <v>6464.8841810301619</v>
          </cell>
        </row>
        <row r="285">
          <cell r="D285">
            <v>61685.525172891721</v>
          </cell>
        </row>
        <row r="286">
          <cell r="D286">
            <v>120000</v>
          </cell>
        </row>
        <row r="287">
          <cell r="D287">
            <v>33434</v>
          </cell>
        </row>
        <row r="288">
          <cell r="D288">
            <v>33434</v>
          </cell>
        </row>
        <row r="289">
          <cell r="D289">
            <v>112500</v>
          </cell>
        </row>
        <row r="290">
          <cell r="D290">
            <v>1945.3120617570098</v>
          </cell>
        </row>
        <row r="291">
          <cell r="D291">
            <v>76854</v>
          </cell>
        </row>
        <row r="292">
          <cell r="D292">
            <v>2340</v>
          </cell>
        </row>
        <row r="293">
          <cell r="D293">
            <v>7280</v>
          </cell>
        </row>
        <row r="294">
          <cell r="D294">
            <v>2038</v>
          </cell>
        </row>
        <row r="295">
          <cell r="D295">
            <v>59907</v>
          </cell>
        </row>
        <row r="296">
          <cell r="D296">
            <v>74312</v>
          </cell>
        </row>
        <row r="297">
          <cell r="D297">
            <v>52074</v>
          </cell>
        </row>
        <row r="298">
          <cell r="D298">
            <v>3854</v>
          </cell>
        </row>
        <row r="299">
          <cell r="D299">
            <v>29990.630053180867</v>
          </cell>
        </row>
        <row r="300">
          <cell r="D300">
            <v>28459.580199672375</v>
          </cell>
        </row>
        <row r="301">
          <cell r="D301">
            <v>204690.25015485263</v>
          </cell>
        </row>
        <row r="302">
          <cell r="D302">
            <v>232222.22222222222</v>
          </cell>
        </row>
        <row r="303">
          <cell r="D303">
            <v>292500</v>
          </cell>
        </row>
        <row r="304">
          <cell r="D304">
            <v>275000</v>
          </cell>
        </row>
        <row r="305">
          <cell r="D305">
            <v>283333.33333333331</v>
          </cell>
        </row>
        <row r="306">
          <cell r="D306">
            <v>305000</v>
          </cell>
        </row>
        <row r="307">
          <cell r="D307">
            <v>180000</v>
          </cell>
        </row>
        <row r="308">
          <cell r="D308">
            <v>21503.743571182065</v>
          </cell>
        </row>
        <row r="309">
          <cell r="D309">
            <v>4550</v>
          </cell>
        </row>
        <row r="310">
          <cell r="D310">
            <v>11700</v>
          </cell>
        </row>
        <row r="311">
          <cell r="D311">
            <v>43263.969789910669</v>
          </cell>
        </row>
        <row r="312">
          <cell r="D312">
            <v>10700</v>
          </cell>
        </row>
        <row r="313">
          <cell r="D313">
            <v>8495.4653774321778</v>
          </cell>
        </row>
        <row r="314">
          <cell r="D314">
            <v>8064</v>
          </cell>
        </row>
        <row r="315">
          <cell r="D315">
            <v>8670</v>
          </cell>
        </row>
        <row r="316">
          <cell r="D316">
            <v>32817.000358234312</v>
          </cell>
        </row>
        <row r="317">
          <cell r="D317">
            <v>12906</v>
          </cell>
        </row>
        <row r="318">
          <cell r="D318">
            <v>27268.233283753027</v>
          </cell>
        </row>
        <row r="319">
          <cell r="D319">
            <v>11060</v>
          </cell>
        </row>
        <row r="320">
          <cell r="D320">
            <v>113315.12793506957</v>
          </cell>
        </row>
        <row r="321">
          <cell r="D321">
            <v>180797.5366696667</v>
          </cell>
        </row>
        <row r="322">
          <cell r="D322">
            <v>85578.912972148435</v>
          </cell>
        </row>
        <row r="323">
          <cell r="D323">
            <v>175686.85140618531</v>
          </cell>
        </row>
        <row r="324">
          <cell r="D324">
            <v>260000</v>
          </cell>
        </row>
        <row r="325">
          <cell r="D325">
            <v>11025.784978444153</v>
          </cell>
        </row>
        <row r="326">
          <cell r="D326">
            <v>14041.351392251909</v>
          </cell>
        </row>
        <row r="327">
          <cell r="D327">
            <v>20160</v>
          </cell>
        </row>
        <row r="328">
          <cell r="D328">
            <v>84177.028047762535</v>
          </cell>
        </row>
        <row r="329">
          <cell r="D329">
            <v>5233</v>
          </cell>
        </row>
        <row r="330">
          <cell r="D330">
            <v>36054</v>
          </cell>
        </row>
        <row r="331">
          <cell r="D331">
            <v>1683.3333333333333</v>
          </cell>
        </row>
        <row r="332">
          <cell r="D332">
            <v>48464.5</v>
          </cell>
        </row>
        <row r="333">
          <cell r="D333">
            <v>20270.807785481458</v>
          </cell>
        </row>
        <row r="334">
          <cell r="D334">
            <v>772.14264563841209</v>
          </cell>
        </row>
        <row r="335">
          <cell r="D335">
            <v>2703</v>
          </cell>
        </row>
        <row r="336">
          <cell r="D336">
            <v>3827.490879732657</v>
          </cell>
        </row>
        <row r="337">
          <cell r="D337">
            <v>338240</v>
          </cell>
        </row>
        <row r="338">
          <cell r="D338">
            <v>78624</v>
          </cell>
        </row>
        <row r="339">
          <cell r="D339">
            <v>102665.03686987013</v>
          </cell>
        </row>
        <row r="340">
          <cell r="D340">
            <v>1914528</v>
          </cell>
        </row>
        <row r="341">
          <cell r="D341">
            <v>1844976</v>
          </cell>
        </row>
        <row r="342">
          <cell r="D342">
            <v>1035250.0536077928</v>
          </cell>
        </row>
        <row r="343">
          <cell r="D343">
            <v>1137114</v>
          </cell>
        </row>
        <row r="344">
          <cell r="D344">
            <v>63629.061641355212</v>
          </cell>
        </row>
        <row r="345">
          <cell r="D345">
            <v>77280</v>
          </cell>
        </row>
        <row r="346">
          <cell r="D346">
            <v>31408</v>
          </cell>
        </row>
        <row r="347">
          <cell r="D347">
            <v>68320</v>
          </cell>
        </row>
        <row r="348">
          <cell r="D348">
            <v>14470</v>
          </cell>
        </row>
        <row r="349">
          <cell r="D349">
            <v>63280</v>
          </cell>
        </row>
        <row r="350">
          <cell r="D350">
            <v>12614.633393868833</v>
          </cell>
        </row>
        <row r="351">
          <cell r="D351">
            <v>131613</v>
          </cell>
        </row>
        <row r="352">
          <cell r="D352">
            <v>221141.85498603014</v>
          </cell>
        </row>
        <row r="353">
          <cell r="D353">
            <v>872473</v>
          </cell>
        </row>
        <row r="354">
          <cell r="D354">
            <v>4866.1711006595096</v>
          </cell>
        </row>
        <row r="355">
          <cell r="D355">
            <v>4578.718273707038</v>
          </cell>
        </row>
        <row r="356">
          <cell r="D356">
            <v>34800</v>
          </cell>
        </row>
        <row r="357">
          <cell r="D357">
            <v>341284.23491436581</v>
          </cell>
        </row>
        <row r="358">
          <cell r="D358">
            <v>392070</v>
          </cell>
        </row>
        <row r="359">
          <cell r="D359">
            <v>95972</v>
          </cell>
        </row>
        <row r="360">
          <cell r="D360">
            <v>149408</v>
          </cell>
        </row>
        <row r="361">
          <cell r="D361">
            <v>179200</v>
          </cell>
        </row>
        <row r="362">
          <cell r="D362">
            <v>203840</v>
          </cell>
        </row>
        <row r="363">
          <cell r="D363">
            <v>169344</v>
          </cell>
        </row>
        <row r="364">
          <cell r="D364">
            <v>145117.11414196811</v>
          </cell>
        </row>
        <row r="365">
          <cell r="D365">
            <v>72240</v>
          </cell>
        </row>
        <row r="366">
          <cell r="D366">
            <v>72240</v>
          </cell>
        </row>
        <row r="367">
          <cell r="D367">
            <v>28855.076886603376</v>
          </cell>
        </row>
        <row r="368">
          <cell r="D368">
            <v>3610</v>
          </cell>
        </row>
        <row r="369">
          <cell r="D369">
            <v>1010.9889135205913</v>
          </cell>
        </row>
        <row r="370">
          <cell r="D370">
            <v>38044</v>
          </cell>
        </row>
        <row r="371">
          <cell r="D371">
            <v>38044</v>
          </cell>
        </row>
        <row r="372">
          <cell r="D372">
            <v>3126.637181579988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3810</v>
          </cell>
        </row>
        <row r="7">
          <cell r="D7">
            <v>2975</v>
          </cell>
        </row>
        <row r="8">
          <cell r="D8">
            <v>3094</v>
          </cell>
        </row>
        <row r="9">
          <cell r="D9">
            <v>3300</v>
          </cell>
        </row>
        <row r="10">
          <cell r="D10">
            <v>3090</v>
          </cell>
        </row>
        <row r="11">
          <cell r="D11">
            <v>9260</v>
          </cell>
        </row>
        <row r="12">
          <cell r="D12">
            <v>4740</v>
          </cell>
        </row>
        <row r="13">
          <cell r="D13">
            <v>1030</v>
          </cell>
        </row>
        <row r="14">
          <cell r="D14">
            <v>53490</v>
          </cell>
        </row>
        <row r="15">
          <cell r="D15">
            <v>1040.7023211779219</v>
          </cell>
        </row>
        <row r="16">
          <cell r="D16">
            <v>43490.234429506403</v>
          </cell>
        </row>
        <row r="17">
          <cell r="D17">
            <v>10290</v>
          </cell>
        </row>
        <row r="18">
          <cell r="D18">
            <v>55851.902795623704</v>
          </cell>
        </row>
        <row r="19">
          <cell r="D19">
            <v>51440</v>
          </cell>
        </row>
        <row r="20">
          <cell r="D20">
            <v>49380</v>
          </cell>
        </row>
        <row r="21">
          <cell r="D21">
            <v>51440</v>
          </cell>
        </row>
        <row r="22">
          <cell r="D22">
            <v>56580</v>
          </cell>
        </row>
        <row r="23">
          <cell r="D23">
            <v>56580</v>
          </cell>
        </row>
        <row r="24">
          <cell r="D24">
            <v>16980</v>
          </cell>
        </row>
        <row r="25">
          <cell r="D25">
            <v>36241.170410963983</v>
          </cell>
        </row>
        <row r="26">
          <cell r="D26">
            <v>41150</v>
          </cell>
        </row>
        <row r="27">
          <cell r="D27">
            <v>41150</v>
          </cell>
        </row>
        <row r="28">
          <cell r="D28">
            <v>43210</v>
          </cell>
        </row>
        <row r="29">
          <cell r="D29">
            <v>41150</v>
          </cell>
        </row>
        <row r="30">
          <cell r="D30">
            <v>63780</v>
          </cell>
        </row>
        <row r="31">
          <cell r="D31">
            <v>60</v>
          </cell>
        </row>
        <row r="32">
          <cell r="D32">
            <v>424</v>
          </cell>
        </row>
        <row r="33">
          <cell r="D33">
            <v>5970</v>
          </cell>
        </row>
        <row r="34">
          <cell r="D34">
            <v>5077.9662363507005</v>
          </cell>
        </row>
        <row r="35">
          <cell r="D35">
            <v>5600</v>
          </cell>
        </row>
        <row r="36">
          <cell r="D36">
            <v>5350</v>
          </cell>
        </row>
        <row r="37">
          <cell r="D37">
            <v>3500</v>
          </cell>
        </row>
        <row r="38">
          <cell r="D38">
            <v>3200</v>
          </cell>
        </row>
        <row r="39">
          <cell r="D39">
            <v>339450</v>
          </cell>
        </row>
        <row r="40">
          <cell r="D40">
            <v>27370</v>
          </cell>
        </row>
        <row r="41">
          <cell r="D41">
            <v>830</v>
          </cell>
        </row>
        <row r="42">
          <cell r="D42">
            <v>18010</v>
          </cell>
        </row>
        <row r="43">
          <cell r="D43">
            <v>4330</v>
          </cell>
        </row>
        <row r="44">
          <cell r="D44">
            <v>7705.3027906451644</v>
          </cell>
        </row>
        <row r="45">
          <cell r="D45">
            <v>4879</v>
          </cell>
        </row>
        <row r="46">
          <cell r="D46">
            <v>590.01181286001611</v>
          </cell>
        </row>
        <row r="47">
          <cell r="D47">
            <v>14920</v>
          </cell>
        </row>
        <row r="48">
          <cell r="D48">
            <v>37550</v>
          </cell>
        </row>
        <row r="49">
          <cell r="D49">
            <v>34980</v>
          </cell>
        </row>
        <row r="50">
          <cell r="D50">
            <v>33950</v>
          </cell>
        </row>
        <row r="51">
          <cell r="D51">
            <v>30860</v>
          </cell>
        </row>
        <row r="52">
          <cell r="D52">
            <v>33000</v>
          </cell>
        </row>
        <row r="53">
          <cell r="D53">
            <v>4940</v>
          </cell>
        </row>
        <row r="54">
          <cell r="D54">
            <v>1831.9093574915059</v>
          </cell>
        </row>
        <row r="55">
          <cell r="D55">
            <v>3300</v>
          </cell>
        </row>
        <row r="56">
          <cell r="D56">
            <v>5787.4280181605427</v>
          </cell>
        </row>
        <row r="57">
          <cell r="D57">
            <v>4840</v>
          </cell>
        </row>
        <row r="58">
          <cell r="D58">
            <v>3090</v>
          </cell>
        </row>
        <row r="59">
          <cell r="D59">
            <v>30860</v>
          </cell>
        </row>
        <row r="60">
          <cell r="D60">
            <v>7930</v>
          </cell>
        </row>
        <row r="61">
          <cell r="D61">
            <v>97730</v>
          </cell>
        </row>
        <row r="62">
          <cell r="D62">
            <v>5870</v>
          </cell>
        </row>
        <row r="63">
          <cell r="D63">
            <v>16499.09933027071</v>
          </cell>
        </row>
        <row r="64">
          <cell r="D64">
            <v>30384.465477483944</v>
          </cell>
        </row>
        <row r="65">
          <cell r="D65">
            <v>56580</v>
          </cell>
        </row>
        <row r="66">
          <cell r="D66">
            <v>69791.119674025365</v>
          </cell>
        </row>
        <row r="67">
          <cell r="D67">
            <v>10290</v>
          </cell>
        </row>
        <row r="68">
          <cell r="D68">
            <v>851.3478661571578</v>
          </cell>
        </row>
        <row r="69">
          <cell r="D69">
            <v>7720</v>
          </cell>
        </row>
        <row r="70">
          <cell r="D70">
            <v>40648.251262665573</v>
          </cell>
        </row>
        <row r="71">
          <cell r="D71">
            <v>11900</v>
          </cell>
        </row>
        <row r="72">
          <cell r="D72">
            <v>18515380</v>
          </cell>
        </row>
        <row r="73">
          <cell r="D73">
            <v>1240</v>
          </cell>
        </row>
        <row r="74">
          <cell r="D74">
            <v>1450</v>
          </cell>
        </row>
        <row r="75">
          <cell r="D75">
            <v>1420</v>
          </cell>
        </row>
        <row r="76">
          <cell r="D76">
            <v>2470</v>
          </cell>
        </row>
        <row r="77">
          <cell r="D77">
            <v>1550</v>
          </cell>
        </row>
        <row r="78">
          <cell r="D78">
            <v>2060</v>
          </cell>
        </row>
        <row r="79">
          <cell r="D79">
            <v>2170</v>
          </cell>
        </row>
        <row r="80">
          <cell r="D80">
            <v>2220</v>
          </cell>
        </row>
        <row r="81">
          <cell r="D81">
            <v>2530</v>
          </cell>
        </row>
        <row r="82">
          <cell r="D82">
            <v>1960</v>
          </cell>
        </row>
        <row r="83">
          <cell r="D83">
            <v>2000</v>
          </cell>
        </row>
        <row r="84">
          <cell r="D84">
            <v>2410</v>
          </cell>
        </row>
        <row r="85">
          <cell r="D85">
            <v>2220</v>
          </cell>
        </row>
        <row r="86">
          <cell r="D86">
            <v>2270</v>
          </cell>
        </row>
        <row r="87">
          <cell r="D87">
            <v>483.13514531176202</v>
          </cell>
        </row>
        <row r="88">
          <cell r="D88">
            <v>780</v>
          </cell>
        </row>
        <row r="89">
          <cell r="D89">
            <v>730</v>
          </cell>
        </row>
        <row r="90">
          <cell r="D90">
            <v>7410</v>
          </cell>
        </row>
        <row r="91">
          <cell r="D91">
            <v>12680.949156038525</v>
          </cell>
        </row>
        <row r="92">
          <cell r="D92">
            <v>25720</v>
          </cell>
        </row>
        <row r="93">
          <cell r="D93">
            <v>914.92319364960974</v>
          </cell>
        </row>
        <row r="94">
          <cell r="D94">
            <v>640</v>
          </cell>
        </row>
        <row r="95">
          <cell r="D95">
            <v>4330</v>
          </cell>
        </row>
        <row r="96">
          <cell r="D96">
            <v>3190</v>
          </cell>
        </row>
        <row r="97">
          <cell r="D97">
            <v>4940</v>
          </cell>
        </row>
        <row r="98">
          <cell r="D98">
            <v>3395.893540350794</v>
          </cell>
        </row>
        <row r="99">
          <cell r="D99">
            <v>386770</v>
          </cell>
        </row>
        <row r="100">
          <cell r="D100">
            <v>392940</v>
          </cell>
        </row>
        <row r="101">
          <cell r="D101">
            <v>602780</v>
          </cell>
        </row>
        <row r="102">
          <cell r="D102">
            <v>462890</v>
          </cell>
        </row>
        <row r="103">
          <cell r="D103">
            <v>462890</v>
          </cell>
        </row>
        <row r="104">
          <cell r="D104">
            <v>326080</v>
          </cell>
        </row>
        <row r="105">
          <cell r="D105">
            <v>349740</v>
          </cell>
        </row>
        <row r="106">
          <cell r="D106">
            <v>382660</v>
          </cell>
        </row>
        <row r="107">
          <cell r="D107">
            <v>382660</v>
          </cell>
        </row>
        <row r="108">
          <cell r="D108">
            <v>399110</v>
          </cell>
        </row>
        <row r="109">
          <cell r="D109">
            <v>422770</v>
          </cell>
        </row>
        <row r="110">
          <cell r="D110">
            <v>329170</v>
          </cell>
        </row>
        <row r="111">
          <cell r="D111">
            <v>1844.0723026928395</v>
          </cell>
        </row>
        <row r="112">
          <cell r="D112">
            <v>880</v>
          </cell>
        </row>
        <row r="113">
          <cell r="D113">
            <v>740</v>
          </cell>
        </row>
        <row r="114">
          <cell r="D114">
            <v>49890</v>
          </cell>
        </row>
        <row r="115">
          <cell r="D115">
            <v>38965.354367908018</v>
          </cell>
        </row>
        <row r="116">
          <cell r="D116">
            <v>267750</v>
          </cell>
        </row>
        <row r="117">
          <cell r="D117">
            <v>27570</v>
          </cell>
        </row>
        <row r="118">
          <cell r="D118">
            <v>27470</v>
          </cell>
        </row>
        <row r="119">
          <cell r="D119">
            <v>3500</v>
          </cell>
        </row>
        <row r="120">
          <cell r="D120">
            <v>3400</v>
          </cell>
        </row>
        <row r="121">
          <cell r="D121">
            <v>18445</v>
          </cell>
        </row>
        <row r="122">
          <cell r="D122">
            <v>30345</v>
          </cell>
        </row>
        <row r="123">
          <cell r="D123">
            <v>2320</v>
          </cell>
        </row>
        <row r="124">
          <cell r="D124">
            <v>17290</v>
          </cell>
        </row>
        <row r="125">
          <cell r="D125">
            <v>1600</v>
          </cell>
        </row>
        <row r="126">
          <cell r="D126">
            <v>2170</v>
          </cell>
        </row>
        <row r="127">
          <cell r="D127">
            <v>2140</v>
          </cell>
        </row>
        <row r="128">
          <cell r="D128">
            <v>1700</v>
          </cell>
        </row>
        <row r="129">
          <cell r="D129">
            <v>1390</v>
          </cell>
        </row>
        <row r="130">
          <cell r="D130">
            <v>1340</v>
          </cell>
        </row>
        <row r="131">
          <cell r="D131">
            <v>1650</v>
          </cell>
        </row>
        <row r="132">
          <cell r="D132">
            <v>1450</v>
          </cell>
        </row>
        <row r="133">
          <cell r="D133">
            <v>1184.5529181373026</v>
          </cell>
        </row>
        <row r="134">
          <cell r="D134">
            <v>1750</v>
          </cell>
        </row>
        <row r="135">
          <cell r="D135">
            <v>1740.4204427520124</v>
          </cell>
        </row>
        <row r="136">
          <cell r="D136">
            <v>1380</v>
          </cell>
        </row>
        <row r="137">
          <cell r="D137">
            <v>6989.2816773083887</v>
          </cell>
        </row>
        <row r="138">
          <cell r="D138">
            <v>2.3253262118246389E-2</v>
          </cell>
        </row>
        <row r="139">
          <cell r="D139">
            <v>4760</v>
          </cell>
        </row>
        <row r="140">
          <cell r="D140">
            <v>440</v>
          </cell>
        </row>
        <row r="141">
          <cell r="D141">
            <v>4940</v>
          </cell>
        </row>
        <row r="142">
          <cell r="D142">
            <v>2975</v>
          </cell>
        </row>
        <row r="143">
          <cell r="D143">
            <v>9060</v>
          </cell>
        </row>
        <row r="144">
          <cell r="D144">
            <v>25720</v>
          </cell>
        </row>
        <row r="145">
          <cell r="D145">
            <v>15430</v>
          </cell>
        </row>
        <row r="146">
          <cell r="D146">
            <v>4740</v>
          </cell>
        </row>
        <row r="147">
          <cell r="D147">
            <v>19240</v>
          </cell>
        </row>
        <row r="148">
          <cell r="D148">
            <v>8315.9207841540883</v>
          </cell>
        </row>
        <row r="149">
          <cell r="D149">
            <v>28810</v>
          </cell>
        </row>
        <row r="150">
          <cell r="D150">
            <v>6625.7928743813427</v>
          </cell>
        </row>
        <row r="151">
          <cell r="D151">
            <v>154300</v>
          </cell>
        </row>
        <row r="152">
          <cell r="D152">
            <v>1090</v>
          </cell>
        </row>
        <row r="153">
          <cell r="D153">
            <v>27260</v>
          </cell>
        </row>
        <row r="154">
          <cell r="D154">
            <v>4120</v>
          </cell>
        </row>
        <row r="155">
          <cell r="D155">
            <v>54520</v>
          </cell>
        </row>
        <row r="156">
          <cell r="D156">
            <v>15259.369999999999</v>
          </cell>
        </row>
        <row r="157">
          <cell r="D157">
            <v>28749.21</v>
          </cell>
        </row>
        <row r="158">
          <cell r="D158">
            <v>56746.34</v>
          </cell>
        </row>
        <row r="159">
          <cell r="D159">
            <v>8906</v>
          </cell>
        </row>
        <row r="160">
          <cell r="D160">
            <v>7035.0595451366516</v>
          </cell>
        </row>
        <row r="161">
          <cell r="D161">
            <v>9583.304726166145</v>
          </cell>
        </row>
        <row r="162">
          <cell r="D162">
            <v>9819.2850275871115</v>
          </cell>
        </row>
        <row r="163">
          <cell r="D163">
            <v>10320</v>
          </cell>
        </row>
        <row r="164">
          <cell r="D164">
            <v>8245.7616742463888</v>
          </cell>
        </row>
        <row r="165">
          <cell r="D165">
            <v>11141.185716065254</v>
          </cell>
        </row>
        <row r="166">
          <cell r="D166">
            <v>9040</v>
          </cell>
        </row>
        <row r="167">
          <cell r="D167">
            <v>8775.4728200823447</v>
          </cell>
        </row>
        <row r="168">
          <cell r="D168">
            <v>8577.6960515760857</v>
          </cell>
        </row>
        <row r="169">
          <cell r="D169">
            <v>10953.836480832468</v>
          </cell>
        </row>
        <row r="170">
          <cell r="D170">
            <v>10844.58828234135</v>
          </cell>
        </row>
        <row r="171">
          <cell r="D171">
            <v>10342.289999999999</v>
          </cell>
        </row>
        <row r="172">
          <cell r="D172">
            <v>16251.904099932606</v>
          </cell>
        </row>
        <row r="173">
          <cell r="D173">
            <v>6190</v>
          </cell>
        </row>
        <row r="174">
          <cell r="D174">
            <v>4261.8014112291057</v>
          </cell>
        </row>
        <row r="175">
          <cell r="D175">
            <v>4269.8183079098671</v>
          </cell>
        </row>
        <row r="176">
          <cell r="D176">
            <v>4899.6274589564109</v>
          </cell>
        </row>
        <row r="177">
          <cell r="D177">
            <v>6292.7199999999993</v>
          </cell>
        </row>
        <row r="178">
          <cell r="D178">
            <v>6438.927013025781</v>
          </cell>
        </row>
        <row r="179">
          <cell r="D179">
            <v>5577.53</v>
          </cell>
        </row>
        <row r="180">
          <cell r="D180">
            <v>6292.7199999999993</v>
          </cell>
        </row>
        <row r="181">
          <cell r="D181">
            <v>5770</v>
          </cell>
        </row>
        <row r="182">
          <cell r="D182">
            <v>5350</v>
          </cell>
        </row>
        <row r="183">
          <cell r="D183">
            <v>5611.2813057293379</v>
          </cell>
        </row>
        <row r="184">
          <cell r="D184">
            <v>4940</v>
          </cell>
        </row>
        <row r="185">
          <cell r="D185">
            <v>43210</v>
          </cell>
        </row>
        <row r="186">
          <cell r="D186">
            <v>1550</v>
          </cell>
        </row>
        <row r="187">
          <cell r="D187">
            <v>8230</v>
          </cell>
        </row>
        <row r="188">
          <cell r="D188">
            <v>8540</v>
          </cell>
        </row>
        <row r="189">
          <cell r="D189">
            <v>29063.537994563274</v>
          </cell>
        </row>
        <row r="190">
          <cell r="D190">
            <v>720719.56865398306</v>
          </cell>
        </row>
        <row r="191">
          <cell r="D191">
            <v>730330</v>
          </cell>
        </row>
        <row r="192">
          <cell r="D192">
            <v>390890</v>
          </cell>
        </row>
        <row r="193">
          <cell r="D193">
            <v>2410</v>
          </cell>
        </row>
        <row r="194">
          <cell r="D194">
            <v>1120</v>
          </cell>
        </row>
        <row r="195">
          <cell r="D195">
            <v>1000</v>
          </cell>
        </row>
        <row r="196">
          <cell r="D196">
            <v>30464</v>
          </cell>
        </row>
        <row r="197">
          <cell r="D197">
            <v>1390</v>
          </cell>
        </row>
        <row r="198">
          <cell r="D198">
            <v>18520</v>
          </cell>
        </row>
        <row r="199">
          <cell r="D199">
            <v>121360.77187505916</v>
          </cell>
        </row>
        <row r="200">
          <cell r="D200">
            <v>138974.70650378801</v>
          </cell>
        </row>
        <row r="201">
          <cell r="D201">
            <v>133174.49885623326</v>
          </cell>
        </row>
        <row r="202">
          <cell r="D202">
            <v>4840</v>
          </cell>
        </row>
        <row r="203">
          <cell r="D203">
            <v>15850</v>
          </cell>
        </row>
        <row r="204">
          <cell r="D204">
            <v>92580</v>
          </cell>
        </row>
        <row r="205">
          <cell r="D205">
            <v>107718.79999999999</v>
          </cell>
        </row>
        <row r="206">
          <cell r="D206">
            <v>122410</v>
          </cell>
        </row>
        <row r="207">
          <cell r="D207">
            <v>123440</v>
          </cell>
        </row>
        <row r="208">
          <cell r="D208">
            <v>4382.7665607250583</v>
          </cell>
        </row>
        <row r="209">
          <cell r="D209">
            <v>13380</v>
          </cell>
        </row>
        <row r="210">
          <cell r="D210">
            <v>11466.84</v>
          </cell>
        </row>
        <row r="211">
          <cell r="D211">
            <v>4690</v>
          </cell>
        </row>
        <row r="212">
          <cell r="D212">
            <v>17700</v>
          </cell>
        </row>
        <row r="213">
          <cell r="D213">
            <v>29320</v>
          </cell>
        </row>
        <row r="214">
          <cell r="D214">
            <v>19030</v>
          </cell>
        </row>
        <row r="215">
          <cell r="D215">
            <v>31128.845018866792</v>
          </cell>
        </row>
        <row r="216">
          <cell r="D216">
            <v>35282.651658722323</v>
          </cell>
        </row>
        <row r="217">
          <cell r="D217">
            <v>33950</v>
          </cell>
        </row>
        <row r="218">
          <cell r="D218">
            <v>34980</v>
          </cell>
        </row>
        <row r="219">
          <cell r="D219">
            <v>41150</v>
          </cell>
        </row>
        <row r="220">
          <cell r="D220">
            <v>8898.0671511308356</v>
          </cell>
        </row>
        <row r="221">
          <cell r="D221">
            <v>25720</v>
          </cell>
        </row>
        <row r="222">
          <cell r="D222">
            <v>14410</v>
          </cell>
        </row>
        <row r="223">
          <cell r="D223">
            <v>5150</v>
          </cell>
        </row>
        <row r="224">
          <cell r="D224">
            <v>27886.36033922818</v>
          </cell>
        </row>
        <row r="225">
          <cell r="D225">
            <v>28810</v>
          </cell>
        </row>
        <row r="226">
          <cell r="D226">
            <v>30860</v>
          </cell>
        </row>
        <row r="227">
          <cell r="D227">
            <v>29840</v>
          </cell>
        </row>
        <row r="228">
          <cell r="D228">
            <v>28005.732498040517</v>
          </cell>
        </row>
        <row r="229">
          <cell r="D229">
            <v>36010</v>
          </cell>
        </row>
        <row r="230">
          <cell r="D230">
            <v>31184.721678734524</v>
          </cell>
        </row>
        <row r="231">
          <cell r="D231">
            <v>43210</v>
          </cell>
        </row>
        <row r="232">
          <cell r="D232">
            <v>30860</v>
          </cell>
        </row>
        <row r="233">
          <cell r="D233">
            <v>25720</v>
          </cell>
        </row>
        <row r="234">
          <cell r="D234">
            <v>20580</v>
          </cell>
        </row>
        <row r="235">
          <cell r="D235">
            <v>659.9808680039971</v>
          </cell>
        </row>
        <row r="236">
          <cell r="D236">
            <v>288020</v>
          </cell>
        </row>
        <row r="237">
          <cell r="D237">
            <v>308590</v>
          </cell>
        </row>
        <row r="238">
          <cell r="D238">
            <v>339450</v>
          </cell>
        </row>
        <row r="239">
          <cell r="D239">
            <v>318880</v>
          </cell>
        </row>
        <row r="240">
          <cell r="D240">
            <v>318880</v>
          </cell>
        </row>
        <row r="241">
          <cell r="D241">
            <v>308590</v>
          </cell>
        </row>
        <row r="242">
          <cell r="D242">
            <v>354880</v>
          </cell>
        </row>
        <row r="243">
          <cell r="D243">
            <v>339450</v>
          </cell>
        </row>
        <row r="244">
          <cell r="D244">
            <v>320940</v>
          </cell>
        </row>
        <row r="245">
          <cell r="D245">
            <v>316820</v>
          </cell>
        </row>
        <row r="246">
          <cell r="D246">
            <v>308590</v>
          </cell>
        </row>
        <row r="247">
          <cell r="D247">
            <v>308590</v>
          </cell>
        </row>
        <row r="248">
          <cell r="D248">
            <v>308590</v>
          </cell>
        </row>
        <row r="249">
          <cell r="D249">
            <v>308590</v>
          </cell>
        </row>
        <row r="250">
          <cell r="D250">
            <v>236621.57584306537</v>
          </cell>
        </row>
        <row r="251">
          <cell r="D251">
            <v>227207.80529228624</v>
          </cell>
        </row>
        <row r="252">
          <cell r="D252">
            <v>308590</v>
          </cell>
        </row>
        <row r="253">
          <cell r="D253">
            <v>202498.21638733137</v>
          </cell>
        </row>
        <row r="254">
          <cell r="D254">
            <v>12311.058548185782</v>
          </cell>
        </row>
        <row r="255">
          <cell r="D255">
            <v>329170</v>
          </cell>
        </row>
        <row r="256">
          <cell r="D256">
            <v>339450</v>
          </cell>
        </row>
        <row r="257">
          <cell r="D257">
            <v>349740</v>
          </cell>
        </row>
        <row r="258">
          <cell r="D258">
            <v>331220</v>
          </cell>
        </row>
        <row r="259">
          <cell r="D259">
            <v>333427.47638825362</v>
          </cell>
        </row>
        <row r="260">
          <cell r="D260">
            <v>267784.64962935564</v>
          </cell>
        </row>
        <row r="261">
          <cell r="D261">
            <v>2780</v>
          </cell>
        </row>
        <row r="262">
          <cell r="D262">
            <v>2010</v>
          </cell>
        </row>
        <row r="263">
          <cell r="D263">
            <v>50410</v>
          </cell>
        </row>
        <row r="264">
          <cell r="D264">
            <v>10810</v>
          </cell>
        </row>
        <row r="265">
          <cell r="D265">
            <v>4525.7995138275883</v>
          </cell>
        </row>
        <row r="266">
          <cell r="D266">
            <v>28400</v>
          </cell>
        </row>
        <row r="267">
          <cell r="D267">
            <v>36620</v>
          </cell>
        </row>
        <row r="268">
          <cell r="D268">
            <v>53490</v>
          </cell>
        </row>
        <row r="269">
          <cell r="D269">
            <v>35700</v>
          </cell>
        </row>
        <row r="270">
          <cell r="D270">
            <v>176701.78699669201</v>
          </cell>
        </row>
        <row r="271">
          <cell r="D271">
            <v>43210</v>
          </cell>
        </row>
        <row r="272">
          <cell r="D272">
            <v>43210</v>
          </cell>
        </row>
        <row r="273">
          <cell r="D273">
            <v>41660</v>
          </cell>
        </row>
        <row r="274">
          <cell r="D274">
            <v>55040</v>
          </cell>
        </row>
        <row r="275">
          <cell r="D275">
            <v>47840</v>
          </cell>
        </row>
        <row r="276">
          <cell r="D276">
            <v>85000</v>
          </cell>
        </row>
        <row r="277">
          <cell r="D277">
            <v>67000</v>
          </cell>
        </row>
        <row r="278">
          <cell r="D278">
            <v>45000</v>
          </cell>
        </row>
        <row r="279">
          <cell r="D279">
            <v>45000</v>
          </cell>
        </row>
        <row r="280">
          <cell r="D280">
            <v>35900</v>
          </cell>
        </row>
        <row r="281">
          <cell r="D281">
            <v>65426.542632131255</v>
          </cell>
        </row>
        <row r="282">
          <cell r="D282">
            <v>8299.6444715154157</v>
          </cell>
        </row>
        <row r="283">
          <cell r="D283">
            <v>3810</v>
          </cell>
        </row>
        <row r="284">
          <cell r="D284">
            <v>9260</v>
          </cell>
        </row>
        <row r="285">
          <cell r="D285">
            <v>97730</v>
          </cell>
        </row>
        <row r="286">
          <cell r="D286">
            <v>96630.589552622332</v>
          </cell>
        </row>
        <row r="287">
          <cell r="D287">
            <v>28829.734979162724</v>
          </cell>
        </row>
        <row r="288">
          <cell r="D288">
            <v>19079.508659582541</v>
          </cell>
        </row>
        <row r="289">
          <cell r="D289">
            <v>130900</v>
          </cell>
        </row>
        <row r="290">
          <cell r="D290">
            <v>2200</v>
          </cell>
        </row>
        <row r="291">
          <cell r="D291">
            <v>63270</v>
          </cell>
        </row>
        <row r="292">
          <cell r="D292">
            <v>2320</v>
          </cell>
        </row>
        <row r="293">
          <cell r="D293">
            <v>7820</v>
          </cell>
        </row>
        <row r="294">
          <cell r="D294">
            <v>1650</v>
          </cell>
        </row>
        <row r="295">
          <cell r="D295">
            <v>53490</v>
          </cell>
        </row>
        <row r="296">
          <cell r="D296">
            <v>58296.519798203728</v>
          </cell>
        </row>
        <row r="297">
          <cell r="D297">
            <v>49380</v>
          </cell>
        </row>
        <row r="298">
          <cell r="D298">
            <v>5770</v>
          </cell>
        </row>
        <row r="299">
          <cell r="D299">
            <v>24690</v>
          </cell>
        </row>
        <row r="300">
          <cell r="D300">
            <v>31890</v>
          </cell>
        </row>
        <row r="301">
          <cell r="D301">
            <v>297500</v>
          </cell>
        </row>
        <row r="302">
          <cell r="D302">
            <v>267750</v>
          </cell>
        </row>
        <row r="303">
          <cell r="D303">
            <v>246880</v>
          </cell>
        </row>
        <row r="304">
          <cell r="D304">
            <v>290272.32900395733</v>
          </cell>
        </row>
        <row r="305">
          <cell r="D305">
            <v>255850</v>
          </cell>
        </row>
        <row r="306">
          <cell r="D306">
            <v>293170</v>
          </cell>
        </row>
        <row r="307">
          <cell r="D307">
            <v>185160</v>
          </cell>
        </row>
        <row r="308">
          <cell r="D308">
            <v>15052.620499827446</v>
          </cell>
        </row>
        <row r="309">
          <cell r="D309">
            <v>4074.0751851851851</v>
          </cell>
        </row>
        <row r="310">
          <cell r="D310">
            <v>10290</v>
          </cell>
        </row>
        <row r="311">
          <cell r="D311">
            <v>63025</v>
          </cell>
        </row>
        <row r="312">
          <cell r="D312">
            <v>10924.4</v>
          </cell>
        </row>
        <row r="313">
          <cell r="D313">
            <v>9244</v>
          </cell>
        </row>
        <row r="314">
          <cell r="D314">
            <v>8369.79521176856</v>
          </cell>
        </row>
        <row r="315">
          <cell r="D315">
            <v>11830</v>
          </cell>
        </row>
        <row r="316">
          <cell r="D316">
            <v>34197.384836573263</v>
          </cell>
        </row>
        <row r="317">
          <cell r="D317">
            <v>15950</v>
          </cell>
        </row>
        <row r="318">
          <cell r="D318">
            <v>43855.385576003086</v>
          </cell>
        </row>
        <row r="319">
          <cell r="D319">
            <v>11220</v>
          </cell>
        </row>
        <row r="320">
          <cell r="D320">
            <v>79830</v>
          </cell>
        </row>
        <row r="321">
          <cell r="D321">
            <v>159440</v>
          </cell>
        </row>
        <row r="322">
          <cell r="D322">
            <v>87130</v>
          </cell>
        </row>
        <row r="323">
          <cell r="D323">
            <v>157080</v>
          </cell>
        </row>
        <row r="324">
          <cell r="D324">
            <v>154809.70303181294</v>
          </cell>
        </row>
        <row r="325">
          <cell r="D325">
            <v>19030</v>
          </cell>
        </row>
        <row r="326">
          <cell r="D326">
            <v>19140</v>
          </cell>
        </row>
        <row r="327">
          <cell r="D327">
            <v>18930</v>
          </cell>
        </row>
        <row r="328">
          <cell r="D328">
            <v>76120</v>
          </cell>
        </row>
        <row r="329">
          <cell r="D329">
            <v>5355</v>
          </cell>
        </row>
        <row r="330">
          <cell r="D330">
            <v>38060</v>
          </cell>
        </row>
        <row r="331">
          <cell r="D331">
            <v>1354.6540195125183</v>
          </cell>
        </row>
        <row r="332">
          <cell r="D332">
            <v>28410.922832478362</v>
          </cell>
        </row>
        <row r="333">
          <cell r="D333">
            <v>15130</v>
          </cell>
        </row>
        <row r="334">
          <cell r="D334">
            <v>670</v>
          </cell>
        </row>
        <row r="335">
          <cell r="D335">
            <v>3810</v>
          </cell>
        </row>
        <row r="336">
          <cell r="D336">
            <v>5150</v>
          </cell>
        </row>
        <row r="337">
          <cell r="D337">
            <v>298310</v>
          </cell>
        </row>
        <row r="338">
          <cell r="D338">
            <v>59670</v>
          </cell>
        </row>
        <row r="339">
          <cell r="D339">
            <v>97913.691195608772</v>
          </cell>
        </row>
        <row r="340">
          <cell r="D340">
            <v>2005840</v>
          </cell>
        </row>
        <row r="341">
          <cell r="D341">
            <v>2005840</v>
          </cell>
        </row>
        <row r="342">
          <cell r="D342">
            <v>1020226.5058312565</v>
          </cell>
        </row>
        <row r="343">
          <cell r="D343">
            <v>975263.75548746833</v>
          </cell>
        </row>
        <row r="344">
          <cell r="D344">
            <v>49380</v>
          </cell>
        </row>
        <row r="345">
          <cell r="D345">
            <v>65320</v>
          </cell>
        </row>
        <row r="346">
          <cell r="D346">
            <v>45470</v>
          </cell>
        </row>
        <row r="347">
          <cell r="D347">
            <v>64810</v>
          </cell>
        </row>
        <row r="348">
          <cell r="D348">
            <v>16670</v>
          </cell>
        </row>
        <row r="349">
          <cell r="D349">
            <v>51850</v>
          </cell>
        </row>
        <row r="350">
          <cell r="D350">
            <v>21610</v>
          </cell>
        </row>
        <row r="351">
          <cell r="D351">
            <v>147140.13561973991</v>
          </cell>
        </row>
        <row r="352">
          <cell r="D352">
            <v>380600</v>
          </cell>
        </row>
        <row r="353">
          <cell r="D353">
            <v>617180</v>
          </cell>
        </row>
        <row r="354">
          <cell r="D354">
            <v>4940</v>
          </cell>
        </row>
        <row r="355">
          <cell r="D355">
            <v>3710</v>
          </cell>
        </row>
        <row r="356">
          <cell r="D356">
            <v>45470</v>
          </cell>
        </row>
        <row r="357">
          <cell r="D357">
            <v>243070.31663486327</v>
          </cell>
        </row>
        <row r="358">
          <cell r="D358">
            <v>300000</v>
          </cell>
        </row>
        <row r="359">
          <cell r="D359">
            <v>75580.02623566275</v>
          </cell>
        </row>
        <row r="360">
          <cell r="D360">
            <v>108010</v>
          </cell>
        </row>
        <row r="361">
          <cell r="D361">
            <v>114800.05363324072</v>
          </cell>
        </row>
        <row r="362">
          <cell r="D362">
            <v>216020</v>
          </cell>
        </row>
        <row r="363">
          <cell r="D363">
            <v>160470</v>
          </cell>
        </row>
        <row r="364">
          <cell r="D364">
            <v>150999.59537670127</v>
          </cell>
        </row>
        <row r="365">
          <cell r="D365">
            <v>77670</v>
          </cell>
        </row>
        <row r="366">
          <cell r="D366">
            <v>77150</v>
          </cell>
        </row>
        <row r="367">
          <cell r="D367">
            <v>39532.581527975242</v>
          </cell>
        </row>
        <row r="368">
          <cell r="D368">
            <v>3190</v>
          </cell>
        </row>
        <row r="369">
          <cell r="D369">
            <v>1140</v>
          </cell>
        </row>
        <row r="370">
          <cell r="D370">
            <v>40198.243325238152</v>
          </cell>
        </row>
        <row r="371">
          <cell r="D371">
            <v>40437.352680498843</v>
          </cell>
        </row>
        <row r="372">
          <cell r="D372">
            <v>3213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3851</v>
          </cell>
        </row>
        <row r="7">
          <cell r="D7">
            <v>3571.0600000000004</v>
          </cell>
        </row>
        <row r="8">
          <cell r="D8">
            <v>3416</v>
          </cell>
        </row>
        <row r="9">
          <cell r="D9">
            <v>3680</v>
          </cell>
        </row>
        <row r="10">
          <cell r="D10">
            <v>3741.36</v>
          </cell>
        </row>
        <row r="11">
          <cell r="D11">
            <v>12733</v>
          </cell>
        </row>
        <row r="12">
          <cell r="D12">
            <v>5288.33</v>
          </cell>
        </row>
        <row r="13">
          <cell r="D13">
            <v>1017</v>
          </cell>
        </row>
        <row r="14">
          <cell r="D14">
            <v>43272.234218059304</v>
          </cell>
        </row>
        <row r="15">
          <cell r="D15">
            <v>1045</v>
          </cell>
        </row>
        <row r="16">
          <cell r="D16">
            <v>38124</v>
          </cell>
        </row>
        <row r="17">
          <cell r="D17">
            <v>9645</v>
          </cell>
        </row>
        <row r="18">
          <cell r="D18">
            <v>59500</v>
          </cell>
        </row>
        <row r="19">
          <cell r="D19">
            <v>56825.784454369015</v>
          </cell>
        </row>
        <row r="20">
          <cell r="D20">
            <v>56677.728724129105</v>
          </cell>
        </row>
        <row r="21">
          <cell r="D21">
            <v>53138.365710277176</v>
          </cell>
        </row>
        <row r="22">
          <cell r="D22">
            <v>54550.818197464825</v>
          </cell>
        </row>
        <row r="23">
          <cell r="D23">
            <v>78970.862597265004</v>
          </cell>
        </row>
        <row r="24">
          <cell r="D24">
            <v>23800</v>
          </cell>
        </row>
        <row r="25">
          <cell r="D25">
            <v>61405</v>
          </cell>
        </row>
        <row r="26">
          <cell r="D26">
            <v>52231</v>
          </cell>
        </row>
        <row r="27">
          <cell r="D27">
            <v>52969</v>
          </cell>
        </row>
        <row r="28">
          <cell r="D28">
            <v>52969</v>
          </cell>
        </row>
        <row r="29">
          <cell r="D29">
            <v>52969</v>
          </cell>
        </row>
        <row r="30">
          <cell r="D30">
            <v>63868.471292054099</v>
          </cell>
        </row>
        <row r="31">
          <cell r="D31">
            <v>55</v>
          </cell>
        </row>
        <row r="32">
          <cell r="D32">
            <v>310.64154686641484</v>
          </cell>
        </row>
        <row r="33">
          <cell r="D33">
            <v>6306.8639999999996</v>
          </cell>
        </row>
        <row r="34">
          <cell r="D34">
            <v>4274.01</v>
          </cell>
        </row>
        <row r="35">
          <cell r="D35">
            <v>5040</v>
          </cell>
        </row>
        <row r="36">
          <cell r="D36">
            <v>7001.688000000001</v>
          </cell>
        </row>
        <row r="37">
          <cell r="D37">
            <v>4400</v>
          </cell>
        </row>
        <row r="38">
          <cell r="D38">
            <v>3786.7311931413915</v>
          </cell>
        </row>
        <row r="39">
          <cell r="D39">
            <v>358713</v>
          </cell>
        </row>
        <row r="40">
          <cell r="D40">
            <v>27350</v>
          </cell>
        </row>
        <row r="41">
          <cell r="D41">
            <v>876.11030975999995</v>
          </cell>
        </row>
        <row r="42">
          <cell r="D42">
            <v>12353.02</v>
          </cell>
        </row>
        <row r="43">
          <cell r="D43">
            <v>5049</v>
          </cell>
        </row>
        <row r="44">
          <cell r="D44">
            <v>7063.855460484293</v>
          </cell>
        </row>
        <row r="45">
          <cell r="D45">
            <v>6405</v>
          </cell>
        </row>
        <row r="46">
          <cell r="D46">
            <v>949.08614439999997</v>
          </cell>
        </row>
        <row r="47">
          <cell r="D47">
            <v>17647.20914096</v>
          </cell>
        </row>
        <row r="48">
          <cell r="D48">
            <v>42887.040721440004</v>
          </cell>
        </row>
        <row r="49">
          <cell r="D49">
            <v>39705.347703680003</v>
          </cell>
        </row>
        <row r="50">
          <cell r="D50">
            <v>41315</v>
          </cell>
        </row>
        <row r="51">
          <cell r="D51">
            <v>47824</v>
          </cell>
        </row>
        <row r="52">
          <cell r="D52">
            <v>38943</v>
          </cell>
        </row>
        <row r="53">
          <cell r="D53">
            <v>3636.3714962400004</v>
          </cell>
        </row>
        <row r="54">
          <cell r="D54">
            <v>2067</v>
          </cell>
        </row>
        <row r="55">
          <cell r="D55">
            <v>3141</v>
          </cell>
        </row>
        <row r="56">
          <cell r="D56">
            <v>5787.4280181605427</v>
          </cell>
        </row>
        <row r="57">
          <cell r="D57">
            <v>4383.3536073599998</v>
          </cell>
        </row>
        <row r="58">
          <cell r="D58">
            <v>3661.4842852718511</v>
          </cell>
        </row>
        <row r="59">
          <cell r="D59">
            <v>30791.149559288784</v>
          </cell>
        </row>
        <row r="60">
          <cell r="D60">
            <v>8785.0317881600004</v>
          </cell>
        </row>
        <row r="61">
          <cell r="D61">
            <v>113298.13701743256</v>
          </cell>
        </row>
        <row r="62">
          <cell r="D62">
            <v>4646</v>
          </cell>
        </row>
        <row r="63">
          <cell r="D63">
            <v>27915</v>
          </cell>
        </row>
        <row r="64">
          <cell r="D64">
            <v>25258.39</v>
          </cell>
        </row>
        <row r="65">
          <cell r="D65">
            <v>60724</v>
          </cell>
        </row>
        <row r="66">
          <cell r="D66">
            <v>66927</v>
          </cell>
        </row>
        <row r="67">
          <cell r="D67">
            <v>11523</v>
          </cell>
        </row>
        <row r="68">
          <cell r="D68">
            <v>646.3662534073278</v>
          </cell>
        </row>
        <row r="69">
          <cell r="D69">
            <v>8460.41</v>
          </cell>
        </row>
        <row r="70">
          <cell r="D70">
            <v>51038.211611426545</v>
          </cell>
        </row>
        <row r="71">
          <cell r="D71">
            <v>12197.15</v>
          </cell>
        </row>
        <row r="72">
          <cell r="D72">
            <v>14812858.26</v>
          </cell>
        </row>
        <row r="73">
          <cell r="D73">
            <v>1868.04</v>
          </cell>
        </row>
        <row r="74">
          <cell r="D74">
            <v>1781.3274656189765</v>
          </cell>
        </row>
        <row r="75">
          <cell r="D75">
            <v>1502.0701773599999</v>
          </cell>
        </row>
        <row r="76">
          <cell r="D76">
            <v>1903.0091755999999</v>
          </cell>
        </row>
        <row r="77">
          <cell r="D77">
            <v>1115</v>
          </cell>
        </row>
        <row r="78">
          <cell r="D78">
            <v>1723</v>
          </cell>
        </row>
        <row r="79">
          <cell r="D79">
            <v>1773</v>
          </cell>
        </row>
        <row r="80">
          <cell r="D80">
            <v>1827.11</v>
          </cell>
        </row>
        <row r="81">
          <cell r="D81">
            <v>2977</v>
          </cell>
        </row>
        <row r="82">
          <cell r="D82">
            <v>3108.2056962400006</v>
          </cell>
        </row>
        <row r="83">
          <cell r="D83">
            <v>3105.8052863924754</v>
          </cell>
        </row>
        <row r="84">
          <cell r="D84">
            <v>3253.6956734705673</v>
          </cell>
        </row>
        <row r="85">
          <cell r="D85">
            <v>3399.2928000000002</v>
          </cell>
        </row>
        <row r="86">
          <cell r="D86">
            <v>2391.09</v>
          </cell>
        </row>
        <row r="87">
          <cell r="D87">
            <v>483.13514531176202</v>
          </cell>
        </row>
        <row r="88">
          <cell r="D88">
            <v>594</v>
          </cell>
        </row>
        <row r="89">
          <cell r="D89">
            <v>556</v>
          </cell>
        </row>
        <row r="90">
          <cell r="D90">
            <v>7003</v>
          </cell>
        </row>
        <row r="91">
          <cell r="D91">
            <v>13670</v>
          </cell>
        </row>
        <row r="92">
          <cell r="D92">
            <v>34614.768443433255</v>
          </cell>
        </row>
        <row r="93">
          <cell r="D93">
            <v>944</v>
          </cell>
        </row>
        <row r="94">
          <cell r="D94">
            <v>906.932593247044</v>
          </cell>
        </row>
        <row r="95">
          <cell r="D95">
            <v>5176</v>
          </cell>
        </row>
        <row r="96">
          <cell r="D96">
            <v>4418</v>
          </cell>
        </row>
        <row r="97">
          <cell r="D97">
            <v>4551</v>
          </cell>
        </row>
        <row r="98">
          <cell r="D98">
            <v>4195</v>
          </cell>
        </row>
        <row r="99">
          <cell r="D99">
            <v>280686.09000000003</v>
          </cell>
        </row>
        <row r="100">
          <cell r="D100">
            <v>389175</v>
          </cell>
        </row>
        <row r="101">
          <cell r="D101">
            <v>575000</v>
          </cell>
        </row>
        <row r="102">
          <cell r="D102">
            <v>470790</v>
          </cell>
        </row>
        <row r="103">
          <cell r="D103">
            <v>433652</v>
          </cell>
        </row>
        <row r="104">
          <cell r="D104">
            <v>369828</v>
          </cell>
        </row>
        <row r="105">
          <cell r="D105">
            <v>415494</v>
          </cell>
        </row>
        <row r="106">
          <cell r="D106">
            <v>430075</v>
          </cell>
        </row>
        <row r="107">
          <cell r="D107">
            <v>449016</v>
          </cell>
        </row>
        <row r="108">
          <cell r="D108">
            <v>559942</v>
          </cell>
        </row>
        <row r="109">
          <cell r="D109">
            <v>570474</v>
          </cell>
        </row>
        <row r="110">
          <cell r="D110">
            <v>346169.00536816008</v>
          </cell>
        </row>
        <row r="111">
          <cell r="D111">
            <v>2159</v>
          </cell>
        </row>
        <row r="112">
          <cell r="D112">
            <v>992.91949704280273</v>
          </cell>
        </row>
        <row r="113">
          <cell r="D113">
            <v>641.16759480250175</v>
          </cell>
        </row>
        <row r="114">
          <cell r="D114">
            <v>34404</v>
          </cell>
        </row>
        <row r="115">
          <cell r="D115">
            <v>35092</v>
          </cell>
        </row>
        <row r="116">
          <cell r="D116">
            <v>281256.30631746957</v>
          </cell>
        </row>
        <row r="117">
          <cell r="D117">
            <v>37182</v>
          </cell>
        </row>
        <row r="118">
          <cell r="D118">
            <v>26125.35</v>
          </cell>
        </row>
        <row r="119">
          <cell r="D119">
            <v>4178.6821378472996</v>
          </cell>
        </row>
        <row r="120">
          <cell r="D120">
            <v>3978.4032536654804</v>
          </cell>
        </row>
        <row r="121">
          <cell r="D121">
            <v>17926</v>
          </cell>
        </row>
        <row r="122">
          <cell r="D122">
            <v>31523.16</v>
          </cell>
        </row>
        <row r="123">
          <cell r="D123">
            <v>3431.3616000000002</v>
          </cell>
        </row>
        <row r="124">
          <cell r="D124">
            <v>17678.309999999998</v>
          </cell>
        </row>
        <row r="125">
          <cell r="D125">
            <v>2049</v>
          </cell>
        </row>
        <row r="126">
          <cell r="D126">
            <v>2316</v>
          </cell>
        </row>
        <row r="127">
          <cell r="D127">
            <v>2253.3300000000004</v>
          </cell>
        </row>
        <row r="128">
          <cell r="D128">
            <v>1960</v>
          </cell>
        </row>
        <row r="129">
          <cell r="D129">
            <v>2109.3419535868993</v>
          </cell>
        </row>
        <row r="130">
          <cell r="D130">
            <v>2135.6456851264643</v>
          </cell>
        </row>
        <row r="131">
          <cell r="D131">
            <v>2550.9370371536056</v>
          </cell>
        </row>
        <row r="132">
          <cell r="D132">
            <v>1990</v>
          </cell>
        </row>
        <row r="133">
          <cell r="D133">
            <v>2089.7437182938838</v>
          </cell>
        </row>
        <row r="134">
          <cell r="D134">
            <v>1804.20402306596</v>
          </cell>
        </row>
        <row r="135">
          <cell r="D135">
            <v>2206</v>
          </cell>
        </row>
        <row r="136">
          <cell r="D136">
            <v>1871.6560457324981</v>
          </cell>
        </row>
        <row r="137">
          <cell r="D137">
            <v>5921</v>
          </cell>
        </row>
        <row r="138">
          <cell r="D138">
            <v>2.7836837849300727E-2</v>
          </cell>
        </row>
        <row r="139">
          <cell r="D139">
            <v>4302.0622546320046</v>
          </cell>
        </row>
        <row r="140">
          <cell r="D140">
            <v>565</v>
          </cell>
        </row>
        <row r="141">
          <cell r="D141">
            <v>5560</v>
          </cell>
        </row>
        <row r="142">
          <cell r="D142">
            <v>3006</v>
          </cell>
        </row>
        <row r="143">
          <cell r="D143">
            <v>10317.663995246336</v>
          </cell>
        </row>
        <row r="144">
          <cell r="D144">
            <v>20000</v>
          </cell>
        </row>
        <row r="145">
          <cell r="D145">
            <v>14199.06481656</v>
          </cell>
        </row>
        <row r="146">
          <cell r="D146">
            <v>6095.7368203710903</v>
          </cell>
        </row>
        <row r="147">
          <cell r="D147">
            <v>23572</v>
          </cell>
        </row>
        <row r="148">
          <cell r="D148">
            <v>11703.406414987652</v>
          </cell>
        </row>
        <row r="149">
          <cell r="D149">
            <v>24219.29810235633</v>
          </cell>
        </row>
        <row r="150">
          <cell r="D150">
            <v>6967</v>
          </cell>
        </row>
        <row r="151">
          <cell r="D151">
            <v>167940</v>
          </cell>
        </row>
        <row r="152">
          <cell r="D152">
            <v>1034.02632432</v>
          </cell>
        </row>
        <row r="153">
          <cell r="D153">
            <v>29218.321083759995</v>
          </cell>
        </row>
        <row r="154">
          <cell r="D154">
            <v>3758.1200000000003</v>
          </cell>
        </row>
        <row r="155">
          <cell r="D155">
            <v>60038</v>
          </cell>
        </row>
        <row r="156">
          <cell r="D156">
            <v>17151</v>
          </cell>
        </row>
        <row r="157">
          <cell r="D157">
            <v>36309</v>
          </cell>
        </row>
        <row r="158">
          <cell r="D158">
            <v>57170</v>
          </cell>
        </row>
        <row r="159">
          <cell r="D159">
            <v>6797</v>
          </cell>
        </row>
        <row r="160">
          <cell r="D160">
            <v>6797</v>
          </cell>
        </row>
        <row r="161">
          <cell r="D161">
            <v>10098.4</v>
          </cell>
        </row>
        <row r="162">
          <cell r="D162">
            <v>10098.4</v>
          </cell>
        </row>
        <row r="163">
          <cell r="D163">
            <v>7214</v>
          </cell>
        </row>
        <row r="164">
          <cell r="D164">
            <v>9112</v>
          </cell>
        </row>
        <row r="165">
          <cell r="D165">
            <v>8487</v>
          </cell>
        </row>
        <row r="166">
          <cell r="D166">
            <v>5587.0601444799995</v>
          </cell>
        </row>
        <row r="167">
          <cell r="D167">
            <v>9404.4646384000025</v>
          </cell>
        </row>
        <row r="168">
          <cell r="D168">
            <v>10049</v>
          </cell>
        </row>
        <row r="169">
          <cell r="D169">
            <v>11329.246563099823</v>
          </cell>
        </row>
        <row r="170">
          <cell r="D170">
            <v>10672.782935182506</v>
          </cell>
        </row>
        <row r="171">
          <cell r="D171">
            <v>10964</v>
          </cell>
        </row>
        <row r="172">
          <cell r="D172">
            <v>12406.214347919999</v>
          </cell>
        </row>
        <row r="173">
          <cell r="D173">
            <v>3899</v>
          </cell>
        </row>
        <row r="174">
          <cell r="D174">
            <v>4716</v>
          </cell>
        </row>
        <row r="175">
          <cell r="D175">
            <v>4855.0600000000004</v>
          </cell>
        </row>
        <row r="176">
          <cell r="D176">
            <v>5781.33</v>
          </cell>
        </row>
        <row r="177">
          <cell r="D177">
            <v>6514.0189216799999</v>
          </cell>
        </row>
        <row r="178">
          <cell r="D178">
            <v>7957.45</v>
          </cell>
        </row>
        <row r="179">
          <cell r="D179">
            <v>5008.2292328672711</v>
          </cell>
        </row>
        <row r="180">
          <cell r="D180">
            <v>6376.22</v>
          </cell>
        </row>
        <row r="181">
          <cell r="D181">
            <v>5039</v>
          </cell>
        </row>
        <row r="182">
          <cell r="D182">
            <v>5282.0300000000007</v>
          </cell>
        </row>
        <row r="183">
          <cell r="D183">
            <v>6107</v>
          </cell>
        </row>
        <row r="184">
          <cell r="D184">
            <v>5704.1906399999998</v>
          </cell>
        </row>
        <row r="185">
          <cell r="D185">
            <v>65000</v>
          </cell>
        </row>
        <row r="186">
          <cell r="D186">
            <v>1785</v>
          </cell>
        </row>
        <row r="187">
          <cell r="D187">
            <v>9402.5763158900118</v>
          </cell>
        </row>
        <row r="188">
          <cell r="D188">
            <v>9407.6492157869343</v>
          </cell>
        </row>
        <row r="189">
          <cell r="D189">
            <v>41519.339992233246</v>
          </cell>
        </row>
        <row r="190">
          <cell r="D190">
            <v>625627.23433879996</v>
          </cell>
        </row>
        <row r="191">
          <cell r="D191">
            <v>794542.34060127998</v>
          </cell>
        </row>
        <row r="192">
          <cell r="D192">
            <v>426557</v>
          </cell>
        </row>
        <row r="193">
          <cell r="D193">
            <v>2457.0400000000004</v>
          </cell>
        </row>
        <row r="194">
          <cell r="D194">
            <v>1051</v>
          </cell>
        </row>
        <row r="195">
          <cell r="D195">
            <v>1129.3185539200001</v>
          </cell>
        </row>
        <row r="196">
          <cell r="D196">
            <v>28017.239999999998</v>
          </cell>
        </row>
        <row r="197">
          <cell r="D197">
            <v>1660</v>
          </cell>
        </row>
        <row r="198">
          <cell r="D198">
            <v>20270.46</v>
          </cell>
        </row>
        <row r="199">
          <cell r="D199">
            <v>120151.17723610339</v>
          </cell>
        </row>
        <row r="200">
          <cell r="D200">
            <v>114135</v>
          </cell>
        </row>
        <row r="201">
          <cell r="D201">
            <v>110339</v>
          </cell>
        </row>
        <row r="202">
          <cell r="D202">
            <v>5803.3169843597734</v>
          </cell>
        </row>
        <row r="203">
          <cell r="D203">
            <v>18874.477527740946</v>
          </cell>
        </row>
        <row r="204">
          <cell r="D204">
            <v>74313.289999999994</v>
          </cell>
        </row>
        <row r="205">
          <cell r="D205">
            <v>101266</v>
          </cell>
        </row>
        <row r="206">
          <cell r="D206">
            <v>101641.26055612185</v>
          </cell>
        </row>
        <row r="207">
          <cell r="D207">
            <v>94600.09</v>
          </cell>
        </row>
        <row r="208">
          <cell r="D208">
            <v>4764.3446172800004</v>
          </cell>
        </row>
        <row r="209">
          <cell r="D209">
            <v>10787.27</v>
          </cell>
        </row>
        <row r="210">
          <cell r="D210">
            <v>7422.37</v>
          </cell>
        </row>
        <row r="211">
          <cell r="D211">
            <v>3636</v>
          </cell>
        </row>
        <row r="212">
          <cell r="D212">
            <v>19962.4989804</v>
          </cell>
        </row>
        <row r="213">
          <cell r="D213">
            <v>30000</v>
          </cell>
        </row>
        <row r="214">
          <cell r="D214">
            <v>29750</v>
          </cell>
        </row>
        <row r="215">
          <cell r="D215">
            <v>40460</v>
          </cell>
        </row>
        <row r="216">
          <cell r="D216">
            <v>63517.22</v>
          </cell>
        </row>
        <row r="217">
          <cell r="D217">
            <v>52051.33</v>
          </cell>
        </row>
        <row r="218">
          <cell r="D218">
            <v>51432</v>
          </cell>
        </row>
        <row r="219">
          <cell r="D219">
            <v>35620</v>
          </cell>
        </row>
        <row r="220">
          <cell r="D220">
            <v>9942</v>
          </cell>
        </row>
        <row r="221">
          <cell r="D221">
            <v>27187</v>
          </cell>
        </row>
        <row r="222">
          <cell r="D222">
            <v>19040</v>
          </cell>
        </row>
        <row r="223">
          <cell r="D223">
            <v>5949</v>
          </cell>
        </row>
        <row r="224">
          <cell r="D224">
            <v>34000</v>
          </cell>
        </row>
        <row r="225">
          <cell r="D225">
            <v>34000</v>
          </cell>
        </row>
        <row r="226">
          <cell r="D226">
            <v>34000</v>
          </cell>
        </row>
        <row r="227">
          <cell r="D227">
            <v>34000</v>
          </cell>
        </row>
        <row r="228">
          <cell r="D228">
            <v>32000</v>
          </cell>
        </row>
        <row r="229">
          <cell r="D229">
            <v>41150.36</v>
          </cell>
        </row>
        <row r="230">
          <cell r="D230">
            <v>36007</v>
          </cell>
        </row>
        <row r="231">
          <cell r="D231">
            <v>40460</v>
          </cell>
        </row>
        <row r="232">
          <cell r="D232">
            <v>36007</v>
          </cell>
        </row>
        <row r="233">
          <cell r="D233">
            <v>33710</v>
          </cell>
        </row>
        <row r="234">
          <cell r="D234">
            <v>24451</v>
          </cell>
        </row>
        <row r="235">
          <cell r="D235">
            <v>923.99985140244587</v>
          </cell>
        </row>
        <row r="236">
          <cell r="D236">
            <v>359067</v>
          </cell>
        </row>
        <row r="237">
          <cell r="D237">
            <v>373242</v>
          </cell>
        </row>
        <row r="238">
          <cell r="D238">
            <v>462059.08</v>
          </cell>
        </row>
        <row r="239">
          <cell r="D239">
            <v>378898</v>
          </cell>
        </row>
        <row r="240">
          <cell r="D240">
            <v>372951.11444248003</v>
          </cell>
        </row>
        <row r="241">
          <cell r="D241">
            <v>326927</v>
          </cell>
        </row>
        <row r="242">
          <cell r="D242">
            <v>332402.65384303208</v>
          </cell>
        </row>
        <row r="243">
          <cell r="D243">
            <v>436638</v>
          </cell>
        </row>
        <row r="244">
          <cell r="D244">
            <v>468600</v>
          </cell>
        </row>
        <row r="245">
          <cell r="D245">
            <v>415613</v>
          </cell>
        </row>
        <row r="246">
          <cell r="D246">
            <v>333445</v>
          </cell>
        </row>
        <row r="247">
          <cell r="D247">
            <v>382948.01</v>
          </cell>
        </row>
        <row r="248">
          <cell r="D248">
            <v>382948.01</v>
          </cell>
        </row>
        <row r="249">
          <cell r="D249">
            <v>256281.40000000002</v>
          </cell>
        </row>
        <row r="250">
          <cell r="D250">
            <v>201974</v>
          </cell>
        </row>
        <row r="251">
          <cell r="D251">
            <v>216538.28198783999</v>
          </cell>
        </row>
        <row r="252">
          <cell r="D252">
            <v>193113.45048176</v>
          </cell>
        </row>
        <row r="253">
          <cell r="D253">
            <v>172785.15000000002</v>
          </cell>
        </row>
        <row r="254">
          <cell r="D254">
            <v>15520.413336079999</v>
          </cell>
        </row>
        <row r="255">
          <cell r="D255">
            <v>275426.15565704001</v>
          </cell>
        </row>
        <row r="256">
          <cell r="D256">
            <v>270464</v>
          </cell>
        </row>
        <row r="257">
          <cell r="D257">
            <v>429299</v>
          </cell>
        </row>
        <row r="258">
          <cell r="D258">
            <v>247154</v>
          </cell>
        </row>
        <row r="259">
          <cell r="D259">
            <v>248424</v>
          </cell>
        </row>
        <row r="260">
          <cell r="D260">
            <v>432629.76335221803</v>
          </cell>
        </row>
        <row r="261">
          <cell r="D261">
            <v>2204</v>
          </cell>
        </row>
        <row r="262">
          <cell r="D262">
            <v>2000</v>
          </cell>
        </row>
        <row r="263">
          <cell r="D263">
            <v>52290</v>
          </cell>
        </row>
        <row r="264">
          <cell r="D264">
            <v>11737</v>
          </cell>
        </row>
        <row r="265">
          <cell r="D265">
            <v>7527.8862212192371</v>
          </cell>
        </row>
        <row r="266">
          <cell r="D266">
            <v>35637.259042159996</v>
          </cell>
        </row>
        <row r="267">
          <cell r="D267">
            <v>47583</v>
          </cell>
        </row>
        <row r="268">
          <cell r="D268">
            <v>53501.707917905653</v>
          </cell>
        </row>
        <row r="269">
          <cell r="D269">
            <v>57252.768425827533</v>
          </cell>
        </row>
        <row r="270">
          <cell r="D270">
            <v>176701.78699669201</v>
          </cell>
        </row>
        <row r="271">
          <cell r="D271">
            <v>36720</v>
          </cell>
        </row>
        <row r="272">
          <cell r="D272">
            <v>31134</v>
          </cell>
        </row>
        <row r="273">
          <cell r="D273">
            <v>37270.336576480004</v>
          </cell>
        </row>
        <row r="274">
          <cell r="D274">
            <v>58930</v>
          </cell>
        </row>
        <row r="275">
          <cell r="D275">
            <v>58061</v>
          </cell>
        </row>
        <row r="276">
          <cell r="D276">
            <v>91560</v>
          </cell>
        </row>
        <row r="277">
          <cell r="D277">
            <v>61636.081556160003</v>
          </cell>
        </row>
        <row r="278">
          <cell r="D278">
            <v>45603.287596032918</v>
          </cell>
        </row>
        <row r="279">
          <cell r="D279">
            <v>49337.959037238179</v>
          </cell>
        </row>
        <row r="280">
          <cell r="D280">
            <v>56580</v>
          </cell>
        </row>
        <row r="281">
          <cell r="D281">
            <v>57774</v>
          </cell>
        </row>
        <row r="282">
          <cell r="D282">
            <v>8911</v>
          </cell>
        </row>
        <row r="283">
          <cell r="D283">
            <v>5345</v>
          </cell>
        </row>
        <row r="284">
          <cell r="D284">
            <v>9235.5488300430879</v>
          </cell>
        </row>
        <row r="285">
          <cell r="D285">
            <v>93215.15</v>
          </cell>
        </row>
        <row r="286">
          <cell r="D286">
            <v>129512.94068684589</v>
          </cell>
        </row>
        <row r="287">
          <cell r="D287">
            <v>21569</v>
          </cell>
        </row>
        <row r="288">
          <cell r="D288">
            <v>20544</v>
          </cell>
        </row>
        <row r="289">
          <cell r="D289">
            <v>137994.42341071999</v>
          </cell>
        </row>
        <row r="290">
          <cell r="D290">
            <v>1945.3120617570098</v>
          </cell>
        </row>
        <row r="291">
          <cell r="D291">
            <v>48484</v>
          </cell>
        </row>
        <row r="292">
          <cell r="D292">
            <v>2974.9999999999995</v>
          </cell>
        </row>
        <row r="293">
          <cell r="D293">
            <v>9194.0322644000007</v>
          </cell>
        </row>
        <row r="294">
          <cell r="D294">
            <v>1915.8425078273715</v>
          </cell>
        </row>
        <row r="295">
          <cell r="D295">
            <v>41632.396762640012</v>
          </cell>
        </row>
        <row r="296">
          <cell r="D296">
            <v>70945</v>
          </cell>
        </row>
        <row r="297">
          <cell r="D297">
            <v>43138.325330159998</v>
          </cell>
        </row>
        <row r="298">
          <cell r="D298">
            <v>3826</v>
          </cell>
        </row>
        <row r="299">
          <cell r="D299">
            <v>29990.630053180867</v>
          </cell>
        </row>
        <row r="300">
          <cell r="D300">
            <v>29948.135026559998</v>
          </cell>
        </row>
        <row r="301">
          <cell r="D301">
            <v>361151</v>
          </cell>
        </row>
        <row r="302">
          <cell r="D302">
            <v>260294.01711390485</v>
          </cell>
        </row>
        <row r="303">
          <cell r="D303">
            <v>252985.32297390781</v>
          </cell>
        </row>
        <row r="304">
          <cell r="D304">
            <v>330686</v>
          </cell>
        </row>
        <row r="305">
          <cell r="D305">
            <v>247033</v>
          </cell>
        </row>
        <row r="306">
          <cell r="D306">
            <v>389415</v>
          </cell>
        </row>
        <row r="307">
          <cell r="D307">
            <v>181530</v>
          </cell>
        </row>
        <row r="308">
          <cell r="D308">
            <v>15052.620499827446</v>
          </cell>
        </row>
        <row r="309">
          <cell r="D309">
            <v>5481.166666666667</v>
          </cell>
        </row>
        <row r="310">
          <cell r="D310">
            <v>13923</v>
          </cell>
        </row>
        <row r="311">
          <cell r="D311">
            <v>73780</v>
          </cell>
        </row>
        <row r="312">
          <cell r="D312">
            <v>12733</v>
          </cell>
        </row>
        <row r="313">
          <cell r="D313">
            <v>9981</v>
          </cell>
        </row>
        <row r="314">
          <cell r="D314">
            <v>10451</v>
          </cell>
        </row>
        <row r="315">
          <cell r="D315">
            <v>8608</v>
          </cell>
        </row>
        <row r="316">
          <cell r="D316">
            <v>41578.560353099172</v>
          </cell>
        </row>
        <row r="317">
          <cell r="D317">
            <v>19448.399999999998</v>
          </cell>
        </row>
        <row r="318">
          <cell r="D318">
            <v>38954.618976790036</v>
          </cell>
        </row>
        <row r="319">
          <cell r="D319">
            <v>19700</v>
          </cell>
        </row>
        <row r="320">
          <cell r="D320">
            <v>104436</v>
          </cell>
        </row>
        <row r="321">
          <cell r="D321">
            <v>177985</v>
          </cell>
        </row>
        <row r="322">
          <cell r="D322">
            <v>131773.13065431998</v>
          </cell>
        </row>
        <row r="323">
          <cell r="D323">
            <v>199999</v>
          </cell>
        </row>
        <row r="324">
          <cell r="D324">
            <v>270272</v>
          </cell>
        </row>
        <row r="325">
          <cell r="D325">
            <v>15751.121397777362</v>
          </cell>
        </row>
        <row r="326">
          <cell r="D326">
            <v>21101.059999999998</v>
          </cell>
        </row>
        <row r="327">
          <cell r="D327">
            <v>17522.200707269058</v>
          </cell>
        </row>
        <row r="328">
          <cell r="D328">
            <v>76803</v>
          </cell>
        </row>
        <row r="329">
          <cell r="D329">
            <v>6858</v>
          </cell>
        </row>
        <row r="330">
          <cell r="D330">
            <v>33657.171017599998</v>
          </cell>
        </row>
        <row r="331">
          <cell r="D331">
            <v>1875.8617967902928</v>
          </cell>
        </row>
        <row r="332">
          <cell r="D332">
            <v>40587.032617826233</v>
          </cell>
        </row>
        <row r="333">
          <cell r="D333">
            <v>20270.807785481458</v>
          </cell>
        </row>
        <row r="334">
          <cell r="D334">
            <v>673</v>
          </cell>
        </row>
        <row r="335">
          <cell r="D335">
            <v>3531</v>
          </cell>
        </row>
        <row r="336">
          <cell r="D336">
            <v>6630.0930855999995</v>
          </cell>
        </row>
        <row r="337">
          <cell r="D337">
            <v>342765.46047584002</v>
          </cell>
        </row>
        <row r="338">
          <cell r="D338">
            <v>66721</v>
          </cell>
        </row>
        <row r="339">
          <cell r="D339">
            <v>77497.267466399979</v>
          </cell>
        </row>
        <row r="340">
          <cell r="D340">
            <v>1441322</v>
          </cell>
        </row>
        <row r="341">
          <cell r="D341">
            <v>2022736.03</v>
          </cell>
        </row>
        <row r="342">
          <cell r="D342">
            <v>1201383</v>
          </cell>
        </row>
        <row r="343">
          <cell r="D343">
            <v>875416</v>
          </cell>
        </row>
        <row r="344">
          <cell r="D344">
            <v>60000</v>
          </cell>
        </row>
        <row r="345">
          <cell r="D345">
            <v>69892</v>
          </cell>
        </row>
        <row r="346">
          <cell r="D346">
            <v>44545</v>
          </cell>
        </row>
        <row r="347">
          <cell r="D347">
            <v>83866</v>
          </cell>
        </row>
        <row r="348">
          <cell r="D348">
            <v>12648</v>
          </cell>
        </row>
        <row r="349">
          <cell r="D349">
            <v>54267.423654400001</v>
          </cell>
        </row>
        <row r="350">
          <cell r="D350">
            <v>20006.48</v>
          </cell>
        </row>
        <row r="351">
          <cell r="D351">
            <v>130665.04</v>
          </cell>
        </row>
        <row r="352">
          <cell r="D352">
            <v>315916.9356943288</v>
          </cell>
        </row>
        <row r="353">
          <cell r="D353">
            <v>810055.76913315651</v>
          </cell>
        </row>
        <row r="354">
          <cell r="D354">
            <v>5298</v>
          </cell>
        </row>
        <row r="355">
          <cell r="D355">
            <v>4578.718273707038</v>
          </cell>
        </row>
        <row r="356">
          <cell r="D356">
            <v>34019.381563599993</v>
          </cell>
        </row>
        <row r="357">
          <cell r="D357">
            <v>253015</v>
          </cell>
        </row>
        <row r="358">
          <cell r="D358">
            <v>265918.27059536002</v>
          </cell>
        </row>
        <row r="359">
          <cell r="D359">
            <v>130000</v>
          </cell>
        </row>
        <row r="360">
          <cell r="D360">
            <v>140000</v>
          </cell>
        </row>
        <row r="361">
          <cell r="D361">
            <v>160000</v>
          </cell>
        </row>
        <row r="362">
          <cell r="D362">
            <v>220000</v>
          </cell>
        </row>
        <row r="363">
          <cell r="D363">
            <v>171630.17</v>
          </cell>
        </row>
        <row r="364">
          <cell r="D364">
            <v>133446</v>
          </cell>
        </row>
        <row r="365">
          <cell r="D365">
            <v>75368.37999999999</v>
          </cell>
        </row>
        <row r="366">
          <cell r="D366">
            <v>57517</v>
          </cell>
        </row>
        <row r="367">
          <cell r="D367">
            <v>30664.161062159998</v>
          </cell>
        </row>
        <row r="368">
          <cell r="D368">
            <v>2975.5576020506437</v>
          </cell>
        </row>
        <row r="369">
          <cell r="D369">
            <v>1148</v>
          </cell>
        </row>
        <row r="370">
          <cell r="D370">
            <v>37770</v>
          </cell>
        </row>
        <row r="371">
          <cell r="D371">
            <v>26815.12881910694</v>
          </cell>
        </row>
        <row r="372">
          <cell r="D372">
            <v>3049.5530517162479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2248.0248836074215</v>
          </cell>
        </row>
        <row r="7">
          <cell r="D7">
            <v>2131.0018782058264</v>
          </cell>
        </row>
        <row r="8">
          <cell r="D8">
            <v>2056.6410750266414</v>
          </cell>
        </row>
        <row r="9">
          <cell r="D9">
            <v>2028.7469398077426</v>
          </cell>
        </row>
        <row r="10">
          <cell r="D10">
            <v>3100</v>
          </cell>
        </row>
        <row r="11">
          <cell r="D11">
            <v>7648.2270584743919</v>
          </cell>
        </row>
        <row r="12">
          <cell r="D12">
            <v>4408.5928731400563</v>
          </cell>
        </row>
        <row r="13">
          <cell r="D13">
            <v>983</v>
          </cell>
        </row>
        <row r="14">
          <cell r="D14">
            <v>46500</v>
          </cell>
        </row>
        <row r="15">
          <cell r="D15">
            <v>740.86607825819306</v>
          </cell>
        </row>
        <row r="16">
          <cell r="D16">
            <v>47250</v>
          </cell>
        </row>
        <row r="17">
          <cell r="D17">
            <v>7176.7844809767539</v>
          </cell>
        </row>
        <row r="18">
          <cell r="D18">
            <v>61285</v>
          </cell>
        </row>
        <row r="19">
          <cell r="D19">
            <v>61285</v>
          </cell>
        </row>
        <row r="20">
          <cell r="D20">
            <v>61285</v>
          </cell>
        </row>
        <row r="21">
          <cell r="D21">
            <v>61285</v>
          </cell>
        </row>
        <row r="22">
          <cell r="D22">
            <v>61285</v>
          </cell>
        </row>
        <row r="23">
          <cell r="D23">
            <v>61285</v>
          </cell>
        </row>
        <row r="24">
          <cell r="D24">
            <v>24125.332311239632</v>
          </cell>
        </row>
        <row r="25">
          <cell r="D25">
            <v>61285</v>
          </cell>
        </row>
        <row r="26">
          <cell r="D26">
            <v>61285</v>
          </cell>
        </row>
        <row r="27">
          <cell r="D27">
            <v>61285</v>
          </cell>
        </row>
        <row r="28">
          <cell r="D28">
            <v>61285</v>
          </cell>
        </row>
        <row r="29">
          <cell r="D29">
            <v>61285</v>
          </cell>
        </row>
        <row r="30">
          <cell r="D30">
            <v>61285</v>
          </cell>
        </row>
        <row r="31">
          <cell r="D31">
            <v>35.656490152579906</v>
          </cell>
        </row>
        <row r="32">
          <cell r="D32">
            <v>443.77363838059267</v>
          </cell>
        </row>
        <row r="33">
          <cell r="D33">
            <v>5091.3496926143825</v>
          </cell>
        </row>
        <row r="34">
          <cell r="D34">
            <v>3535.9329220429286</v>
          </cell>
        </row>
        <row r="35">
          <cell r="D35">
            <v>4640</v>
          </cell>
        </row>
        <row r="36">
          <cell r="D36">
            <v>5793</v>
          </cell>
        </row>
        <row r="37">
          <cell r="D37">
            <v>3300</v>
          </cell>
        </row>
        <row r="38">
          <cell r="D38">
            <v>3490</v>
          </cell>
        </row>
        <row r="39">
          <cell r="D39">
            <v>401625</v>
          </cell>
        </row>
        <row r="40">
          <cell r="D40">
            <v>35700</v>
          </cell>
        </row>
        <row r="41">
          <cell r="D41">
            <v>632.60110740250741</v>
          </cell>
        </row>
        <row r="42">
          <cell r="D42">
            <v>9804.4400237953378</v>
          </cell>
        </row>
        <row r="43">
          <cell r="D43">
            <v>4857.0483817618851</v>
          </cell>
        </row>
        <row r="44">
          <cell r="D44">
            <v>9167</v>
          </cell>
        </row>
        <row r="45">
          <cell r="D45">
            <v>6000</v>
          </cell>
        </row>
        <row r="46">
          <cell r="D46">
            <v>555.21034908011097</v>
          </cell>
        </row>
        <row r="47">
          <cell r="D47">
            <v>20000</v>
          </cell>
        </row>
        <row r="48">
          <cell r="D48">
            <v>44854.866438038312</v>
          </cell>
        </row>
        <row r="49">
          <cell r="D49">
            <v>42750.037982993468</v>
          </cell>
        </row>
        <row r="50">
          <cell r="D50">
            <v>40640</v>
          </cell>
        </row>
        <row r="51">
          <cell r="D51">
            <v>40460</v>
          </cell>
        </row>
        <row r="52">
          <cell r="D52">
            <v>42001.186870784964</v>
          </cell>
        </row>
        <row r="53">
          <cell r="D53">
            <v>2811.4113414468748</v>
          </cell>
        </row>
        <row r="54">
          <cell r="D54">
            <v>1831.9093574915059</v>
          </cell>
        </row>
        <row r="55">
          <cell r="D55">
            <v>2380</v>
          </cell>
        </row>
        <row r="56">
          <cell r="D56">
            <v>8996</v>
          </cell>
        </row>
        <row r="57">
          <cell r="D57">
            <v>2831.4701547203908</v>
          </cell>
        </row>
        <row r="58">
          <cell r="D58">
            <v>2739</v>
          </cell>
        </row>
        <row r="59">
          <cell r="D59">
            <v>19789.693438628019</v>
          </cell>
        </row>
        <row r="60">
          <cell r="D60">
            <v>5460.2296073402667</v>
          </cell>
        </row>
        <row r="61">
          <cell r="D61">
            <v>62222.08036980874</v>
          </cell>
        </row>
        <row r="62">
          <cell r="D62">
            <v>5236</v>
          </cell>
        </row>
        <row r="63">
          <cell r="D63">
            <v>27915</v>
          </cell>
        </row>
        <row r="64">
          <cell r="D64">
            <v>32915</v>
          </cell>
        </row>
        <row r="65">
          <cell r="D65">
            <v>57600</v>
          </cell>
        </row>
        <row r="66">
          <cell r="D66">
            <v>70000</v>
          </cell>
        </row>
        <row r="67">
          <cell r="D67">
            <v>7060.3349234460829</v>
          </cell>
        </row>
        <row r="68">
          <cell r="D68">
            <v>823</v>
          </cell>
        </row>
        <row r="69">
          <cell r="D69">
            <v>10401</v>
          </cell>
        </row>
        <row r="70">
          <cell r="D70">
            <v>43655</v>
          </cell>
        </row>
        <row r="71">
          <cell r="D71">
            <v>8925</v>
          </cell>
        </row>
        <row r="72">
          <cell r="D72">
            <v>11501890.283477917</v>
          </cell>
        </row>
        <row r="73">
          <cell r="D73">
            <v>1703</v>
          </cell>
        </row>
        <row r="74">
          <cell r="D74">
            <v>1572</v>
          </cell>
        </row>
        <row r="75">
          <cell r="D75">
            <v>1572</v>
          </cell>
        </row>
        <row r="76">
          <cell r="D76">
            <v>2179</v>
          </cell>
        </row>
        <row r="77">
          <cell r="D77">
            <v>1703</v>
          </cell>
        </row>
        <row r="78">
          <cell r="D78">
            <v>2179</v>
          </cell>
        </row>
        <row r="79">
          <cell r="D79">
            <v>2179</v>
          </cell>
        </row>
        <row r="80">
          <cell r="D80">
            <v>2179</v>
          </cell>
        </row>
        <row r="81">
          <cell r="D81">
            <v>2686</v>
          </cell>
        </row>
        <row r="82">
          <cell r="D82">
            <v>2726</v>
          </cell>
        </row>
        <row r="83">
          <cell r="D83">
            <v>2755</v>
          </cell>
        </row>
        <row r="84">
          <cell r="D84">
            <v>2755</v>
          </cell>
        </row>
        <row r="85">
          <cell r="D85">
            <v>2755</v>
          </cell>
        </row>
        <row r="86">
          <cell r="D86">
            <v>2755</v>
          </cell>
        </row>
        <row r="87">
          <cell r="D87">
            <v>480</v>
          </cell>
        </row>
        <row r="88">
          <cell r="D88">
            <v>466.66911122750565</v>
          </cell>
        </row>
        <row r="89">
          <cell r="D89">
            <v>405.97712588539889</v>
          </cell>
        </row>
        <row r="90">
          <cell r="D90">
            <v>7000</v>
          </cell>
        </row>
        <row r="91">
          <cell r="D91">
            <v>8636.5251925601005</v>
          </cell>
        </row>
        <row r="92">
          <cell r="D92">
            <v>35903</v>
          </cell>
        </row>
        <row r="93">
          <cell r="D93">
            <v>714</v>
          </cell>
        </row>
        <row r="94">
          <cell r="D94">
            <v>714</v>
          </cell>
        </row>
        <row r="95">
          <cell r="D95">
            <v>3124.9772369600023</v>
          </cell>
        </row>
        <row r="96">
          <cell r="D96">
            <v>3513.0312938907086</v>
          </cell>
        </row>
        <row r="97">
          <cell r="D97">
            <v>3118.9485765352656</v>
          </cell>
        </row>
        <row r="98">
          <cell r="D98">
            <v>2417.5743331126969</v>
          </cell>
        </row>
        <row r="99">
          <cell r="D99">
            <v>371280</v>
          </cell>
        </row>
        <row r="100">
          <cell r="D100">
            <v>431970</v>
          </cell>
        </row>
        <row r="101">
          <cell r="D101">
            <v>579054</v>
          </cell>
        </row>
        <row r="102">
          <cell r="D102">
            <v>483140</v>
          </cell>
        </row>
        <row r="103">
          <cell r="D103">
            <v>502180</v>
          </cell>
        </row>
        <row r="104">
          <cell r="D104">
            <v>371280</v>
          </cell>
        </row>
        <row r="105">
          <cell r="D105">
            <v>406980</v>
          </cell>
        </row>
        <row r="106">
          <cell r="D106">
            <v>445060</v>
          </cell>
        </row>
        <row r="107">
          <cell r="D107">
            <v>445060</v>
          </cell>
        </row>
        <row r="108">
          <cell r="D108">
            <v>504025</v>
          </cell>
        </row>
        <row r="109">
          <cell r="D109">
            <v>526575</v>
          </cell>
        </row>
        <row r="110">
          <cell r="D110">
            <v>371280</v>
          </cell>
        </row>
        <row r="111">
          <cell r="D111">
            <v>1267.869644711822</v>
          </cell>
        </row>
        <row r="112">
          <cell r="D112">
            <v>695.04364792996194</v>
          </cell>
        </row>
        <row r="113">
          <cell r="D113">
            <v>448.81731636175124</v>
          </cell>
        </row>
        <row r="114">
          <cell r="D114">
            <v>29844.917020679517</v>
          </cell>
        </row>
        <row r="115">
          <cell r="D115">
            <v>27275.748057535613</v>
          </cell>
        </row>
        <row r="116">
          <cell r="D116">
            <v>351286</v>
          </cell>
        </row>
        <row r="117">
          <cell r="D117">
            <v>35105</v>
          </cell>
        </row>
        <row r="118">
          <cell r="D118">
            <v>22012.685307236112</v>
          </cell>
        </row>
        <row r="119">
          <cell r="D119">
            <v>2925.0774964931097</v>
          </cell>
        </row>
        <row r="120">
          <cell r="D120">
            <v>2784.8822775658364</v>
          </cell>
        </row>
        <row r="121">
          <cell r="D121">
            <v>18500</v>
          </cell>
        </row>
        <row r="122">
          <cell r="D122">
            <v>29900</v>
          </cell>
        </row>
        <row r="123">
          <cell r="D123">
            <v>1972.6874119961694</v>
          </cell>
        </row>
        <row r="124">
          <cell r="D124">
            <v>9879.0697472412248</v>
          </cell>
        </row>
        <row r="125">
          <cell r="D125">
            <v>1625</v>
          </cell>
        </row>
        <row r="126">
          <cell r="D126">
            <v>2713</v>
          </cell>
        </row>
        <row r="127">
          <cell r="D127">
            <v>2713</v>
          </cell>
        </row>
        <row r="128">
          <cell r="D128">
            <v>1303</v>
          </cell>
        </row>
        <row r="129">
          <cell r="D129">
            <v>1731</v>
          </cell>
        </row>
        <row r="130">
          <cell r="D130">
            <v>1498</v>
          </cell>
        </row>
        <row r="131">
          <cell r="D131">
            <v>1838</v>
          </cell>
        </row>
        <row r="132">
          <cell r="D132">
            <v>1356</v>
          </cell>
        </row>
        <row r="133">
          <cell r="D133">
            <v>1445</v>
          </cell>
        </row>
        <row r="134">
          <cell r="D134">
            <v>1838</v>
          </cell>
        </row>
        <row r="135">
          <cell r="D135">
            <v>1897</v>
          </cell>
        </row>
        <row r="136">
          <cell r="D136">
            <v>1727</v>
          </cell>
        </row>
        <row r="137">
          <cell r="D137">
            <v>4755.8529303052946</v>
          </cell>
        </row>
        <row r="138">
          <cell r="D138">
            <v>1.9485786494510507E-2</v>
          </cell>
        </row>
        <row r="139">
          <cell r="D139">
            <v>3011.4435782424034</v>
          </cell>
        </row>
        <row r="140">
          <cell r="D140">
            <v>400</v>
          </cell>
        </row>
        <row r="141">
          <cell r="D141">
            <v>3309.8660738774461</v>
          </cell>
        </row>
        <row r="142">
          <cell r="D142">
            <v>2142</v>
          </cell>
        </row>
        <row r="143">
          <cell r="D143">
            <v>6350.6623958182436</v>
          </cell>
        </row>
        <row r="144">
          <cell r="D144">
            <v>23017.660609502556</v>
          </cell>
        </row>
        <row r="145">
          <cell r="D145">
            <v>9806.0105336047018</v>
          </cell>
        </row>
        <row r="146">
          <cell r="D146">
            <v>4655</v>
          </cell>
        </row>
        <row r="147">
          <cell r="D147">
            <v>14092.582554376571</v>
          </cell>
        </row>
        <row r="148">
          <cell r="D148">
            <v>8192.3844904913567</v>
          </cell>
        </row>
        <row r="149">
          <cell r="D149">
            <v>24219.29810235633</v>
          </cell>
        </row>
        <row r="150">
          <cell r="D150">
            <v>7427.2607367299706</v>
          </cell>
        </row>
        <row r="151">
          <cell r="D151">
            <v>109798.55512866608</v>
          </cell>
        </row>
        <row r="152">
          <cell r="D152">
            <v>1008</v>
          </cell>
        </row>
        <row r="153">
          <cell r="D153">
            <v>29370.342562469134</v>
          </cell>
        </row>
        <row r="154">
          <cell r="D154">
            <v>2329.1908652450002</v>
          </cell>
        </row>
        <row r="155">
          <cell r="D155">
            <v>71933</v>
          </cell>
        </row>
        <row r="156">
          <cell r="D156">
            <v>16693.417695831329</v>
          </cell>
        </row>
        <row r="157">
          <cell r="D157">
            <v>30842.328259529884</v>
          </cell>
        </row>
        <row r="158">
          <cell r="D158">
            <v>71933</v>
          </cell>
        </row>
        <row r="159">
          <cell r="D159">
            <v>5305.9694237264157</v>
          </cell>
        </row>
        <row r="160">
          <cell r="D160">
            <v>6882</v>
          </cell>
        </row>
        <row r="161">
          <cell r="D161">
            <v>8827</v>
          </cell>
        </row>
        <row r="162">
          <cell r="D162">
            <v>8827</v>
          </cell>
        </row>
        <row r="163">
          <cell r="D163">
            <v>10710</v>
          </cell>
        </row>
        <row r="164">
          <cell r="D164">
            <v>10710</v>
          </cell>
        </row>
        <row r="165">
          <cell r="D165">
            <v>10090</v>
          </cell>
        </row>
        <row r="166">
          <cell r="D166">
            <v>5331.2353551602928</v>
          </cell>
        </row>
        <row r="167">
          <cell r="D167">
            <v>8404.6372088049593</v>
          </cell>
        </row>
        <row r="168">
          <cell r="D168">
            <v>8577.6960515760857</v>
          </cell>
        </row>
        <row r="169">
          <cell r="D169">
            <v>11329.246563099823</v>
          </cell>
        </row>
        <row r="170">
          <cell r="D170">
            <v>10672.782935182506</v>
          </cell>
        </row>
        <row r="171">
          <cell r="D171">
            <v>8435</v>
          </cell>
        </row>
        <row r="172">
          <cell r="D172">
            <v>20426</v>
          </cell>
        </row>
        <row r="173">
          <cell r="D173">
            <v>5299</v>
          </cell>
        </row>
        <row r="174">
          <cell r="D174">
            <v>5067</v>
          </cell>
        </row>
        <row r="175">
          <cell r="D175">
            <v>3126.1202721379814</v>
          </cell>
        </row>
        <row r="176">
          <cell r="D176">
            <v>4702</v>
          </cell>
        </row>
        <row r="177">
          <cell r="D177">
            <v>6582</v>
          </cell>
        </row>
        <row r="178">
          <cell r="D178">
            <v>5733</v>
          </cell>
        </row>
        <row r="179">
          <cell r="D179">
            <v>4702</v>
          </cell>
        </row>
        <row r="180">
          <cell r="D180">
            <v>5578</v>
          </cell>
        </row>
        <row r="181">
          <cell r="D181">
            <v>6293</v>
          </cell>
        </row>
        <row r="182">
          <cell r="D182">
            <v>3552.5923151300913</v>
          </cell>
        </row>
        <row r="183">
          <cell r="D183">
            <v>5600</v>
          </cell>
        </row>
        <row r="184">
          <cell r="D184">
            <v>5722.1921963088635</v>
          </cell>
        </row>
        <row r="185">
          <cell r="D185">
            <v>59381</v>
          </cell>
        </row>
        <row r="186">
          <cell r="D186">
            <v>2000</v>
          </cell>
        </row>
        <row r="187">
          <cell r="D187">
            <v>11662</v>
          </cell>
        </row>
        <row r="188">
          <cell r="D188">
            <v>11662</v>
          </cell>
        </row>
        <row r="189">
          <cell r="D189">
            <v>41519.339992233246</v>
          </cell>
        </row>
        <row r="190">
          <cell r="D190">
            <v>752675</v>
          </cell>
        </row>
        <row r="191">
          <cell r="D191">
            <v>687000</v>
          </cell>
        </row>
        <row r="192">
          <cell r="D192">
            <v>380205</v>
          </cell>
        </row>
        <row r="193">
          <cell r="D193">
            <v>1518.9534987636894</v>
          </cell>
        </row>
        <row r="194">
          <cell r="D194">
            <v>688.10110137456377</v>
          </cell>
        </row>
        <row r="195">
          <cell r="D195">
            <v>704.39838974397799</v>
          </cell>
        </row>
        <row r="196">
          <cell r="D196">
            <v>30229.664614779533</v>
          </cell>
        </row>
        <row r="197">
          <cell r="D197">
            <v>1078.8421213683296</v>
          </cell>
        </row>
        <row r="198">
          <cell r="D198">
            <v>18195.6113821455</v>
          </cell>
        </row>
        <row r="199">
          <cell r="D199">
            <v>125934</v>
          </cell>
        </row>
        <row r="200">
          <cell r="D200">
            <v>138360</v>
          </cell>
        </row>
        <row r="201">
          <cell r="D201">
            <v>138360</v>
          </cell>
        </row>
        <row r="202">
          <cell r="D202">
            <v>4701.4748715196683</v>
          </cell>
        </row>
        <row r="203">
          <cell r="D203">
            <v>13212.134269418662</v>
          </cell>
        </row>
        <row r="204">
          <cell r="D204">
            <v>95516.138350151916</v>
          </cell>
        </row>
        <row r="205">
          <cell r="D205">
            <v>86419.046708983398</v>
          </cell>
        </row>
        <row r="206">
          <cell r="D206">
            <v>71148.882389285296</v>
          </cell>
        </row>
        <row r="207">
          <cell r="D207">
            <v>69399.549595610675</v>
          </cell>
        </row>
        <row r="208">
          <cell r="D208">
            <v>6261.0950867500824</v>
          </cell>
        </row>
        <row r="209">
          <cell r="D209">
            <v>10903</v>
          </cell>
        </row>
        <row r="210">
          <cell r="D210">
            <v>9930.4822245195937</v>
          </cell>
        </row>
        <row r="211">
          <cell r="D211">
            <v>5236</v>
          </cell>
        </row>
        <row r="212">
          <cell r="D212">
            <v>15300</v>
          </cell>
        </row>
        <row r="213">
          <cell r="D213">
            <v>45101</v>
          </cell>
        </row>
        <row r="214">
          <cell r="D214">
            <v>24064.24479363962</v>
          </cell>
        </row>
        <row r="215">
          <cell r="D215">
            <v>49147</v>
          </cell>
        </row>
        <row r="216">
          <cell r="D216">
            <v>49147</v>
          </cell>
        </row>
        <row r="217">
          <cell r="D217">
            <v>49147</v>
          </cell>
        </row>
        <row r="218">
          <cell r="D218">
            <v>49147</v>
          </cell>
        </row>
        <row r="219">
          <cell r="D219">
            <v>49147</v>
          </cell>
        </row>
        <row r="220">
          <cell r="D220">
            <v>5997.6608759820474</v>
          </cell>
        </row>
        <row r="221">
          <cell r="D221">
            <v>26070.64843059652</v>
          </cell>
        </row>
        <row r="222">
          <cell r="D222">
            <v>14110.593905698013</v>
          </cell>
        </row>
        <row r="223">
          <cell r="D223">
            <v>3646.0832736534094</v>
          </cell>
        </row>
        <row r="224">
          <cell r="D224">
            <v>45101</v>
          </cell>
        </row>
        <row r="225">
          <cell r="D225">
            <v>45101</v>
          </cell>
        </row>
        <row r="226">
          <cell r="D226">
            <v>45101</v>
          </cell>
        </row>
        <row r="227">
          <cell r="D227">
            <v>45101</v>
          </cell>
        </row>
        <row r="228">
          <cell r="D228">
            <v>45101</v>
          </cell>
        </row>
        <row r="229">
          <cell r="D229">
            <v>44832.516518799719</v>
          </cell>
        </row>
        <row r="230">
          <cell r="D230">
            <v>44549.602398192175</v>
          </cell>
        </row>
        <row r="231">
          <cell r="D231">
            <v>49147</v>
          </cell>
        </row>
        <row r="232">
          <cell r="D232">
            <v>49147</v>
          </cell>
        </row>
        <row r="233">
          <cell r="D233">
            <v>21495.974380056025</v>
          </cell>
        </row>
        <row r="234">
          <cell r="D234">
            <v>15300</v>
          </cell>
        </row>
        <row r="235">
          <cell r="D235">
            <v>646.7998959817121</v>
          </cell>
        </row>
        <row r="236">
          <cell r="D236">
            <v>236461.16562310682</v>
          </cell>
        </row>
        <row r="237">
          <cell r="D237">
            <v>240499.191429361</v>
          </cell>
        </row>
        <row r="238">
          <cell r="D238">
            <v>248966.8489273598</v>
          </cell>
        </row>
        <row r="239">
          <cell r="D239">
            <v>205269.07910105254</v>
          </cell>
        </row>
        <row r="240">
          <cell r="D240">
            <v>208874.6235945943</v>
          </cell>
        </row>
        <row r="241">
          <cell r="D241">
            <v>200557.91346284674</v>
          </cell>
        </row>
        <row r="242">
          <cell r="D242">
            <v>332402.65384303208</v>
          </cell>
        </row>
        <row r="243">
          <cell r="D243">
            <v>470312</v>
          </cell>
        </row>
        <row r="244">
          <cell r="D244">
            <v>429000</v>
          </cell>
        </row>
        <row r="245">
          <cell r="D245">
            <v>447000</v>
          </cell>
        </row>
        <row r="246">
          <cell r="D246">
            <v>213460.58841246457</v>
          </cell>
        </row>
        <row r="247">
          <cell r="D247">
            <v>214295.37402208231</v>
          </cell>
        </row>
        <row r="248">
          <cell r="D248">
            <v>214670.92151764513</v>
          </cell>
        </row>
        <row r="249">
          <cell r="D249">
            <v>203348.24289819808</v>
          </cell>
        </row>
        <row r="250">
          <cell r="D250">
            <v>154742.37927770894</v>
          </cell>
        </row>
        <row r="251">
          <cell r="D251">
            <v>159045.46370460038</v>
          </cell>
        </row>
        <row r="252">
          <cell r="D252">
            <v>169750.98379617752</v>
          </cell>
        </row>
        <row r="253">
          <cell r="D253">
            <v>136060.19891190488</v>
          </cell>
        </row>
        <row r="254">
          <cell r="D254">
            <v>11656.889001453175</v>
          </cell>
        </row>
        <row r="255">
          <cell r="D255">
            <v>373660</v>
          </cell>
        </row>
        <row r="256">
          <cell r="D256">
            <v>374850</v>
          </cell>
        </row>
        <row r="257">
          <cell r="D257">
            <v>249743.0730984706</v>
          </cell>
        </row>
        <row r="258">
          <cell r="D258">
            <v>234366.57198835653</v>
          </cell>
        </row>
        <row r="259">
          <cell r="D259">
            <v>238989.26359474659</v>
          </cell>
        </row>
        <row r="260">
          <cell r="D260">
            <v>267784.64962935564</v>
          </cell>
        </row>
        <row r="261">
          <cell r="D261">
            <v>1689.2771252230204</v>
          </cell>
        </row>
        <row r="262">
          <cell r="D262">
            <v>1833</v>
          </cell>
        </row>
        <row r="263">
          <cell r="D263">
            <v>33000</v>
          </cell>
        </row>
        <row r="264">
          <cell r="D264">
            <v>13072.227555108424</v>
          </cell>
        </row>
        <row r="265">
          <cell r="D265">
            <v>4525.7995138275883</v>
          </cell>
        </row>
        <row r="266">
          <cell r="D266">
            <v>30696.372977806841</v>
          </cell>
        </row>
        <row r="267">
          <cell r="D267">
            <v>40000</v>
          </cell>
        </row>
        <row r="268">
          <cell r="D268">
            <v>50000</v>
          </cell>
        </row>
        <row r="269">
          <cell r="D269">
            <v>44659.274476930601</v>
          </cell>
        </row>
        <row r="270">
          <cell r="D270">
            <v>123691.25089768441</v>
          </cell>
        </row>
        <row r="271">
          <cell r="D271">
            <v>42474.393788620306</v>
          </cell>
        </row>
        <row r="272">
          <cell r="D272">
            <v>39693.165216331072</v>
          </cell>
        </row>
        <row r="273">
          <cell r="D273">
            <v>40605.639009702725</v>
          </cell>
        </row>
        <row r="274">
          <cell r="D274">
            <v>50823.539720935005</v>
          </cell>
        </row>
        <row r="275">
          <cell r="D275">
            <v>38080</v>
          </cell>
        </row>
        <row r="276">
          <cell r="D276">
            <v>82150</v>
          </cell>
        </row>
        <row r="277">
          <cell r="D277">
            <v>66900</v>
          </cell>
        </row>
        <row r="278">
          <cell r="D278">
            <v>36500</v>
          </cell>
        </row>
        <row r="279">
          <cell r="D279">
            <v>44982</v>
          </cell>
        </row>
        <row r="280">
          <cell r="D280">
            <v>49763.936401073479</v>
          </cell>
        </row>
        <row r="281">
          <cell r="D281">
            <v>46211.178927166926</v>
          </cell>
        </row>
        <row r="282">
          <cell r="D282">
            <v>8092</v>
          </cell>
        </row>
        <row r="283">
          <cell r="D283">
            <v>3176.0590088864992</v>
          </cell>
        </row>
        <row r="284">
          <cell r="D284">
            <v>6464.8841810301619</v>
          </cell>
        </row>
        <row r="285">
          <cell r="D285">
            <v>71300</v>
          </cell>
        </row>
        <row r="286">
          <cell r="D286">
            <v>72073.833369676955</v>
          </cell>
        </row>
        <row r="287">
          <cell r="D287">
            <v>27965</v>
          </cell>
        </row>
        <row r="288">
          <cell r="D288">
            <v>32130</v>
          </cell>
        </row>
        <row r="289">
          <cell r="D289">
            <v>135000</v>
          </cell>
        </row>
        <row r="290">
          <cell r="D290">
            <v>2779.0172310814423</v>
          </cell>
        </row>
        <row r="291">
          <cell r="D291">
            <v>42047.932699569355</v>
          </cell>
        </row>
        <row r="292">
          <cell r="D292">
            <v>2400</v>
          </cell>
        </row>
        <row r="293">
          <cell r="D293">
            <v>5200</v>
          </cell>
        </row>
        <row r="294">
          <cell r="D294">
            <v>1341.08975547916</v>
          </cell>
        </row>
        <row r="295">
          <cell r="D295">
            <v>49355.630119960857</v>
          </cell>
        </row>
        <row r="296">
          <cell r="D296">
            <v>65450</v>
          </cell>
        </row>
        <row r="297">
          <cell r="D297">
            <v>65450</v>
          </cell>
        </row>
        <row r="298">
          <cell r="D298">
            <v>4877.397013931688</v>
          </cell>
        </row>
        <row r="299">
          <cell r="D299">
            <v>20993.441037226607</v>
          </cell>
        </row>
        <row r="300">
          <cell r="D300">
            <v>28459.580199672375</v>
          </cell>
        </row>
        <row r="301">
          <cell r="D301">
            <v>292414.64307836088</v>
          </cell>
        </row>
        <row r="302">
          <cell r="D302">
            <v>321630</v>
          </cell>
        </row>
        <row r="303">
          <cell r="D303">
            <v>252985.32297390781</v>
          </cell>
        </row>
        <row r="304">
          <cell r="D304">
            <v>305169.86511337699</v>
          </cell>
        </row>
        <row r="305">
          <cell r="D305">
            <v>223323.64959178268</v>
          </cell>
        </row>
        <row r="306">
          <cell r="D306">
            <v>329555.16730858292</v>
          </cell>
        </row>
        <row r="307">
          <cell r="D307">
            <v>175009.88315796002</v>
          </cell>
        </row>
        <row r="308">
          <cell r="D308">
            <v>18141</v>
          </cell>
        </row>
        <row r="309">
          <cell r="D309">
            <v>5412</v>
          </cell>
        </row>
        <row r="310">
          <cell r="D310">
            <v>9349.322866299106</v>
          </cell>
        </row>
        <row r="311">
          <cell r="D311">
            <v>73780</v>
          </cell>
        </row>
        <row r="312">
          <cell r="D312">
            <v>7433.9562398462294</v>
          </cell>
        </row>
        <row r="313">
          <cell r="D313">
            <v>9000</v>
          </cell>
        </row>
        <row r="314">
          <cell r="D314">
            <v>9520</v>
          </cell>
        </row>
        <row r="315">
          <cell r="D315">
            <v>6881.810650692456</v>
          </cell>
        </row>
        <row r="316">
          <cell r="D316">
            <v>32817.000358234312</v>
          </cell>
        </row>
        <row r="317">
          <cell r="D317">
            <v>11596.996004182107</v>
          </cell>
        </row>
        <row r="318">
          <cell r="D318">
            <v>40460</v>
          </cell>
        </row>
        <row r="319">
          <cell r="D319">
            <v>10686.912134290544</v>
          </cell>
        </row>
        <row r="320">
          <cell r="D320">
            <v>113315.12793506957</v>
          </cell>
        </row>
        <row r="321">
          <cell r="D321">
            <v>190000</v>
          </cell>
        </row>
        <row r="322">
          <cell r="D322">
            <v>122255.58996021205</v>
          </cell>
        </row>
        <row r="323">
          <cell r="D323">
            <v>122980.79598432971</v>
          </cell>
        </row>
        <row r="324">
          <cell r="D324">
            <v>221156.71861687562</v>
          </cell>
        </row>
        <row r="325">
          <cell r="D325">
            <v>14000</v>
          </cell>
        </row>
        <row r="326">
          <cell r="D326">
            <v>20059.073417502728</v>
          </cell>
        </row>
        <row r="327">
          <cell r="D327">
            <v>12265.54049508834</v>
          </cell>
        </row>
        <row r="328">
          <cell r="D328">
            <v>58923.919633433776</v>
          </cell>
        </row>
        <row r="329">
          <cell r="D329">
            <v>5403.6374620758297</v>
          </cell>
        </row>
        <row r="330">
          <cell r="D330">
            <v>35647.192271595719</v>
          </cell>
        </row>
        <row r="331">
          <cell r="D331">
            <v>1011.5882003789663</v>
          </cell>
        </row>
        <row r="332">
          <cell r="D332">
            <v>28410.922832478362</v>
          </cell>
        </row>
        <row r="333">
          <cell r="D333">
            <v>14189.56544983702</v>
          </cell>
        </row>
        <row r="334">
          <cell r="D334">
            <v>540.4998519468885</v>
          </cell>
        </row>
        <row r="335">
          <cell r="D335">
            <v>2416.4265172351852</v>
          </cell>
        </row>
        <row r="336">
          <cell r="D336">
            <v>5467.8441139037959</v>
          </cell>
        </row>
        <row r="337">
          <cell r="D337">
            <v>208909.15110797581</v>
          </cell>
        </row>
        <row r="338">
          <cell r="D338">
            <v>77000</v>
          </cell>
        </row>
        <row r="339">
          <cell r="D339">
            <v>102665.03686987013</v>
          </cell>
        </row>
        <row r="340">
          <cell r="D340">
            <v>1116388.5160303707</v>
          </cell>
        </row>
        <row r="341">
          <cell r="D341">
            <v>1137284.9347003358</v>
          </cell>
        </row>
        <row r="342">
          <cell r="D342">
            <v>724675.037525455</v>
          </cell>
        </row>
        <row r="343">
          <cell r="D343">
            <v>697436.17101225839</v>
          </cell>
        </row>
        <row r="344">
          <cell r="D344">
            <v>61285</v>
          </cell>
        </row>
        <row r="345">
          <cell r="D345">
            <v>43891.521288812371</v>
          </cell>
        </row>
        <row r="346">
          <cell r="D346">
            <v>29634.421818375082</v>
          </cell>
        </row>
        <row r="347">
          <cell r="D347">
            <v>50896.321306110425</v>
          </cell>
        </row>
        <row r="348">
          <cell r="D348">
            <v>9633.754820572598</v>
          </cell>
        </row>
        <row r="349">
          <cell r="D349">
            <v>36014.302183426691</v>
          </cell>
        </row>
        <row r="350">
          <cell r="D350">
            <v>12614.633393868833</v>
          </cell>
        </row>
        <row r="351">
          <cell r="D351">
            <v>99427.107050593957</v>
          </cell>
        </row>
        <row r="352">
          <cell r="D352">
            <v>360823</v>
          </cell>
        </row>
        <row r="353">
          <cell r="D353">
            <v>878000</v>
          </cell>
        </row>
        <row r="354">
          <cell r="D354">
            <v>3406.3197704616568</v>
          </cell>
        </row>
        <row r="355">
          <cell r="D355">
            <v>3205.1027915949267</v>
          </cell>
        </row>
        <row r="356">
          <cell r="D356">
            <v>40097</v>
          </cell>
        </row>
        <row r="357">
          <cell r="D357">
            <v>440941</v>
          </cell>
        </row>
        <row r="358">
          <cell r="D358">
            <v>356888.65119091084</v>
          </cell>
        </row>
        <row r="359">
          <cell r="D359">
            <v>95200</v>
          </cell>
        </row>
        <row r="360">
          <cell r="D360">
            <v>119000</v>
          </cell>
        </row>
        <row r="361">
          <cell r="D361">
            <v>161457.40973795191</v>
          </cell>
        </row>
        <row r="362">
          <cell r="D362">
            <v>134712.40600976453</v>
          </cell>
        </row>
        <row r="363">
          <cell r="D363">
            <v>110734.40565698102</v>
          </cell>
        </row>
        <row r="364">
          <cell r="D364">
            <v>101581.97989937768</v>
          </cell>
        </row>
        <row r="365">
          <cell r="D365">
            <v>46731.861678675908</v>
          </cell>
        </row>
        <row r="366">
          <cell r="D366">
            <v>45193.03189318419</v>
          </cell>
        </row>
        <row r="367">
          <cell r="D367">
            <v>28855.076886603376</v>
          </cell>
        </row>
        <row r="368">
          <cell r="D368">
            <v>2975.5576020506437</v>
          </cell>
        </row>
        <row r="369">
          <cell r="D369">
            <v>707.69223946441389</v>
          </cell>
        </row>
        <row r="370">
          <cell r="D370">
            <v>28981.995510701359</v>
          </cell>
        </row>
        <row r="371">
          <cell r="D371">
            <v>26815.12881910694</v>
          </cell>
        </row>
        <row r="372">
          <cell r="D372">
            <v>2800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3625</v>
          </cell>
        </row>
        <row r="7">
          <cell r="D7">
            <v>3641</v>
          </cell>
        </row>
        <row r="8">
          <cell r="D8">
            <v>3470</v>
          </cell>
        </row>
        <row r="9">
          <cell r="D9">
            <v>2653</v>
          </cell>
        </row>
        <row r="10">
          <cell r="D10">
            <v>2899.5</v>
          </cell>
        </row>
        <row r="11">
          <cell r="D11">
            <v>12017</v>
          </cell>
        </row>
        <row r="12">
          <cell r="D12">
            <v>5549.67</v>
          </cell>
        </row>
        <row r="13">
          <cell r="D13">
            <v>1162</v>
          </cell>
        </row>
        <row r="14">
          <cell r="D14">
            <v>42965</v>
          </cell>
        </row>
        <row r="15">
          <cell r="D15">
            <v>1162</v>
          </cell>
        </row>
        <row r="16">
          <cell r="D16">
            <v>46569</v>
          </cell>
        </row>
        <row r="17">
          <cell r="D17">
            <v>9905</v>
          </cell>
        </row>
        <row r="18">
          <cell r="D18">
            <v>54261</v>
          </cell>
        </row>
        <row r="19">
          <cell r="D19">
            <v>56300</v>
          </cell>
        </row>
        <row r="20">
          <cell r="D20">
            <v>56300</v>
          </cell>
        </row>
        <row r="21">
          <cell r="D21">
            <v>56300</v>
          </cell>
        </row>
        <row r="22">
          <cell r="D22">
            <v>56300</v>
          </cell>
        </row>
        <row r="23">
          <cell r="D23">
            <v>56300</v>
          </cell>
        </row>
        <row r="24">
          <cell r="D24">
            <v>16887.732617867743</v>
          </cell>
        </row>
        <row r="25">
          <cell r="D25">
            <v>56300</v>
          </cell>
        </row>
        <row r="26">
          <cell r="D26">
            <v>48151</v>
          </cell>
        </row>
        <row r="27">
          <cell r="D27">
            <v>46818</v>
          </cell>
        </row>
        <row r="28">
          <cell r="D28">
            <v>52163</v>
          </cell>
        </row>
        <row r="29">
          <cell r="D29">
            <v>48819</v>
          </cell>
        </row>
        <row r="30">
          <cell r="D30">
            <v>55330</v>
          </cell>
        </row>
        <row r="31">
          <cell r="D31">
            <v>65</v>
          </cell>
        </row>
        <row r="32">
          <cell r="D32">
            <v>506.33612499999998</v>
          </cell>
        </row>
        <row r="33">
          <cell r="D33">
            <v>5300</v>
          </cell>
        </row>
        <row r="34">
          <cell r="D34">
            <v>5580</v>
          </cell>
        </row>
        <row r="35">
          <cell r="D35">
            <v>4631.1819999999998</v>
          </cell>
        </row>
        <row r="36">
          <cell r="D36">
            <v>5698</v>
          </cell>
        </row>
        <row r="37">
          <cell r="D37">
            <v>3688.4</v>
          </cell>
        </row>
        <row r="38">
          <cell r="D38">
            <v>4862.7961000000005</v>
          </cell>
        </row>
        <row r="39">
          <cell r="D39">
            <v>349901</v>
          </cell>
        </row>
        <row r="40">
          <cell r="D40">
            <v>28845</v>
          </cell>
        </row>
        <row r="41">
          <cell r="D41">
            <v>953</v>
          </cell>
        </row>
        <row r="42">
          <cell r="D42">
            <v>13832</v>
          </cell>
        </row>
        <row r="43">
          <cell r="D43">
            <v>4187</v>
          </cell>
        </row>
        <row r="44">
          <cell r="D44">
            <v>9201</v>
          </cell>
        </row>
        <row r="45">
          <cell r="D45">
            <v>5851.3982979836383</v>
          </cell>
        </row>
        <row r="46">
          <cell r="D46">
            <v>555.21034908011097</v>
          </cell>
        </row>
        <row r="47">
          <cell r="D47">
            <v>16030.51169198885</v>
          </cell>
        </row>
        <row r="48">
          <cell r="D48">
            <v>41860</v>
          </cell>
        </row>
        <row r="49">
          <cell r="D49">
            <v>42375</v>
          </cell>
        </row>
        <row r="50">
          <cell r="D50">
            <v>35950</v>
          </cell>
        </row>
        <row r="51">
          <cell r="D51">
            <v>35950</v>
          </cell>
        </row>
        <row r="52">
          <cell r="D52">
            <v>39121.25</v>
          </cell>
        </row>
        <row r="53">
          <cell r="D53">
            <v>4685</v>
          </cell>
        </row>
        <row r="54">
          <cell r="D54">
            <v>2741</v>
          </cell>
        </row>
        <row r="55">
          <cell r="D55">
            <v>2725</v>
          </cell>
        </row>
        <row r="56">
          <cell r="D56">
            <v>7620</v>
          </cell>
        </row>
        <row r="57">
          <cell r="D57">
            <v>4198</v>
          </cell>
        </row>
        <row r="58">
          <cell r="D58">
            <v>3506</v>
          </cell>
        </row>
        <row r="59">
          <cell r="D59">
            <v>29884</v>
          </cell>
        </row>
        <row r="60">
          <cell r="D60">
            <v>5460.2296073402667</v>
          </cell>
        </row>
        <row r="61">
          <cell r="D61">
            <v>102400</v>
          </cell>
        </row>
        <row r="62">
          <cell r="D62">
            <v>5710</v>
          </cell>
        </row>
        <row r="63">
          <cell r="D63">
            <v>28314</v>
          </cell>
        </row>
        <row r="64">
          <cell r="D64">
            <v>24561</v>
          </cell>
        </row>
        <row r="65">
          <cell r="D65">
            <v>50713</v>
          </cell>
        </row>
        <row r="66">
          <cell r="D66">
            <v>84139</v>
          </cell>
        </row>
        <row r="67">
          <cell r="D67">
            <v>10086.192747780118</v>
          </cell>
        </row>
        <row r="68">
          <cell r="D68">
            <v>930.49440000000004</v>
          </cell>
        </row>
        <row r="69">
          <cell r="D69">
            <v>8986</v>
          </cell>
        </row>
        <row r="70">
          <cell r="D70">
            <v>41994</v>
          </cell>
        </row>
        <row r="71">
          <cell r="D71">
            <v>8741</v>
          </cell>
        </row>
        <row r="72">
          <cell r="D72">
            <v>17969231</v>
          </cell>
        </row>
        <row r="73">
          <cell r="D73">
            <v>1450</v>
          </cell>
        </row>
        <row r="74">
          <cell r="D74">
            <v>1450</v>
          </cell>
        </row>
        <row r="75">
          <cell r="D75">
            <v>1450</v>
          </cell>
        </row>
        <row r="76">
          <cell r="D76">
            <v>2404</v>
          </cell>
        </row>
        <row r="77">
          <cell r="D77">
            <v>1410</v>
          </cell>
        </row>
        <row r="78">
          <cell r="D78">
            <v>2480</v>
          </cell>
        </row>
        <row r="79">
          <cell r="D79">
            <v>2550</v>
          </cell>
        </row>
        <row r="80">
          <cell r="D80">
            <v>2650</v>
          </cell>
        </row>
        <row r="81">
          <cell r="D81">
            <v>2700</v>
          </cell>
        </row>
        <row r="82">
          <cell r="D82">
            <v>2657</v>
          </cell>
        </row>
        <row r="83">
          <cell r="D83">
            <v>2518</v>
          </cell>
        </row>
        <row r="84">
          <cell r="D84">
            <v>2330</v>
          </cell>
        </row>
        <row r="85">
          <cell r="D85">
            <v>3150</v>
          </cell>
        </row>
        <row r="86">
          <cell r="D86">
            <v>2903</v>
          </cell>
        </row>
        <row r="87">
          <cell r="D87">
            <v>447.89270000000005</v>
          </cell>
        </row>
        <row r="88">
          <cell r="D88">
            <v>780</v>
          </cell>
        </row>
        <row r="89">
          <cell r="D89">
            <v>700</v>
          </cell>
        </row>
        <row r="90">
          <cell r="D90">
            <v>5325</v>
          </cell>
        </row>
        <row r="91">
          <cell r="D91">
            <v>13593</v>
          </cell>
        </row>
        <row r="92">
          <cell r="D92">
            <v>33468</v>
          </cell>
        </row>
        <row r="93">
          <cell r="D93">
            <v>894.55219927596841</v>
          </cell>
        </row>
        <row r="94">
          <cell r="D94">
            <v>906.932593247044</v>
          </cell>
        </row>
        <row r="95">
          <cell r="D95">
            <v>4930</v>
          </cell>
        </row>
        <row r="96">
          <cell r="D96">
            <v>3349</v>
          </cell>
        </row>
        <row r="97">
          <cell r="D97">
            <v>4850</v>
          </cell>
        </row>
        <row r="98">
          <cell r="D98">
            <v>2578</v>
          </cell>
        </row>
        <row r="99">
          <cell r="D99">
            <v>341795</v>
          </cell>
        </row>
        <row r="100">
          <cell r="D100">
            <v>369580</v>
          </cell>
        </row>
        <row r="101">
          <cell r="D101">
            <v>567900</v>
          </cell>
        </row>
        <row r="102">
          <cell r="D102">
            <v>469455</v>
          </cell>
        </row>
        <row r="103">
          <cell r="D103">
            <v>483453</v>
          </cell>
        </row>
        <row r="104">
          <cell r="D104">
            <v>329990</v>
          </cell>
        </row>
        <row r="105">
          <cell r="D105">
            <v>387480</v>
          </cell>
        </row>
        <row r="106">
          <cell r="D106">
            <v>387480</v>
          </cell>
        </row>
        <row r="107">
          <cell r="D107">
            <v>387480</v>
          </cell>
        </row>
        <row r="108">
          <cell r="D108">
            <v>432560</v>
          </cell>
        </row>
        <row r="109">
          <cell r="D109">
            <v>424490</v>
          </cell>
        </row>
        <row r="110">
          <cell r="D110">
            <v>352330</v>
          </cell>
        </row>
        <row r="111">
          <cell r="D111">
            <v>1811.2423495883172</v>
          </cell>
        </row>
        <row r="112">
          <cell r="D112">
            <v>1262</v>
          </cell>
        </row>
        <row r="113">
          <cell r="D113">
            <v>640</v>
          </cell>
        </row>
        <row r="114">
          <cell r="D114">
            <v>36213</v>
          </cell>
        </row>
        <row r="115">
          <cell r="D115">
            <v>27275.748057535613</v>
          </cell>
        </row>
        <row r="116">
          <cell r="D116">
            <v>300423</v>
          </cell>
        </row>
        <row r="117">
          <cell r="D117">
            <v>23411.734792046016</v>
          </cell>
        </row>
        <row r="118">
          <cell r="D118">
            <v>22012.685307236112</v>
          </cell>
        </row>
        <row r="119">
          <cell r="D119">
            <v>4386.67</v>
          </cell>
        </row>
        <row r="120">
          <cell r="D120">
            <v>3576</v>
          </cell>
        </row>
        <row r="121">
          <cell r="D121">
            <v>18052.400000000001</v>
          </cell>
        </row>
        <row r="122">
          <cell r="D122">
            <v>26940</v>
          </cell>
        </row>
        <row r="123">
          <cell r="D123">
            <v>2187</v>
          </cell>
        </row>
        <row r="124">
          <cell r="D124">
            <v>12688</v>
          </cell>
        </row>
        <row r="125">
          <cell r="D125">
            <v>2012</v>
          </cell>
        </row>
        <row r="126">
          <cell r="D126">
            <v>2163.0308728245564</v>
          </cell>
        </row>
        <row r="127">
          <cell r="D127">
            <v>2102.690989206912</v>
          </cell>
        </row>
        <row r="128">
          <cell r="D128">
            <v>1890</v>
          </cell>
        </row>
        <row r="129">
          <cell r="D129">
            <v>1890</v>
          </cell>
        </row>
        <row r="130">
          <cell r="D130">
            <v>1890</v>
          </cell>
        </row>
        <row r="131">
          <cell r="D131">
            <v>1890</v>
          </cell>
        </row>
        <row r="132">
          <cell r="D132">
            <v>1890</v>
          </cell>
        </row>
        <row r="133">
          <cell r="D133">
            <v>1890</v>
          </cell>
        </row>
        <row r="134">
          <cell r="D134">
            <v>1890</v>
          </cell>
        </row>
        <row r="135">
          <cell r="D135">
            <v>1890</v>
          </cell>
        </row>
        <row r="136">
          <cell r="D136">
            <v>1890</v>
          </cell>
        </row>
        <row r="137">
          <cell r="D137">
            <v>6794.0756147218499</v>
          </cell>
        </row>
        <row r="138">
          <cell r="D138">
            <v>1.9485786494510507E-2</v>
          </cell>
        </row>
        <row r="139">
          <cell r="D139">
            <v>5360</v>
          </cell>
        </row>
        <row r="140">
          <cell r="D140">
            <v>650</v>
          </cell>
        </row>
        <row r="141">
          <cell r="D141">
            <v>5550</v>
          </cell>
        </row>
        <row r="142">
          <cell r="D142">
            <v>2681</v>
          </cell>
        </row>
        <row r="143">
          <cell r="D143">
            <v>9072.3748511689191</v>
          </cell>
        </row>
        <row r="144">
          <cell r="D144">
            <v>24124</v>
          </cell>
        </row>
        <row r="145">
          <cell r="D145">
            <v>14008.586476578144</v>
          </cell>
        </row>
        <row r="146">
          <cell r="D146">
            <v>7850</v>
          </cell>
        </row>
        <row r="147">
          <cell r="D147">
            <v>23100</v>
          </cell>
        </row>
        <row r="148">
          <cell r="D148">
            <v>11703.406414987652</v>
          </cell>
        </row>
        <row r="149">
          <cell r="D149">
            <v>29915</v>
          </cell>
        </row>
        <row r="150">
          <cell r="D150">
            <v>8145</v>
          </cell>
        </row>
        <row r="151">
          <cell r="D151">
            <v>140144</v>
          </cell>
        </row>
        <row r="152">
          <cell r="D152">
            <v>953</v>
          </cell>
        </row>
        <row r="153">
          <cell r="D153">
            <v>34926</v>
          </cell>
        </row>
        <row r="154">
          <cell r="D154">
            <v>4070</v>
          </cell>
        </row>
        <row r="155">
          <cell r="D155">
            <v>62313.940517590534</v>
          </cell>
        </row>
        <row r="156">
          <cell r="D156">
            <v>17900</v>
          </cell>
        </row>
        <row r="157">
          <cell r="D157">
            <v>35420</v>
          </cell>
        </row>
        <row r="158">
          <cell r="D158">
            <v>55570</v>
          </cell>
        </row>
        <row r="159">
          <cell r="D159">
            <v>7535</v>
          </cell>
        </row>
        <row r="160">
          <cell r="D160">
            <v>7777</v>
          </cell>
        </row>
        <row r="161">
          <cell r="D161">
            <v>8640</v>
          </cell>
        </row>
        <row r="162">
          <cell r="D162">
            <v>8640</v>
          </cell>
        </row>
        <row r="163">
          <cell r="D163">
            <v>10090</v>
          </cell>
        </row>
        <row r="164">
          <cell r="D164">
            <v>10090</v>
          </cell>
        </row>
        <row r="165">
          <cell r="D165">
            <v>10608</v>
          </cell>
        </row>
        <row r="166">
          <cell r="D166">
            <v>8140</v>
          </cell>
        </row>
        <row r="167">
          <cell r="D167">
            <v>6145</v>
          </cell>
        </row>
        <row r="168">
          <cell r="D168">
            <v>6145</v>
          </cell>
        </row>
        <row r="169">
          <cell r="D169">
            <v>10650</v>
          </cell>
        </row>
        <row r="170">
          <cell r="D170">
            <v>10650</v>
          </cell>
        </row>
        <row r="171">
          <cell r="D171">
            <v>8800</v>
          </cell>
        </row>
        <row r="172">
          <cell r="D172">
            <v>16940</v>
          </cell>
        </row>
        <row r="173">
          <cell r="D173">
            <v>5920</v>
          </cell>
        </row>
        <row r="174">
          <cell r="D174">
            <v>4615.3031012478859</v>
          </cell>
        </row>
        <row r="175">
          <cell r="D175">
            <v>4465.8861030542594</v>
          </cell>
        </row>
        <row r="176">
          <cell r="D176">
            <v>4827</v>
          </cell>
        </row>
        <row r="177">
          <cell r="D177">
            <v>3960</v>
          </cell>
        </row>
        <row r="178">
          <cell r="D178">
            <v>6450</v>
          </cell>
        </row>
        <row r="179">
          <cell r="D179">
            <v>3670</v>
          </cell>
        </row>
        <row r="180">
          <cell r="D180">
            <v>4190</v>
          </cell>
        </row>
        <row r="181">
          <cell r="D181">
            <v>4216</v>
          </cell>
        </row>
        <row r="182">
          <cell r="D182">
            <v>4216</v>
          </cell>
        </row>
        <row r="183">
          <cell r="D183">
            <v>6981.1905499999993</v>
          </cell>
        </row>
        <row r="184">
          <cell r="D184">
            <v>5722.1921963088635</v>
          </cell>
        </row>
        <row r="185">
          <cell r="D185">
            <v>62081.333333333336</v>
          </cell>
        </row>
        <row r="186">
          <cell r="D186">
            <v>1940</v>
          </cell>
        </row>
        <row r="187">
          <cell r="D187">
            <v>11200</v>
          </cell>
        </row>
        <row r="188">
          <cell r="D188">
            <v>9407.6492157869343</v>
          </cell>
        </row>
        <row r="189">
          <cell r="D189">
            <v>29063.537994563274</v>
          </cell>
        </row>
        <row r="190">
          <cell r="D190">
            <v>684875.77477742662</v>
          </cell>
        </row>
        <row r="191">
          <cell r="D191">
            <v>792558.08125000005</v>
          </cell>
        </row>
        <row r="192">
          <cell r="D192">
            <v>399605.64500000002</v>
          </cell>
        </row>
        <row r="193">
          <cell r="D193">
            <v>2597</v>
          </cell>
        </row>
        <row r="194">
          <cell r="D194">
            <v>930</v>
          </cell>
        </row>
        <row r="195">
          <cell r="D195">
            <v>1210</v>
          </cell>
        </row>
        <row r="196">
          <cell r="D196">
            <v>38748.5</v>
          </cell>
        </row>
        <row r="197">
          <cell r="D197">
            <v>1820</v>
          </cell>
        </row>
        <row r="198">
          <cell r="D198">
            <v>21079.09</v>
          </cell>
        </row>
        <row r="199">
          <cell r="D199">
            <v>120151.17723610339</v>
          </cell>
        </row>
        <row r="200">
          <cell r="D200">
            <v>136713.94781657984</v>
          </cell>
        </row>
        <row r="201">
          <cell r="D201">
            <v>134684.58208665877</v>
          </cell>
        </row>
        <row r="202">
          <cell r="D202">
            <v>5830</v>
          </cell>
        </row>
        <row r="203">
          <cell r="D203">
            <v>18874.477527740946</v>
          </cell>
        </row>
        <row r="204">
          <cell r="D204">
            <v>78895</v>
          </cell>
        </row>
        <row r="205">
          <cell r="D205">
            <v>65349.112500000003</v>
          </cell>
        </row>
        <row r="206">
          <cell r="D206">
            <v>122538</v>
          </cell>
        </row>
        <row r="207">
          <cell r="D207">
            <v>125816</v>
          </cell>
        </row>
        <row r="208">
          <cell r="D208">
            <v>6545</v>
          </cell>
        </row>
        <row r="209">
          <cell r="D209">
            <v>12390</v>
          </cell>
        </row>
        <row r="210">
          <cell r="D210">
            <v>9860</v>
          </cell>
        </row>
        <row r="211">
          <cell r="D211">
            <v>3596.5374240217247</v>
          </cell>
        </row>
        <row r="212">
          <cell r="D212">
            <v>19575</v>
          </cell>
        </row>
        <row r="213">
          <cell r="D213">
            <v>35397</v>
          </cell>
        </row>
        <row r="214">
          <cell r="D214">
            <v>17869.5</v>
          </cell>
        </row>
        <row r="215">
          <cell r="D215">
            <v>44153</v>
          </cell>
        </row>
        <row r="216">
          <cell r="D216">
            <v>49732</v>
          </cell>
        </row>
        <row r="217">
          <cell r="D217">
            <v>48541</v>
          </cell>
        </row>
        <row r="218">
          <cell r="D218">
            <v>48541</v>
          </cell>
        </row>
        <row r="219">
          <cell r="D219">
            <v>40460</v>
          </cell>
        </row>
        <row r="220">
          <cell r="D220">
            <v>7074</v>
          </cell>
        </row>
        <row r="221">
          <cell r="D221">
            <v>28512</v>
          </cell>
        </row>
        <row r="222">
          <cell r="D222">
            <v>18960</v>
          </cell>
        </row>
        <row r="223">
          <cell r="D223">
            <v>4693</v>
          </cell>
        </row>
        <row r="224">
          <cell r="D224">
            <v>27393.5</v>
          </cell>
        </row>
        <row r="225">
          <cell r="D225">
            <v>41650</v>
          </cell>
        </row>
        <row r="226">
          <cell r="D226">
            <v>39270</v>
          </cell>
        </row>
        <row r="227">
          <cell r="D227">
            <v>38161</v>
          </cell>
        </row>
        <row r="228">
          <cell r="D228">
            <v>34377</v>
          </cell>
        </row>
        <row r="229">
          <cell r="D229">
            <v>38108</v>
          </cell>
        </row>
        <row r="230">
          <cell r="D230">
            <v>38108</v>
          </cell>
        </row>
        <row r="231">
          <cell r="D231">
            <v>38108</v>
          </cell>
        </row>
        <row r="232">
          <cell r="D232">
            <v>38108</v>
          </cell>
        </row>
        <row r="233">
          <cell r="D233">
            <v>26223</v>
          </cell>
        </row>
        <row r="234">
          <cell r="D234">
            <v>22610</v>
          </cell>
        </row>
        <row r="235">
          <cell r="D235">
            <v>910</v>
          </cell>
        </row>
        <row r="236">
          <cell r="D236">
            <v>316798</v>
          </cell>
        </row>
        <row r="237">
          <cell r="D237">
            <v>330593</v>
          </cell>
        </row>
        <row r="238">
          <cell r="D238">
            <v>337618</v>
          </cell>
        </row>
        <row r="239">
          <cell r="D239">
            <v>355163</v>
          </cell>
        </row>
        <row r="240">
          <cell r="D240">
            <v>342835</v>
          </cell>
        </row>
        <row r="241">
          <cell r="D241">
            <v>366455</v>
          </cell>
        </row>
        <row r="242">
          <cell r="D242">
            <v>336416</v>
          </cell>
        </row>
        <row r="243">
          <cell r="D243">
            <v>398487</v>
          </cell>
        </row>
        <row r="244">
          <cell r="D244">
            <v>363330</v>
          </cell>
        </row>
        <row r="245">
          <cell r="D245">
            <v>386750</v>
          </cell>
        </row>
        <row r="246">
          <cell r="D246">
            <v>391733</v>
          </cell>
        </row>
        <row r="247">
          <cell r="D247">
            <v>387760</v>
          </cell>
        </row>
        <row r="248">
          <cell r="D248">
            <v>383786</v>
          </cell>
        </row>
        <row r="249">
          <cell r="D249">
            <v>290497.48985456867</v>
          </cell>
        </row>
        <row r="250">
          <cell r="D250">
            <v>202725</v>
          </cell>
        </row>
        <row r="251">
          <cell r="D251">
            <v>211100</v>
          </cell>
        </row>
        <row r="252">
          <cell r="D252">
            <v>226281</v>
          </cell>
        </row>
        <row r="253">
          <cell r="D253">
            <v>184246</v>
          </cell>
        </row>
        <row r="254">
          <cell r="D254">
            <v>16652.698573504535</v>
          </cell>
        </row>
        <row r="255">
          <cell r="D255">
            <v>382604</v>
          </cell>
        </row>
        <row r="256">
          <cell r="D256">
            <v>347840</v>
          </cell>
        </row>
        <row r="257">
          <cell r="D257">
            <v>381176</v>
          </cell>
        </row>
        <row r="258">
          <cell r="D258">
            <v>319561</v>
          </cell>
        </row>
        <row r="259">
          <cell r="D259">
            <v>320169</v>
          </cell>
        </row>
        <row r="260">
          <cell r="D260">
            <v>382549.49947050802</v>
          </cell>
        </row>
        <row r="261">
          <cell r="D261">
            <v>2390</v>
          </cell>
        </row>
        <row r="262">
          <cell r="D262">
            <v>2060</v>
          </cell>
        </row>
        <row r="263">
          <cell r="D263">
            <v>46144</v>
          </cell>
        </row>
        <row r="264">
          <cell r="D264">
            <v>11372</v>
          </cell>
        </row>
        <row r="265">
          <cell r="D265">
            <v>5381</v>
          </cell>
        </row>
        <row r="266">
          <cell r="D266">
            <v>26788</v>
          </cell>
        </row>
        <row r="267">
          <cell r="D267">
            <v>39753</v>
          </cell>
        </row>
        <row r="268">
          <cell r="D268">
            <v>57679</v>
          </cell>
        </row>
        <row r="269">
          <cell r="D269">
            <v>44844</v>
          </cell>
        </row>
        <row r="270">
          <cell r="D270">
            <v>214651</v>
          </cell>
        </row>
        <row r="271">
          <cell r="D271">
            <v>34798</v>
          </cell>
        </row>
        <row r="272">
          <cell r="D272">
            <v>34798</v>
          </cell>
        </row>
        <row r="273">
          <cell r="D273">
            <v>35673</v>
          </cell>
        </row>
        <row r="274">
          <cell r="D274">
            <v>56750</v>
          </cell>
        </row>
        <row r="275">
          <cell r="D275">
            <v>33291.07606429563</v>
          </cell>
        </row>
        <row r="276">
          <cell r="D276">
            <v>81767.820000000007</v>
          </cell>
        </row>
        <row r="277">
          <cell r="D277">
            <v>55114.581408848811</v>
          </cell>
        </row>
        <row r="278">
          <cell r="D278">
            <v>44133.455450000001</v>
          </cell>
        </row>
        <row r="279">
          <cell r="D279">
            <v>58804</v>
          </cell>
        </row>
        <row r="280">
          <cell r="D280">
            <v>50814</v>
          </cell>
        </row>
        <row r="281">
          <cell r="D281">
            <v>70167</v>
          </cell>
        </row>
        <row r="282">
          <cell r="D282">
            <v>8801</v>
          </cell>
        </row>
        <row r="283">
          <cell r="D283">
            <v>3176.0590088864992</v>
          </cell>
        </row>
        <row r="284">
          <cell r="D284">
            <v>10805</v>
          </cell>
        </row>
        <row r="285">
          <cell r="D285">
            <v>77377</v>
          </cell>
        </row>
        <row r="286">
          <cell r="D286">
            <v>82898</v>
          </cell>
        </row>
        <row r="287">
          <cell r="D287">
            <v>23849</v>
          </cell>
        </row>
        <row r="288">
          <cell r="D288">
            <v>26333</v>
          </cell>
        </row>
        <row r="289">
          <cell r="D289">
            <v>102571</v>
          </cell>
        </row>
        <row r="290">
          <cell r="D290">
            <v>2775.9998666666665</v>
          </cell>
        </row>
        <row r="291">
          <cell r="D291">
            <v>42047.932699569355</v>
          </cell>
        </row>
        <row r="292">
          <cell r="D292">
            <v>2779</v>
          </cell>
        </row>
        <row r="293">
          <cell r="D293">
            <v>7090.8037926025618</v>
          </cell>
        </row>
        <row r="294">
          <cell r="D294">
            <v>1341.08975547916</v>
          </cell>
        </row>
        <row r="295">
          <cell r="D295">
            <v>62936</v>
          </cell>
        </row>
        <row r="296">
          <cell r="D296">
            <v>61971</v>
          </cell>
        </row>
        <row r="297">
          <cell r="D297">
            <v>60590</v>
          </cell>
        </row>
        <row r="298">
          <cell r="D298">
            <v>5850</v>
          </cell>
        </row>
        <row r="299">
          <cell r="D299">
            <v>29650</v>
          </cell>
        </row>
        <row r="300">
          <cell r="D300">
            <v>29650</v>
          </cell>
        </row>
        <row r="301">
          <cell r="D301">
            <v>367210</v>
          </cell>
        </row>
        <row r="302">
          <cell r="D302">
            <v>283980</v>
          </cell>
        </row>
        <row r="303">
          <cell r="D303">
            <v>275125</v>
          </cell>
        </row>
        <row r="304">
          <cell r="D304">
            <v>291234</v>
          </cell>
        </row>
        <row r="305">
          <cell r="D305">
            <v>247220</v>
          </cell>
        </row>
        <row r="306">
          <cell r="D306">
            <v>329555.16730858292</v>
          </cell>
        </row>
        <row r="307">
          <cell r="D307">
            <v>175009.88315796002</v>
          </cell>
        </row>
        <row r="308">
          <cell r="D308">
            <v>18130</v>
          </cell>
        </row>
        <row r="309">
          <cell r="D309">
            <v>5128</v>
          </cell>
        </row>
        <row r="310">
          <cell r="D310">
            <v>12268</v>
          </cell>
        </row>
        <row r="311">
          <cell r="D311">
            <v>73385.713333333333</v>
          </cell>
        </row>
        <row r="312">
          <cell r="D312">
            <v>10619.937485494613</v>
          </cell>
        </row>
        <row r="313">
          <cell r="D313">
            <v>8940</v>
          </cell>
        </row>
        <row r="314">
          <cell r="D314">
            <v>10888.565000000001</v>
          </cell>
        </row>
        <row r="315">
          <cell r="D315">
            <v>10117.05935</v>
          </cell>
        </row>
        <row r="316">
          <cell r="D316">
            <v>32817.000358234312</v>
          </cell>
        </row>
        <row r="317">
          <cell r="D317">
            <v>19262</v>
          </cell>
        </row>
        <row r="318">
          <cell r="D318">
            <v>44430</v>
          </cell>
        </row>
        <row r="319">
          <cell r="D319">
            <v>14304</v>
          </cell>
        </row>
        <row r="320">
          <cell r="D320">
            <v>113315.12793506957</v>
          </cell>
        </row>
        <row r="321">
          <cell r="D321">
            <v>180797.5366696667</v>
          </cell>
        </row>
        <row r="322">
          <cell r="D322">
            <v>158750</v>
          </cell>
        </row>
        <row r="323">
          <cell r="D323">
            <v>175686.85140618531</v>
          </cell>
        </row>
        <row r="324">
          <cell r="D324">
            <v>221156.71861687562</v>
          </cell>
        </row>
        <row r="325">
          <cell r="D325">
            <v>16325</v>
          </cell>
        </row>
        <row r="326">
          <cell r="D326">
            <v>18236</v>
          </cell>
        </row>
        <row r="327">
          <cell r="D327">
            <v>17287</v>
          </cell>
        </row>
        <row r="328">
          <cell r="D328">
            <v>93717</v>
          </cell>
        </row>
        <row r="329">
          <cell r="D329">
            <v>4768</v>
          </cell>
        </row>
        <row r="330">
          <cell r="D330">
            <v>40865</v>
          </cell>
        </row>
        <row r="331">
          <cell r="D331">
            <v>1042</v>
          </cell>
        </row>
        <row r="332">
          <cell r="D332">
            <v>41908</v>
          </cell>
        </row>
        <row r="333">
          <cell r="D333">
            <v>20800</v>
          </cell>
        </row>
        <row r="334">
          <cell r="D334">
            <v>704</v>
          </cell>
        </row>
        <row r="335">
          <cell r="D335">
            <v>2570</v>
          </cell>
        </row>
        <row r="336">
          <cell r="D336">
            <v>5467.8441139037959</v>
          </cell>
        </row>
        <row r="337">
          <cell r="D337">
            <v>321830</v>
          </cell>
        </row>
        <row r="338">
          <cell r="D338">
            <v>61175</v>
          </cell>
        </row>
        <row r="339">
          <cell r="D339">
            <v>71865.525808909093</v>
          </cell>
        </row>
        <row r="340">
          <cell r="D340">
            <v>1807690</v>
          </cell>
        </row>
        <row r="341">
          <cell r="D341">
            <v>1807690</v>
          </cell>
        </row>
        <row r="342">
          <cell r="D342">
            <v>1073660</v>
          </cell>
        </row>
        <row r="343">
          <cell r="D343">
            <v>1073660</v>
          </cell>
        </row>
        <row r="344">
          <cell r="D344">
            <v>44540.343148948654</v>
          </cell>
        </row>
        <row r="345">
          <cell r="D345">
            <v>56000</v>
          </cell>
        </row>
        <row r="346">
          <cell r="D346">
            <v>47559</v>
          </cell>
        </row>
        <row r="347">
          <cell r="D347">
            <v>66325</v>
          </cell>
        </row>
        <row r="348">
          <cell r="D348">
            <v>16260</v>
          </cell>
        </row>
        <row r="349">
          <cell r="D349">
            <v>45026.666666666672</v>
          </cell>
        </row>
        <row r="350">
          <cell r="D350">
            <v>13675</v>
          </cell>
        </row>
        <row r="351">
          <cell r="D351">
            <v>142038.72435799136</v>
          </cell>
        </row>
        <row r="352">
          <cell r="D352">
            <v>221141.85498603014</v>
          </cell>
        </row>
        <row r="353">
          <cell r="D353">
            <v>567039.03839320957</v>
          </cell>
        </row>
        <row r="354">
          <cell r="D354">
            <v>5125</v>
          </cell>
        </row>
        <row r="355">
          <cell r="D355">
            <v>5149</v>
          </cell>
        </row>
        <row r="356">
          <cell r="D356">
            <v>43000</v>
          </cell>
        </row>
        <row r="357">
          <cell r="D357">
            <v>416000</v>
          </cell>
        </row>
        <row r="358">
          <cell r="D358">
            <v>380000</v>
          </cell>
        </row>
        <row r="359">
          <cell r="D359">
            <v>89040</v>
          </cell>
        </row>
        <row r="360">
          <cell r="D360">
            <v>110000</v>
          </cell>
        </row>
        <row r="361">
          <cell r="D361">
            <v>129500</v>
          </cell>
        </row>
        <row r="362">
          <cell r="D362">
            <v>156440</v>
          </cell>
        </row>
        <row r="363">
          <cell r="D363">
            <v>190650</v>
          </cell>
        </row>
        <row r="364">
          <cell r="D364">
            <v>182675</v>
          </cell>
        </row>
        <row r="365">
          <cell r="D365">
            <v>84685</v>
          </cell>
        </row>
        <row r="366">
          <cell r="D366">
            <v>64561.474133120275</v>
          </cell>
        </row>
        <row r="367">
          <cell r="D367">
            <v>47205</v>
          </cell>
        </row>
        <row r="368">
          <cell r="D368">
            <v>2333.7799999999997</v>
          </cell>
        </row>
        <row r="369">
          <cell r="D369">
            <v>707.69223946441389</v>
          </cell>
        </row>
        <row r="370">
          <cell r="D370">
            <v>49870</v>
          </cell>
        </row>
        <row r="371">
          <cell r="D371">
            <v>38307.326884438487</v>
          </cell>
        </row>
        <row r="372">
          <cell r="D372">
            <v>2868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row r="6">
          <cell r="D6">
            <v>3344</v>
          </cell>
        </row>
        <row r="7">
          <cell r="D7">
            <v>3174</v>
          </cell>
        </row>
        <row r="8">
          <cell r="D8">
            <v>3107</v>
          </cell>
        </row>
        <row r="9">
          <cell r="D9">
            <v>3090</v>
          </cell>
        </row>
        <row r="10">
          <cell r="D10">
            <v>3268</v>
          </cell>
        </row>
        <row r="11">
          <cell r="D11">
            <v>8154</v>
          </cell>
        </row>
        <row r="12">
          <cell r="D12">
            <v>7313</v>
          </cell>
        </row>
        <row r="13">
          <cell r="D13">
            <v>1002</v>
          </cell>
        </row>
        <row r="14">
          <cell r="D14">
            <v>42000</v>
          </cell>
        </row>
        <row r="15">
          <cell r="D15">
            <v>1071</v>
          </cell>
        </row>
        <row r="16">
          <cell r="D16">
            <v>34000</v>
          </cell>
        </row>
        <row r="17">
          <cell r="D17">
            <v>9757</v>
          </cell>
        </row>
        <row r="18">
          <cell r="D18">
            <v>58718</v>
          </cell>
        </row>
        <row r="19">
          <cell r="D19">
            <v>66579</v>
          </cell>
        </row>
        <row r="20">
          <cell r="D20">
            <v>68954</v>
          </cell>
        </row>
        <row r="21">
          <cell r="D21">
            <v>66579</v>
          </cell>
        </row>
        <row r="22">
          <cell r="D22">
            <v>66579</v>
          </cell>
        </row>
        <row r="23">
          <cell r="D23">
            <v>66579</v>
          </cell>
        </row>
        <row r="24">
          <cell r="D24">
            <v>20552</v>
          </cell>
        </row>
        <row r="25">
          <cell r="D25">
            <v>53656</v>
          </cell>
        </row>
        <row r="26">
          <cell r="D26">
            <v>62992</v>
          </cell>
        </row>
        <row r="27">
          <cell r="D27">
            <v>62992</v>
          </cell>
        </row>
        <row r="28">
          <cell r="D28">
            <v>62992</v>
          </cell>
        </row>
        <row r="29">
          <cell r="D29">
            <v>62992</v>
          </cell>
        </row>
        <row r="30">
          <cell r="D30">
            <v>76659</v>
          </cell>
        </row>
        <row r="31">
          <cell r="D31">
            <v>52</v>
          </cell>
        </row>
        <row r="32">
          <cell r="D32">
            <v>420</v>
          </cell>
        </row>
        <row r="33">
          <cell r="D33">
            <v>6213</v>
          </cell>
        </row>
        <row r="34">
          <cell r="D34">
            <v>6177</v>
          </cell>
        </row>
        <row r="35">
          <cell r="D35">
            <v>6000</v>
          </cell>
        </row>
        <row r="36">
          <cell r="D36">
            <v>6218</v>
          </cell>
        </row>
        <row r="37">
          <cell r="D37">
            <v>3800</v>
          </cell>
        </row>
        <row r="38">
          <cell r="D38">
            <v>3815</v>
          </cell>
        </row>
        <row r="39">
          <cell r="D39">
            <v>263024.5434000289</v>
          </cell>
        </row>
        <row r="40">
          <cell r="D40">
            <v>30381.836985117392</v>
          </cell>
        </row>
        <row r="41">
          <cell r="D41">
            <v>632.60110740250741</v>
          </cell>
        </row>
        <row r="42">
          <cell r="D42">
            <v>9804.4400237953378</v>
          </cell>
        </row>
        <row r="43">
          <cell r="D43">
            <v>5107</v>
          </cell>
        </row>
        <row r="44">
          <cell r="D44">
            <v>12940</v>
          </cell>
        </row>
        <row r="45">
          <cell r="D45">
            <v>4300</v>
          </cell>
        </row>
        <row r="46">
          <cell r="D46">
            <v>960</v>
          </cell>
        </row>
        <row r="47">
          <cell r="D47">
            <v>17665</v>
          </cell>
        </row>
        <row r="48">
          <cell r="D48">
            <v>46530</v>
          </cell>
        </row>
        <row r="49">
          <cell r="D49">
            <v>46916</v>
          </cell>
        </row>
        <row r="50">
          <cell r="D50">
            <v>43156</v>
          </cell>
        </row>
        <row r="51">
          <cell r="D51">
            <v>44554</v>
          </cell>
        </row>
        <row r="52">
          <cell r="D52">
            <v>44604.44</v>
          </cell>
        </row>
        <row r="53">
          <cell r="D53">
            <v>3679</v>
          </cell>
        </row>
        <row r="54">
          <cell r="D54">
            <v>2987</v>
          </cell>
        </row>
        <row r="55">
          <cell r="D55">
            <v>3177</v>
          </cell>
        </row>
        <row r="56">
          <cell r="D56">
            <v>8170</v>
          </cell>
        </row>
        <row r="57">
          <cell r="D57">
            <v>4434</v>
          </cell>
        </row>
        <row r="58">
          <cell r="D58">
            <v>3259</v>
          </cell>
        </row>
        <row r="59">
          <cell r="D59">
            <v>33746</v>
          </cell>
        </row>
        <row r="60">
          <cell r="D60">
            <v>5460.2296073402667</v>
          </cell>
        </row>
        <row r="61">
          <cell r="D61">
            <v>62222.08036980874</v>
          </cell>
        </row>
        <row r="62">
          <cell r="D62">
            <v>3348.07962891431</v>
          </cell>
        </row>
        <row r="63">
          <cell r="D63">
            <v>16499.09933027071</v>
          </cell>
        </row>
        <row r="64">
          <cell r="D64">
            <v>25278</v>
          </cell>
        </row>
        <row r="65">
          <cell r="D65">
            <v>37531.178238758526</v>
          </cell>
        </row>
        <row r="66">
          <cell r="D66">
            <v>60351</v>
          </cell>
        </row>
        <row r="67">
          <cell r="D67">
            <v>7876</v>
          </cell>
        </row>
        <row r="68">
          <cell r="D68">
            <v>1125</v>
          </cell>
        </row>
        <row r="69">
          <cell r="D69">
            <v>8246.2916617901137</v>
          </cell>
        </row>
        <row r="70">
          <cell r="D70">
            <v>40901.64135934598</v>
          </cell>
        </row>
        <row r="71">
          <cell r="D71">
            <v>10047.749904748813</v>
          </cell>
        </row>
        <row r="72">
          <cell r="D72">
            <v>11501890.283477917</v>
          </cell>
        </row>
        <row r="73">
          <cell r="D73">
            <v>1640</v>
          </cell>
        </row>
        <row r="74">
          <cell r="D74">
            <v>1557</v>
          </cell>
        </row>
        <row r="75">
          <cell r="D75">
            <v>1520</v>
          </cell>
        </row>
        <row r="76">
          <cell r="D76">
            <v>2750</v>
          </cell>
        </row>
        <row r="77">
          <cell r="D77">
            <v>1611</v>
          </cell>
        </row>
        <row r="78">
          <cell r="D78">
            <v>2490</v>
          </cell>
        </row>
        <row r="79">
          <cell r="D79">
            <v>2562</v>
          </cell>
        </row>
        <row r="80">
          <cell r="D80">
            <v>2641</v>
          </cell>
        </row>
        <row r="81">
          <cell r="D81">
            <v>2488</v>
          </cell>
        </row>
        <row r="82">
          <cell r="D82">
            <v>3262</v>
          </cell>
        </row>
        <row r="83">
          <cell r="D83">
            <v>2646</v>
          </cell>
        </row>
        <row r="84">
          <cell r="D84">
            <v>2838</v>
          </cell>
        </row>
        <row r="85">
          <cell r="D85">
            <v>2716.0111223022886</v>
          </cell>
        </row>
        <row r="86">
          <cell r="D86">
            <v>3066</v>
          </cell>
        </row>
        <row r="87">
          <cell r="D87">
            <v>338.19460171823346</v>
          </cell>
        </row>
        <row r="88">
          <cell r="D88">
            <v>858</v>
          </cell>
        </row>
        <row r="89">
          <cell r="D89">
            <v>709</v>
          </cell>
        </row>
        <row r="90">
          <cell r="D90">
            <v>5723</v>
          </cell>
        </row>
        <row r="91">
          <cell r="D91">
            <v>13829</v>
          </cell>
        </row>
        <row r="92">
          <cell r="D92">
            <v>36229</v>
          </cell>
        </row>
        <row r="93">
          <cell r="D93">
            <v>1125</v>
          </cell>
        </row>
        <row r="94">
          <cell r="D94">
            <v>1125</v>
          </cell>
        </row>
        <row r="95">
          <cell r="D95">
            <v>4983</v>
          </cell>
        </row>
        <row r="96">
          <cell r="D96">
            <v>3161</v>
          </cell>
        </row>
        <row r="97">
          <cell r="D97">
            <v>4983</v>
          </cell>
        </row>
        <row r="98">
          <cell r="D98">
            <v>3937</v>
          </cell>
        </row>
        <row r="99">
          <cell r="D99">
            <v>405644</v>
          </cell>
        </row>
        <row r="100">
          <cell r="D100">
            <v>443785</v>
          </cell>
        </row>
        <row r="101">
          <cell r="D101">
            <v>562065</v>
          </cell>
        </row>
        <row r="102">
          <cell r="D102">
            <v>495599</v>
          </cell>
        </row>
        <row r="103">
          <cell r="D103">
            <v>518507</v>
          </cell>
        </row>
        <row r="104">
          <cell r="D104">
            <v>301587.48</v>
          </cell>
        </row>
        <row r="105">
          <cell r="D105">
            <v>362400</v>
          </cell>
        </row>
        <row r="106">
          <cell r="D106">
            <v>384000</v>
          </cell>
        </row>
        <row r="107">
          <cell r="D107">
            <v>384000</v>
          </cell>
        </row>
        <row r="108">
          <cell r="D108">
            <v>477548</v>
          </cell>
        </row>
        <row r="109">
          <cell r="D109">
            <v>396000</v>
          </cell>
        </row>
        <row r="110">
          <cell r="D110">
            <v>350195</v>
          </cell>
        </row>
        <row r="111">
          <cell r="D111">
            <v>2184</v>
          </cell>
        </row>
        <row r="112">
          <cell r="D112">
            <v>992.91949704280273</v>
          </cell>
        </row>
        <row r="113">
          <cell r="D113">
            <v>641.16759480250175</v>
          </cell>
        </row>
        <row r="114">
          <cell r="D114">
            <v>42635.595743827878</v>
          </cell>
        </row>
        <row r="115">
          <cell r="D115">
            <v>30000</v>
          </cell>
        </row>
        <row r="116">
          <cell r="D116">
            <v>327160</v>
          </cell>
        </row>
        <row r="117">
          <cell r="D117">
            <v>39370</v>
          </cell>
        </row>
        <row r="118">
          <cell r="D118">
            <v>39370</v>
          </cell>
        </row>
        <row r="119">
          <cell r="D119">
            <v>5169</v>
          </cell>
        </row>
        <row r="120">
          <cell r="D120">
            <v>4802</v>
          </cell>
        </row>
        <row r="121">
          <cell r="D121">
            <v>12662.31172747289</v>
          </cell>
        </row>
        <row r="122">
          <cell r="D122">
            <v>22092</v>
          </cell>
        </row>
        <row r="123">
          <cell r="D123">
            <v>3299</v>
          </cell>
        </row>
        <row r="124">
          <cell r="D124">
            <v>17998</v>
          </cell>
        </row>
        <row r="125">
          <cell r="D125">
            <v>2102</v>
          </cell>
        </row>
        <row r="126">
          <cell r="D126">
            <v>2414</v>
          </cell>
        </row>
        <row r="127">
          <cell r="D127">
            <v>2643</v>
          </cell>
        </row>
        <row r="128">
          <cell r="D128">
            <v>1986</v>
          </cell>
        </row>
        <row r="129">
          <cell r="D129">
            <v>1981</v>
          </cell>
        </row>
        <row r="130">
          <cell r="D130">
            <v>1973</v>
          </cell>
        </row>
        <row r="131">
          <cell r="D131">
            <v>2450</v>
          </cell>
        </row>
        <row r="132">
          <cell r="D132">
            <v>1694.7960961558351</v>
          </cell>
        </row>
        <row r="133">
          <cell r="D133">
            <v>1943</v>
          </cell>
        </row>
        <row r="134">
          <cell r="D134">
            <v>1946</v>
          </cell>
        </row>
        <row r="135">
          <cell r="D135">
            <v>1914</v>
          </cell>
        </row>
        <row r="136">
          <cell r="D136">
            <v>2274</v>
          </cell>
        </row>
        <row r="137">
          <cell r="D137">
            <v>5989</v>
          </cell>
        </row>
        <row r="138">
          <cell r="D138">
            <v>1.9485786494510507E-2</v>
          </cell>
        </row>
        <row r="139">
          <cell r="D139">
            <v>4536</v>
          </cell>
        </row>
        <row r="140">
          <cell r="D140">
            <v>504.22264605970202</v>
          </cell>
        </row>
        <row r="141">
          <cell r="D141">
            <v>4236</v>
          </cell>
        </row>
        <row r="142">
          <cell r="D142">
            <v>2531</v>
          </cell>
        </row>
        <row r="143">
          <cell r="D143">
            <v>9546</v>
          </cell>
        </row>
        <row r="144">
          <cell r="D144">
            <v>22497</v>
          </cell>
        </row>
        <row r="145">
          <cell r="D145">
            <v>14008.586476578144</v>
          </cell>
        </row>
        <row r="146">
          <cell r="D146">
            <v>6388</v>
          </cell>
        </row>
        <row r="147">
          <cell r="D147">
            <v>23846</v>
          </cell>
        </row>
        <row r="148">
          <cell r="D148">
            <v>12355</v>
          </cell>
        </row>
        <row r="149">
          <cell r="D149">
            <v>29916</v>
          </cell>
        </row>
        <row r="150">
          <cell r="D150">
            <v>7048</v>
          </cell>
        </row>
        <row r="151">
          <cell r="D151">
            <v>202475</v>
          </cell>
        </row>
        <row r="152">
          <cell r="D152">
            <v>1046</v>
          </cell>
        </row>
        <row r="153">
          <cell r="D153">
            <v>20559.239793728393</v>
          </cell>
        </row>
        <row r="154">
          <cell r="D154">
            <v>2329.1908652450002</v>
          </cell>
        </row>
        <row r="155">
          <cell r="D155">
            <v>47043</v>
          </cell>
        </row>
        <row r="156">
          <cell r="D156">
            <v>11685.392387081931</v>
          </cell>
        </row>
        <row r="157">
          <cell r="D157">
            <v>22119</v>
          </cell>
        </row>
        <row r="158">
          <cell r="D158">
            <v>44237</v>
          </cell>
        </row>
        <row r="159">
          <cell r="D159">
            <v>5305.9694237264157</v>
          </cell>
        </row>
        <row r="160">
          <cell r="D160">
            <v>4924.541681595656</v>
          </cell>
        </row>
        <row r="161">
          <cell r="D161">
            <v>7259</v>
          </cell>
        </row>
        <row r="162">
          <cell r="D162">
            <v>7259</v>
          </cell>
        </row>
        <row r="163">
          <cell r="D163">
            <v>9551</v>
          </cell>
        </row>
        <row r="164">
          <cell r="D164">
            <v>9755</v>
          </cell>
        </row>
        <row r="165">
          <cell r="D165">
            <v>11249</v>
          </cell>
        </row>
        <row r="166">
          <cell r="D166">
            <v>8074</v>
          </cell>
        </row>
        <row r="167">
          <cell r="D167">
            <v>10124</v>
          </cell>
        </row>
        <row r="168">
          <cell r="D168">
            <v>10124</v>
          </cell>
        </row>
        <row r="169">
          <cell r="D169">
            <v>9674</v>
          </cell>
        </row>
        <row r="170">
          <cell r="D170">
            <v>9674</v>
          </cell>
        </row>
        <row r="171">
          <cell r="D171">
            <v>9561</v>
          </cell>
        </row>
        <row r="172">
          <cell r="D172">
            <v>14623</v>
          </cell>
        </row>
        <row r="173">
          <cell r="D173">
            <v>4453</v>
          </cell>
        </row>
        <row r="174">
          <cell r="D174">
            <v>5396</v>
          </cell>
        </row>
        <row r="175">
          <cell r="D175">
            <v>5551</v>
          </cell>
        </row>
        <row r="176">
          <cell r="D176">
            <v>5286</v>
          </cell>
        </row>
        <row r="177">
          <cell r="D177">
            <v>4819</v>
          </cell>
        </row>
        <row r="178">
          <cell r="D178">
            <v>7054</v>
          </cell>
        </row>
        <row r="179">
          <cell r="D179">
            <v>5753</v>
          </cell>
        </row>
        <row r="180">
          <cell r="D180">
            <v>6450</v>
          </cell>
        </row>
        <row r="181">
          <cell r="D181">
            <v>5479</v>
          </cell>
        </row>
        <row r="182">
          <cell r="D182">
            <v>5820</v>
          </cell>
        </row>
        <row r="183">
          <cell r="D183">
            <v>6000</v>
          </cell>
        </row>
        <row r="184">
          <cell r="D184">
            <v>4265</v>
          </cell>
        </row>
        <row r="185">
          <cell r="D185">
            <v>40604.44</v>
          </cell>
        </row>
        <row r="186">
          <cell r="D186">
            <v>1301.0524290814406</v>
          </cell>
        </row>
        <row r="187">
          <cell r="D187">
            <v>9386</v>
          </cell>
        </row>
        <row r="188">
          <cell r="D188">
            <v>9278</v>
          </cell>
        </row>
        <row r="189">
          <cell r="D189">
            <v>29063.537994563274</v>
          </cell>
        </row>
        <row r="190">
          <cell r="D190">
            <v>632903</v>
          </cell>
        </row>
        <row r="191">
          <cell r="D191">
            <v>743590</v>
          </cell>
        </row>
        <row r="192">
          <cell r="D192">
            <v>399191</v>
          </cell>
        </row>
        <row r="193">
          <cell r="D193">
            <v>2600</v>
          </cell>
        </row>
        <row r="194">
          <cell r="D194">
            <v>1125</v>
          </cell>
        </row>
        <row r="195">
          <cell r="D195">
            <v>1125</v>
          </cell>
        </row>
        <row r="196">
          <cell r="D196">
            <v>24500</v>
          </cell>
        </row>
        <row r="197">
          <cell r="D197">
            <v>1679</v>
          </cell>
        </row>
        <row r="198">
          <cell r="D198">
            <v>12736.927967501852</v>
          </cell>
        </row>
        <row r="199">
          <cell r="D199">
            <v>107987</v>
          </cell>
        </row>
        <row r="200">
          <cell r="D200">
            <v>134983</v>
          </cell>
        </row>
        <row r="201">
          <cell r="D201">
            <v>123735</v>
          </cell>
        </row>
        <row r="202">
          <cell r="D202">
            <v>6749</v>
          </cell>
        </row>
        <row r="203">
          <cell r="D203">
            <v>13212.134269418662</v>
          </cell>
        </row>
        <row r="204">
          <cell r="D204">
            <v>85553</v>
          </cell>
        </row>
        <row r="205">
          <cell r="D205">
            <v>94488</v>
          </cell>
        </row>
        <row r="206">
          <cell r="D206">
            <v>95111</v>
          </cell>
        </row>
        <row r="207">
          <cell r="D207">
            <v>95700</v>
          </cell>
        </row>
        <row r="208">
          <cell r="D208">
            <v>6885</v>
          </cell>
        </row>
        <row r="209">
          <cell r="D209">
            <v>10913</v>
          </cell>
        </row>
        <row r="210">
          <cell r="D210">
            <v>12298</v>
          </cell>
        </row>
        <row r="211">
          <cell r="D211">
            <v>5137.9106057453209</v>
          </cell>
        </row>
        <row r="212">
          <cell r="D212">
            <v>19656</v>
          </cell>
        </row>
        <row r="213">
          <cell r="D213">
            <v>40242</v>
          </cell>
        </row>
        <row r="214">
          <cell r="D214">
            <v>22144</v>
          </cell>
        </row>
        <row r="215">
          <cell r="D215">
            <v>50619</v>
          </cell>
        </row>
        <row r="216">
          <cell r="D216">
            <v>53408</v>
          </cell>
        </row>
        <row r="217">
          <cell r="D217">
            <v>52657</v>
          </cell>
        </row>
        <row r="218">
          <cell r="D218">
            <v>52030</v>
          </cell>
        </row>
        <row r="219">
          <cell r="D219">
            <v>51477</v>
          </cell>
        </row>
        <row r="220">
          <cell r="D220">
            <v>10057</v>
          </cell>
        </row>
        <row r="221">
          <cell r="D221">
            <v>33746</v>
          </cell>
        </row>
        <row r="222">
          <cell r="D222">
            <v>17548</v>
          </cell>
        </row>
        <row r="223">
          <cell r="D223">
            <v>5208.6903909334414</v>
          </cell>
        </row>
        <row r="224">
          <cell r="D224">
            <v>50619</v>
          </cell>
        </row>
        <row r="225">
          <cell r="D225">
            <v>38832.85804024987</v>
          </cell>
        </row>
        <row r="226">
          <cell r="D226">
            <v>38267.596681469258</v>
          </cell>
        </row>
        <row r="227">
          <cell r="D227">
            <v>50619</v>
          </cell>
        </row>
        <row r="228">
          <cell r="D228">
            <v>40008.189282915024</v>
          </cell>
        </row>
        <row r="229">
          <cell r="D229">
            <v>50619</v>
          </cell>
        </row>
        <row r="230">
          <cell r="D230">
            <v>31184.721678734524</v>
          </cell>
        </row>
        <row r="231">
          <cell r="D231">
            <v>35641</v>
          </cell>
        </row>
        <row r="232">
          <cell r="D232">
            <v>50619</v>
          </cell>
        </row>
        <row r="233">
          <cell r="D233">
            <v>34102</v>
          </cell>
        </row>
        <row r="234">
          <cell r="D234">
            <v>23693.13</v>
          </cell>
        </row>
        <row r="235">
          <cell r="D235">
            <v>1065</v>
          </cell>
        </row>
        <row r="236">
          <cell r="D236">
            <v>377849</v>
          </cell>
        </row>
        <row r="237">
          <cell r="D237">
            <v>376565</v>
          </cell>
        </row>
        <row r="238">
          <cell r="D238">
            <v>398626</v>
          </cell>
        </row>
        <row r="239">
          <cell r="D239">
            <v>352750</v>
          </cell>
        </row>
        <row r="240">
          <cell r="D240">
            <v>352750</v>
          </cell>
        </row>
        <row r="241">
          <cell r="D241">
            <v>352750</v>
          </cell>
        </row>
        <row r="242">
          <cell r="D242">
            <v>361100</v>
          </cell>
        </row>
        <row r="243">
          <cell r="D243">
            <v>504000</v>
          </cell>
        </row>
        <row r="244">
          <cell r="D244">
            <v>387178.29469477123</v>
          </cell>
        </row>
        <row r="245">
          <cell r="D245">
            <v>441000</v>
          </cell>
        </row>
        <row r="246">
          <cell r="D246">
            <v>352750</v>
          </cell>
        </row>
        <row r="247">
          <cell r="D247">
            <v>352750</v>
          </cell>
        </row>
        <row r="248">
          <cell r="D248">
            <v>352750</v>
          </cell>
        </row>
        <row r="249">
          <cell r="D249">
            <v>352750</v>
          </cell>
        </row>
        <row r="250">
          <cell r="D250">
            <v>260284</v>
          </cell>
        </row>
        <row r="251">
          <cell r="D251">
            <v>263336</v>
          </cell>
        </row>
        <row r="252">
          <cell r="D252">
            <v>279085</v>
          </cell>
        </row>
        <row r="253">
          <cell r="D253">
            <v>249707</v>
          </cell>
        </row>
        <row r="254">
          <cell r="D254">
            <v>16652.698573504535</v>
          </cell>
        </row>
        <row r="255">
          <cell r="D255">
            <v>398042</v>
          </cell>
        </row>
        <row r="256">
          <cell r="D256">
            <v>352750</v>
          </cell>
        </row>
        <row r="257">
          <cell r="D257">
            <v>375486</v>
          </cell>
        </row>
        <row r="258">
          <cell r="D258">
            <v>357183</v>
          </cell>
        </row>
        <row r="259">
          <cell r="D259">
            <v>359019</v>
          </cell>
        </row>
        <row r="260">
          <cell r="D260">
            <v>318678</v>
          </cell>
        </row>
        <row r="261">
          <cell r="D261">
            <v>2229</v>
          </cell>
        </row>
        <row r="262">
          <cell r="D262">
            <v>2314</v>
          </cell>
        </row>
        <row r="263">
          <cell r="D263">
            <v>51607</v>
          </cell>
        </row>
        <row r="264">
          <cell r="D264">
            <v>9150.5592885758961</v>
          </cell>
        </row>
        <row r="265">
          <cell r="D265">
            <v>6492</v>
          </cell>
        </row>
        <row r="266">
          <cell r="D266">
            <v>30606</v>
          </cell>
        </row>
        <row r="267">
          <cell r="D267">
            <v>50619</v>
          </cell>
        </row>
        <row r="268">
          <cell r="D268">
            <v>58400</v>
          </cell>
        </row>
        <row r="269">
          <cell r="D269">
            <v>47001</v>
          </cell>
        </row>
        <row r="270">
          <cell r="D270">
            <v>123691.25089768441</v>
          </cell>
        </row>
        <row r="271">
          <cell r="D271">
            <v>45515</v>
          </cell>
        </row>
        <row r="272">
          <cell r="D272">
            <v>43937</v>
          </cell>
        </row>
        <row r="273">
          <cell r="D273">
            <v>46281</v>
          </cell>
        </row>
        <row r="274">
          <cell r="D274">
            <v>56243</v>
          </cell>
        </row>
        <row r="275">
          <cell r="D275">
            <v>44994</v>
          </cell>
        </row>
        <row r="276">
          <cell r="D276">
            <v>86052</v>
          </cell>
        </row>
        <row r="277">
          <cell r="D277">
            <v>62000</v>
          </cell>
        </row>
        <row r="278">
          <cell r="D278">
            <v>35000</v>
          </cell>
        </row>
        <row r="279">
          <cell r="D279">
            <v>34536.571326066725</v>
          </cell>
        </row>
        <row r="280">
          <cell r="D280">
            <v>46119</v>
          </cell>
        </row>
        <row r="281">
          <cell r="D281">
            <v>58446</v>
          </cell>
        </row>
        <row r="282">
          <cell r="D282">
            <v>9295</v>
          </cell>
        </row>
        <row r="283">
          <cell r="D283">
            <v>5407</v>
          </cell>
        </row>
        <row r="284">
          <cell r="D284">
            <v>11249</v>
          </cell>
        </row>
        <row r="285">
          <cell r="D285">
            <v>110236</v>
          </cell>
        </row>
        <row r="286">
          <cell r="D286">
            <v>98889</v>
          </cell>
        </row>
        <row r="287">
          <cell r="D287">
            <v>30000</v>
          </cell>
        </row>
        <row r="288">
          <cell r="D288">
            <v>29690</v>
          </cell>
        </row>
        <row r="289">
          <cell r="D289">
            <v>129359</v>
          </cell>
        </row>
        <row r="290">
          <cell r="D290">
            <v>2812</v>
          </cell>
        </row>
        <row r="291">
          <cell r="D291">
            <v>65580</v>
          </cell>
        </row>
        <row r="292">
          <cell r="D292">
            <v>2821</v>
          </cell>
        </row>
        <row r="293">
          <cell r="D293">
            <v>7090.8037926025618</v>
          </cell>
        </row>
        <row r="294">
          <cell r="D294">
            <v>2066</v>
          </cell>
        </row>
        <row r="295">
          <cell r="D295">
            <v>49355.630119960857</v>
          </cell>
        </row>
        <row r="296">
          <cell r="D296">
            <v>67492</v>
          </cell>
        </row>
        <row r="297">
          <cell r="D297">
            <v>50427.308011754845</v>
          </cell>
        </row>
        <row r="298">
          <cell r="D298">
            <v>3870</v>
          </cell>
        </row>
        <row r="299">
          <cell r="D299">
            <v>20993.441037226607</v>
          </cell>
        </row>
        <row r="300">
          <cell r="D300">
            <v>19921.706139770664</v>
          </cell>
        </row>
        <row r="301">
          <cell r="D301">
            <v>217432</v>
          </cell>
        </row>
        <row r="302">
          <cell r="D302">
            <v>182676</v>
          </cell>
        </row>
        <row r="303">
          <cell r="D303">
            <v>177089.72608173545</v>
          </cell>
        </row>
        <row r="304">
          <cell r="D304">
            <v>223510</v>
          </cell>
        </row>
        <row r="305">
          <cell r="D305">
            <v>157646</v>
          </cell>
        </row>
        <row r="306">
          <cell r="D306">
            <v>240530</v>
          </cell>
        </row>
        <row r="307">
          <cell r="D307">
            <v>129328</v>
          </cell>
        </row>
        <row r="308">
          <cell r="D308">
            <v>19870</v>
          </cell>
        </row>
        <row r="309">
          <cell r="D309">
            <v>5857</v>
          </cell>
        </row>
        <row r="310">
          <cell r="D310">
            <v>12958</v>
          </cell>
        </row>
        <row r="311">
          <cell r="D311">
            <v>64958</v>
          </cell>
        </row>
        <row r="312">
          <cell r="D312">
            <v>7433.9562398462294</v>
          </cell>
        </row>
        <row r="313">
          <cell r="D313">
            <v>8600</v>
          </cell>
        </row>
        <row r="314">
          <cell r="D314">
            <v>8500</v>
          </cell>
        </row>
        <row r="315">
          <cell r="D315">
            <v>12439</v>
          </cell>
        </row>
        <row r="316">
          <cell r="D316">
            <v>22971.900250764018</v>
          </cell>
        </row>
        <row r="317">
          <cell r="D317">
            <v>18517</v>
          </cell>
        </row>
        <row r="318">
          <cell r="D318">
            <v>36980</v>
          </cell>
        </row>
        <row r="319">
          <cell r="D319">
            <v>15868</v>
          </cell>
        </row>
        <row r="320">
          <cell r="D320">
            <v>89989</v>
          </cell>
        </row>
        <row r="321">
          <cell r="D321">
            <v>157480</v>
          </cell>
        </row>
        <row r="322">
          <cell r="D322">
            <v>123735</v>
          </cell>
        </row>
        <row r="323">
          <cell r="D323">
            <v>138389</v>
          </cell>
        </row>
        <row r="324">
          <cell r="D324">
            <v>224972</v>
          </cell>
        </row>
        <row r="325">
          <cell r="D325">
            <v>11025.784978444153</v>
          </cell>
        </row>
        <row r="326">
          <cell r="D326">
            <v>20000</v>
          </cell>
        </row>
        <row r="327">
          <cell r="D327">
            <v>12265.54049508834</v>
          </cell>
        </row>
        <row r="328">
          <cell r="D328">
            <v>70866</v>
          </cell>
        </row>
        <row r="329">
          <cell r="D329">
            <v>6086</v>
          </cell>
        </row>
        <row r="330">
          <cell r="D330">
            <v>27428</v>
          </cell>
        </row>
        <row r="331">
          <cell r="D331">
            <v>1551</v>
          </cell>
        </row>
        <row r="332">
          <cell r="D332">
            <v>28410.922832478362</v>
          </cell>
        </row>
        <row r="333">
          <cell r="D333">
            <v>20000</v>
          </cell>
        </row>
        <row r="334">
          <cell r="D334">
            <v>972</v>
          </cell>
        </row>
        <row r="335">
          <cell r="D335">
            <v>3452.0378817645501</v>
          </cell>
        </row>
        <row r="336">
          <cell r="D336">
            <v>3827.490879732657</v>
          </cell>
        </row>
        <row r="337">
          <cell r="D337">
            <v>328459</v>
          </cell>
        </row>
        <row r="338">
          <cell r="D338">
            <v>61867</v>
          </cell>
        </row>
        <row r="339">
          <cell r="D339">
            <v>78399</v>
          </cell>
        </row>
        <row r="340">
          <cell r="D340">
            <v>1458085</v>
          </cell>
        </row>
        <row r="341">
          <cell r="D341">
            <v>1449932</v>
          </cell>
        </row>
        <row r="342">
          <cell r="D342">
            <v>912588</v>
          </cell>
        </row>
        <row r="343">
          <cell r="D343">
            <v>885597</v>
          </cell>
        </row>
        <row r="344">
          <cell r="D344">
            <v>63000</v>
          </cell>
        </row>
        <row r="345">
          <cell r="D345">
            <v>73116</v>
          </cell>
        </row>
        <row r="346">
          <cell r="D346">
            <v>45063</v>
          </cell>
        </row>
        <row r="347">
          <cell r="D347">
            <v>89989</v>
          </cell>
        </row>
        <row r="348">
          <cell r="D348">
            <v>12795</v>
          </cell>
        </row>
        <row r="349">
          <cell r="D349">
            <v>51449.003119180983</v>
          </cell>
        </row>
        <row r="350">
          <cell r="D350">
            <v>23398</v>
          </cell>
        </row>
        <row r="351">
          <cell r="D351">
            <v>132185</v>
          </cell>
        </row>
        <row r="352">
          <cell r="D352">
            <v>238416.66666666666</v>
          </cell>
        </row>
        <row r="353">
          <cell r="D353">
            <v>642750</v>
          </cell>
        </row>
        <row r="354">
          <cell r="D354">
            <v>5360</v>
          </cell>
        </row>
        <row r="355">
          <cell r="D355">
            <v>3205.1027915949267</v>
          </cell>
        </row>
        <row r="356">
          <cell r="D356">
            <v>49164</v>
          </cell>
        </row>
        <row r="357">
          <cell r="D357">
            <v>331834</v>
          </cell>
        </row>
        <row r="358">
          <cell r="D358">
            <v>337458</v>
          </cell>
        </row>
        <row r="359">
          <cell r="D359">
            <v>113510</v>
          </cell>
        </row>
        <row r="360">
          <cell r="D360">
            <v>102000</v>
          </cell>
        </row>
        <row r="361">
          <cell r="D361">
            <v>115000</v>
          </cell>
        </row>
        <row r="362">
          <cell r="D362">
            <v>224972</v>
          </cell>
        </row>
        <row r="363">
          <cell r="D363">
            <v>159026</v>
          </cell>
        </row>
        <row r="364">
          <cell r="D364">
            <v>134998</v>
          </cell>
        </row>
        <row r="365">
          <cell r="D365">
            <v>80722</v>
          </cell>
        </row>
        <row r="366">
          <cell r="D366">
            <v>83122</v>
          </cell>
        </row>
        <row r="367">
          <cell r="D367">
            <v>38000</v>
          </cell>
        </row>
        <row r="368">
          <cell r="D368">
            <v>2082.8903214354505</v>
          </cell>
        </row>
        <row r="369">
          <cell r="D369">
            <v>1125</v>
          </cell>
        </row>
        <row r="370">
          <cell r="D370">
            <v>38209</v>
          </cell>
        </row>
        <row r="371">
          <cell r="D371">
            <v>33784</v>
          </cell>
        </row>
        <row r="372">
          <cell r="D372">
            <v>2188.6460271059914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3"/>
      <sheetName val="201.2"/>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741.1 (2)"/>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52995.100000000006</v>
          </cell>
        </row>
        <row r="9">
          <cell r="A9" t="str">
            <v>A0100150</v>
          </cell>
          <cell r="B9" t="str">
            <v>día</v>
          </cell>
          <cell r="C9" t="str">
            <v>Ayudante</v>
          </cell>
          <cell r="D9">
            <v>48175.850000000006</v>
          </cell>
        </row>
        <row r="10">
          <cell r="A10" t="str">
            <v>A0010010</v>
          </cell>
          <cell r="B10" t="str">
            <v>día</v>
          </cell>
          <cell r="C10" t="str">
            <v>Cadenero</v>
          </cell>
          <cell r="D10">
            <v>62629.9</v>
          </cell>
        </row>
        <row r="11">
          <cell r="A11" t="str">
            <v>A0100181</v>
          </cell>
          <cell r="B11" t="str">
            <v>día</v>
          </cell>
          <cell r="C11" t="str">
            <v>Calculista</v>
          </cell>
          <cell r="D11">
            <v>345887.10000000003</v>
          </cell>
        </row>
        <row r="12">
          <cell r="A12" t="str">
            <v>A0100140</v>
          </cell>
          <cell r="B12" t="str">
            <v>día</v>
          </cell>
          <cell r="C12" t="str">
            <v>Cortador</v>
          </cell>
          <cell r="D12">
            <v>72264.7</v>
          </cell>
        </row>
        <row r="13">
          <cell r="A13" t="str">
            <v>A0100010</v>
          </cell>
          <cell r="B13" t="str">
            <v>día</v>
          </cell>
          <cell r="C13" t="str">
            <v>Cuadrilla de desmontaje (10 personas)</v>
          </cell>
          <cell r="D13">
            <v>529941.75</v>
          </cell>
        </row>
        <row r="14">
          <cell r="A14" t="str">
            <v>A0100180</v>
          </cell>
          <cell r="B14" t="str">
            <v>día</v>
          </cell>
          <cell r="C14" t="str">
            <v>Cuadrilla de fabricación</v>
          </cell>
          <cell r="D14">
            <v>289058.8</v>
          </cell>
        </row>
        <row r="15">
          <cell r="A15" t="str">
            <v>A0041004</v>
          </cell>
          <cell r="B15" t="str">
            <v>día</v>
          </cell>
          <cell r="C15" t="str">
            <v>Cuadrilla de Un Oficial y (2) Obreros.</v>
          </cell>
          <cell r="D15">
            <v>192707.1</v>
          </cell>
        </row>
        <row r="16">
          <cell r="A16" t="str">
            <v>A0041006</v>
          </cell>
          <cell r="B16" t="str">
            <v>día</v>
          </cell>
          <cell r="C16" t="str">
            <v>Cuadrilla de un oficial y (4) Obreros.</v>
          </cell>
          <cell r="D16">
            <v>289058.8</v>
          </cell>
        </row>
        <row r="17">
          <cell r="A17" t="str">
            <v>A0100170</v>
          </cell>
          <cell r="B17" t="str">
            <v>día</v>
          </cell>
          <cell r="C17" t="str">
            <v>Dibujante</v>
          </cell>
          <cell r="D17">
            <v>96353.55</v>
          </cell>
        </row>
        <row r="18">
          <cell r="A18" t="str">
            <v>A0100182</v>
          </cell>
          <cell r="B18" t="str">
            <v>día</v>
          </cell>
          <cell r="C18" t="str">
            <v>Dibujante 2</v>
          </cell>
          <cell r="D18">
            <v>86718.75</v>
          </cell>
        </row>
        <row r="19">
          <cell r="A19" t="str">
            <v>A0100120</v>
          </cell>
          <cell r="B19" t="str">
            <v>u</v>
          </cell>
          <cell r="C19" t="str">
            <v>Estudios, análisis e informes</v>
          </cell>
          <cell r="D19">
            <v>1927063.6</v>
          </cell>
        </row>
        <row r="20">
          <cell r="A20" t="str">
            <v>A0100070</v>
          </cell>
          <cell r="B20" t="str">
            <v>día</v>
          </cell>
          <cell r="C20" t="str">
            <v>Ingeniero de montaje y prueba</v>
          </cell>
          <cell r="D20">
            <v>308330.25</v>
          </cell>
        </row>
        <row r="21">
          <cell r="A21" t="str">
            <v>A0100069</v>
          </cell>
          <cell r="B21" t="str">
            <v>día</v>
          </cell>
          <cell r="C21" t="str">
            <v>Ingeniero de Montaje y Prueba Pilote (1)</v>
          </cell>
          <cell r="D21">
            <v>308330.25</v>
          </cell>
        </row>
        <row r="22">
          <cell r="A22" t="str">
            <v>A0100082</v>
          </cell>
          <cell r="B22" t="str">
            <v>día</v>
          </cell>
          <cell r="C22" t="str">
            <v>Ingeniero Especialista prueba de  integridad</v>
          </cell>
          <cell r="D22">
            <v>361325.35000000003</v>
          </cell>
        </row>
        <row r="23">
          <cell r="A23" t="str">
            <v>A0100071</v>
          </cell>
          <cell r="B23" t="str">
            <v>día</v>
          </cell>
          <cell r="C23" t="str">
            <v xml:space="preserve">Ingeniero Geotecnista </v>
          </cell>
          <cell r="D23">
            <v>370960.15</v>
          </cell>
        </row>
        <row r="24">
          <cell r="A24" t="str">
            <v>A0100020</v>
          </cell>
          <cell r="B24" t="str">
            <v>día</v>
          </cell>
          <cell r="C24" t="str">
            <v>Ingeniero supervisor</v>
          </cell>
          <cell r="D24">
            <v>313147.65000000002</v>
          </cell>
        </row>
        <row r="25">
          <cell r="A25" t="str">
            <v>A0100080</v>
          </cell>
          <cell r="B25" t="str">
            <v>día</v>
          </cell>
          <cell r="C25" t="str">
            <v>Ingeniero supervisor y director de prueba</v>
          </cell>
          <cell r="D25">
            <v>370960.15</v>
          </cell>
        </row>
        <row r="26">
          <cell r="A26" t="str">
            <v>A0100081</v>
          </cell>
          <cell r="B26" t="str">
            <v>día</v>
          </cell>
          <cell r="C26" t="str">
            <v>Ingeniero Supervisor y Director de Prueba Pilote</v>
          </cell>
          <cell r="D26">
            <v>375777.55000000005</v>
          </cell>
        </row>
        <row r="27">
          <cell r="A27" t="str">
            <v>A0100160</v>
          </cell>
          <cell r="B27" t="str">
            <v>día</v>
          </cell>
          <cell r="C27" t="str">
            <v>Inspector</v>
          </cell>
          <cell r="D27">
            <v>132065.95000000001</v>
          </cell>
        </row>
        <row r="28">
          <cell r="A28" t="str">
            <v>A0020010</v>
          </cell>
          <cell r="B28" t="str">
            <v>día</v>
          </cell>
          <cell r="C28" t="str">
            <v>Inspector de fabricación y montaje</v>
          </cell>
          <cell r="D28">
            <v>132065.95000000001</v>
          </cell>
        </row>
        <row r="29">
          <cell r="A29" t="str">
            <v>A0041008</v>
          </cell>
          <cell r="B29" t="str">
            <v>día</v>
          </cell>
          <cell r="C29" t="str">
            <v>1 Oficial y 1 Obrero.</v>
          </cell>
          <cell r="D29">
            <v>144529.4</v>
          </cell>
        </row>
        <row r="30">
          <cell r="A30" t="str">
            <v>A0100030</v>
          </cell>
          <cell r="B30" t="str">
            <v>día</v>
          </cell>
          <cell r="C30" t="str">
            <v>Maestro</v>
          </cell>
          <cell r="D30">
            <v>144529.4</v>
          </cell>
        </row>
        <row r="31">
          <cell r="A31" t="str">
            <v>A0030100</v>
          </cell>
          <cell r="B31" t="str">
            <v>día</v>
          </cell>
          <cell r="C31" t="str">
            <v>Obrero (10)</v>
          </cell>
          <cell r="D31">
            <v>481765.9</v>
          </cell>
        </row>
        <row r="32">
          <cell r="A32" t="str">
            <v>A0030020</v>
          </cell>
          <cell r="B32" t="str">
            <v>día</v>
          </cell>
          <cell r="C32" t="str">
            <v>Obrero (2)</v>
          </cell>
          <cell r="D32">
            <v>96353.55</v>
          </cell>
        </row>
        <row r="33">
          <cell r="A33" t="str">
            <v>A0030030</v>
          </cell>
          <cell r="B33" t="str">
            <v>día</v>
          </cell>
          <cell r="C33" t="str">
            <v>Obrero (3)</v>
          </cell>
          <cell r="D33">
            <v>144529.4</v>
          </cell>
        </row>
        <row r="34">
          <cell r="A34" t="str">
            <v>A0030040</v>
          </cell>
          <cell r="B34" t="str">
            <v>día</v>
          </cell>
          <cell r="C34" t="str">
            <v>Obrero (4)</v>
          </cell>
          <cell r="D34">
            <v>192707.1</v>
          </cell>
        </row>
        <row r="35">
          <cell r="A35" t="str">
            <v>A0030050</v>
          </cell>
          <cell r="B35" t="str">
            <v>día</v>
          </cell>
          <cell r="C35" t="str">
            <v>Obrero (5)</v>
          </cell>
          <cell r="D35">
            <v>240882.95</v>
          </cell>
        </row>
        <row r="36">
          <cell r="A36" t="str">
            <v>A0030060</v>
          </cell>
          <cell r="B36" t="str">
            <v>día</v>
          </cell>
          <cell r="C36" t="str">
            <v>Obrero (6)</v>
          </cell>
          <cell r="D36">
            <v>289058.8</v>
          </cell>
        </row>
        <row r="37">
          <cell r="A37" t="str">
            <v>A0030070</v>
          </cell>
          <cell r="B37" t="str">
            <v>día</v>
          </cell>
          <cell r="C37" t="str">
            <v>Obrero (7)</v>
          </cell>
          <cell r="D37">
            <v>337236.5</v>
          </cell>
        </row>
        <row r="38">
          <cell r="A38" t="str">
            <v>A0030080</v>
          </cell>
          <cell r="B38" t="str">
            <v>día</v>
          </cell>
          <cell r="C38" t="str">
            <v>Obrero (8)</v>
          </cell>
          <cell r="D38">
            <v>385412.35000000003</v>
          </cell>
        </row>
        <row r="39">
          <cell r="A39" t="str">
            <v>A0030090</v>
          </cell>
          <cell r="B39" t="str">
            <v>día</v>
          </cell>
          <cell r="C39" t="str">
            <v>Obrero (9)</v>
          </cell>
          <cell r="D39">
            <v>433590.05000000005</v>
          </cell>
        </row>
        <row r="40">
          <cell r="A40" t="str">
            <v>A0100060</v>
          </cell>
          <cell r="B40" t="str">
            <v>día</v>
          </cell>
          <cell r="C40" t="str">
            <v>Obrero (prueba de carga)</v>
          </cell>
          <cell r="D40">
            <v>52995.100000000006</v>
          </cell>
        </row>
        <row r="41">
          <cell r="A41" t="str">
            <v>A0030120</v>
          </cell>
          <cell r="B41" t="str">
            <v>día</v>
          </cell>
          <cell r="C41" t="str">
            <v>Obreros de incado (2)</v>
          </cell>
          <cell r="D41">
            <v>105988.35</v>
          </cell>
        </row>
        <row r="42">
          <cell r="A42" t="str">
            <v>A0030110</v>
          </cell>
          <cell r="B42" t="str">
            <v>día</v>
          </cell>
          <cell r="C42" t="str">
            <v>Obreros de izado (2)</v>
          </cell>
          <cell r="D42">
            <v>105988.35</v>
          </cell>
        </row>
        <row r="43">
          <cell r="A43" t="str">
            <v>A0040010</v>
          </cell>
          <cell r="B43" t="str">
            <v>día</v>
          </cell>
          <cell r="C43" t="str">
            <v>Oficial</v>
          </cell>
          <cell r="D43">
            <v>96353.55</v>
          </cell>
        </row>
        <row r="44">
          <cell r="A44" t="str">
            <v>A0041002</v>
          </cell>
          <cell r="B44" t="str">
            <v>día</v>
          </cell>
          <cell r="C44" t="str">
            <v xml:space="preserve">Oficial  Obrero (3) Cuadrilla de un oficial y 3 Obreros. </v>
          </cell>
          <cell r="D44">
            <v>240882.95</v>
          </cell>
        </row>
        <row r="45">
          <cell r="A45" t="str">
            <v>A0040020</v>
          </cell>
          <cell r="B45" t="str">
            <v>día</v>
          </cell>
          <cell r="C45" t="str">
            <v>Oficial (2)</v>
          </cell>
          <cell r="D45">
            <v>192707.1</v>
          </cell>
        </row>
        <row r="46">
          <cell r="A46" t="str">
            <v>A0040030</v>
          </cell>
          <cell r="B46" t="str">
            <v>día</v>
          </cell>
          <cell r="C46" t="str">
            <v>Oficial (3)</v>
          </cell>
          <cell r="D46">
            <v>289058.8</v>
          </cell>
        </row>
        <row r="47">
          <cell r="A47" t="str">
            <v>A0100050</v>
          </cell>
          <cell r="B47" t="str">
            <v>día</v>
          </cell>
          <cell r="C47" t="str">
            <v>Oficial + 3 Ayudantes (armado e inyección de anclajes)</v>
          </cell>
          <cell r="D47">
            <v>255335.15000000002</v>
          </cell>
        </row>
        <row r="48">
          <cell r="A48" t="str">
            <v>A0041000</v>
          </cell>
          <cell r="B48" t="str">
            <v>día</v>
          </cell>
          <cell r="C48" t="str">
            <v>Oficial experto en desmontaje</v>
          </cell>
          <cell r="D48">
            <v>105988.35</v>
          </cell>
        </row>
        <row r="49">
          <cell r="A49" t="str">
            <v>A0041001</v>
          </cell>
          <cell r="B49" t="str">
            <v>día</v>
          </cell>
          <cell r="C49" t="str">
            <v>Oficial experto en explosivos</v>
          </cell>
          <cell r="D49">
            <v>115623.15000000001</v>
          </cell>
        </row>
        <row r="50">
          <cell r="A50" t="str">
            <v>A0100092</v>
          </cell>
          <cell r="B50" t="str">
            <v>día</v>
          </cell>
          <cell r="C50" t="str">
            <v>Operador prueba de integridad</v>
          </cell>
          <cell r="D50">
            <v>120442.40000000001</v>
          </cell>
        </row>
        <row r="51">
          <cell r="A51" t="str">
            <v>A0050010</v>
          </cell>
          <cell r="B51" t="str">
            <v>día</v>
          </cell>
          <cell r="C51" t="str">
            <v>Paletero</v>
          </cell>
          <cell r="D51">
            <v>48175.850000000006</v>
          </cell>
        </row>
        <row r="52">
          <cell r="A52" t="str">
            <v>A0050020</v>
          </cell>
          <cell r="B52" t="str">
            <v>día</v>
          </cell>
          <cell r="C52" t="str">
            <v>Paletero (2)</v>
          </cell>
          <cell r="D52">
            <v>96353.55</v>
          </cell>
        </row>
        <row r="53">
          <cell r="A53" t="str">
            <v>A0060010</v>
          </cell>
          <cell r="B53" t="str">
            <v>día</v>
          </cell>
          <cell r="C53" t="str">
            <v>Perforador</v>
          </cell>
          <cell r="D53">
            <v>96353.55</v>
          </cell>
        </row>
        <row r="54">
          <cell r="A54" t="str">
            <v>A0100040</v>
          </cell>
          <cell r="B54" t="str">
            <v>día</v>
          </cell>
          <cell r="C54" t="str">
            <v>Perforador + Ayudante1 + Ayudante2</v>
          </cell>
          <cell r="D54">
            <v>192707.1</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722648.85</v>
          </cell>
        </row>
        <row r="56">
          <cell r="A56" t="str">
            <v>A0070010</v>
          </cell>
          <cell r="B56" t="str">
            <v>día</v>
          </cell>
          <cell r="C56" t="str">
            <v>Rastrillero</v>
          </cell>
          <cell r="D56">
            <v>72264.7</v>
          </cell>
        </row>
        <row r="57">
          <cell r="A57" t="str">
            <v>A0070020</v>
          </cell>
          <cell r="B57" t="str">
            <v>día</v>
          </cell>
          <cell r="C57" t="str">
            <v>Rastrilleros (2)</v>
          </cell>
          <cell r="D57">
            <v>144529.4</v>
          </cell>
        </row>
        <row r="58">
          <cell r="A58" t="str">
            <v>A0080010</v>
          </cell>
          <cell r="B58" t="str">
            <v>día</v>
          </cell>
          <cell r="C58" t="str">
            <v>Soldador</v>
          </cell>
          <cell r="D58">
            <v>96353.55</v>
          </cell>
        </row>
        <row r="59">
          <cell r="A59" t="str">
            <v>A0010083</v>
          </cell>
          <cell r="B59" t="str">
            <v>día</v>
          </cell>
          <cell r="C59" t="str">
            <v>Soldador (2)</v>
          </cell>
          <cell r="D59">
            <v>192707.1</v>
          </cell>
        </row>
        <row r="60">
          <cell r="A60" t="str">
            <v>A0080012</v>
          </cell>
          <cell r="B60" t="str">
            <v>día</v>
          </cell>
          <cell r="C60" t="str">
            <v>Soldador 1A</v>
          </cell>
          <cell r="D60">
            <v>120442.40000000001</v>
          </cell>
        </row>
        <row r="61">
          <cell r="A61" t="str">
            <v>A0100090</v>
          </cell>
          <cell r="B61" t="str">
            <v>día</v>
          </cell>
          <cell r="C61" t="str">
            <v>Soldador experto en montaje y pruebas</v>
          </cell>
          <cell r="D61">
            <v>144529.4</v>
          </cell>
        </row>
        <row r="62">
          <cell r="A62" t="str">
            <v>A0100091</v>
          </cell>
          <cell r="B62" t="str">
            <v>día</v>
          </cell>
          <cell r="C62" t="str">
            <v>Soldador experto en montaje y pruebas</v>
          </cell>
          <cell r="D62">
            <v>144529.4</v>
          </cell>
        </row>
        <row r="63">
          <cell r="A63" t="str">
            <v>A0090010</v>
          </cell>
          <cell r="B63" t="str">
            <v>día</v>
          </cell>
          <cell r="C63" t="str">
            <v>Topógrafo</v>
          </cell>
          <cell r="D63">
            <v>144529.4</v>
          </cell>
        </row>
        <row r="64">
          <cell r="A64" t="str">
            <v>A0030010</v>
          </cell>
          <cell r="B64" t="str">
            <v>día</v>
          </cell>
          <cell r="C64" t="str">
            <v xml:space="preserve">Obrero </v>
          </cell>
          <cell r="D64">
            <v>48175.850000000006</v>
          </cell>
        </row>
        <row r="65">
          <cell r="A65" t="str">
            <v>A0100100</v>
          </cell>
          <cell r="B65" t="str">
            <v>u</v>
          </cell>
          <cell r="C65" t="str">
            <v>Viáticos ingeniero y director</v>
          </cell>
          <cell r="D65">
            <v>481765.9</v>
          </cell>
        </row>
        <row r="66">
          <cell r="A66" t="str">
            <v>A0100110</v>
          </cell>
          <cell r="B66" t="str">
            <v>u</v>
          </cell>
          <cell r="C66" t="str">
            <v>Viáticos soldadores</v>
          </cell>
          <cell r="D66">
            <v>240882.95</v>
          </cell>
        </row>
        <row r="67">
          <cell r="A67" t="str">
            <v>A0040110</v>
          </cell>
          <cell r="B67" t="str">
            <v>día</v>
          </cell>
          <cell r="C67" t="str">
            <v>Celador</v>
          </cell>
          <cell r="D67">
            <v>48175.850000000006</v>
          </cell>
        </row>
        <row r="68">
          <cell r="A68">
            <v>0</v>
          </cell>
          <cell r="B68">
            <v>0</v>
          </cell>
          <cell r="C68">
            <v>0</v>
          </cell>
          <cell r="D68">
            <v>0</v>
          </cell>
        </row>
        <row r="69">
          <cell r="A69">
            <v>0</v>
          </cell>
          <cell r="B69">
            <v>0</v>
          </cell>
          <cell r="C69">
            <v>0</v>
          </cell>
          <cell r="D69">
            <v>0</v>
          </cell>
        </row>
      </sheetData>
      <sheetData sheetId="4">
        <row r="6">
          <cell r="A6">
            <v>0</v>
          </cell>
          <cell r="B6">
            <v>0</v>
          </cell>
          <cell r="C6" t="str">
            <v>EQUIPOS VARIOS</v>
          </cell>
          <cell r="D6" t="str">
            <v>Moneda ($ Pesos)</v>
          </cell>
        </row>
        <row r="7">
          <cell r="A7" t="str">
            <v>C0010011</v>
          </cell>
          <cell r="B7" t="str">
            <v>u</v>
          </cell>
          <cell r="C7" t="str">
            <v>Andamiaje para Aplicar la Carga (Equipos Sustituto de la Tara)</v>
          </cell>
          <cell r="D7">
            <v>42806</v>
          </cell>
        </row>
        <row r="8">
          <cell r="A8" t="str">
            <v>C0010010</v>
          </cell>
          <cell r="B8" t="str">
            <v>h</v>
          </cell>
          <cell r="C8" t="str">
            <v xml:space="preserve">Aspersor manual
</v>
          </cell>
          <cell r="D8">
            <v>2649</v>
          </cell>
        </row>
        <row r="9">
          <cell r="A9" t="str">
            <v>C0010020</v>
          </cell>
          <cell r="B9" t="str">
            <v>h</v>
          </cell>
          <cell r="C9" t="str">
            <v xml:space="preserve">Barredora mecánica de cepillo de 3658 mm ; 6 m3 </v>
          </cell>
          <cell r="D9">
            <v>49507</v>
          </cell>
        </row>
        <row r="10">
          <cell r="A10" t="str">
            <v>C0010030</v>
          </cell>
          <cell r="B10" t="str">
            <v>h</v>
          </cell>
          <cell r="C10" t="str">
            <v xml:space="preserve">Bomba de concreto, Producción: 30 m3/h, POTENCIA: 67 HP, MAX PRESION DE CONCRETO: 1150 PSI
</v>
          </cell>
          <cell r="D10">
            <v>35168</v>
          </cell>
        </row>
        <row r="11">
          <cell r="A11" t="str">
            <v>C0010040</v>
          </cell>
          <cell r="B11" t="str">
            <v>h</v>
          </cell>
          <cell r="C11" t="str">
            <v>Bomba de inyección de lechada</v>
          </cell>
          <cell r="D11">
            <v>25933</v>
          </cell>
        </row>
        <row r="12">
          <cell r="A12" t="str">
            <v>C0010034</v>
          </cell>
          <cell r="B12" t="str">
            <v>h</v>
          </cell>
          <cell r="C12" t="str">
            <v>Bomba eléctrica para accionar la celda</v>
          </cell>
          <cell r="D12">
            <v>42288</v>
          </cell>
        </row>
        <row r="13">
          <cell r="A13" t="str">
            <v>C0010050</v>
          </cell>
          <cell r="B13" t="str">
            <v>h</v>
          </cell>
          <cell r="C13" t="str">
            <v>Bomba para gato de tensionamiento</v>
          </cell>
          <cell r="D13">
            <v>35071</v>
          </cell>
        </row>
        <row r="14">
          <cell r="A14" t="str">
            <v>C0010053</v>
          </cell>
          <cell r="B14" t="str">
            <v>h</v>
          </cell>
          <cell r="C14" t="str">
            <v xml:space="preserve">Buldozer Potencia al volante de 305 HP, motor de 2100 RPM, longitud de hoja 6,39m. </v>
          </cell>
          <cell r="D14">
            <v>219603</v>
          </cell>
        </row>
        <row r="15">
          <cell r="A15" t="str">
            <v>C0010052</v>
          </cell>
          <cell r="B15" t="str">
            <v>h</v>
          </cell>
          <cell r="C15" t="str">
            <v xml:space="preserve">Buldozer, Potencia al volante de 140 HP, motor de 2200 RPM, longitud de hoja 4,80m. </v>
          </cell>
          <cell r="D15">
            <v>204962</v>
          </cell>
        </row>
        <row r="16">
          <cell r="A16" t="str">
            <v>C0010051</v>
          </cell>
          <cell r="B16" t="str">
            <v>h</v>
          </cell>
          <cell r="C16" t="str">
            <v xml:space="preserve">Buldozer, Potencia al volante de 80 HP, motor de 2400 RPM, longitud de hoja 3,99m, </v>
          </cell>
          <cell r="D16">
            <v>164766</v>
          </cell>
        </row>
        <row r="17">
          <cell r="A17" t="str">
            <v>C0010961</v>
          </cell>
          <cell r="B17" t="str">
            <v>h</v>
          </cell>
          <cell r="C17" t="str">
            <v>Caldera para pintura termoplástica</v>
          </cell>
          <cell r="D17">
            <v>39737</v>
          </cell>
        </row>
        <row r="18">
          <cell r="A18" t="str">
            <v>C0010090</v>
          </cell>
          <cell r="B18" t="str">
            <v>h</v>
          </cell>
          <cell r="C18" t="str">
            <v>Calentador a gas</v>
          </cell>
          <cell r="D18">
            <v>45936</v>
          </cell>
        </row>
        <row r="19">
          <cell r="A19" t="str">
            <v>C0010125</v>
          </cell>
          <cell r="B19" t="str">
            <v>h</v>
          </cell>
          <cell r="C19" t="str">
            <v>Camabaja</v>
          </cell>
          <cell r="D19">
            <v>129470</v>
          </cell>
        </row>
        <row r="20">
          <cell r="A20" t="str">
            <v>C0010100</v>
          </cell>
          <cell r="B20" t="str">
            <v>h</v>
          </cell>
          <cell r="C20" t="str">
            <v>Camión 350</v>
          </cell>
          <cell r="D20">
            <v>60423</v>
          </cell>
        </row>
        <row r="21">
          <cell r="A21" t="str">
            <v>C0010110</v>
          </cell>
          <cell r="B21" t="str">
            <v>h</v>
          </cell>
          <cell r="C21" t="str">
            <v>Camión de Slurry</v>
          </cell>
          <cell r="D21">
            <v>102986</v>
          </cell>
        </row>
        <row r="22">
          <cell r="A22" t="str">
            <v>C0010120</v>
          </cell>
          <cell r="B22" t="str">
            <v>h</v>
          </cell>
          <cell r="C22" t="str">
            <v>Camioneta D-300</v>
          </cell>
          <cell r="D22">
            <v>39936</v>
          </cell>
        </row>
        <row r="23">
          <cell r="A23" t="str">
            <v>C0010124</v>
          </cell>
          <cell r="B23" t="str">
            <v>m</v>
          </cell>
          <cell r="C23" t="str">
            <v>Camisa</v>
          </cell>
          <cell r="D23">
            <v>22970</v>
          </cell>
        </row>
        <row r="24">
          <cell r="A24" t="str">
            <v>C0010123</v>
          </cell>
          <cell r="B24" t="str">
            <v>Kg</v>
          </cell>
          <cell r="C24" t="str">
            <v>Camisa para Pilote D=1.20m</v>
          </cell>
          <cell r="D24">
            <v>23770</v>
          </cell>
        </row>
        <row r="25">
          <cell r="A25" t="str">
            <v>C0010130</v>
          </cell>
          <cell r="B25" t="str">
            <v>h</v>
          </cell>
          <cell r="C25" t="str">
            <v>Cargador : Potencia en el volante 110 hp, Clasificación de RPM del motor 2300.</v>
          </cell>
          <cell r="D25">
            <v>97241</v>
          </cell>
        </row>
        <row r="26">
          <cell r="A26" t="str">
            <v>C0010140</v>
          </cell>
          <cell r="B26" t="str">
            <v>h</v>
          </cell>
          <cell r="C26" t="str">
            <v>Cargador : Potencia en el volante 125 hp, Clasificación de RPM del motor 2300.</v>
          </cell>
          <cell r="D26">
            <v>112954</v>
          </cell>
        </row>
        <row r="27">
          <cell r="A27" t="str">
            <v>C0010150</v>
          </cell>
          <cell r="B27" t="str">
            <v>h</v>
          </cell>
          <cell r="C27" t="str">
            <v xml:space="preserve">Carrotanque de agua(1000 Galones) </v>
          </cell>
          <cell r="D27">
            <v>49455</v>
          </cell>
        </row>
        <row r="28">
          <cell r="A28" t="str">
            <v>C0010160</v>
          </cell>
          <cell r="B28" t="str">
            <v>h</v>
          </cell>
          <cell r="C28" t="str">
            <v>Carrotanque Irrigador de asfalto, 1000 GALONES DE CAPACIDAD</v>
          </cell>
          <cell r="D28">
            <v>66283</v>
          </cell>
        </row>
        <row r="29">
          <cell r="A29" t="str">
            <v>C0010170</v>
          </cell>
          <cell r="B29" t="str">
            <v>h</v>
          </cell>
          <cell r="C29" t="str">
            <v>Cizalla manual de 90 cm.</v>
          </cell>
          <cell r="D29">
            <v>695</v>
          </cell>
        </row>
        <row r="30">
          <cell r="A30" t="str">
            <v>C0010211</v>
          </cell>
          <cell r="B30" t="str">
            <v>h</v>
          </cell>
          <cell r="C30" t="str">
            <v>Compactador de Rodillo POTENCIA: 99HP, PESO: 8 ton</v>
          </cell>
          <cell r="D30">
            <v>75101</v>
          </cell>
        </row>
        <row r="31">
          <cell r="A31" t="str">
            <v>C0010200</v>
          </cell>
          <cell r="B31" t="str">
            <v>h</v>
          </cell>
          <cell r="C31" t="str">
            <v>Compactador manual (SALTARIN) Peso de operación (Kg.) 52, Fuerza de impacto por golpe (KN) 12.</v>
          </cell>
          <cell r="D31">
            <v>7656</v>
          </cell>
        </row>
        <row r="32">
          <cell r="A32" t="str">
            <v>C0010210</v>
          </cell>
          <cell r="B32" t="str">
            <v>h</v>
          </cell>
          <cell r="C32" t="str">
            <v>Compactador manual de rodillo</v>
          </cell>
          <cell r="D32">
            <v>16018</v>
          </cell>
        </row>
        <row r="33">
          <cell r="A33" t="str">
            <v>C0010220</v>
          </cell>
          <cell r="B33" t="str">
            <v>h</v>
          </cell>
          <cell r="C33" t="str">
            <v xml:space="preserve">Compactador manual vibratorio (CANGURO) (Apisonadores)
</v>
          </cell>
          <cell r="D33">
            <v>6694</v>
          </cell>
        </row>
        <row r="34">
          <cell r="A34" t="str">
            <v>C0010190</v>
          </cell>
          <cell r="B34" t="str">
            <v>h</v>
          </cell>
          <cell r="C34" t="str">
            <v>COMPACTADOR MANUAL VIBRATORIO (RANA) con motor de 6 HP</v>
          </cell>
          <cell r="D34">
            <v>5206</v>
          </cell>
        </row>
        <row r="35">
          <cell r="A35" t="str">
            <v>C0010230</v>
          </cell>
          <cell r="B35" t="str">
            <v>h</v>
          </cell>
          <cell r="C35" t="str">
            <v>Compactador neumático de Potencia 70 HP, peso de 13 ton</v>
          </cell>
          <cell r="D35">
            <v>133671</v>
          </cell>
        </row>
        <row r="36">
          <cell r="A36" t="str">
            <v>C0010213</v>
          </cell>
          <cell r="B36" t="str">
            <v>h</v>
          </cell>
          <cell r="C36" t="str">
            <v>Compactador neumático peso 3,5 ton</v>
          </cell>
          <cell r="D36">
            <v>90568</v>
          </cell>
        </row>
        <row r="37">
          <cell r="A37" t="str">
            <v>C0010212</v>
          </cell>
          <cell r="B37" t="str">
            <v>h</v>
          </cell>
          <cell r="C37" t="str">
            <v>Compactador tipo  POTENCIA: 105 HP, PESO: 6 ton</v>
          </cell>
          <cell r="D37">
            <v>114551</v>
          </cell>
        </row>
        <row r="38">
          <cell r="A38" t="str">
            <v>C0010240</v>
          </cell>
          <cell r="B38" t="str">
            <v>h</v>
          </cell>
          <cell r="C38" t="str">
            <v>Compactador vibratorio tipo DD-20</v>
          </cell>
          <cell r="D38">
            <v>68980</v>
          </cell>
        </row>
        <row r="39">
          <cell r="A39" t="str">
            <v>C0010250</v>
          </cell>
          <cell r="B39" t="str">
            <v>h</v>
          </cell>
          <cell r="C39" t="str">
            <v xml:space="preserve">Compresor (barrido y soplado)
</v>
          </cell>
          <cell r="D39">
            <v>49649</v>
          </cell>
        </row>
        <row r="40">
          <cell r="A40" t="str">
            <v>C0010270</v>
          </cell>
          <cell r="B40" t="str">
            <v>h</v>
          </cell>
          <cell r="C40" t="str">
            <v>Compresor 120 HP, con martillo.</v>
          </cell>
          <cell r="D40">
            <v>8181</v>
          </cell>
        </row>
        <row r="41">
          <cell r="A41" t="str">
            <v>C0010260</v>
          </cell>
          <cell r="B41" t="str">
            <v>h</v>
          </cell>
          <cell r="C41" t="str">
            <v xml:space="preserve">Compresor 80 HP, con martillo.
</v>
          </cell>
          <cell r="D41">
            <v>54613</v>
          </cell>
        </row>
        <row r="42">
          <cell r="A42" t="str">
            <v>C0010280</v>
          </cell>
          <cell r="B42" t="str">
            <v>h</v>
          </cell>
          <cell r="C42" t="str">
            <v xml:space="preserve">Compresor para penetrar roca
</v>
          </cell>
          <cell r="D42">
            <v>51412</v>
          </cell>
        </row>
        <row r="43">
          <cell r="A43" t="str">
            <v>C0010291</v>
          </cell>
          <cell r="B43" t="str">
            <v>h</v>
          </cell>
          <cell r="C43" t="str">
            <v>Cortadora de pavimento</v>
          </cell>
          <cell r="D43">
            <v>6062</v>
          </cell>
        </row>
        <row r="44">
          <cell r="A44" t="str">
            <v>C0010290</v>
          </cell>
          <cell r="B44" t="str">
            <v>h</v>
          </cell>
          <cell r="C44" t="str">
            <v>Cortadora de pavimento, Máxima profundidad de corte: 160 mm. Capacidad de disco: desde 12´´ hasta 18´´ de diámetro. Peso operacional: 135 kg, 13.5 hp de potencia</v>
          </cell>
          <cell r="D44">
            <v>14639</v>
          </cell>
        </row>
        <row r="45">
          <cell r="A45" t="str">
            <v>C0010311</v>
          </cell>
          <cell r="B45" t="str">
            <v>h</v>
          </cell>
          <cell r="C45" t="str">
            <v>Derretidora de asfalto (crafco o similar)</v>
          </cell>
          <cell r="D45">
            <v>3001</v>
          </cell>
        </row>
        <row r="46">
          <cell r="A46" t="str">
            <v>C0010301</v>
          </cell>
          <cell r="B46" t="str">
            <v>h</v>
          </cell>
          <cell r="C46" t="str">
            <v>Diferencial</v>
          </cell>
          <cell r="D46">
            <v>2469</v>
          </cell>
        </row>
        <row r="47">
          <cell r="A47" t="str">
            <v>C0010300</v>
          </cell>
          <cell r="B47" t="str">
            <v>h</v>
          </cell>
          <cell r="C47" t="str">
            <v>Diferencial de 2 ton.</v>
          </cell>
          <cell r="D47">
            <v>4455</v>
          </cell>
        </row>
        <row r="48">
          <cell r="A48" t="str">
            <v>C0010310</v>
          </cell>
          <cell r="B48" t="str">
            <v>h</v>
          </cell>
          <cell r="C48" t="str">
            <v>Diferencial de 3 ton</v>
          </cell>
          <cell r="D48">
            <v>4455</v>
          </cell>
        </row>
        <row r="49">
          <cell r="A49" t="str">
            <v>C0010351</v>
          </cell>
          <cell r="B49" t="str">
            <v>h</v>
          </cell>
          <cell r="C49" t="str">
            <v>Equipo autopropulsado para pintura termoplástica</v>
          </cell>
          <cell r="D49">
            <v>72794</v>
          </cell>
        </row>
        <row r="50">
          <cell r="A50" t="str">
            <v>C0010314</v>
          </cell>
          <cell r="B50" t="str">
            <v>h</v>
          </cell>
          <cell r="C50" t="str">
            <v>Equipo de acarreo interno</v>
          </cell>
          <cell r="D50">
            <v>29693</v>
          </cell>
        </row>
        <row r="51">
          <cell r="A51" t="str">
            <v>C0010320</v>
          </cell>
          <cell r="B51" t="str">
            <v>h</v>
          </cell>
          <cell r="C51" t="str">
            <v xml:space="preserve">Equipo de control (bandas sonoras reduce velocidad) (Termohigometros, Termómetros, Galgas, etc.)
</v>
          </cell>
          <cell r="D51">
            <v>1754</v>
          </cell>
        </row>
        <row r="52">
          <cell r="A52" t="str">
            <v>C0010401</v>
          </cell>
          <cell r="B52" t="str">
            <v>u</v>
          </cell>
          <cell r="C52" t="str">
            <v>Equipo de Medición (Deformimetros Eléctricos, Mecánicos, Celdas de Carga,  Etc.)</v>
          </cell>
          <cell r="D52">
            <v>111470</v>
          </cell>
        </row>
        <row r="53">
          <cell r="A53" t="str">
            <v>C0010330</v>
          </cell>
          <cell r="B53" t="str">
            <v>h</v>
          </cell>
          <cell r="C53" t="str">
            <v xml:space="preserve">Equipo de oxicorte, Capacidad de corte: hasta 6´´ (152mm) </v>
          </cell>
          <cell r="D53">
            <v>9668.75</v>
          </cell>
        </row>
        <row r="54">
          <cell r="A54" t="str">
            <v>C0010382</v>
          </cell>
          <cell r="B54" t="str">
            <v>h</v>
          </cell>
          <cell r="C54" t="str">
            <v>Equipo de oxigeno y soldadura</v>
          </cell>
          <cell r="D54">
            <v>8302</v>
          </cell>
        </row>
        <row r="55">
          <cell r="A55" t="str">
            <v>C0010340</v>
          </cell>
          <cell r="B55" t="str">
            <v>h</v>
          </cell>
          <cell r="C55" t="str">
            <v>Equipo de perforación (TRACKDRILL), potencia 40 HP, 2100 golpes / minuto</v>
          </cell>
          <cell r="D55">
            <v>111470</v>
          </cell>
        </row>
        <row r="56">
          <cell r="A56" t="str">
            <v>C0010350</v>
          </cell>
          <cell r="B56" t="str">
            <v>h</v>
          </cell>
          <cell r="C56" t="str">
            <v xml:space="preserve">Equipo de pintura (Compresor), Presión máxima de trabajo 3300 psi.
</v>
          </cell>
          <cell r="D56">
            <v>9367</v>
          </cell>
        </row>
        <row r="57">
          <cell r="A57" t="str">
            <v>C0010352</v>
          </cell>
          <cell r="B57" t="str">
            <v>h</v>
          </cell>
          <cell r="C57" t="str">
            <v xml:space="preserve">Equipo de rayos X y/o ultrasonido
</v>
          </cell>
          <cell r="D57">
            <v>60149</v>
          </cell>
        </row>
        <row r="58">
          <cell r="A58" t="str">
            <v>C0010381</v>
          </cell>
          <cell r="B58" t="str">
            <v>h</v>
          </cell>
          <cell r="C58" t="str">
            <v>Equipo de Sand Blastin y Pintura COMPRESOR 250cfm a 100 psi. PULMON de 70 gal (250 lt.) para 160 psi</v>
          </cell>
          <cell r="D58">
            <v>25829</v>
          </cell>
        </row>
        <row r="59">
          <cell r="A59" t="str">
            <v>C0010361</v>
          </cell>
          <cell r="B59" t="str">
            <v>h</v>
          </cell>
          <cell r="C59" t="str">
            <v>Equipo de Soldadura</v>
          </cell>
          <cell r="D59">
            <v>9137</v>
          </cell>
        </row>
        <row r="60">
          <cell r="A60" t="str">
            <v>C0010360</v>
          </cell>
          <cell r="B60" t="str">
            <v>h</v>
          </cell>
          <cell r="C60" t="str">
            <v xml:space="preserve">Equipo de soldadura 250 AMP
</v>
          </cell>
          <cell r="D60">
            <v>16078</v>
          </cell>
        </row>
        <row r="61">
          <cell r="A61" t="str">
            <v>C0010370</v>
          </cell>
          <cell r="B61" t="str">
            <v>h</v>
          </cell>
          <cell r="C61" t="str">
            <v>Equipo de soldadura 400</v>
          </cell>
          <cell r="D61">
            <v>16462</v>
          </cell>
        </row>
        <row r="62">
          <cell r="A62" t="str">
            <v>C0010380</v>
          </cell>
          <cell r="B62" t="str">
            <v>h</v>
          </cell>
          <cell r="C62" t="str">
            <v>Equipo de soldadura 600</v>
          </cell>
          <cell r="D62">
            <v>16462</v>
          </cell>
        </row>
        <row r="63">
          <cell r="A63" t="str">
            <v>C0010384</v>
          </cell>
          <cell r="B63" t="str">
            <v>h</v>
          </cell>
          <cell r="C63" t="str">
            <v>Equipo de soldadura y de acetileno (incluye soldadura)</v>
          </cell>
          <cell r="D63">
            <v>30082</v>
          </cell>
        </row>
        <row r="64">
          <cell r="A64" t="str">
            <v>C0010390</v>
          </cell>
          <cell r="B64" t="str">
            <v>h</v>
          </cell>
          <cell r="C64" t="str">
            <v>Equipo de topografía</v>
          </cell>
          <cell r="D64">
            <v>10373</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11670</v>
          </cell>
        </row>
        <row r="66">
          <cell r="A66" t="str">
            <v>C0010394</v>
          </cell>
          <cell r="B66" t="str">
            <v>h</v>
          </cell>
          <cell r="C66" t="str">
            <v>Equipo de transporte (Camiones, Grúas, Volquetas, etc.)</v>
          </cell>
          <cell r="D66">
            <v>53818</v>
          </cell>
        </row>
        <row r="67">
          <cell r="A67" t="str">
            <v>C0010400</v>
          </cell>
          <cell r="B67" t="str">
            <v>h</v>
          </cell>
          <cell r="C67" t="str">
            <v xml:space="preserve">Equipo manual aplicador (bandas sonoras reduce velocidad)
</v>
          </cell>
          <cell r="D67">
            <v>22739</v>
          </cell>
        </row>
        <row r="68">
          <cell r="A68" t="str">
            <v>C0010410</v>
          </cell>
          <cell r="B68" t="str">
            <v>h</v>
          </cell>
          <cell r="C68" t="str">
            <v>Esparcidor de gravilla, Ancho de esparcimiento 3100mm, Velocidad de trabajo 10—20km2/h</v>
          </cell>
          <cell r="D68">
            <v>54348</v>
          </cell>
        </row>
        <row r="69">
          <cell r="A69" t="str">
            <v>C0010420</v>
          </cell>
          <cell r="B69" t="str">
            <v>h</v>
          </cell>
          <cell r="C69" t="str">
            <v>Estación Total con precisión angular de 6´´. Precisión lineal 2 mm ± 2 ppm</v>
          </cell>
          <cell r="D69">
            <v>14522</v>
          </cell>
        </row>
        <row r="70">
          <cell r="A70" t="str">
            <v>C0010443</v>
          </cell>
          <cell r="B70" t="str">
            <v>m2</v>
          </cell>
          <cell r="C70" t="str">
            <v xml:space="preserve">Formaleta Metálica </v>
          </cell>
          <cell r="D70">
            <v>5187</v>
          </cell>
        </row>
        <row r="71">
          <cell r="A71" t="str">
            <v>C0010430</v>
          </cell>
          <cell r="B71" t="str">
            <v>h</v>
          </cell>
          <cell r="C71" t="str">
            <v xml:space="preserve">Formaleta metálica (concreto hidráulico)
</v>
          </cell>
          <cell r="D71">
            <v>3216</v>
          </cell>
        </row>
        <row r="72">
          <cell r="A72" t="str">
            <v>C0010440</v>
          </cell>
          <cell r="B72" t="str">
            <v>h</v>
          </cell>
          <cell r="C72" t="str">
            <v xml:space="preserve">Formaleta metálica (tubería de concreto reforzado)
</v>
          </cell>
          <cell r="D72">
            <v>6797</v>
          </cell>
        </row>
        <row r="73">
          <cell r="A73" t="str">
            <v>C0010442</v>
          </cell>
          <cell r="B73" t="str">
            <v>h</v>
          </cell>
          <cell r="C73" t="str">
            <v xml:space="preserve">Formaleta metálica para tubo de 900
</v>
          </cell>
          <cell r="D73">
            <v>3068</v>
          </cell>
        </row>
        <row r="74">
          <cell r="A74" t="str">
            <v>C0010450</v>
          </cell>
          <cell r="B74" t="str">
            <v>h</v>
          </cell>
          <cell r="C74" t="str">
            <v xml:space="preserve">Formaleta para camisa de pilote
</v>
          </cell>
          <cell r="D74">
            <v>10601</v>
          </cell>
        </row>
        <row r="75">
          <cell r="A75" t="str">
            <v>C0010460</v>
          </cell>
          <cell r="B75" t="str">
            <v>h</v>
          </cell>
          <cell r="C75" t="str">
            <v>Fresadora de pavimento, potencia 255 HP, peso 19 Ton, PROFUNDIDAD DE CORTE 305 mm</v>
          </cell>
          <cell r="D75">
            <v>251091</v>
          </cell>
        </row>
        <row r="76">
          <cell r="A76" t="str">
            <v>C0010470</v>
          </cell>
          <cell r="B76" t="str">
            <v>h</v>
          </cell>
          <cell r="C76" t="str">
            <v>Fresadora y recicladora de pavimento, potencia 430 HP, peso 20 Ton</v>
          </cell>
          <cell r="D76">
            <v>332909</v>
          </cell>
        </row>
        <row r="77">
          <cell r="A77" t="str">
            <v>C0010480</v>
          </cell>
          <cell r="B77" t="str">
            <v>h</v>
          </cell>
          <cell r="C77" t="str">
            <v>Gato para tensionamiento, fuerza Max 200 ton, área de tensión 314 cm2.</v>
          </cell>
          <cell r="D77">
            <v>102220</v>
          </cell>
        </row>
        <row r="78">
          <cell r="A78" t="str">
            <v>C0010490</v>
          </cell>
          <cell r="B78" t="str">
            <v>h</v>
          </cell>
          <cell r="C78" t="str">
            <v>Grúa (capacidad 15 ton)</v>
          </cell>
          <cell r="D78">
            <v>132500</v>
          </cell>
        </row>
        <row r="79">
          <cell r="A79" t="str">
            <v>C0010511</v>
          </cell>
          <cell r="B79" t="str">
            <v>h</v>
          </cell>
          <cell r="C79" t="str">
            <v>Grúa (Transporte en Obra)</v>
          </cell>
          <cell r="D79">
            <v>89998</v>
          </cell>
        </row>
        <row r="80">
          <cell r="A80" t="str">
            <v>C0010500</v>
          </cell>
          <cell r="B80" t="str">
            <v>h</v>
          </cell>
          <cell r="C80" t="str">
            <v>Grúa 10 ton</v>
          </cell>
          <cell r="D80">
            <v>172814</v>
          </cell>
        </row>
        <row r="81">
          <cell r="A81" t="str">
            <v>C0010502</v>
          </cell>
          <cell r="B81" t="str">
            <v>h</v>
          </cell>
          <cell r="C81" t="str">
            <v>Grúa con barreno o máquina piloteadora</v>
          </cell>
          <cell r="D81">
            <v>239275</v>
          </cell>
        </row>
        <row r="82">
          <cell r="A82" t="str">
            <v>C0010510</v>
          </cell>
          <cell r="B82" t="str">
            <v>h</v>
          </cell>
          <cell r="C82" t="str">
            <v>Grúa con torre</v>
          </cell>
          <cell r="D82">
            <v>191916</v>
          </cell>
        </row>
        <row r="83">
          <cell r="A83" t="str">
            <v>C0010512</v>
          </cell>
          <cell r="B83" t="str">
            <v>h</v>
          </cell>
          <cell r="C83" t="str">
            <v>Grúa Con Torre (2)</v>
          </cell>
          <cell r="D83">
            <v>117183</v>
          </cell>
        </row>
        <row r="84">
          <cell r="A84" t="str">
            <v>C0010491</v>
          </cell>
          <cell r="B84" t="str">
            <v>h</v>
          </cell>
          <cell r="C84" t="str">
            <v>Grúa con torre capacidad 1 ton en la punta.</v>
          </cell>
          <cell r="D84">
            <v>185158</v>
          </cell>
        </row>
        <row r="85">
          <cell r="A85" t="str">
            <v>C0010520</v>
          </cell>
          <cell r="B85" t="str">
            <v>h</v>
          </cell>
          <cell r="C85" t="str">
            <v>Grúa telescópica de 50 Ton.</v>
          </cell>
          <cell r="D85">
            <v>318000</v>
          </cell>
        </row>
        <row r="86">
          <cell r="A86" t="str">
            <v>C0010530</v>
          </cell>
          <cell r="B86" t="str">
            <v>h</v>
          </cell>
          <cell r="C86" t="str">
            <v>Guadañadora, Cilindraje 41.5 cm3, Longitud del mango 1450 mm, Peso 7.4 kg</v>
          </cell>
          <cell r="D86">
            <v>3721</v>
          </cell>
        </row>
        <row r="87">
          <cell r="A87" t="str">
            <v>C0010544</v>
          </cell>
          <cell r="B87" t="str">
            <v>h</v>
          </cell>
          <cell r="C87" t="str">
            <v>Manómetro cable de acero para bajar la celda</v>
          </cell>
          <cell r="D87">
            <v>1141071</v>
          </cell>
        </row>
        <row r="88">
          <cell r="A88" t="str">
            <v>C0010541</v>
          </cell>
          <cell r="B88" t="str">
            <v>h</v>
          </cell>
          <cell r="C88" t="str">
            <v>Máquina hidrosembradora</v>
          </cell>
          <cell r="D88">
            <v>15732</v>
          </cell>
        </row>
        <row r="89">
          <cell r="A89" t="str">
            <v>C0010540</v>
          </cell>
          <cell r="B89" t="str">
            <v>h</v>
          </cell>
          <cell r="C89" t="str">
            <v>Maquina térmica pegatachas</v>
          </cell>
          <cell r="D89">
            <v>17270</v>
          </cell>
        </row>
        <row r="90">
          <cell r="A90" t="str">
            <v>C0010550</v>
          </cell>
          <cell r="B90" t="str">
            <v>h</v>
          </cell>
          <cell r="C90" t="str">
            <v>Mezcladora de concreto 1 bulto</v>
          </cell>
          <cell r="D90">
            <v>5058</v>
          </cell>
        </row>
        <row r="91">
          <cell r="A91" t="str">
            <v>C0010560</v>
          </cell>
          <cell r="B91" t="str">
            <v>h</v>
          </cell>
          <cell r="C91" t="str">
            <v>Montacargas</v>
          </cell>
          <cell r="D91">
            <v>50338</v>
          </cell>
        </row>
        <row r="92">
          <cell r="A92" t="str">
            <v>C0010570</v>
          </cell>
          <cell r="B92" t="str">
            <v>h</v>
          </cell>
          <cell r="C92" t="str">
            <v xml:space="preserve">Motobomba 3 PULGADAS (incluye operario)
</v>
          </cell>
          <cell r="D92">
            <v>4375</v>
          </cell>
        </row>
        <row r="93">
          <cell r="A93" t="str">
            <v>C0010580</v>
          </cell>
          <cell r="B93" t="str">
            <v>h</v>
          </cell>
          <cell r="C93" t="str">
            <v xml:space="preserve">Motobomba 4 pulgadas
</v>
          </cell>
          <cell r="D93">
            <v>6703</v>
          </cell>
        </row>
        <row r="94">
          <cell r="A94" t="str">
            <v>C0010590</v>
          </cell>
          <cell r="B94" t="str">
            <v>h</v>
          </cell>
          <cell r="C94" t="str">
            <v xml:space="preserve">Motobomba 6´´ diámetro de bombeo de 2 m3/seg
</v>
          </cell>
          <cell r="D94">
            <v>15948</v>
          </cell>
        </row>
        <row r="95">
          <cell r="A95" t="str">
            <v>C0010600</v>
          </cell>
          <cell r="B95" t="str">
            <v>h</v>
          </cell>
          <cell r="C95" t="str">
            <v>Motobomba de concreto</v>
          </cell>
          <cell r="D95">
            <v>84229</v>
          </cell>
        </row>
        <row r="96">
          <cell r="A96" t="str">
            <v>C0010610</v>
          </cell>
          <cell r="B96" t="str">
            <v>h</v>
          </cell>
          <cell r="C96" t="str">
            <v>Motoniveladora  potencia 215 HP, ancho de cuchilla 4,27 m, peso 18 ton.</v>
          </cell>
          <cell r="D96">
            <v>117865</v>
          </cell>
        </row>
        <row r="97">
          <cell r="A97" t="str">
            <v>C0010611</v>
          </cell>
          <cell r="B97" t="str">
            <v>h</v>
          </cell>
          <cell r="C97" t="str">
            <v>Motoniveladora, potencia 140 HP, ancho de cuchilla 3,66 m, peso 11 ton.</v>
          </cell>
          <cell r="D97">
            <v>150167</v>
          </cell>
        </row>
        <row r="98">
          <cell r="A98" t="str">
            <v>C0010620</v>
          </cell>
          <cell r="B98" t="str">
            <v>h</v>
          </cell>
          <cell r="C98" t="str">
            <v>Motosierra, 93.6 cm3 - 7.1 HP, 45-90 cm - 7.9 kg</v>
          </cell>
          <cell r="D98">
            <v>4931</v>
          </cell>
        </row>
        <row r="99">
          <cell r="A99" t="str">
            <v>C0010621</v>
          </cell>
          <cell r="B99" t="str">
            <v>h</v>
          </cell>
          <cell r="C99" t="str">
            <v>Motosoldador, 300 amperios</v>
          </cell>
          <cell r="D99">
            <v>11388</v>
          </cell>
        </row>
        <row r="100">
          <cell r="A100" t="str">
            <v>C0010630</v>
          </cell>
          <cell r="B100" t="str">
            <v>h</v>
          </cell>
          <cell r="C100" t="str">
            <v>Pala auxiliar de piloteadora</v>
          </cell>
          <cell r="D100">
            <v>261983</v>
          </cell>
        </row>
        <row r="101">
          <cell r="A101" t="str">
            <v>C0010640</v>
          </cell>
          <cell r="B101" t="str">
            <v>h</v>
          </cell>
          <cell r="C101" t="str">
            <v xml:space="preserve">Pala grúa con martillos
</v>
          </cell>
          <cell r="D101">
            <v>263391</v>
          </cell>
        </row>
        <row r="102">
          <cell r="A102" t="str">
            <v>C0010650</v>
          </cell>
          <cell r="B102" t="str">
            <v>h</v>
          </cell>
          <cell r="C102" t="str">
            <v>Piloteadora</v>
          </cell>
          <cell r="D102">
            <v>350464</v>
          </cell>
        </row>
        <row r="103">
          <cell r="A103" t="str">
            <v>C0010651</v>
          </cell>
          <cell r="B103" t="str">
            <v>h</v>
          </cell>
          <cell r="C103" t="str">
            <v>Piloteadora potencia 250KW, RPM 1800, fuerza elevadora 200KN</v>
          </cell>
          <cell r="D103">
            <v>388019</v>
          </cell>
        </row>
        <row r="104">
          <cell r="A104" t="str">
            <v>C0010660</v>
          </cell>
          <cell r="B104" t="str">
            <v>h</v>
          </cell>
          <cell r="C104" t="str">
            <v>Planta de asfalto en caliente</v>
          </cell>
          <cell r="D104">
            <v>406331</v>
          </cell>
        </row>
        <row r="105">
          <cell r="A105" t="str">
            <v>C0010670</v>
          </cell>
          <cell r="B105" t="str">
            <v>h</v>
          </cell>
          <cell r="C105" t="str">
            <v>Planta de asfalto en frio</v>
          </cell>
          <cell r="D105">
            <v>172111</v>
          </cell>
        </row>
        <row r="106">
          <cell r="A106" t="str">
            <v>C0010680</v>
          </cell>
          <cell r="B106" t="str">
            <v>h</v>
          </cell>
          <cell r="C106" t="str">
            <v xml:space="preserve">Planta eléctrica </v>
          </cell>
          <cell r="D106">
            <v>8925</v>
          </cell>
        </row>
        <row r="107">
          <cell r="A107" t="str">
            <v>C0010690</v>
          </cell>
          <cell r="B107" t="str">
            <v>h</v>
          </cell>
          <cell r="C107" t="str">
            <v>Planta trituradora</v>
          </cell>
          <cell r="D107">
            <v>363704</v>
          </cell>
        </row>
        <row r="108">
          <cell r="A108" t="str">
            <v>C0010700</v>
          </cell>
          <cell r="B108" t="str">
            <v>h</v>
          </cell>
          <cell r="C108" t="str">
            <v>Pluma capacidad 100 kg</v>
          </cell>
          <cell r="D108">
            <v>5206</v>
          </cell>
        </row>
        <row r="109">
          <cell r="A109" t="str">
            <v>C0010704</v>
          </cell>
          <cell r="B109" t="str">
            <v>h</v>
          </cell>
          <cell r="C109" t="str">
            <v>Puente grúa</v>
          </cell>
          <cell r="D109">
            <v>509160</v>
          </cell>
        </row>
        <row r="110">
          <cell r="A110" t="str">
            <v>C0010710</v>
          </cell>
          <cell r="B110" t="str">
            <v>h</v>
          </cell>
          <cell r="C110" t="str">
            <v>Pulidora (8500 REV)</v>
          </cell>
          <cell r="D110">
            <v>4259</v>
          </cell>
        </row>
        <row r="111">
          <cell r="A111" t="str">
            <v>C0010720</v>
          </cell>
          <cell r="B111" t="str">
            <v>h</v>
          </cell>
          <cell r="C111" t="str">
            <v>Pulvimixer</v>
          </cell>
          <cell r="D111">
            <v>90995</v>
          </cell>
        </row>
        <row r="112">
          <cell r="A112" t="str">
            <v>C0010730</v>
          </cell>
          <cell r="B112" t="str">
            <v>h</v>
          </cell>
          <cell r="C112" t="str">
            <v xml:space="preserve">Recicladora, potencia 430HP </v>
          </cell>
          <cell r="D112">
            <v>317524</v>
          </cell>
        </row>
        <row r="113">
          <cell r="A113" t="str">
            <v>C0010740</v>
          </cell>
          <cell r="B113" t="str">
            <v>h</v>
          </cell>
          <cell r="C113" t="str">
            <v>Regla vibratoria, de longitud de 3 a 5 m, motor de 3600 rpm, potencia 6 HP</v>
          </cell>
          <cell r="D113">
            <v>4463</v>
          </cell>
        </row>
        <row r="114">
          <cell r="A114" t="str">
            <v>C0010760</v>
          </cell>
          <cell r="B114" t="str">
            <v>h</v>
          </cell>
          <cell r="C114" t="str">
            <v xml:space="preserve">Retrocargador CAT 510 </v>
          </cell>
          <cell r="D114">
            <v>98751</v>
          </cell>
        </row>
        <row r="115">
          <cell r="A115" t="str">
            <v>C0010750</v>
          </cell>
          <cell r="B115" t="str">
            <v>h</v>
          </cell>
          <cell r="C115" t="str">
            <v>Retrocargador, pala de 1,1 m3 de capacidad, profundidad de excavación de 4.400 mm y una altura de 5.680 mm</v>
          </cell>
          <cell r="D115">
            <v>81401</v>
          </cell>
        </row>
        <row r="116">
          <cell r="A116" t="str">
            <v>C0010770</v>
          </cell>
          <cell r="B116" t="str">
            <v>h</v>
          </cell>
          <cell r="C116" t="str">
            <v>Retroexcavadora 428 doble trasmisión</v>
          </cell>
          <cell r="D116">
            <v>129611</v>
          </cell>
        </row>
        <row r="117">
          <cell r="A117" t="str">
            <v>C0010780</v>
          </cell>
          <cell r="B117" t="str">
            <v>h</v>
          </cell>
          <cell r="C117" t="str">
            <v>Retroexcavadora A25C</v>
          </cell>
          <cell r="D117">
            <v>114126</v>
          </cell>
        </row>
        <row r="118">
          <cell r="A118" t="str">
            <v>C0010800</v>
          </cell>
          <cell r="B118" t="str">
            <v>h</v>
          </cell>
          <cell r="C118" t="str">
            <v xml:space="preserve">Retroexcavadora E-200 con martillo neumático
</v>
          </cell>
          <cell r="D118">
            <v>298722</v>
          </cell>
        </row>
        <row r="119">
          <cell r="A119" t="str">
            <v>C0010820</v>
          </cell>
          <cell r="B119" t="str">
            <v>h</v>
          </cell>
          <cell r="C119" t="str">
            <v xml:space="preserve">Retroexcavadora E-200 sobre orugas trabajo en rio
</v>
          </cell>
          <cell r="D119">
            <v>172814</v>
          </cell>
        </row>
        <row r="120">
          <cell r="A120" t="str">
            <v>C0010810</v>
          </cell>
          <cell r="B120" t="str">
            <v>h</v>
          </cell>
          <cell r="C120" t="str">
            <v xml:space="preserve">Retroexcavadora E-200 sobre orugas
</v>
          </cell>
          <cell r="D120">
            <v>170636</v>
          </cell>
        </row>
        <row r="121">
          <cell r="A121" t="str">
            <v>C0010831</v>
          </cell>
          <cell r="B121" t="str">
            <v>h</v>
          </cell>
          <cell r="C121" t="str">
            <v xml:space="preserve">Retroexcavadora sobre llantas 
</v>
          </cell>
          <cell r="D121">
            <v>76935</v>
          </cell>
        </row>
        <row r="122">
          <cell r="A122" t="str">
            <v>C0010830</v>
          </cell>
          <cell r="B122" t="str">
            <v>h</v>
          </cell>
          <cell r="C122" t="str">
            <v xml:space="preserve">Retroexcavadora sobre llantas JD 410
</v>
          </cell>
          <cell r="D122">
            <v>129611</v>
          </cell>
        </row>
        <row r="123">
          <cell r="A123" t="str">
            <v>C0010822</v>
          </cell>
          <cell r="B123" t="str">
            <v>h</v>
          </cell>
          <cell r="C123" t="str">
            <v>Retroexcavadora sobre llantas, motor 62HP, Profundidad de excavación de 5.41 metros.</v>
          </cell>
          <cell r="D123">
            <v>122079</v>
          </cell>
        </row>
        <row r="124">
          <cell r="A124" t="str">
            <v>C0010790</v>
          </cell>
          <cell r="B124" t="str">
            <v>h</v>
          </cell>
          <cell r="C124" t="str">
            <v>Retroexcavadora sobre oruga, potencia 138 HP, balde de 1,5 m3.</v>
          </cell>
          <cell r="D124">
            <v>166534</v>
          </cell>
        </row>
        <row r="125">
          <cell r="A125" t="str">
            <v>C0010811</v>
          </cell>
          <cell r="B125" t="str">
            <v>h</v>
          </cell>
          <cell r="C125" t="str">
            <v>Retroexcavadora Tipo E-200 o  Equivalente</v>
          </cell>
          <cell r="D125">
            <v>190096</v>
          </cell>
        </row>
        <row r="126">
          <cell r="A126" t="str">
            <v>C0010765</v>
          </cell>
          <cell r="B126" t="str">
            <v>h</v>
          </cell>
          <cell r="C126" t="str">
            <v>Retroexcavadora, Potencia en el Volante 78 HP 2200 RPM</v>
          </cell>
          <cell r="D126">
            <v>123439</v>
          </cell>
        </row>
        <row r="127">
          <cell r="A127" t="str">
            <v>C0010840</v>
          </cell>
          <cell r="B127" t="str">
            <v>h</v>
          </cell>
          <cell r="C127" t="str">
            <v xml:space="preserve">Ruteadora </v>
          </cell>
          <cell r="D127">
            <v>3442</v>
          </cell>
        </row>
        <row r="128">
          <cell r="A128" t="str">
            <v>C0010841</v>
          </cell>
          <cell r="B128" t="str">
            <v>h</v>
          </cell>
          <cell r="C128" t="str">
            <v>Sensor de Impacto para prueba de integridad tipo</v>
          </cell>
          <cell r="D128">
            <v>73265</v>
          </cell>
        </row>
        <row r="129">
          <cell r="A129" t="str">
            <v>C0010850</v>
          </cell>
          <cell r="B129" t="str">
            <v>h</v>
          </cell>
          <cell r="C129" t="str">
            <v xml:space="preserve">Taco metálico o puntal (escamas en concreto)
</v>
          </cell>
          <cell r="D129">
            <v>48</v>
          </cell>
        </row>
        <row r="130">
          <cell r="A130" t="str">
            <v>C0010853</v>
          </cell>
          <cell r="B130" t="str">
            <v>h</v>
          </cell>
          <cell r="C130" t="str">
            <v>Taladro de 1/2´´, pulidora, lijadora y circular para corte extremo superior</v>
          </cell>
          <cell r="D130">
            <v>1881</v>
          </cell>
        </row>
        <row r="131">
          <cell r="A131" t="str">
            <v>C0010854</v>
          </cell>
          <cell r="B131" t="str">
            <v>h</v>
          </cell>
          <cell r="C131" t="str">
            <v xml:space="preserve">Taladro de 1/2´´, pulidora, lijadora y circular
</v>
          </cell>
          <cell r="D131">
            <v>1602</v>
          </cell>
        </row>
        <row r="132">
          <cell r="A132" t="str">
            <v>C0010855</v>
          </cell>
          <cell r="B132" t="str">
            <v>h</v>
          </cell>
          <cell r="C132" t="str">
            <v>Taladro industrial</v>
          </cell>
          <cell r="D132">
            <v>4112</v>
          </cell>
        </row>
        <row r="133">
          <cell r="A133" t="str">
            <v>C0010859</v>
          </cell>
          <cell r="B133" t="str">
            <v>u</v>
          </cell>
          <cell r="C133" t="str">
            <v>Tara (Recebo, Agua, Etc.)</v>
          </cell>
          <cell r="D133">
            <v>208646</v>
          </cell>
        </row>
        <row r="134">
          <cell r="A134" t="str">
            <v>C0010860</v>
          </cell>
          <cell r="B134" t="str">
            <v>h</v>
          </cell>
          <cell r="C134" t="str">
            <v>Tarifa de transporte</v>
          </cell>
          <cell r="D134">
            <v>52844</v>
          </cell>
        </row>
        <row r="135">
          <cell r="A135" t="str">
            <v>C0010861</v>
          </cell>
          <cell r="B135" t="str">
            <v>m3k</v>
          </cell>
          <cell r="C135" t="str">
            <v>Tarifa de transporte (agregados pétreos)</v>
          </cell>
          <cell r="D135">
            <v>888</v>
          </cell>
        </row>
        <row r="136">
          <cell r="A136" t="str">
            <v>C0010901</v>
          </cell>
          <cell r="B136" t="str">
            <v>m3k</v>
          </cell>
          <cell r="C136" t="str">
            <v xml:space="preserve">Tarifa de transporte de concreto hidráulico en mixer </v>
          </cell>
          <cell r="D136">
            <v>999</v>
          </cell>
        </row>
        <row r="137">
          <cell r="A137" t="str">
            <v>C0010870</v>
          </cell>
          <cell r="B137" t="str">
            <v>kgk</v>
          </cell>
          <cell r="C137" t="str">
            <v xml:space="preserve">Tarifa de transporte de estructuras metálicas 
</v>
          </cell>
          <cell r="D137">
            <v>0</v>
          </cell>
        </row>
        <row r="138">
          <cell r="A138" t="str">
            <v>C0010880</v>
          </cell>
          <cell r="B138" t="str">
            <v>kgk</v>
          </cell>
          <cell r="C138" t="str">
            <v xml:space="preserve">Tarifa de transporte de estructuras metálicas en obra
</v>
          </cell>
          <cell r="D138">
            <v>0</v>
          </cell>
        </row>
        <row r="139">
          <cell r="A139" t="str">
            <v>C0010900</v>
          </cell>
          <cell r="B139" t="str">
            <v>m3k</v>
          </cell>
          <cell r="C139" t="str">
            <v xml:space="preserve">Tarifa de transporte de mezclas para bacheo 
</v>
          </cell>
          <cell r="D139">
            <v>1331</v>
          </cell>
        </row>
        <row r="140">
          <cell r="A140" t="str">
            <v>C0010890</v>
          </cell>
          <cell r="B140" t="str">
            <v>m3k</v>
          </cell>
          <cell r="C140" t="str">
            <v xml:space="preserve">Tarifa de transporte de mezclas
</v>
          </cell>
          <cell r="D140">
            <v>997</v>
          </cell>
        </row>
        <row r="141">
          <cell r="A141" t="str">
            <v>C0010903</v>
          </cell>
          <cell r="B141" t="str">
            <v>h</v>
          </cell>
          <cell r="C141" t="str">
            <v>Tarifa de Transporte de Postes</v>
          </cell>
          <cell r="D141">
            <v>46970</v>
          </cell>
        </row>
        <row r="142">
          <cell r="A142" t="str">
            <v>C0010862</v>
          </cell>
          <cell r="B142" t="str">
            <v>m3k</v>
          </cell>
          <cell r="C142" t="str">
            <v>Tarifa de transporte para agregados de mezclas asfálticas</v>
          </cell>
          <cell r="D142">
            <v>875</v>
          </cell>
        </row>
        <row r="143">
          <cell r="A143" t="str">
            <v>C0010902</v>
          </cell>
          <cell r="B143" t="str">
            <v>h</v>
          </cell>
          <cell r="C143" t="str">
            <v>Tarifa de Trasporte de especies vegetales</v>
          </cell>
          <cell r="D143">
            <v>43055</v>
          </cell>
        </row>
        <row r="144">
          <cell r="A144" t="str">
            <v>C0010911</v>
          </cell>
          <cell r="B144" t="str">
            <v>h</v>
          </cell>
          <cell r="C144" t="str">
            <v>Terminadora de asfalto (Finisher), potencia 130 HP, peso 15 ton.</v>
          </cell>
          <cell r="D144">
            <v>164192</v>
          </cell>
        </row>
        <row r="145">
          <cell r="A145" t="str">
            <v>C0010910</v>
          </cell>
          <cell r="B145" t="str">
            <v>h</v>
          </cell>
          <cell r="C145" t="str">
            <v xml:space="preserve">Terminadora de asfalto (Finisher), potencia en el volante 174 HP, R=20M3/H, velocidad de desplazamiento 114 m/min
</v>
          </cell>
          <cell r="D145">
            <v>163382</v>
          </cell>
        </row>
        <row r="146">
          <cell r="A146" t="str">
            <v>C0010920</v>
          </cell>
          <cell r="B146" t="str">
            <v>h</v>
          </cell>
          <cell r="C146" t="str">
            <v>Vehículo delineador</v>
          </cell>
          <cell r="D146">
            <v>86115</v>
          </cell>
        </row>
        <row r="147">
          <cell r="A147" t="str">
            <v>C0010921</v>
          </cell>
          <cell r="B147" t="str">
            <v>h</v>
          </cell>
          <cell r="C147" t="str">
            <v>Vehículo delineador R=1500 M/H</v>
          </cell>
          <cell r="D147">
            <v>111095</v>
          </cell>
        </row>
        <row r="148">
          <cell r="A148" t="str">
            <v>C0010930</v>
          </cell>
          <cell r="B148" t="str">
            <v>h</v>
          </cell>
          <cell r="C148" t="str">
            <v xml:space="preserve">Vibrador de concreto (incluye operario)
</v>
          </cell>
          <cell r="D148">
            <v>4375</v>
          </cell>
        </row>
        <row r="149">
          <cell r="A149" t="str">
            <v>C0010922</v>
          </cell>
          <cell r="B149" t="str">
            <v>h</v>
          </cell>
          <cell r="C149" t="str">
            <v>Vibrador de concreto, Motor de 3 hp a 18.000 rpm Mangueras de 4 mt</v>
          </cell>
          <cell r="D149">
            <v>5114</v>
          </cell>
        </row>
        <row r="150">
          <cell r="A150" t="str">
            <v>C0010180</v>
          </cell>
          <cell r="B150" t="str">
            <v>h</v>
          </cell>
          <cell r="C150" t="str">
            <v>Vibrocompactador, tipo benitìn, de peso 700 kg a 1.5 toneladas</v>
          </cell>
          <cell r="D150">
            <v>6694</v>
          </cell>
        </row>
        <row r="151">
          <cell r="A151" t="str">
            <v>C0010940</v>
          </cell>
          <cell r="B151" t="str">
            <v>h</v>
          </cell>
          <cell r="C151" t="str">
            <v xml:space="preserve">Vibrocompatador Dynapac (10 ton)
</v>
          </cell>
          <cell r="D151">
            <v>82578</v>
          </cell>
        </row>
        <row r="152">
          <cell r="A152" t="str">
            <v>C0010950</v>
          </cell>
          <cell r="B152" t="str">
            <v>h</v>
          </cell>
          <cell r="C152" t="str">
            <v xml:space="preserve">Vibrocompatador Dynapac C15
</v>
          </cell>
          <cell r="D152">
            <v>123439</v>
          </cell>
        </row>
        <row r="153">
          <cell r="A153" t="str">
            <v>C0010923</v>
          </cell>
          <cell r="B153" t="str">
            <v>h</v>
          </cell>
          <cell r="C153" t="str">
            <v xml:space="preserve">Vibrocompatador, potencia 153 HP, peso 10 Ton. </v>
          </cell>
          <cell r="D153">
            <v>101844</v>
          </cell>
        </row>
        <row r="154">
          <cell r="A154" t="str">
            <v>C0010960</v>
          </cell>
          <cell r="B154" t="str">
            <v>h</v>
          </cell>
          <cell r="C154" t="str">
            <v>Volqueta 6 m3</v>
          </cell>
          <cell r="D154">
            <v>73178</v>
          </cell>
        </row>
        <row r="155">
          <cell r="A155" t="str">
            <v>C0010250-1</v>
          </cell>
          <cell r="B155" t="str">
            <v>h</v>
          </cell>
          <cell r="C155" t="str">
            <v>Compresor manual</v>
          </cell>
          <cell r="D155">
            <v>2500</v>
          </cell>
        </row>
      </sheetData>
      <sheetData sheetId="5">
        <row r="3">
          <cell r="A3">
            <v>0</v>
          </cell>
          <cell r="B3">
            <v>0</v>
          </cell>
          <cell r="C3">
            <v>0</v>
          </cell>
          <cell r="D3">
            <v>0</v>
          </cell>
        </row>
        <row r="4">
          <cell r="A4">
            <v>0</v>
          </cell>
          <cell r="B4">
            <v>0</v>
          </cell>
          <cell r="C4" t="str">
            <v>MATERIALES</v>
          </cell>
          <cell r="D4">
            <v>0</v>
          </cell>
        </row>
        <row r="5">
          <cell r="A5">
            <v>0</v>
          </cell>
          <cell r="B5">
            <v>0</v>
          </cell>
          <cell r="C5">
            <v>0</v>
          </cell>
          <cell r="D5" t="str">
            <v>Moneda ($ Pesos)</v>
          </cell>
        </row>
        <row r="6">
          <cell r="A6" t="str">
            <v>B0020001</v>
          </cell>
          <cell r="B6" t="str">
            <v>kg</v>
          </cell>
          <cell r="C6" t="str">
            <v xml:space="preserve">Acero A-36 para estructura metálica
</v>
          </cell>
          <cell r="D6">
            <v>2332</v>
          </cell>
        </row>
        <row r="7">
          <cell r="A7" t="str">
            <v>B0020004</v>
          </cell>
          <cell r="B7" t="str">
            <v>kg</v>
          </cell>
          <cell r="C7" t="str">
            <v>Acero A-37</v>
          </cell>
          <cell r="D7">
            <v>1699</v>
          </cell>
        </row>
        <row r="8">
          <cell r="A8" t="str">
            <v>B0020002</v>
          </cell>
          <cell r="B8" t="str">
            <v>kg</v>
          </cell>
          <cell r="C8" t="str">
            <v>Acero A-40</v>
          </cell>
          <cell r="D8">
            <v>2140</v>
          </cell>
        </row>
        <row r="9">
          <cell r="A9" t="str">
            <v>B0020003</v>
          </cell>
          <cell r="B9" t="str">
            <v>kg</v>
          </cell>
          <cell r="C9" t="str">
            <v>Acero PDR-60</v>
          </cell>
          <cell r="D9">
            <v>2229</v>
          </cell>
        </row>
        <row r="10">
          <cell r="A10" t="str">
            <v>B002001</v>
          </cell>
          <cell r="B10" t="str">
            <v>kg</v>
          </cell>
          <cell r="C10" t="str">
            <v>Acero suministrado y figurado PDR 60</v>
          </cell>
          <cell r="D10">
            <v>2283</v>
          </cell>
        </row>
        <row r="11">
          <cell r="A11" t="str">
            <v>B003003</v>
          </cell>
          <cell r="B11" t="str">
            <v>kg</v>
          </cell>
          <cell r="C11" t="str">
            <v>Aditivo Acelerante de Fraguado</v>
          </cell>
          <cell r="D11">
            <v>7934</v>
          </cell>
        </row>
        <row r="12">
          <cell r="A12" t="str">
            <v>B0030001</v>
          </cell>
          <cell r="B12" t="str">
            <v>kg</v>
          </cell>
          <cell r="C12" t="str">
            <v>Aditivo curador</v>
          </cell>
          <cell r="D12">
            <v>5179</v>
          </cell>
        </row>
        <row r="13">
          <cell r="A13" t="str">
            <v>B0043070</v>
          </cell>
          <cell r="B13" t="str">
            <v>u</v>
          </cell>
          <cell r="C13" t="str">
            <v>Adoquín color 10X20X6</v>
          </cell>
          <cell r="D13">
            <v>896</v>
          </cell>
        </row>
        <row r="14">
          <cell r="A14" t="str">
            <v>B0043080</v>
          </cell>
          <cell r="B14" t="str">
            <v>m2</v>
          </cell>
          <cell r="C14" t="str">
            <v>Adoquín e=8cm</v>
          </cell>
          <cell r="D14">
            <v>51765</v>
          </cell>
        </row>
        <row r="15">
          <cell r="A15" t="str">
            <v>B0043090</v>
          </cell>
          <cell r="B15" t="str">
            <v>u</v>
          </cell>
          <cell r="C15" t="str">
            <v>Adoquín grama 10X20X6</v>
          </cell>
          <cell r="D15">
            <v>1098</v>
          </cell>
        </row>
        <row r="16">
          <cell r="A16" t="str">
            <v>B0043071</v>
          </cell>
          <cell r="B16" t="str">
            <v>m2</v>
          </cell>
          <cell r="C16" t="str">
            <v>Adoquín Gris E=10 Cm</v>
          </cell>
          <cell r="D16">
            <v>31579</v>
          </cell>
        </row>
        <row r="17">
          <cell r="A17" t="str">
            <v>B0063201</v>
          </cell>
          <cell r="B17" t="str">
            <v>lt</v>
          </cell>
          <cell r="C17" t="str">
            <v>Aglomerante Estabilizador</v>
          </cell>
          <cell r="D17">
            <v>7444</v>
          </cell>
        </row>
        <row r="18">
          <cell r="A18" t="str">
            <v>B0053100</v>
          </cell>
          <cell r="B18" t="str">
            <v>m3</v>
          </cell>
          <cell r="C18" t="str">
            <v>Agregado para concreto hidráulico</v>
          </cell>
          <cell r="D18">
            <v>42733</v>
          </cell>
        </row>
        <row r="19">
          <cell r="A19" t="str">
            <v>B0053110</v>
          </cell>
          <cell r="B19" t="str">
            <v>m3</v>
          </cell>
          <cell r="C19" t="str">
            <v xml:space="preserve">Agregado para tratamiento superf. Doble
</v>
          </cell>
          <cell r="D19">
            <v>41639</v>
          </cell>
        </row>
        <row r="20">
          <cell r="A20" t="str">
            <v>B0053120</v>
          </cell>
          <cell r="B20" t="str">
            <v>m3</v>
          </cell>
          <cell r="C20" t="str">
            <v>Agregado para tratamiento superf. Simple</v>
          </cell>
          <cell r="D20">
            <v>41154</v>
          </cell>
        </row>
        <row r="21">
          <cell r="A21" t="str">
            <v>B0053112</v>
          </cell>
          <cell r="B21" t="str">
            <v>m3</v>
          </cell>
          <cell r="C21" t="str">
            <v xml:space="preserve">Agregado para tratamiento superficial doble (primer riego)
</v>
          </cell>
          <cell r="D21">
            <v>40579</v>
          </cell>
        </row>
        <row r="22">
          <cell r="A22" t="str">
            <v>B0053114</v>
          </cell>
          <cell r="B22" t="str">
            <v>m3</v>
          </cell>
          <cell r="C22" t="str">
            <v xml:space="preserve">Agregado para tratamiento superficial doble (segundo riego)
</v>
          </cell>
          <cell r="D22">
            <v>41637</v>
          </cell>
        </row>
        <row r="23">
          <cell r="A23" t="str">
            <v>B0053130</v>
          </cell>
          <cell r="B23" t="str">
            <v>m3</v>
          </cell>
          <cell r="C23" t="str">
            <v>Agregado petreo para mezclas asfálticas</v>
          </cell>
          <cell r="D23">
            <v>55853</v>
          </cell>
        </row>
        <row r="24">
          <cell r="A24" t="str">
            <v>B0053191</v>
          </cell>
          <cell r="B24" t="str">
            <v>m3</v>
          </cell>
          <cell r="C24" t="str">
            <v>Agregado Petreo para Triturar (Crudo)</v>
          </cell>
          <cell r="D24">
            <v>25240</v>
          </cell>
        </row>
        <row r="25">
          <cell r="A25" t="str">
            <v>B0053131</v>
          </cell>
          <cell r="B25" t="str">
            <v>m3</v>
          </cell>
          <cell r="C25" t="str">
            <v>Agregado Petreo para TSS</v>
          </cell>
          <cell r="D25">
            <v>40403</v>
          </cell>
        </row>
        <row r="26">
          <cell r="A26" t="str">
            <v>B0053160</v>
          </cell>
          <cell r="B26" t="str">
            <v>m3</v>
          </cell>
          <cell r="C26" t="str">
            <v>Agregado tipo LA 10 (lechadas)</v>
          </cell>
          <cell r="D26">
            <v>35726</v>
          </cell>
        </row>
        <row r="27">
          <cell r="A27" t="str">
            <v>B0053150</v>
          </cell>
          <cell r="B27" t="str">
            <v>m3</v>
          </cell>
          <cell r="C27" t="str">
            <v>Agregado tipo LA 13 (lechadas)</v>
          </cell>
          <cell r="D27">
            <v>37117</v>
          </cell>
        </row>
        <row r="28">
          <cell r="A28" t="str">
            <v>B0053180</v>
          </cell>
          <cell r="B28" t="str">
            <v>m3</v>
          </cell>
          <cell r="C28" t="str">
            <v>Agregado tipo LA 4 (lechadas)</v>
          </cell>
          <cell r="D28">
            <v>37532</v>
          </cell>
        </row>
        <row r="29">
          <cell r="A29" t="str">
            <v>B0053170</v>
          </cell>
          <cell r="B29" t="str">
            <v>m3</v>
          </cell>
          <cell r="C29" t="str">
            <v>Agregado tipo LA 5 (lechadas)</v>
          </cell>
          <cell r="D29">
            <v>38382</v>
          </cell>
        </row>
        <row r="30">
          <cell r="A30" t="str">
            <v>B0053190</v>
          </cell>
          <cell r="B30" t="str">
            <v>m3</v>
          </cell>
          <cell r="C30" t="str">
            <v xml:space="preserve">Agregados seleccionados (tamaño máximo 1´´) (bandas sonoras reduce velocidad)
</v>
          </cell>
          <cell r="D30">
            <v>46376</v>
          </cell>
        </row>
        <row r="31">
          <cell r="A31" t="str">
            <v>B0063200</v>
          </cell>
          <cell r="B31" t="str">
            <v>lt</v>
          </cell>
          <cell r="C31" t="str">
            <v>Agua</v>
          </cell>
          <cell r="D31">
            <v>38</v>
          </cell>
        </row>
        <row r="32">
          <cell r="A32" t="str">
            <v>B0073210</v>
          </cell>
          <cell r="B32" t="str">
            <v>m</v>
          </cell>
          <cell r="C32" t="str">
            <v>Alambre de púa calibre 12 (350 m)</v>
          </cell>
          <cell r="D32">
            <v>418.04139000000004</v>
          </cell>
        </row>
        <row r="33">
          <cell r="A33" t="str">
            <v>B0073211</v>
          </cell>
          <cell r="B33" t="str">
            <v>kg</v>
          </cell>
          <cell r="C33" t="str">
            <v>Alambre Galvanizado Aleación Zn-5A1-Mm</v>
          </cell>
          <cell r="D33">
            <v>3904</v>
          </cell>
        </row>
        <row r="34">
          <cell r="A34" t="str">
            <v>B0073222</v>
          </cell>
          <cell r="B34" t="str">
            <v>kg</v>
          </cell>
          <cell r="C34" t="str">
            <v>Alambre Galvanizado Aleación Zn-5A1-Mm Y Pvc</v>
          </cell>
          <cell r="D34">
            <v>3697</v>
          </cell>
        </row>
        <row r="35">
          <cell r="A35" t="str">
            <v>B0073220</v>
          </cell>
          <cell r="B35" t="str">
            <v>kg</v>
          </cell>
          <cell r="C35" t="str">
            <v>Alambre galvanizado No. 12</v>
          </cell>
          <cell r="D35">
            <v>4262.4610000000002</v>
          </cell>
        </row>
        <row r="36">
          <cell r="A36" t="str">
            <v>B0073221</v>
          </cell>
          <cell r="B36" t="str">
            <v>kg</v>
          </cell>
          <cell r="C36" t="str">
            <v>Alambre Galvanizado Zinc Y Pvc</v>
          </cell>
          <cell r="D36">
            <v>3943</v>
          </cell>
        </row>
        <row r="37">
          <cell r="A37" t="str">
            <v>B026012</v>
          </cell>
          <cell r="B37" t="str">
            <v>kg</v>
          </cell>
          <cell r="C37" t="str">
            <v>Alambre Negro Para Amarre</v>
          </cell>
          <cell r="D37">
            <v>2617</v>
          </cell>
        </row>
        <row r="38">
          <cell r="A38" t="str">
            <v>B0073230</v>
          </cell>
          <cell r="B38" t="str">
            <v>kg</v>
          </cell>
          <cell r="C38" t="str">
            <v>Alambre negro para amarre calibre 18</v>
          </cell>
          <cell r="D38">
            <v>4300</v>
          </cell>
        </row>
        <row r="39">
          <cell r="A39" t="str">
            <v>B031001</v>
          </cell>
          <cell r="B39" t="str">
            <v>u</v>
          </cell>
          <cell r="C39" t="str">
            <v xml:space="preserve">Almohadillas de neopreno dureza 60 (35cm*45cm*5cm con 2 laminas de 3mm)
</v>
          </cell>
          <cell r="D39">
            <v>458150</v>
          </cell>
        </row>
        <row r="40">
          <cell r="A40" t="str">
            <v>B026011</v>
          </cell>
          <cell r="B40" t="str">
            <v>u</v>
          </cell>
          <cell r="C40" t="str">
            <v>Amortiguadores (Para Defensas Metálicas), Incluye Tornillos</v>
          </cell>
          <cell r="D40">
            <v>33588</v>
          </cell>
        </row>
        <row r="41">
          <cell r="A41" t="str">
            <v>B0113260</v>
          </cell>
          <cell r="B41" t="str">
            <v>u</v>
          </cell>
          <cell r="C41" t="str">
            <v>Anclaje para fijación del manto</v>
          </cell>
          <cell r="D41">
            <v>656</v>
          </cell>
        </row>
        <row r="42">
          <cell r="A42" t="str">
            <v>B0013770</v>
          </cell>
          <cell r="B42" t="str">
            <v>u</v>
          </cell>
          <cell r="C42" t="str">
            <v>Anclajes o Cuñas para el tensionamiento</v>
          </cell>
          <cell r="D42">
            <v>10170</v>
          </cell>
        </row>
        <row r="43">
          <cell r="A43" t="str">
            <v>B0013270</v>
          </cell>
          <cell r="B43" t="str">
            <v>kg</v>
          </cell>
          <cell r="C43" t="str">
            <v>Anfo</v>
          </cell>
          <cell r="D43">
            <v>5558</v>
          </cell>
        </row>
        <row r="44">
          <cell r="A44" t="str">
            <v>B0013280</v>
          </cell>
          <cell r="B44" t="str">
            <v>m</v>
          </cell>
          <cell r="C44" t="str">
            <v xml:space="preserve">Angulo de 1-1/2´´ x 1/4´´ (cerramiento en malla)
</v>
          </cell>
          <cell r="D44">
            <v>10595</v>
          </cell>
        </row>
        <row r="45">
          <cell r="A45" t="str">
            <v>B0063290</v>
          </cell>
          <cell r="B45" t="str">
            <v>kg</v>
          </cell>
          <cell r="C45" t="str">
            <v>Antisol blanco (presentación 20 kg)</v>
          </cell>
          <cell r="D45">
            <v>4257.3440000000001</v>
          </cell>
        </row>
        <row r="46">
          <cell r="A46" t="str">
            <v>B0303300</v>
          </cell>
          <cell r="B46" t="str">
            <v>u</v>
          </cell>
          <cell r="C46" t="str">
            <v>Árbol de 0.6 m (Protector)</v>
          </cell>
          <cell r="D46">
            <v>900</v>
          </cell>
        </row>
        <row r="47">
          <cell r="A47" t="str">
            <v>B0303310</v>
          </cell>
          <cell r="B47" t="str">
            <v>u</v>
          </cell>
          <cell r="C47" t="str">
            <v>Árbol de 1.2 m (Paisajístico)</v>
          </cell>
          <cell r="D47">
            <v>13000</v>
          </cell>
        </row>
        <row r="48">
          <cell r="A48" t="str">
            <v>B0093320</v>
          </cell>
          <cell r="B48" t="str">
            <v>m3</v>
          </cell>
          <cell r="C48" t="str">
            <v>Arena de sello (fina)</v>
          </cell>
          <cell r="D48">
            <v>42529</v>
          </cell>
        </row>
        <row r="49">
          <cell r="A49" t="str">
            <v>B0093330</v>
          </cell>
          <cell r="B49" t="str">
            <v>m3</v>
          </cell>
          <cell r="C49" t="str">
            <v>Arena de soporte (media)</v>
          </cell>
          <cell r="D49">
            <v>43857</v>
          </cell>
        </row>
        <row r="50">
          <cell r="A50" t="str">
            <v>B0093321</v>
          </cell>
          <cell r="B50" t="str">
            <v>m3</v>
          </cell>
          <cell r="C50" t="str">
            <v>Arena de Trituración</v>
          </cell>
          <cell r="D50">
            <v>51170</v>
          </cell>
        </row>
        <row r="51">
          <cell r="A51" t="str">
            <v>B009111</v>
          </cell>
          <cell r="B51" t="str">
            <v>m3</v>
          </cell>
          <cell r="C51" t="str">
            <v>Arena de trituración (sellos de arena-afalto)</v>
          </cell>
          <cell r="D51">
            <v>30186</v>
          </cell>
        </row>
        <row r="52">
          <cell r="A52" t="str">
            <v>B0093350</v>
          </cell>
          <cell r="B52" t="str">
            <v>m3</v>
          </cell>
          <cell r="C52" t="str">
            <v>Arena lavada</v>
          </cell>
          <cell r="D52">
            <v>44007</v>
          </cell>
        </row>
        <row r="53">
          <cell r="A53" t="str">
            <v>B0013281</v>
          </cell>
          <cell r="B53" t="str">
            <v>m</v>
          </cell>
          <cell r="C53" t="str">
            <v>Armadura de Acero</v>
          </cell>
          <cell r="D53">
            <v>3111</v>
          </cell>
        </row>
        <row r="54">
          <cell r="A54" t="str">
            <v>B0083360</v>
          </cell>
          <cell r="B54" t="str">
            <v>kg</v>
          </cell>
          <cell r="C54" t="str">
            <v>Asfalto AP 190 (BREA)</v>
          </cell>
          <cell r="D54">
            <v>1920</v>
          </cell>
        </row>
        <row r="55">
          <cell r="A55" t="str">
            <v>B008007</v>
          </cell>
          <cell r="B55" t="str">
            <v>lt</v>
          </cell>
          <cell r="C55" t="str">
            <v>Asfalto liquido</v>
          </cell>
          <cell r="D55">
            <v>1397.06</v>
          </cell>
        </row>
        <row r="56">
          <cell r="A56" t="str">
            <v>B008009</v>
          </cell>
          <cell r="B56" t="str">
            <v>gal</v>
          </cell>
          <cell r="C56" t="str">
            <v>Asfalto liquido RC 250</v>
          </cell>
          <cell r="D56">
            <v>5219</v>
          </cell>
        </row>
        <row r="57">
          <cell r="A57" t="str">
            <v>B0013380</v>
          </cell>
          <cell r="B57" t="str">
            <v>kg</v>
          </cell>
          <cell r="C57" t="str">
            <v>Barras de transferencia de carga (1'')</v>
          </cell>
          <cell r="D57">
            <v>2937</v>
          </cell>
        </row>
        <row r="58">
          <cell r="A58" t="str">
            <v>B0013390</v>
          </cell>
          <cell r="B58" t="str">
            <v>kg</v>
          </cell>
          <cell r="C58" t="str">
            <v>Barras de unión de 1/2´´</v>
          </cell>
          <cell r="D58">
            <v>2272</v>
          </cell>
        </row>
        <row r="59">
          <cell r="A59" t="str">
            <v>B0013400</v>
          </cell>
          <cell r="B59" t="str">
            <v>m3</v>
          </cell>
          <cell r="C59" t="str">
            <v xml:space="preserve">Base Granular reciclada en obra
</v>
          </cell>
          <cell r="D59">
            <v>20528</v>
          </cell>
        </row>
        <row r="60">
          <cell r="A60" t="str">
            <v>B0013410</v>
          </cell>
          <cell r="B60" t="str">
            <v>kg</v>
          </cell>
          <cell r="C60" t="str">
            <v>Bentonita</v>
          </cell>
          <cell r="D60">
            <v>5664</v>
          </cell>
        </row>
        <row r="61">
          <cell r="A61" t="str">
            <v>B0013420</v>
          </cell>
          <cell r="B61" t="str">
            <v>m2</v>
          </cell>
          <cell r="C61" t="str">
            <v>Biomanto</v>
          </cell>
          <cell r="D61">
            <v>64543</v>
          </cell>
        </row>
        <row r="62">
          <cell r="A62" t="str">
            <v>B0013435</v>
          </cell>
          <cell r="B62" t="str">
            <v>m2</v>
          </cell>
          <cell r="C62" t="str">
            <v>Biomanto Temporal  300 Gr/M2</v>
          </cell>
          <cell r="D62">
            <v>5176</v>
          </cell>
        </row>
        <row r="63">
          <cell r="A63" t="str">
            <v>B0013430</v>
          </cell>
          <cell r="B63" t="str">
            <v>m3</v>
          </cell>
          <cell r="C63" t="str">
            <v>Bolsacreto de 1m3</v>
          </cell>
          <cell r="D63">
            <v>20169.309999999998</v>
          </cell>
        </row>
        <row r="64">
          <cell r="A64" t="str">
            <v>B0013436</v>
          </cell>
          <cell r="B64" t="str">
            <v>u</v>
          </cell>
          <cell r="C64" t="str">
            <v>Bordillo Prefabricado En Concreto Ref.A85 Ntc-4109, 0,20 X 0,35 X 0.80 M</v>
          </cell>
          <cell r="D64">
            <v>32350</v>
          </cell>
        </row>
        <row r="65">
          <cell r="A65" t="str">
            <v>B0013432</v>
          </cell>
          <cell r="B65" t="str">
            <v>u</v>
          </cell>
          <cell r="C65" t="str">
            <v>Botella de gas propano (40 lb) (5% de oxígeno)</v>
          </cell>
          <cell r="D65">
            <v>62757</v>
          </cell>
        </row>
        <row r="66">
          <cell r="A66" t="str">
            <v>B0013434</v>
          </cell>
          <cell r="B66" t="str">
            <v>u</v>
          </cell>
          <cell r="C66" t="str">
            <v>Botella de oxígeno (1800 lb)</v>
          </cell>
          <cell r="D66">
            <v>50676</v>
          </cell>
        </row>
        <row r="67">
          <cell r="A67" t="str">
            <v>B0320001</v>
          </cell>
          <cell r="B67" t="str">
            <v>m</v>
          </cell>
          <cell r="C67" t="str">
            <v>Cable de 1/2´´ (para anclajes)</v>
          </cell>
          <cell r="D67">
            <v>7324</v>
          </cell>
        </row>
        <row r="68">
          <cell r="A68" t="str">
            <v>B0013450</v>
          </cell>
          <cell r="B68" t="str">
            <v>kg</v>
          </cell>
          <cell r="C68" t="str">
            <v>Cal</v>
          </cell>
          <cell r="D68">
            <v>1009</v>
          </cell>
        </row>
        <row r="69">
          <cell r="A69" t="str">
            <v>B0013460</v>
          </cell>
          <cell r="B69" t="str">
            <v>kg</v>
          </cell>
          <cell r="C69" t="str">
            <v>Camisa metálica en acero A-37</v>
          </cell>
          <cell r="D69">
            <v>5988</v>
          </cell>
        </row>
        <row r="70">
          <cell r="A70" t="str">
            <v>B0013470</v>
          </cell>
          <cell r="B70" t="str">
            <v>m</v>
          </cell>
          <cell r="C70" t="str">
            <v>Camisas y Formaleta en Concreto</v>
          </cell>
          <cell r="D70">
            <v>29699</v>
          </cell>
        </row>
        <row r="71">
          <cell r="A71" t="str">
            <v>B0013480</v>
          </cell>
          <cell r="B71" t="str">
            <v>u</v>
          </cell>
          <cell r="C71" t="str">
            <v>Captafaro, Incluye Tornillos</v>
          </cell>
          <cell r="D71">
            <v>10423</v>
          </cell>
        </row>
        <row r="72">
          <cell r="A72" t="str">
            <v>B0013484</v>
          </cell>
          <cell r="B72" t="str">
            <v>u</v>
          </cell>
          <cell r="C72" t="str">
            <v>Celda especial de carga</v>
          </cell>
          <cell r="D72">
            <v>11930911</v>
          </cell>
        </row>
        <row r="73">
          <cell r="A73" t="str">
            <v>B0103501</v>
          </cell>
          <cell r="B73" t="str">
            <v>kg</v>
          </cell>
          <cell r="C73" t="str">
            <v>Cemento Asfaltico 40-50</v>
          </cell>
          <cell r="D73">
            <v>1520</v>
          </cell>
        </row>
        <row r="74">
          <cell r="A74" t="str">
            <v>B0103490</v>
          </cell>
          <cell r="B74" t="str">
            <v>kg</v>
          </cell>
          <cell r="C74" t="str">
            <v>Cemento Asfaltico 60-70</v>
          </cell>
          <cell r="D74">
            <v>1449</v>
          </cell>
        </row>
        <row r="75">
          <cell r="A75" t="str">
            <v>B0103500</v>
          </cell>
          <cell r="B75" t="str">
            <v>kg</v>
          </cell>
          <cell r="C75" t="str">
            <v>Cemento Asfaltico 80-100</v>
          </cell>
          <cell r="D75">
            <v>1449</v>
          </cell>
        </row>
        <row r="76">
          <cell r="A76" t="str">
            <v>B0103555</v>
          </cell>
          <cell r="B76" t="str">
            <v>kg</v>
          </cell>
          <cell r="C76" t="str">
            <v>Cemento Asfaltico con grano de Caucho Reciclado</v>
          </cell>
          <cell r="D76">
            <v>2235</v>
          </cell>
        </row>
        <row r="77">
          <cell r="A77" t="str">
            <v>B0103491</v>
          </cell>
          <cell r="B77" t="str">
            <v>kg</v>
          </cell>
          <cell r="C77" t="str">
            <v xml:space="preserve">Cemento Asfáltico </v>
          </cell>
          <cell r="D77">
            <v>1073</v>
          </cell>
        </row>
        <row r="78">
          <cell r="A78" t="str">
            <v>B0103551</v>
          </cell>
          <cell r="B78" t="str">
            <v>kg</v>
          </cell>
          <cell r="C78" t="str">
            <v>Cemento Asfáltico Modificado Con Grano De Caucho Reciclado Tipo I</v>
          </cell>
          <cell r="D78">
            <v>2074</v>
          </cell>
        </row>
        <row r="79">
          <cell r="A79" t="str">
            <v>B0103552</v>
          </cell>
          <cell r="B79" t="str">
            <v>kg</v>
          </cell>
          <cell r="C79" t="str">
            <v>Cemento Asfáltico Modificado Con Grano De Caucho Reciclado Tipo Il</v>
          </cell>
          <cell r="D79">
            <v>2074</v>
          </cell>
        </row>
        <row r="80">
          <cell r="A80" t="str">
            <v>B0103553</v>
          </cell>
          <cell r="B80" t="str">
            <v>kg</v>
          </cell>
          <cell r="C80" t="str">
            <v>Cemento Asfáltico Modificado Con Grano De Caucho Reciclado Tipo lll</v>
          </cell>
          <cell r="D80">
            <v>2074</v>
          </cell>
        </row>
        <row r="81">
          <cell r="A81" t="str">
            <v>B0103510</v>
          </cell>
          <cell r="B81" t="str">
            <v>kg</v>
          </cell>
          <cell r="C81" t="str">
            <v xml:space="preserve">Cemento asfaltico modificado con polímeros tipo I
</v>
          </cell>
          <cell r="D81">
            <v>2103</v>
          </cell>
        </row>
        <row r="82">
          <cell r="A82" t="str">
            <v>B0103520</v>
          </cell>
          <cell r="B82" t="str">
            <v>kg</v>
          </cell>
          <cell r="C82" t="str">
            <v xml:space="preserve">Cemento asfaltico modificado con polímeros tipo II
</v>
          </cell>
          <cell r="D82">
            <v>2103</v>
          </cell>
        </row>
        <row r="83">
          <cell r="A83" t="str">
            <v>B0103530</v>
          </cell>
          <cell r="B83" t="str">
            <v>kg</v>
          </cell>
          <cell r="C83" t="str">
            <v xml:space="preserve">Cemento asfaltico modificado con polímeros tipo III
</v>
          </cell>
          <cell r="D83">
            <v>2123</v>
          </cell>
        </row>
        <row r="84">
          <cell r="A84" t="str">
            <v>B0103540</v>
          </cell>
          <cell r="B84" t="str">
            <v>kg</v>
          </cell>
          <cell r="C84" t="str">
            <v xml:space="preserve">Cemento asfaltico modificado con polímeros tipo IV
</v>
          </cell>
          <cell r="D84">
            <v>1871</v>
          </cell>
        </row>
        <row r="85">
          <cell r="A85" t="str">
            <v>B0103554</v>
          </cell>
          <cell r="B85" t="str">
            <v>kg</v>
          </cell>
          <cell r="C85" t="str">
            <v>Cemento Asfaltico Modificado Con Polímeros Tipo V</v>
          </cell>
          <cell r="D85">
            <v>2123</v>
          </cell>
        </row>
        <row r="86">
          <cell r="A86" t="str">
            <v>B0103550</v>
          </cell>
          <cell r="B86" t="str">
            <v>kg</v>
          </cell>
          <cell r="C86" t="str">
            <v xml:space="preserve">Cemento asfaltico modificado con polímeros tipo V
</v>
          </cell>
          <cell r="D86">
            <v>2123</v>
          </cell>
        </row>
        <row r="87">
          <cell r="A87" t="str">
            <v>B0100001</v>
          </cell>
          <cell r="B87" t="str">
            <v>kg</v>
          </cell>
          <cell r="C87" t="str">
            <v xml:space="preserve">Cemento gris
</v>
          </cell>
          <cell r="D87">
            <v>440</v>
          </cell>
        </row>
        <row r="88">
          <cell r="A88" t="str">
            <v>B0103557</v>
          </cell>
          <cell r="B88" t="str">
            <v>kg</v>
          </cell>
          <cell r="C88" t="str">
            <v>Cemento Hidráulico adicionado, Norma ASTM C595 Tipo _______</v>
          </cell>
          <cell r="D88">
            <v>484</v>
          </cell>
        </row>
        <row r="89">
          <cell r="A89" t="str">
            <v>B0103556</v>
          </cell>
          <cell r="B89" t="str">
            <v>kg</v>
          </cell>
          <cell r="C89" t="str">
            <v>Cemento Porthland Norma ASTM C150 Tipo _______</v>
          </cell>
          <cell r="D89">
            <v>421</v>
          </cell>
        </row>
        <row r="90">
          <cell r="A90" t="str">
            <v>B0303570</v>
          </cell>
          <cell r="B90" t="str">
            <v>m2</v>
          </cell>
          <cell r="C90" t="str">
            <v>Cespedones</v>
          </cell>
          <cell r="D90">
            <v>8298</v>
          </cell>
        </row>
        <row r="91">
          <cell r="A91" t="str">
            <v>B0013580</v>
          </cell>
          <cell r="B91" t="str">
            <v>kg</v>
          </cell>
          <cell r="C91" t="str">
            <v xml:space="preserve">Cicatrizante (para remoción de especies vegetales)
</v>
          </cell>
          <cell r="D91">
            <v>8959</v>
          </cell>
        </row>
        <row r="92">
          <cell r="A92" t="str">
            <v>B0013590</v>
          </cell>
          <cell r="B92" t="str">
            <v>m</v>
          </cell>
          <cell r="C92" t="str">
            <v>Cinta Sika PVC 0,22</v>
          </cell>
          <cell r="D92">
            <v>37555</v>
          </cell>
        </row>
        <row r="93">
          <cell r="A93" t="str">
            <v>B0013600</v>
          </cell>
          <cell r="B93" t="str">
            <v>m</v>
          </cell>
          <cell r="C93" t="str">
            <v>Cintilla de poliuretano (sikarod)</v>
          </cell>
          <cell r="D93">
            <v>741</v>
          </cell>
        </row>
        <row r="94">
          <cell r="A94" t="str">
            <v>B0013601</v>
          </cell>
          <cell r="B94" t="str">
            <v>m</v>
          </cell>
          <cell r="C94" t="str">
            <v>Cintilla De Poliuretano (Sikarod) (Pavimentos De Concreto Hidráulico)</v>
          </cell>
          <cell r="D94">
            <v>741</v>
          </cell>
        </row>
        <row r="95">
          <cell r="A95" t="str">
            <v>B0013610</v>
          </cell>
          <cell r="B95" t="str">
            <v>kg</v>
          </cell>
          <cell r="C95" t="str">
            <v>Cloruro de calcio</v>
          </cell>
          <cell r="D95">
            <v>4531</v>
          </cell>
        </row>
        <row r="96">
          <cell r="A96" t="str">
            <v>B0013772</v>
          </cell>
          <cell r="B96" t="str">
            <v>kg</v>
          </cell>
          <cell r="C96" t="str">
            <v>Cloruro De Calcio En Esferas (Pellets)</v>
          </cell>
          <cell r="D96">
            <v>3718</v>
          </cell>
        </row>
        <row r="97">
          <cell r="A97" t="str">
            <v>B0013771</v>
          </cell>
          <cell r="B97" t="str">
            <v>kg</v>
          </cell>
          <cell r="C97" t="str">
            <v>Cloruro De Calcio En Hojuelas (Flakes)</v>
          </cell>
          <cell r="D97">
            <v>4719</v>
          </cell>
        </row>
        <row r="98">
          <cell r="A98" t="str">
            <v>B0013611</v>
          </cell>
          <cell r="B98" t="str">
            <v>lt</v>
          </cell>
          <cell r="C98" t="str">
            <v>Cloruro De Calcio Liquido</v>
          </cell>
          <cell r="D98">
            <v>3593</v>
          </cell>
        </row>
        <row r="99">
          <cell r="A99" t="str">
            <v>B0133680</v>
          </cell>
          <cell r="B99" t="str">
            <v>m3</v>
          </cell>
          <cell r="C99" t="str">
            <v xml:space="preserve">Concreto hidráulico para pavimento MR-20
</v>
          </cell>
          <cell r="D99">
            <v>363542</v>
          </cell>
        </row>
        <row r="100">
          <cell r="A100" t="str">
            <v>B0133690</v>
          </cell>
          <cell r="B100" t="str">
            <v>m3</v>
          </cell>
          <cell r="C100" t="str">
            <v xml:space="preserve">Concreto hidráulico para pavimento MR-36
</v>
          </cell>
          <cell r="D100">
            <v>393295</v>
          </cell>
        </row>
        <row r="101">
          <cell r="A101" t="str">
            <v>B0133700</v>
          </cell>
          <cell r="B101" t="str">
            <v>m3</v>
          </cell>
          <cell r="C101" t="str">
            <v xml:space="preserve">Concreto hidráulico para pavimento MR-43 (FastracK)(acelerado a 24 horas)
</v>
          </cell>
          <cell r="D101">
            <v>614159</v>
          </cell>
        </row>
        <row r="102">
          <cell r="A102" t="str">
            <v>B0133710</v>
          </cell>
          <cell r="B102" t="str">
            <v>m3</v>
          </cell>
          <cell r="C102" t="str">
            <v xml:space="preserve">Concreto hidráulico para pavimento MR-43
</v>
          </cell>
          <cell r="D102">
            <v>471597</v>
          </cell>
        </row>
        <row r="103">
          <cell r="A103" t="str">
            <v>B0133720</v>
          </cell>
          <cell r="B103" t="str">
            <v>m3</v>
          </cell>
          <cell r="C103" t="str">
            <v xml:space="preserve">Concreto hidráulico para pavimento MR-45
</v>
          </cell>
          <cell r="D103">
            <v>486353</v>
          </cell>
        </row>
        <row r="104">
          <cell r="A104" t="str">
            <v>B0123660</v>
          </cell>
          <cell r="B104" t="str">
            <v>m3</v>
          </cell>
          <cell r="C104" t="str">
            <v>Concreto Resistencia  14 (Mpa)</v>
          </cell>
          <cell r="D104">
            <v>344624</v>
          </cell>
        </row>
        <row r="105">
          <cell r="A105" t="str">
            <v>B0123650</v>
          </cell>
          <cell r="B105" t="str">
            <v>m3</v>
          </cell>
          <cell r="C105" t="str">
            <v>Concreto Resistencia  21 (Mpa)</v>
          </cell>
          <cell r="D105">
            <v>374136</v>
          </cell>
        </row>
        <row r="106">
          <cell r="A106" t="str">
            <v>B0123671</v>
          </cell>
          <cell r="B106" t="str">
            <v>m3</v>
          </cell>
          <cell r="C106" t="str">
            <v>Concreto Resistencia  28 (Mpa)</v>
          </cell>
          <cell r="D106">
            <v>403172</v>
          </cell>
        </row>
        <row r="107">
          <cell r="A107" t="str">
            <v>B0123620</v>
          </cell>
          <cell r="B107" t="str">
            <v>m3</v>
          </cell>
          <cell r="C107" t="str">
            <v>Concreto Resistencia  28 (Mpa)</v>
          </cell>
          <cell r="D107">
            <v>403172</v>
          </cell>
        </row>
        <row r="108">
          <cell r="A108" t="str">
            <v>B0123640</v>
          </cell>
          <cell r="B108" t="str">
            <v>m3</v>
          </cell>
          <cell r="C108" t="str">
            <v>Concreto Resistencia  32 (Mpa)</v>
          </cell>
          <cell r="D108">
            <v>417928</v>
          </cell>
        </row>
        <row r="109">
          <cell r="A109" t="str">
            <v>B0123630</v>
          </cell>
          <cell r="B109" t="str">
            <v>m3</v>
          </cell>
          <cell r="C109" t="str">
            <v>Concreto Resistencia  35 (Mpa)</v>
          </cell>
          <cell r="D109">
            <v>432684</v>
          </cell>
        </row>
        <row r="110">
          <cell r="A110" t="str">
            <v>B0123670</v>
          </cell>
          <cell r="B110" t="str">
            <v>m3</v>
          </cell>
          <cell r="C110" t="str">
            <v xml:space="preserve">Concreto resistencia 14 (MPA) (Ciclopeo) </v>
          </cell>
          <cell r="D110">
            <v>402286</v>
          </cell>
        </row>
        <row r="111">
          <cell r="A111" t="str">
            <v>B0013730</v>
          </cell>
          <cell r="B111" t="str">
            <v>m</v>
          </cell>
          <cell r="C111" t="str">
            <v>Cordón detonante</v>
          </cell>
          <cell r="D111">
            <v>1315</v>
          </cell>
        </row>
        <row r="112">
          <cell r="A112" t="str">
            <v>B0013740</v>
          </cell>
          <cell r="B112" t="str">
            <v>m2</v>
          </cell>
          <cell r="C112" t="str">
            <v>Costal de fibra o fique</v>
          </cell>
          <cell r="D112">
            <v>721</v>
          </cell>
        </row>
        <row r="113">
          <cell r="A113" t="str">
            <v>B0013750</v>
          </cell>
          <cell r="B113" t="str">
            <v>u</v>
          </cell>
          <cell r="C113" t="str">
            <v xml:space="preserve">Costal de fibra o fique
</v>
          </cell>
          <cell r="D113">
            <v>467</v>
          </cell>
        </row>
        <row r="114">
          <cell r="A114" t="str">
            <v>B0013760</v>
          </cell>
          <cell r="B114" t="str">
            <v>m</v>
          </cell>
          <cell r="C114" t="str">
            <v xml:space="preserve">Cuneta prefabricada de concreto tipo V de (0,8*0,3*0,22)
</v>
          </cell>
          <cell r="D114">
            <v>43862</v>
          </cell>
        </row>
        <row r="115">
          <cell r="A115" t="str">
            <v>B0013761</v>
          </cell>
          <cell r="B115" t="str">
            <v>u</v>
          </cell>
          <cell r="C115" t="str">
            <v>Cuneta Prefabricada En Concreto Perfil U O V Ref.Cu004 Ntc-4109, 0,20 X 0,30 X 1.0 M</v>
          </cell>
          <cell r="D115">
            <v>43862</v>
          </cell>
        </row>
        <row r="116">
          <cell r="A116" t="str">
            <v>B0013773</v>
          </cell>
          <cell r="B116" t="str">
            <v>u</v>
          </cell>
          <cell r="C116" t="str">
            <v>Defensa Metálica De 4,13 M Galvanizada</v>
          </cell>
          <cell r="D116">
            <v>229081</v>
          </cell>
        </row>
        <row r="117">
          <cell r="A117" t="str">
            <v>B0013781</v>
          </cell>
          <cell r="B117" t="str">
            <v>u</v>
          </cell>
          <cell r="C117" t="str">
            <v>Delineador De Corona</v>
          </cell>
          <cell r="D117">
            <v>25009</v>
          </cell>
        </row>
        <row r="118">
          <cell r="A118" t="str">
            <v>B0013780</v>
          </cell>
          <cell r="B118" t="str">
            <v>u</v>
          </cell>
          <cell r="C118" t="str">
            <v xml:space="preserve">Delineador de corona en forma de A de lámina galvanizada calibre 16 de (1.55*25) cm
</v>
          </cell>
          <cell r="D118">
            <v>25535</v>
          </cell>
        </row>
        <row r="119">
          <cell r="A119" t="str">
            <v>B0013794</v>
          </cell>
          <cell r="B119" t="str">
            <v>m3</v>
          </cell>
          <cell r="C119" t="str">
            <v xml:space="preserve">Derechos de explotación de material pétreo
</v>
          </cell>
          <cell r="D119">
            <v>3119</v>
          </cell>
        </row>
        <row r="120">
          <cell r="A120" t="str">
            <v>B0013790</v>
          </cell>
          <cell r="B120" t="str">
            <v>m3</v>
          </cell>
          <cell r="C120" t="str">
            <v xml:space="preserve">Derechos de explotación y/o disposición de materiales
</v>
          </cell>
          <cell r="D120">
            <v>3607</v>
          </cell>
        </row>
        <row r="121">
          <cell r="A121" t="str">
            <v>B014001</v>
          </cell>
          <cell r="B121" t="str">
            <v>gal</v>
          </cell>
          <cell r="C121" t="str">
            <v xml:space="preserve">Disolvente para pintura (TINNER)
</v>
          </cell>
          <cell r="D121">
            <v>24281</v>
          </cell>
        </row>
        <row r="122">
          <cell r="A122" t="str">
            <v>B014002</v>
          </cell>
          <cell r="B122" t="str">
            <v>gal</v>
          </cell>
          <cell r="C122" t="str">
            <v>Disolvente para pintura Trafico (acrílico)</v>
          </cell>
          <cell r="D122">
            <v>30867</v>
          </cell>
        </row>
        <row r="123">
          <cell r="A123" t="str">
            <v>B0013820</v>
          </cell>
          <cell r="B123" t="str">
            <v>m3</v>
          </cell>
          <cell r="C123" t="str">
            <v>Disposición de material de derrumbe</v>
          </cell>
          <cell r="D123">
            <v>2046</v>
          </cell>
        </row>
        <row r="124">
          <cell r="A124" t="str">
            <v>B0013830</v>
          </cell>
          <cell r="B124" t="str">
            <v>m</v>
          </cell>
          <cell r="C124" t="str">
            <v>Ductos para tensionimiento</v>
          </cell>
          <cell r="D124">
            <v>10248</v>
          </cell>
        </row>
        <row r="125">
          <cell r="A125" t="str">
            <v>B020011</v>
          </cell>
          <cell r="B125" t="str">
            <v>lt</v>
          </cell>
          <cell r="C125" t="str">
            <v>Emulsión Asfáltica de Rotura Lenta CRL</v>
          </cell>
          <cell r="D125">
            <v>1274</v>
          </cell>
        </row>
        <row r="126">
          <cell r="A126" t="str">
            <v>B020012</v>
          </cell>
          <cell r="B126" t="str">
            <v>lt</v>
          </cell>
          <cell r="C126" t="str">
            <v>Emulsión Asfáltica de Rotura Media Modificada Con Polímeros CRM-m</v>
          </cell>
          <cell r="D126">
            <v>1571</v>
          </cell>
        </row>
        <row r="127">
          <cell r="A127" t="str">
            <v>B020010</v>
          </cell>
          <cell r="B127" t="str">
            <v>lt</v>
          </cell>
          <cell r="C127" t="str">
            <v xml:space="preserve">Emulsión asfáltica de rotura media modificada con polímeros CRMm
</v>
          </cell>
          <cell r="D127">
            <v>1527</v>
          </cell>
        </row>
        <row r="128">
          <cell r="A128" t="str">
            <v>B020001</v>
          </cell>
          <cell r="B128" t="str">
            <v>lt</v>
          </cell>
          <cell r="C128" t="str">
            <v>Emulsión CRL-0</v>
          </cell>
          <cell r="D128">
            <v>1303</v>
          </cell>
        </row>
        <row r="129">
          <cell r="A129" t="str">
            <v>B020002</v>
          </cell>
          <cell r="B129" t="str">
            <v>lt</v>
          </cell>
          <cell r="C129" t="str">
            <v>Emulsión CRL-1</v>
          </cell>
          <cell r="D129">
            <v>1059</v>
          </cell>
        </row>
        <row r="130">
          <cell r="A130" t="str">
            <v>B020003</v>
          </cell>
          <cell r="B130" t="str">
            <v>lt</v>
          </cell>
          <cell r="C130" t="str">
            <v>Emulsión CRL-1h</v>
          </cell>
          <cell r="D130">
            <v>1228</v>
          </cell>
        </row>
        <row r="131">
          <cell r="A131" t="str">
            <v>B020004</v>
          </cell>
          <cell r="B131" t="str">
            <v>lt</v>
          </cell>
          <cell r="C131" t="str">
            <v>Emulsión CRL-1hm</v>
          </cell>
          <cell r="D131">
            <v>1582</v>
          </cell>
        </row>
        <row r="132">
          <cell r="A132" t="str">
            <v>B020005</v>
          </cell>
          <cell r="B132" t="str">
            <v>lt</v>
          </cell>
          <cell r="C132" t="str">
            <v>Emulsión CRM</v>
          </cell>
          <cell r="D132">
            <v>1213</v>
          </cell>
        </row>
        <row r="133">
          <cell r="A133" t="str">
            <v>B020007</v>
          </cell>
          <cell r="B133" t="str">
            <v>lt</v>
          </cell>
          <cell r="C133" t="str">
            <v>Emulsión CRR-1</v>
          </cell>
          <cell r="D133">
            <v>1015</v>
          </cell>
        </row>
        <row r="134">
          <cell r="A134" t="str">
            <v>B020006</v>
          </cell>
          <cell r="B134" t="str">
            <v>lt</v>
          </cell>
          <cell r="C134" t="str">
            <v>Emulsión CRR-1m</v>
          </cell>
          <cell r="D134">
            <v>1319</v>
          </cell>
        </row>
        <row r="135">
          <cell r="A135" t="str">
            <v>B020008</v>
          </cell>
          <cell r="B135" t="str">
            <v>lt</v>
          </cell>
          <cell r="C135" t="str">
            <v>Emulsión CRR-2</v>
          </cell>
          <cell r="D135">
            <v>1091</v>
          </cell>
        </row>
        <row r="136">
          <cell r="A136" t="str">
            <v>B020009</v>
          </cell>
          <cell r="B136" t="str">
            <v>lt</v>
          </cell>
          <cell r="C136" t="str">
            <v>Emulsión CRR-2m</v>
          </cell>
          <cell r="D136">
            <v>1373</v>
          </cell>
        </row>
        <row r="137">
          <cell r="A137" t="str">
            <v>B015012</v>
          </cell>
          <cell r="B137" t="str">
            <v>kg</v>
          </cell>
          <cell r="C137" t="str">
            <v xml:space="preserve">Escolta y transporte (una tarifa por cada m3 escoltado y transportado)
</v>
          </cell>
          <cell r="D137">
            <v>5074</v>
          </cell>
        </row>
        <row r="138">
          <cell r="A138" t="str">
            <v>B015002</v>
          </cell>
          <cell r="B138" t="str">
            <v>%</v>
          </cell>
          <cell r="C138" t="str">
            <v>Escolta y trasporte (Tarifa Porcentual de 40 %) por cada Metro Cubico exportado y trasportado</v>
          </cell>
          <cell r="D138">
            <v>0</v>
          </cell>
        </row>
        <row r="139">
          <cell r="A139" t="str">
            <v>B0013940</v>
          </cell>
          <cell r="B139" t="str">
            <v>kg</v>
          </cell>
          <cell r="C139" t="str">
            <v>Esferas reflectivas</v>
          </cell>
          <cell r="D139">
            <v>5686</v>
          </cell>
        </row>
        <row r="140">
          <cell r="A140" t="str">
            <v>B0013950</v>
          </cell>
          <cell r="B140" t="str">
            <v>glo</v>
          </cell>
          <cell r="C140" t="str">
            <v xml:space="preserve">Estacas, Pintura, Tachuelas, Hilo (localización de estructuras y carreteras)
</v>
          </cell>
          <cell r="D140">
            <v>384</v>
          </cell>
        </row>
        <row r="141">
          <cell r="A141" t="str">
            <v>B0013960</v>
          </cell>
          <cell r="B141" t="str">
            <v>m</v>
          </cell>
          <cell r="C141" t="str">
            <v xml:space="preserve">Estacón en madera viva diámetro mayor a 10 cm, L=2 m 
</v>
          </cell>
          <cell r="D141">
            <v>3433</v>
          </cell>
        </row>
        <row r="142">
          <cell r="A142" t="str">
            <v>B0013970</v>
          </cell>
          <cell r="B142" t="str">
            <v>u</v>
          </cell>
          <cell r="C142" t="str">
            <v xml:space="preserve">Estoperol en resina de 11X3 cm
</v>
          </cell>
          <cell r="D142">
            <v>4165</v>
          </cell>
        </row>
        <row r="143">
          <cell r="A143" t="str">
            <v>B0013980</v>
          </cell>
          <cell r="B143" t="str">
            <v>lb</v>
          </cell>
          <cell r="C143" t="str">
            <v>Explosivos  75% (INDUGEL)</v>
          </cell>
          <cell r="D143">
            <v>9411</v>
          </cell>
        </row>
        <row r="144">
          <cell r="A144" t="str">
            <v>B0013991</v>
          </cell>
          <cell r="B144" t="str">
            <v>lt</v>
          </cell>
          <cell r="C144" t="str">
            <v>Fertilizante Orgánico Mineral</v>
          </cell>
          <cell r="D144">
            <v>30082</v>
          </cell>
        </row>
        <row r="145">
          <cell r="A145" t="str">
            <v>B021007</v>
          </cell>
          <cell r="B145" t="str">
            <v>m2</v>
          </cell>
          <cell r="C145" t="str">
            <v>FORMALETA (Depende para que sea el Concreto)</v>
          </cell>
          <cell r="D145">
            <v>10920</v>
          </cell>
        </row>
        <row r="146">
          <cell r="A146" t="str">
            <v>B021001</v>
          </cell>
          <cell r="B146" t="str">
            <v>m2</v>
          </cell>
          <cell r="C146" t="str">
            <v xml:space="preserve">Formaleta (gaviones, juntas de bordillos, juntas de cunetas, muros, concretos clase D,E, F y G)
</v>
          </cell>
          <cell r="D146">
            <v>5487</v>
          </cell>
        </row>
        <row r="147">
          <cell r="A147" t="str">
            <v>B021003</v>
          </cell>
          <cell r="B147" t="str">
            <v>m2</v>
          </cell>
          <cell r="C147" t="str">
            <v xml:space="preserve">Formaleta concreto clase A,B y C
</v>
          </cell>
          <cell r="D147">
            <v>14618</v>
          </cell>
        </row>
        <row r="148">
          <cell r="A148" t="str">
            <v>B021002</v>
          </cell>
          <cell r="B148" t="str">
            <v>m2</v>
          </cell>
          <cell r="C148" t="str">
            <v>Formaleta Metálica</v>
          </cell>
          <cell r="D148">
            <v>8498</v>
          </cell>
        </row>
        <row r="149">
          <cell r="A149" t="str">
            <v>B021004</v>
          </cell>
          <cell r="B149" t="str">
            <v>m</v>
          </cell>
          <cell r="C149" t="str">
            <v xml:space="preserve">Formaleta para baranda de concreto
</v>
          </cell>
          <cell r="D149">
            <v>17586</v>
          </cell>
        </row>
        <row r="150">
          <cell r="A150" t="str">
            <v>B021005</v>
          </cell>
          <cell r="B150" t="str">
            <v>m2</v>
          </cell>
          <cell r="C150" t="str">
            <v>Formaleta para muros</v>
          </cell>
          <cell r="D150">
            <v>5393</v>
          </cell>
        </row>
        <row r="151">
          <cell r="A151" t="str">
            <v>B021006</v>
          </cell>
          <cell r="B151" t="str">
            <v>glo</v>
          </cell>
          <cell r="C151" t="str">
            <v xml:space="preserve">Formaleta, platina y accesorios (escamas en concreto)
</v>
          </cell>
          <cell r="D151">
            <v>113894</v>
          </cell>
        </row>
        <row r="152">
          <cell r="A152" t="str">
            <v>B0014040</v>
          </cell>
          <cell r="B152" t="str">
            <v>u</v>
          </cell>
          <cell r="C152" t="str">
            <v>Fulminantes</v>
          </cell>
          <cell r="D152">
            <v>720</v>
          </cell>
        </row>
        <row r="153">
          <cell r="A153" t="str">
            <v>B0014050</v>
          </cell>
          <cell r="B153" t="str">
            <v>kg</v>
          </cell>
          <cell r="C153" t="str">
            <v>Fundente</v>
          </cell>
          <cell r="D153">
            <v>21326</v>
          </cell>
        </row>
        <row r="154">
          <cell r="A154" t="str">
            <v>B0014060</v>
          </cell>
          <cell r="B154" t="str">
            <v>kg</v>
          </cell>
          <cell r="C154" t="str">
            <v>Gas propano</v>
          </cell>
          <cell r="D154">
            <v>2416</v>
          </cell>
        </row>
        <row r="155">
          <cell r="A155" t="str">
            <v>B028001</v>
          </cell>
          <cell r="B155" t="str">
            <v>m</v>
          </cell>
          <cell r="C155" t="str">
            <v xml:space="preserve">Geodren circular diámetro 100 mm y altura 2.00 M
</v>
          </cell>
          <cell r="D155">
            <v>45247</v>
          </cell>
        </row>
        <row r="156">
          <cell r="A156" t="str">
            <v>B028002</v>
          </cell>
          <cell r="B156" t="str">
            <v>m</v>
          </cell>
          <cell r="C156" t="str">
            <v xml:space="preserve">Geodren planar Diamet 100 mm y h=0.50
</v>
          </cell>
          <cell r="D156">
            <v>16022</v>
          </cell>
        </row>
        <row r="157">
          <cell r="A157" t="str">
            <v>B028003</v>
          </cell>
          <cell r="B157" t="str">
            <v>m</v>
          </cell>
          <cell r="C157" t="str">
            <v xml:space="preserve">Geodren planar Diamet 100 mm y h=1.00
</v>
          </cell>
          <cell r="D157">
            <v>30187</v>
          </cell>
        </row>
        <row r="158">
          <cell r="A158" t="str">
            <v>B028004</v>
          </cell>
          <cell r="B158" t="str">
            <v>m</v>
          </cell>
          <cell r="C158" t="str">
            <v xml:space="preserve">Geodren planar Diamet 100 mm y h=2.00
</v>
          </cell>
          <cell r="D158">
            <v>59583</v>
          </cell>
        </row>
        <row r="159">
          <cell r="A159" t="str">
            <v>B0014112</v>
          </cell>
          <cell r="B159" t="str">
            <v>m2</v>
          </cell>
          <cell r="C159" t="str">
            <v>Geomalla Biaxial Para Refuerzo Pbx-11</v>
          </cell>
          <cell r="D159">
            <v>4830</v>
          </cell>
        </row>
        <row r="160">
          <cell r="A160" t="str">
            <v>B0264112</v>
          </cell>
          <cell r="B160" t="str">
            <v>m2</v>
          </cell>
          <cell r="C160" t="str">
            <v>Geomalla Biaxial Para Refuerzo Pbx-11</v>
          </cell>
          <cell r="D160">
            <v>7650</v>
          </cell>
        </row>
        <row r="161">
          <cell r="A161" t="str">
            <v>B0014113</v>
          </cell>
          <cell r="B161" t="str">
            <v>m2</v>
          </cell>
          <cell r="C161" t="str">
            <v>Geomalla Biaxial Para Refuerzo Pbx-12</v>
          </cell>
          <cell r="D161">
            <v>9940</v>
          </cell>
        </row>
        <row r="162">
          <cell r="A162" t="str">
            <v>B0264113</v>
          </cell>
          <cell r="B162" t="str">
            <v>m2</v>
          </cell>
          <cell r="C162" t="str">
            <v>Geomalla Biaxial Para Refuerzo Pbx-12</v>
          </cell>
          <cell r="D162">
            <v>6468</v>
          </cell>
        </row>
        <row r="163">
          <cell r="A163" t="str">
            <v>B026010</v>
          </cell>
          <cell r="B163" t="str">
            <v>m2</v>
          </cell>
          <cell r="C163" t="str">
            <v>Geomalla en fibra de vidrio GLASGRID 8511</v>
          </cell>
          <cell r="D163">
            <v>7069</v>
          </cell>
        </row>
        <row r="164">
          <cell r="A164" t="str">
            <v>B026013</v>
          </cell>
          <cell r="B164" t="str">
            <v>m2</v>
          </cell>
          <cell r="C164" t="str">
            <v>Geomalla en fibra de vidrio GLASGRID 8511</v>
          </cell>
          <cell r="D164">
            <v>10746</v>
          </cell>
        </row>
        <row r="165">
          <cell r="A165" t="str">
            <v>B0264116</v>
          </cell>
          <cell r="B165" t="str">
            <v>M2</v>
          </cell>
          <cell r="C165" t="str">
            <v>Geomalla Forgrid UX100</v>
          </cell>
          <cell r="D165">
            <v>8372</v>
          </cell>
        </row>
        <row r="166">
          <cell r="A166" t="str">
            <v>B0264115</v>
          </cell>
          <cell r="B166" t="str">
            <v>m2</v>
          </cell>
          <cell r="C166" t="str">
            <v>Geomalla Fort Gird UX-50</v>
          </cell>
          <cell r="D166">
            <v>7854</v>
          </cell>
        </row>
        <row r="167">
          <cell r="A167" t="str">
            <v>B0014114</v>
          </cell>
          <cell r="B167" t="str">
            <v>m2</v>
          </cell>
          <cell r="C167" t="str">
            <v>Geomalla Tipo Asphalt</v>
          </cell>
          <cell r="D167">
            <v>5173</v>
          </cell>
        </row>
        <row r="168">
          <cell r="A168" t="str">
            <v>B0264114</v>
          </cell>
          <cell r="B168" t="str">
            <v>m2</v>
          </cell>
          <cell r="C168" t="str">
            <v>Geomalla Tipo Asphalt</v>
          </cell>
          <cell r="D168">
            <v>8486</v>
          </cell>
        </row>
        <row r="169">
          <cell r="A169" t="str">
            <v>B0014111</v>
          </cell>
          <cell r="B169" t="str">
            <v>m2</v>
          </cell>
          <cell r="C169" t="str">
            <v>Geomalla Uniaxial Pbx-11</v>
          </cell>
          <cell r="D169">
            <v>8226</v>
          </cell>
        </row>
        <row r="170">
          <cell r="A170" t="str">
            <v>B0264111</v>
          </cell>
          <cell r="B170" t="str">
            <v>m2</v>
          </cell>
          <cell r="C170" t="str">
            <v>Geomalla Uniaxial Pbx-11</v>
          </cell>
          <cell r="D170">
            <v>7750</v>
          </cell>
        </row>
        <row r="171">
          <cell r="A171" t="str">
            <v>B025002</v>
          </cell>
          <cell r="B171" t="str">
            <v>m2</v>
          </cell>
          <cell r="C171" t="str">
            <v xml:space="preserve">Geoterxtil T-4000 o similar </v>
          </cell>
          <cell r="D171">
            <v>10728</v>
          </cell>
        </row>
        <row r="172">
          <cell r="A172" t="str">
            <v>B025100</v>
          </cell>
          <cell r="B172" t="str">
            <v>M2</v>
          </cell>
          <cell r="C172" t="str">
            <v>Geotextil Forte Grid UX-165</v>
          </cell>
          <cell r="D172">
            <v>11618</v>
          </cell>
        </row>
        <row r="173">
          <cell r="A173" t="str">
            <v>B025101</v>
          </cell>
          <cell r="B173" t="str">
            <v>M2</v>
          </cell>
          <cell r="C173" t="str">
            <v>Geotextil Fortex BX-40</v>
          </cell>
          <cell r="D173">
            <v>4724</v>
          </cell>
        </row>
        <row r="174">
          <cell r="A174" t="str">
            <v>B025003</v>
          </cell>
          <cell r="B174" t="str">
            <v>m2</v>
          </cell>
          <cell r="C174" t="str">
            <v>Geotextil No Tejido</v>
          </cell>
          <cell r="D174">
            <v>3816</v>
          </cell>
        </row>
        <row r="175">
          <cell r="A175" t="str">
            <v>B025004</v>
          </cell>
          <cell r="B175" t="str">
            <v>m2</v>
          </cell>
          <cell r="C175" t="str">
            <v>Geotextil No Tejido para reparación</v>
          </cell>
          <cell r="D175">
            <v>4116</v>
          </cell>
        </row>
        <row r="176">
          <cell r="A176" t="str">
            <v>B025008</v>
          </cell>
          <cell r="B176" t="str">
            <v>m2</v>
          </cell>
          <cell r="C176" t="str">
            <v>Geotextil Nt Repav 450 O Similar (Proveedores Pavco, Lafayet, Geomatrix, Tensar, Omnes U Otros)</v>
          </cell>
          <cell r="D176">
            <v>4890</v>
          </cell>
        </row>
        <row r="177">
          <cell r="A177" t="str">
            <v>B025005</v>
          </cell>
          <cell r="B177" t="str">
            <v>m2</v>
          </cell>
          <cell r="C177" t="str">
            <v>Geotextil Nt-2500 O Similar (Proveedores, Pavco, Geomatrix, Tensar, Omnes U Otros)</v>
          </cell>
          <cell r="D177">
            <v>5963</v>
          </cell>
        </row>
        <row r="178">
          <cell r="A178" t="str">
            <v>B025006</v>
          </cell>
          <cell r="B178" t="str">
            <v>m2</v>
          </cell>
          <cell r="C178" t="str">
            <v xml:space="preserve">Geotextil NT-3000 o similar (proveedores, Tensar, Omnes u otros)
</v>
          </cell>
          <cell r="D178">
            <v>7491</v>
          </cell>
        </row>
        <row r="179">
          <cell r="A179" t="str">
            <v>B025011</v>
          </cell>
          <cell r="B179" t="str">
            <v>m2</v>
          </cell>
          <cell r="C179" t="str">
            <v>Geotextil T-2100 O Similar (Proveedores Pavco, Lafayet, Geomatrix, Tensar, Omnes U Otros)</v>
          </cell>
          <cell r="D179">
            <v>5800</v>
          </cell>
        </row>
        <row r="180">
          <cell r="A180" t="str">
            <v>B025001</v>
          </cell>
          <cell r="B180" t="str">
            <v>m2</v>
          </cell>
          <cell r="C180" t="str">
            <v>Geotextil T-2400 O Similar (Proveedores Lafayet, Pavco, Geomatrix, Tensar, Omnes U Otros)</v>
          </cell>
          <cell r="D180">
            <v>6426</v>
          </cell>
        </row>
        <row r="181">
          <cell r="A181" t="str">
            <v>B025007</v>
          </cell>
          <cell r="B181" t="str">
            <v>m2</v>
          </cell>
          <cell r="C181" t="str">
            <v>Geotextil Tejido</v>
          </cell>
          <cell r="D181">
            <v>4878</v>
          </cell>
        </row>
        <row r="182">
          <cell r="A182" t="str">
            <v>B025009</v>
          </cell>
          <cell r="B182" t="str">
            <v>m2</v>
          </cell>
          <cell r="C182" t="str">
            <v>Geotextil Tejido</v>
          </cell>
          <cell r="D182">
            <v>4878</v>
          </cell>
        </row>
        <row r="183">
          <cell r="A183" t="str">
            <v>B0014180</v>
          </cell>
          <cell r="B183" t="str">
            <v>kg</v>
          </cell>
          <cell r="C183" t="str">
            <v>Grapas</v>
          </cell>
          <cell r="D183">
            <v>4913</v>
          </cell>
        </row>
        <row r="184">
          <cell r="A184" t="str">
            <v>B0014184</v>
          </cell>
          <cell r="B184" t="str">
            <v>u</v>
          </cell>
          <cell r="C184" t="str">
            <v>Grata de limpieza</v>
          </cell>
          <cell r="D184">
            <v>4155</v>
          </cell>
        </row>
        <row r="185">
          <cell r="A185" t="str">
            <v>B0014181</v>
          </cell>
          <cell r="B185" t="str">
            <v>m3</v>
          </cell>
          <cell r="C185" t="str">
            <v>Gravilla</v>
          </cell>
          <cell r="D185">
            <v>40609</v>
          </cell>
        </row>
        <row r="186">
          <cell r="A186" t="str">
            <v>B0014185</v>
          </cell>
          <cell r="B186" t="str">
            <v>m</v>
          </cell>
          <cell r="C186" t="str">
            <v>Guadua</v>
          </cell>
          <cell r="D186">
            <v>1353</v>
          </cell>
        </row>
        <row r="187">
          <cell r="A187" t="str">
            <v>B0014191</v>
          </cell>
          <cell r="B187" t="str">
            <v>kg</v>
          </cell>
          <cell r="C187" t="str">
            <v>Impermeabilizante para Concreto</v>
          </cell>
          <cell r="D187">
            <v>7520</v>
          </cell>
        </row>
        <row r="188">
          <cell r="A188" t="str">
            <v>B033011</v>
          </cell>
          <cell r="B188" t="str">
            <v>kg</v>
          </cell>
          <cell r="C188" t="str">
            <v>Impermeabilizante para concreto</v>
          </cell>
          <cell r="D188">
            <v>6831</v>
          </cell>
        </row>
        <row r="189">
          <cell r="A189" t="str">
            <v>B0014190</v>
          </cell>
          <cell r="B189" t="str">
            <v>kg</v>
          </cell>
          <cell r="C189" t="str">
            <v>Imprimante y puente de adherencia</v>
          </cell>
          <cell r="D189">
            <v>42426</v>
          </cell>
        </row>
        <row r="190">
          <cell r="A190" t="str">
            <v>B021008</v>
          </cell>
          <cell r="B190" t="str">
            <v>m</v>
          </cell>
          <cell r="C190" t="str">
            <v>Junta elastomérica Jeene (J 8097VV)</v>
          </cell>
          <cell r="D190">
            <v>830620</v>
          </cell>
        </row>
        <row r="191">
          <cell r="A191" t="str">
            <v>B0014231</v>
          </cell>
          <cell r="B191" t="str">
            <v>u</v>
          </cell>
          <cell r="C191" t="str">
            <v>Lamina 1,22 X 2,44 X 1/2´´</v>
          </cell>
          <cell r="D191">
            <v>735772</v>
          </cell>
        </row>
        <row r="192">
          <cell r="A192" t="str">
            <v>B0014232</v>
          </cell>
          <cell r="B192" t="str">
            <v>u</v>
          </cell>
          <cell r="C192" t="str">
            <v>Lamina 1,22 X 2,44 X 1/4´´</v>
          </cell>
          <cell r="D192">
            <v>395419</v>
          </cell>
        </row>
        <row r="193">
          <cell r="A193" t="str">
            <v>B0014200</v>
          </cell>
          <cell r="B193" t="str">
            <v>m2</v>
          </cell>
          <cell r="C193" t="str">
            <v>Láminas impermeabilizantes</v>
          </cell>
          <cell r="D193">
            <v>1576</v>
          </cell>
        </row>
        <row r="194">
          <cell r="A194" t="str">
            <v>B0014233</v>
          </cell>
          <cell r="B194" t="str">
            <v>u</v>
          </cell>
          <cell r="C194" t="str">
            <v>Lechada Para Ductos (Acero De Preesfuerzo)</v>
          </cell>
          <cell r="D194">
            <v>714</v>
          </cell>
        </row>
        <row r="195">
          <cell r="A195" t="str">
            <v>B0014210</v>
          </cell>
          <cell r="B195" t="str">
            <v>lt</v>
          </cell>
          <cell r="C195" t="str">
            <v xml:space="preserve">Lechada para ductos (tensionamiento)
</v>
          </cell>
          <cell r="D195">
            <v>731</v>
          </cell>
        </row>
        <row r="196">
          <cell r="A196" t="str">
            <v>B0014220</v>
          </cell>
          <cell r="B196" t="str">
            <v>u</v>
          </cell>
          <cell r="C196" t="str">
            <v>Limpiador 1/4 de galón (anclajes)</v>
          </cell>
          <cell r="D196">
            <v>36846</v>
          </cell>
        </row>
        <row r="197">
          <cell r="A197" t="str">
            <v>B0014230</v>
          </cell>
          <cell r="B197" t="str">
            <v>m</v>
          </cell>
          <cell r="C197" t="str">
            <v>Listón en guadua para empradizar</v>
          </cell>
          <cell r="D197">
            <v>1131</v>
          </cell>
        </row>
        <row r="198">
          <cell r="A198" t="str">
            <v>B0014234</v>
          </cell>
          <cell r="B198" t="str">
            <v>u</v>
          </cell>
          <cell r="C198" t="str">
            <v>Lubricante Pvc X 500 G</v>
          </cell>
          <cell r="D198">
            <v>21661</v>
          </cell>
        </row>
        <row r="199">
          <cell r="A199" t="str">
            <v>B033005</v>
          </cell>
          <cell r="B199" t="str">
            <v>u</v>
          </cell>
          <cell r="C199" t="str">
            <v>Malla Ciclónica Para Gaviones Galvanizada Aleación Zn-5A1-Mm Cal 12 (2M3)</v>
          </cell>
          <cell r="D199">
            <v>143692.5</v>
          </cell>
        </row>
        <row r="200">
          <cell r="A200" t="str">
            <v>B033009</v>
          </cell>
          <cell r="B200" t="str">
            <v>u</v>
          </cell>
          <cell r="C200" t="str">
            <v>Malla Ciclónica Para Gaviones Galvanizada Aleación Zn-5A1-Mm Y Plastificada Pvc Cal 12 (2M3)</v>
          </cell>
          <cell r="D200">
            <v>155759.1</v>
          </cell>
        </row>
        <row r="201">
          <cell r="A201" t="str">
            <v>B033006</v>
          </cell>
          <cell r="B201" t="str">
            <v>u</v>
          </cell>
          <cell r="C201" t="str">
            <v>Malla Ciclónica Para Gaviones Galvanizada Y Plastificada Con Pvc Cal 12 (2M3)</v>
          </cell>
          <cell r="D201">
            <v>148488.19999999998</v>
          </cell>
        </row>
        <row r="202">
          <cell r="A202" t="str">
            <v>B033010</v>
          </cell>
          <cell r="B202" t="str">
            <v>m2</v>
          </cell>
          <cell r="C202" t="str">
            <v>Malla Electrosoldada de 5/16</v>
          </cell>
          <cell r="D202">
            <v>4877</v>
          </cell>
        </row>
        <row r="203">
          <cell r="A203" t="str">
            <v>B033001</v>
          </cell>
          <cell r="B203" t="str">
            <v>m2</v>
          </cell>
          <cell r="C203" t="str">
            <v xml:space="preserve">Malla eslabonada, calibre 10, 6 ojos
</v>
          </cell>
          <cell r="D203">
            <v>16078</v>
          </cell>
        </row>
        <row r="204">
          <cell r="A204" t="str">
            <v>B033003</v>
          </cell>
          <cell r="B204" t="str">
            <v>u</v>
          </cell>
          <cell r="C204" t="str">
            <v>Malla Para Colchagaviones Espesor 0,30 M</v>
          </cell>
          <cell r="D204">
            <v>122671</v>
          </cell>
        </row>
        <row r="205">
          <cell r="A205" t="str">
            <v>B033002</v>
          </cell>
          <cell r="B205" t="str">
            <v>u</v>
          </cell>
          <cell r="C205" t="str">
            <v>Malla para gaviones (2M3)</v>
          </cell>
          <cell r="D205">
            <v>67000</v>
          </cell>
        </row>
        <row r="206">
          <cell r="A206" t="str">
            <v>B0014235</v>
          </cell>
          <cell r="B206" t="str">
            <v>m</v>
          </cell>
          <cell r="C206" t="str">
            <v>Manguera De Alta Presión</v>
          </cell>
          <cell r="D206">
            <v>73803</v>
          </cell>
        </row>
        <row r="207">
          <cell r="A207" t="str">
            <v>B0014254</v>
          </cell>
          <cell r="B207" t="str">
            <v>m</v>
          </cell>
          <cell r="C207" t="str">
            <v>Manguera de alta presión</v>
          </cell>
          <cell r="D207">
            <v>71988</v>
          </cell>
        </row>
        <row r="208">
          <cell r="A208" t="str">
            <v>B0014260</v>
          </cell>
          <cell r="B208" t="str">
            <v>m</v>
          </cell>
          <cell r="C208" t="str">
            <v>Manguera de polietileno de 3´´</v>
          </cell>
          <cell r="D208">
            <v>6495</v>
          </cell>
        </row>
        <row r="209">
          <cell r="A209" t="str">
            <v>B0014265</v>
          </cell>
          <cell r="B209" t="str">
            <v>m2</v>
          </cell>
          <cell r="C209" t="str">
            <v>Manto de refuerzo de vegetación tipo 5A</v>
          </cell>
          <cell r="D209">
            <v>8188</v>
          </cell>
        </row>
        <row r="210">
          <cell r="A210" t="str">
            <v>B0014267</v>
          </cell>
          <cell r="B210" t="str">
            <v>m2</v>
          </cell>
          <cell r="C210" t="str">
            <v>Manto Permanente (Protección de Taludes)</v>
          </cell>
          <cell r="D210">
            <v>10301</v>
          </cell>
        </row>
        <row r="211">
          <cell r="A211" t="str">
            <v>B0014266</v>
          </cell>
          <cell r="B211" t="str">
            <v>m2</v>
          </cell>
          <cell r="C211" t="str">
            <v>Manto Temporal (Protección de Taludes)</v>
          </cell>
          <cell r="D211">
            <v>4999</v>
          </cell>
        </row>
        <row r="212">
          <cell r="A212" t="str">
            <v>B0014281</v>
          </cell>
          <cell r="B212" t="str">
            <v>m3</v>
          </cell>
          <cell r="C212" t="str">
            <v xml:space="preserve">Material  de afirmado de la Zona </v>
          </cell>
          <cell r="D212">
            <v>22821</v>
          </cell>
        </row>
        <row r="213">
          <cell r="A213" t="str">
            <v>B0014271</v>
          </cell>
          <cell r="B213" t="str">
            <v>m3</v>
          </cell>
          <cell r="C213" t="str">
            <v>Material  Granular Tipo SBG</v>
          </cell>
          <cell r="D213">
            <v>40609</v>
          </cell>
        </row>
        <row r="214">
          <cell r="A214" t="str">
            <v>B0014270</v>
          </cell>
          <cell r="B214" t="str">
            <v>m3</v>
          </cell>
          <cell r="C214" t="str">
            <v>Material de afirmado</v>
          </cell>
          <cell r="D214">
            <v>17473</v>
          </cell>
        </row>
        <row r="215">
          <cell r="A215" t="str">
            <v>B0014291</v>
          </cell>
          <cell r="B215" t="str">
            <v>m3</v>
          </cell>
          <cell r="C215" t="str">
            <v xml:space="preserve">Material de Base </v>
          </cell>
          <cell r="D215">
            <v>49980</v>
          </cell>
        </row>
        <row r="216">
          <cell r="A216" t="str">
            <v>B0014300</v>
          </cell>
          <cell r="B216" t="str">
            <v>m3</v>
          </cell>
          <cell r="C216" t="str">
            <v>Material de base (gradación 1)</v>
          </cell>
          <cell r="D216">
            <v>36599</v>
          </cell>
        </row>
        <row r="217">
          <cell r="A217" t="str">
            <v>B0014310</v>
          </cell>
          <cell r="B217" t="str">
            <v>m3</v>
          </cell>
          <cell r="C217" t="str">
            <v>Material de base (gradación 2)</v>
          </cell>
          <cell r="D217">
            <v>34270</v>
          </cell>
        </row>
        <row r="218">
          <cell r="A218" t="str">
            <v>B0014320</v>
          </cell>
          <cell r="B218" t="str">
            <v>m3</v>
          </cell>
          <cell r="C218" t="str">
            <v>Material de base (gradación 3)</v>
          </cell>
          <cell r="D218">
            <v>33336</v>
          </cell>
        </row>
        <row r="219">
          <cell r="A219" t="str">
            <v>B0014322</v>
          </cell>
          <cell r="B219" t="str">
            <v>m3</v>
          </cell>
          <cell r="C219" t="str">
            <v>Material de base procesado en planta (gradación 1, 2)</v>
          </cell>
          <cell r="D219">
            <v>29399</v>
          </cell>
        </row>
        <row r="220">
          <cell r="A220" t="str">
            <v>B0014292</v>
          </cell>
          <cell r="B220" t="str">
            <v>m3</v>
          </cell>
          <cell r="C220" t="str">
            <v>Material de base reciclada (manejo)</v>
          </cell>
          <cell r="D220">
            <v>6221</v>
          </cell>
        </row>
        <row r="221">
          <cell r="A221" t="str">
            <v>B0014330</v>
          </cell>
          <cell r="B221" t="str">
            <v>m3</v>
          </cell>
          <cell r="C221" t="str">
            <v>Material de la zona (para estabilizar bases)</v>
          </cell>
          <cell r="D221">
            <v>18930</v>
          </cell>
        </row>
        <row r="222">
          <cell r="A222" t="str">
            <v>B0014373</v>
          </cell>
          <cell r="B222" t="str">
            <v>m3</v>
          </cell>
          <cell r="C222" t="str">
            <v>Material de Recebo Para Relleno</v>
          </cell>
          <cell r="D222">
            <v>14637</v>
          </cell>
        </row>
        <row r="223">
          <cell r="A223" t="str">
            <v>B0014411</v>
          </cell>
          <cell r="B223" t="str">
            <v>m3</v>
          </cell>
          <cell r="C223" t="str">
            <v>Material de Remoción</v>
          </cell>
          <cell r="D223">
            <v>3782</v>
          </cell>
        </row>
        <row r="224">
          <cell r="A224" t="str">
            <v>B0014340</v>
          </cell>
          <cell r="B224" t="str">
            <v>m3</v>
          </cell>
          <cell r="C224" t="str">
            <v xml:space="preserve">Material de Sub- Base CBR=20%
</v>
          </cell>
          <cell r="D224">
            <v>28327</v>
          </cell>
        </row>
        <row r="225">
          <cell r="A225" t="str">
            <v>B0014350</v>
          </cell>
          <cell r="B225" t="str">
            <v>m3</v>
          </cell>
          <cell r="C225" t="str">
            <v xml:space="preserve">Material de Sub- Base CBR=30%
</v>
          </cell>
          <cell r="D225">
            <v>28197</v>
          </cell>
        </row>
        <row r="226">
          <cell r="A226" t="str">
            <v>B0014361</v>
          </cell>
          <cell r="B226" t="str">
            <v>m3</v>
          </cell>
          <cell r="C226" t="str">
            <v xml:space="preserve">Material de Sub Base CBR=40% </v>
          </cell>
          <cell r="D226">
            <v>27786</v>
          </cell>
        </row>
        <row r="227">
          <cell r="A227" t="str">
            <v>B0014370</v>
          </cell>
          <cell r="B227" t="str">
            <v>m3</v>
          </cell>
          <cell r="C227" t="str">
            <v xml:space="preserve">Material de Sub- Base para bacheo
</v>
          </cell>
          <cell r="D227">
            <v>38080</v>
          </cell>
        </row>
        <row r="228">
          <cell r="A228" t="str">
            <v>B0014372</v>
          </cell>
          <cell r="B228" t="str">
            <v>m3</v>
          </cell>
          <cell r="C228" t="str">
            <v xml:space="preserve">Material de Sub- Base procesado en planta (tipo 1 o tipo 2)
</v>
          </cell>
          <cell r="D228">
            <v>29050</v>
          </cell>
        </row>
        <row r="229">
          <cell r="A229" t="str">
            <v>B0014380</v>
          </cell>
          <cell r="B229" t="str">
            <v>m3</v>
          </cell>
          <cell r="C229" t="str">
            <v>Material drenante (3´´)</v>
          </cell>
          <cell r="D229">
            <v>33328</v>
          </cell>
        </row>
        <row r="230">
          <cell r="A230" t="str">
            <v>B0014390</v>
          </cell>
          <cell r="B230" t="str">
            <v>m3</v>
          </cell>
          <cell r="C230" t="str">
            <v>Material filtrante (6´´)</v>
          </cell>
          <cell r="D230">
            <v>35486</v>
          </cell>
        </row>
        <row r="231">
          <cell r="A231" t="str">
            <v>B0014272</v>
          </cell>
          <cell r="B231" t="str">
            <v>m3</v>
          </cell>
          <cell r="C231" t="str">
            <v>Material Granular Tipo  BG</v>
          </cell>
          <cell r="D231">
            <v>50480</v>
          </cell>
        </row>
        <row r="232">
          <cell r="A232" t="str">
            <v>B0014400</v>
          </cell>
          <cell r="B232" t="str">
            <v>m3</v>
          </cell>
          <cell r="C232" t="str">
            <v>Material para pedraplén</v>
          </cell>
          <cell r="D232">
            <v>39605</v>
          </cell>
        </row>
        <row r="233">
          <cell r="A233" t="str">
            <v>B0014402</v>
          </cell>
          <cell r="B233" t="str">
            <v>m3</v>
          </cell>
          <cell r="C233" t="str">
            <v>Material para solado y atraque</v>
          </cell>
          <cell r="D233">
            <v>32730</v>
          </cell>
        </row>
        <row r="234">
          <cell r="A234" t="str">
            <v>B0014410</v>
          </cell>
          <cell r="B234" t="str">
            <v>m3</v>
          </cell>
          <cell r="C234" t="str">
            <v xml:space="preserve">Material seleccionado para Relleno
</v>
          </cell>
          <cell r="D234">
            <v>14327</v>
          </cell>
        </row>
        <row r="235">
          <cell r="A235" t="str">
            <v>B0014420</v>
          </cell>
          <cell r="B235" t="str">
            <v>m</v>
          </cell>
          <cell r="C235" t="str">
            <v>Mecha Lenta</v>
          </cell>
          <cell r="D235">
            <v>849</v>
          </cell>
        </row>
        <row r="236">
          <cell r="A236" t="str">
            <v>B0014430</v>
          </cell>
          <cell r="B236" t="str">
            <v>m3</v>
          </cell>
          <cell r="C236" t="str">
            <v xml:space="preserve">Mezcla abierta en caliente MAC-1
</v>
          </cell>
          <cell r="D236">
            <v>245281.16710084872</v>
          </cell>
        </row>
        <row r="237">
          <cell r="A237" t="str">
            <v>B0014440</v>
          </cell>
          <cell r="B237" t="str">
            <v>m3</v>
          </cell>
          <cell r="C237" t="str">
            <v xml:space="preserve">Mezcla abierta en caliente MAC-2
</v>
          </cell>
          <cell r="D237">
            <v>249469.8112696762</v>
          </cell>
        </row>
        <row r="238">
          <cell r="A238" t="str">
            <v>B0014450</v>
          </cell>
          <cell r="B238" t="str">
            <v>m3</v>
          </cell>
          <cell r="C238" t="str">
            <v xml:space="preserve">Mezcla abierta en caliente MAC-3
</v>
          </cell>
          <cell r="D238">
            <v>258253.31239235034</v>
          </cell>
        </row>
        <row r="239">
          <cell r="A239" t="str">
            <v>B0014542</v>
          </cell>
          <cell r="B239" t="str">
            <v>M3</v>
          </cell>
          <cell r="C239" t="str">
            <v>Mezcla Abierta en Frio  MAF-25</v>
          </cell>
          <cell r="D239">
            <v>225601.85835000002</v>
          </cell>
        </row>
        <row r="240">
          <cell r="A240" t="str">
            <v>B0014461</v>
          </cell>
          <cell r="B240" t="str">
            <v>m3</v>
          </cell>
          <cell r="C240" t="str">
            <v>Mezcla Abierta en Frío MAF-19</v>
          </cell>
          <cell r="D240">
            <v>225602</v>
          </cell>
        </row>
        <row r="241">
          <cell r="A241" t="str">
            <v>B0014469</v>
          </cell>
          <cell r="B241" t="str">
            <v>m3</v>
          </cell>
          <cell r="C241" t="str">
            <v xml:space="preserve">Mezcla Abierta en Frio MAF-38 </v>
          </cell>
          <cell r="D241">
            <v>218086.55761200003</v>
          </cell>
        </row>
        <row r="242">
          <cell r="A242" t="str">
            <v>B0014490</v>
          </cell>
          <cell r="B242" t="str">
            <v>m3</v>
          </cell>
          <cell r="C242" t="str">
            <v>Mezcla Densa en caliente MDC-0</v>
          </cell>
          <cell r="D242">
            <v>357000</v>
          </cell>
        </row>
        <row r="243">
          <cell r="A243" t="str">
            <v>B0014501</v>
          </cell>
          <cell r="B243" t="str">
            <v>m3</v>
          </cell>
          <cell r="C243" t="str">
            <v>Mezcla Densa en caliente MDC-10</v>
          </cell>
          <cell r="D243">
            <v>357000</v>
          </cell>
        </row>
        <row r="244">
          <cell r="A244" t="str">
            <v>B0014502</v>
          </cell>
          <cell r="B244" t="str">
            <v>m3</v>
          </cell>
          <cell r="C244" t="str">
            <v>Mezcla densa en Caliente MDC-19</v>
          </cell>
          <cell r="D244">
            <v>357000</v>
          </cell>
        </row>
        <row r="245">
          <cell r="A245" t="str">
            <v>B0014511</v>
          </cell>
          <cell r="B245" t="str">
            <v>m3</v>
          </cell>
          <cell r="C245" t="str">
            <v>Mezcla densa en Caliente MDC-25</v>
          </cell>
          <cell r="D245">
            <v>357000</v>
          </cell>
        </row>
        <row r="246">
          <cell r="A246" t="str">
            <v>B0014531</v>
          </cell>
          <cell r="B246" t="str">
            <v>m3</v>
          </cell>
          <cell r="C246" t="str">
            <v>Mezcla Densa en Frio MDF-19</v>
          </cell>
          <cell r="D246">
            <v>221423</v>
          </cell>
        </row>
        <row r="247">
          <cell r="A247" t="str">
            <v>B0014541</v>
          </cell>
          <cell r="B247" t="str">
            <v>m3</v>
          </cell>
          <cell r="C247" t="str">
            <v>Mezcla Densa en Frio MDF-25</v>
          </cell>
          <cell r="D247">
            <v>222289</v>
          </cell>
        </row>
        <row r="248">
          <cell r="A248" t="str">
            <v>B0014551</v>
          </cell>
          <cell r="B248" t="str">
            <v>m3</v>
          </cell>
          <cell r="C248" t="str">
            <v>Mezcla Densa en Frio MDF-38</v>
          </cell>
          <cell r="D248">
            <v>222678</v>
          </cell>
        </row>
        <row r="249">
          <cell r="A249" t="str">
            <v>B0014552</v>
          </cell>
          <cell r="B249" t="str">
            <v>m3</v>
          </cell>
          <cell r="C249" t="str">
            <v>Mezcla Densa en Frio para Bacheo</v>
          </cell>
          <cell r="D249">
            <v>210933</v>
          </cell>
        </row>
        <row r="250">
          <cell r="A250" t="str">
            <v>B0014560</v>
          </cell>
          <cell r="B250" t="str">
            <v>m3</v>
          </cell>
          <cell r="C250" t="str">
            <v>Mezcla discontinua en caliente F-1</v>
          </cell>
          <cell r="D250">
            <v>160514</v>
          </cell>
        </row>
        <row r="251">
          <cell r="A251" t="str">
            <v>B0014570</v>
          </cell>
          <cell r="B251" t="str">
            <v>m3</v>
          </cell>
          <cell r="C251" t="str">
            <v>Mezcla discontinua en caliente F-2</v>
          </cell>
          <cell r="D251">
            <v>164978</v>
          </cell>
        </row>
        <row r="252">
          <cell r="A252" t="str">
            <v>B0014580</v>
          </cell>
          <cell r="B252" t="str">
            <v>m3</v>
          </cell>
          <cell r="C252" t="str">
            <v xml:space="preserve">Mezcla discontinua en caliente M-1
</v>
          </cell>
          <cell r="D252">
            <v>176083</v>
          </cell>
        </row>
        <row r="253">
          <cell r="A253" t="str">
            <v>B0014590</v>
          </cell>
          <cell r="B253" t="str">
            <v>m3</v>
          </cell>
          <cell r="C253" t="str">
            <v xml:space="preserve">Mezcla discontinua en caliente M-2
</v>
          </cell>
          <cell r="D253">
            <v>141135</v>
          </cell>
        </row>
        <row r="254">
          <cell r="A254" t="str">
            <v>B0014601</v>
          </cell>
          <cell r="B254" t="str">
            <v>m2</v>
          </cell>
          <cell r="C254" t="str">
            <v>Mezcla Fértil</v>
          </cell>
          <cell r="D254">
            <v>12092</v>
          </cell>
        </row>
        <row r="255">
          <cell r="A255" t="str">
            <v>B0014600</v>
          </cell>
          <cell r="B255" t="str">
            <v>m3</v>
          </cell>
          <cell r="C255" t="str">
            <v xml:space="preserve">Mezcla gruesa en caliente tipo MGC-1
</v>
          </cell>
          <cell r="D255">
            <v>227671</v>
          </cell>
        </row>
        <row r="256">
          <cell r="A256" t="str">
            <v>B0014421</v>
          </cell>
          <cell r="B256" t="str">
            <v>m3</v>
          </cell>
          <cell r="C256" t="str">
            <v>Mezcla Semidensa en Caliente MSC-19</v>
          </cell>
          <cell r="D256">
            <v>226271</v>
          </cell>
        </row>
        <row r="257">
          <cell r="A257" t="str">
            <v>B0014610</v>
          </cell>
          <cell r="B257" t="str">
            <v>m3</v>
          </cell>
          <cell r="C257" t="str">
            <v>Mortero 1:3</v>
          </cell>
          <cell r="D257">
            <v>429690</v>
          </cell>
        </row>
        <row r="258">
          <cell r="A258" t="str">
            <v>B0014611</v>
          </cell>
          <cell r="B258" t="str">
            <v>m3</v>
          </cell>
          <cell r="C258" t="str">
            <v>Mortero 1:3 De recubrimiento</v>
          </cell>
          <cell r="D258">
            <v>424629</v>
          </cell>
        </row>
        <row r="259">
          <cell r="A259" t="str">
            <v>B0014236</v>
          </cell>
          <cell r="B259" t="str">
            <v>m3</v>
          </cell>
          <cell r="C259" t="str">
            <v>Mortero 1:3 Para Anillos</v>
          </cell>
          <cell r="D259">
            <v>363157</v>
          </cell>
        </row>
        <row r="260">
          <cell r="A260" t="str">
            <v>B0014240</v>
          </cell>
          <cell r="B260" t="str">
            <v>m3</v>
          </cell>
          <cell r="C260" t="str">
            <v>Mortero alta resistencia (Eucocrete)</v>
          </cell>
          <cell r="D260">
            <v>277773</v>
          </cell>
        </row>
        <row r="261">
          <cell r="A261" t="str">
            <v>B0014237</v>
          </cell>
          <cell r="B261" t="str">
            <v>kg</v>
          </cell>
          <cell r="C261" t="str">
            <v>Mulch Orgánico</v>
          </cell>
          <cell r="D261">
            <v>2718</v>
          </cell>
        </row>
        <row r="262">
          <cell r="A262" t="str">
            <v>B0014620</v>
          </cell>
          <cell r="B262" t="str">
            <v>kg</v>
          </cell>
          <cell r="C262" t="str">
            <v xml:space="preserve">Nutrientes (para remoción de especies vegetales) (dap, triple 15 o similar) (ítem 201.9)
</v>
          </cell>
          <cell r="D262">
            <v>1204</v>
          </cell>
        </row>
        <row r="263">
          <cell r="A263" t="str">
            <v>B0014630</v>
          </cell>
          <cell r="B263" t="str">
            <v>m2</v>
          </cell>
          <cell r="C263" t="str">
            <v xml:space="preserve">Obra falsa concreto clase A y B (puntal de 3m metálico)
</v>
          </cell>
          <cell r="D263">
            <v>32272</v>
          </cell>
        </row>
        <row r="264">
          <cell r="A264" t="str">
            <v>B0014640</v>
          </cell>
          <cell r="B264" t="str">
            <v>kg</v>
          </cell>
          <cell r="C264" t="str">
            <v xml:space="preserve">Oxigeno industrial
</v>
          </cell>
          <cell r="D264">
            <v>9492</v>
          </cell>
        </row>
        <row r="265">
          <cell r="A265" t="str">
            <v>B0014650</v>
          </cell>
          <cell r="B265" t="str">
            <v>m</v>
          </cell>
          <cell r="C265" t="str">
            <v xml:space="preserve">Paral en madera rolliza de 3´´ (tablestacados)
</v>
          </cell>
          <cell r="D265">
            <v>11667</v>
          </cell>
        </row>
        <row r="266">
          <cell r="A266" t="str">
            <v>B0014660</v>
          </cell>
          <cell r="B266" t="str">
            <v>u</v>
          </cell>
          <cell r="C266" t="str">
            <v xml:space="preserve">Paral en madera rolliza de 5´´ y 4,5m de longitud (tablestacados)
</v>
          </cell>
          <cell r="D266">
            <v>83000</v>
          </cell>
        </row>
        <row r="267">
          <cell r="A267" t="str">
            <v>B0014670</v>
          </cell>
          <cell r="B267" t="str">
            <v>u</v>
          </cell>
          <cell r="C267" t="str">
            <v xml:space="preserve">Paral en madera rolliza de 6´´ y 5m de longitud (tablestacados)
</v>
          </cell>
          <cell r="D267">
            <v>125000</v>
          </cell>
        </row>
        <row r="268">
          <cell r="A268" t="str">
            <v>B0014680</v>
          </cell>
          <cell r="B268" t="str">
            <v>u</v>
          </cell>
          <cell r="C268" t="str">
            <v xml:space="preserve">Paral en madera rolliza de 6´´ y 8m de longitud (tablestacados)
</v>
          </cell>
          <cell r="D268">
            <v>180000</v>
          </cell>
        </row>
        <row r="269">
          <cell r="A269" t="str">
            <v>B0014690</v>
          </cell>
          <cell r="B269" t="str">
            <v>kg</v>
          </cell>
          <cell r="C269" t="str">
            <v>Pegante epóxico</v>
          </cell>
          <cell r="D269">
            <v>32427.545790444085</v>
          </cell>
        </row>
        <row r="270">
          <cell r="A270" t="str">
            <v>B0014701</v>
          </cell>
          <cell r="B270" t="str">
            <v>m</v>
          </cell>
          <cell r="C270" t="str">
            <v>Perfil Hea 200</v>
          </cell>
          <cell r="D270">
            <v>166724.94892900001</v>
          </cell>
        </row>
        <row r="271">
          <cell r="A271" t="str">
            <v>B0014702</v>
          </cell>
          <cell r="B271" t="str">
            <v>m3</v>
          </cell>
          <cell r="C271" t="str">
            <v xml:space="preserve">Piedra para Concreto Ciclópeo (Rajón o Canto Rodado) </v>
          </cell>
          <cell r="D271">
            <v>37278.487400000005</v>
          </cell>
        </row>
        <row r="272">
          <cell r="A272" t="str">
            <v>B0014700</v>
          </cell>
          <cell r="B272" t="str">
            <v>m3</v>
          </cell>
          <cell r="C272" t="str">
            <v xml:space="preserve">Piedra para concreto ciclópeo (rajón o canto rodado)
</v>
          </cell>
          <cell r="D272">
            <v>37278.487400000005</v>
          </cell>
        </row>
        <row r="273">
          <cell r="A273" t="str">
            <v>B0014710</v>
          </cell>
          <cell r="B273" t="str">
            <v>m3</v>
          </cell>
          <cell r="C273" t="str">
            <v xml:space="preserve">Piedra para gavión
</v>
          </cell>
          <cell r="D273">
            <v>39734</v>
          </cell>
        </row>
        <row r="274">
          <cell r="A274" t="str">
            <v>B0014720</v>
          </cell>
          <cell r="B274" t="str">
            <v>m</v>
          </cell>
          <cell r="C274" t="str">
            <v xml:space="preserve">Pilote de madera diam mayor a 18 cm.
</v>
          </cell>
          <cell r="D274">
            <v>100000</v>
          </cell>
        </row>
        <row r="275">
          <cell r="A275" t="str">
            <v>B0014730</v>
          </cell>
          <cell r="B275" t="str">
            <v>m</v>
          </cell>
          <cell r="C275" t="str">
            <v xml:space="preserve">Pilote en madera barbosco de 15*15
</v>
          </cell>
          <cell r="D275">
            <v>34532.833201493864</v>
          </cell>
        </row>
        <row r="276">
          <cell r="A276" t="str">
            <v>B0014740</v>
          </cell>
          <cell r="B276" t="str">
            <v>gal</v>
          </cell>
          <cell r="C276" t="str">
            <v xml:space="preserve">Pintura acrílica pura para tráfico
</v>
          </cell>
          <cell r="D276">
            <v>73011.259999999995</v>
          </cell>
        </row>
        <row r="277">
          <cell r="A277" t="str">
            <v>B0014750</v>
          </cell>
          <cell r="B277" t="str">
            <v>gal</v>
          </cell>
          <cell r="C277" t="str">
            <v xml:space="preserve">Pintura acrílica, esmalte o similar </v>
          </cell>
          <cell r="D277">
            <v>56225</v>
          </cell>
        </row>
        <row r="278">
          <cell r="A278" t="str">
            <v>B0014760</v>
          </cell>
          <cell r="B278" t="str">
            <v>gal</v>
          </cell>
          <cell r="C278" t="str">
            <v>Pintura anticorrosiva</v>
          </cell>
          <cell r="D278">
            <v>37494.519999999997</v>
          </cell>
        </row>
        <row r="279">
          <cell r="A279" t="str">
            <v>B0014238</v>
          </cell>
          <cell r="B279" t="str">
            <v>g</v>
          </cell>
          <cell r="C279" t="str">
            <v xml:space="preserve">Pintura Impermeabilizante </v>
          </cell>
          <cell r="D279">
            <v>50000</v>
          </cell>
        </row>
        <row r="280">
          <cell r="A280" t="str">
            <v>B0014239</v>
          </cell>
          <cell r="B280" t="str">
            <v>g</v>
          </cell>
          <cell r="C280" t="str">
            <v>Pintura Imprimante</v>
          </cell>
          <cell r="D280">
            <v>30394.98</v>
          </cell>
        </row>
        <row r="281">
          <cell r="A281" t="str">
            <v>B0014770</v>
          </cell>
          <cell r="B281" t="str">
            <v>u</v>
          </cell>
          <cell r="C281" t="str">
            <v xml:space="preserve">Piscina de decantación de (3*3*1)
</v>
          </cell>
          <cell r="D281">
            <v>47934.855901150258</v>
          </cell>
        </row>
        <row r="282">
          <cell r="A282" t="str">
            <v>B0014772</v>
          </cell>
          <cell r="B282" t="str">
            <v>kg</v>
          </cell>
          <cell r="C282" t="str">
            <v xml:space="preserve">Plastificante (Sikament)
</v>
          </cell>
          <cell r="D282">
            <v>9014.728364730001</v>
          </cell>
        </row>
        <row r="283">
          <cell r="A283" t="str">
            <v>B0014780</v>
          </cell>
          <cell r="B283" t="str">
            <v>m</v>
          </cell>
          <cell r="C283" t="str">
            <v xml:space="preserve">Platina de 1´´ x 1/4´´ (cerramiento en malla)
</v>
          </cell>
          <cell r="D283">
            <v>3294.5260099179659</v>
          </cell>
        </row>
        <row r="284">
          <cell r="A284" t="str">
            <v>B0014790</v>
          </cell>
          <cell r="B284" t="str">
            <v>u</v>
          </cell>
          <cell r="C284" t="str">
            <v xml:space="preserve">Poste de madera para cercas </v>
          </cell>
          <cell r="D284">
            <v>6706.0243609825875</v>
          </cell>
        </row>
        <row r="285">
          <cell r="A285" t="str">
            <v>B0014800</v>
          </cell>
          <cell r="B285" t="str">
            <v>u</v>
          </cell>
          <cell r="C285" t="str">
            <v xml:space="preserve">Poste en angulo de 2*2*1/4 de 3,5m para señal
</v>
          </cell>
          <cell r="D285">
            <v>63986.395261840589</v>
          </cell>
        </row>
        <row r="286">
          <cell r="A286" t="str">
            <v>B0014810</v>
          </cell>
          <cell r="B286" t="str">
            <v>u</v>
          </cell>
          <cell r="C286" t="str">
            <v>Poste kilometraje</v>
          </cell>
          <cell r="D286">
            <v>74762.187354365917</v>
          </cell>
        </row>
        <row r="287">
          <cell r="A287" t="str">
            <v>B0014831</v>
          </cell>
          <cell r="B287" t="str">
            <v>u</v>
          </cell>
          <cell r="C287" t="str">
            <v>Postes De Concreto Para Cercas 2,00 Mts</v>
          </cell>
          <cell r="D287">
            <v>27881.699999999997</v>
          </cell>
        </row>
        <row r="288">
          <cell r="A288" t="str">
            <v>B0014820</v>
          </cell>
          <cell r="B288" t="str">
            <v>u</v>
          </cell>
          <cell r="C288" t="str">
            <v xml:space="preserve">Postes de concreto para cercas
</v>
          </cell>
          <cell r="D288">
            <v>26049.1</v>
          </cell>
        </row>
        <row r="289">
          <cell r="A289" t="str">
            <v>B0014830</v>
          </cell>
          <cell r="B289" t="str">
            <v>u</v>
          </cell>
          <cell r="C289" t="str">
            <v xml:space="preserve">Postes para defensa metálica (1,80m)
</v>
          </cell>
          <cell r="D289">
            <v>177310</v>
          </cell>
        </row>
        <row r="290">
          <cell r="A290" t="str">
            <v>B0014840</v>
          </cell>
          <cell r="B290" t="str">
            <v>lb</v>
          </cell>
          <cell r="C290" t="str">
            <v>Puntilla</v>
          </cell>
          <cell r="D290">
            <v>2023</v>
          </cell>
        </row>
        <row r="291">
          <cell r="A291" t="str">
            <v>B0014850</v>
          </cell>
          <cell r="B291" t="str">
            <v>lt</v>
          </cell>
          <cell r="C291" t="str">
            <v>Químico estabilizante (PROBASE)</v>
          </cell>
          <cell r="D291">
            <v>43616.320589263298</v>
          </cell>
        </row>
        <row r="292">
          <cell r="A292" t="str">
            <v>B0014860</v>
          </cell>
          <cell r="B292" t="str">
            <v>kg</v>
          </cell>
          <cell r="C292" t="str">
            <v xml:space="preserve">Refuerzo de 3/8'' 60000 psi
</v>
          </cell>
          <cell r="D292">
            <v>2221.8966</v>
          </cell>
        </row>
        <row r="293">
          <cell r="A293" t="str">
            <v>B0014870</v>
          </cell>
          <cell r="B293" t="str">
            <v>kg</v>
          </cell>
          <cell r="C293" t="str">
            <v xml:space="preserve">Resina termoplástica </v>
          </cell>
          <cell r="D293">
            <v>5148.7035418466467</v>
          </cell>
        </row>
        <row r="294">
          <cell r="A294" t="str">
            <v>B0014880</v>
          </cell>
          <cell r="B294" t="str">
            <v>u</v>
          </cell>
          <cell r="C294" t="str">
            <v>Salida en PVC D=2´´</v>
          </cell>
          <cell r="D294">
            <v>1391.1124033585329</v>
          </cell>
        </row>
        <row r="295">
          <cell r="A295" t="str">
            <v>B0014893</v>
          </cell>
          <cell r="B295" t="str">
            <v>u</v>
          </cell>
          <cell r="C295" t="str">
            <v xml:space="preserve">Sección De Tope Defensa Metálica </v>
          </cell>
          <cell r="D295">
            <v>35837.616586404787</v>
          </cell>
        </row>
        <row r="296">
          <cell r="A296" t="str">
            <v>B0014890</v>
          </cell>
          <cell r="B296" t="str">
            <v>u</v>
          </cell>
          <cell r="C296" t="str">
            <v>Sección final de defensa metálica</v>
          </cell>
          <cell r="D296">
            <v>45800</v>
          </cell>
        </row>
        <row r="297">
          <cell r="A297" t="str">
            <v>B0014892</v>
          </cell>
          <cell r="B297" t="str">
            <v>u</v>
          </cell>
          <cell r="C297" t="str">
            <v>Sección tope</v>
          </cell>
          <cell r="D297">
            <v>36615.772620415315</v>
          </cell>
        </row>
        <row r="298">
          <cell r="A298" t="str">
            <v>B0014900</v>
          </cell>
          <cell r="B298" t="str">
            <v>m</v>
          </cell>
          <cell r="C298" t="str">
            <v>Sello de silicona o sellador autonivelante</v>
          </cell>
          <cell r="D298">
            <v>3541.5267457859386</v>
          </cell>
        </row>
        <row r="299">
          <cell r="A299" t="str">
            <v>B0014894</v>
          </cell>
          <cell r="B299" t="str">
            <v>kg</v>
          </cell>
          <cell r="C299" t="str">
            <v>Semilla Para Empradizar Tipo Braquiaria</v>
          </cell>
          <cell r="D299">
            <v>43600</v>
          </cell>
        </row>
        <row r="300">
          <cell r="A300" t="str">
            <v>B0014910</v>
          </cell>
          <cell r="B300" t="str">
            <v>kg</v>
          </cell>
          <cell r="C300" t="str">
            <v>Semillas para empradizar</v>
          </cell>
          <cell r="D300">
            <v>20664.785778784113</v>
          </cell>
        </row>
        <row r="301">
          <cell r="A301" t="str">
            <v>B0014920</v>
          </cell>
          <cell r="B301" t="str">
            <v>u</v>
          </cell>
          <cell r="C301" t="str">
            <v xml:space="preserve">Señal (grupo 1) tablero en lamina galvanizada de 90*90 cm, calibre 16 reflectivo tipo 1./ incluye poste)
</v>
          </cell>
          <cell r="D301">
            <v>357000</v>
          </cell>
        </row>
        <row r="302">
          <cell r="A302" t="str">
            <v>B0014930</v>
          </cell>
          <cell r="B302" t="str">
            <v>u</v>
          </cell>
          <cell r="C302" t="str">
            <v xml:space="preserve">Señal (grupo 1). Tablero en lámina galvanizada de 75cm*75cm, calibre 16, reflectivo tipo 1/ incluye poste )
</v>
          </cell>
          <cell r="D302">
            <v>297500</v>
          </cell>
        </row>
        <row r="303">
          <cell r="A303" t="str">
            <v>B0014940</v>
          </cell>
          <cell r="B303" t="str">
            <v>u</v>
          </cell>
          <cell r="C303" t="str">
            <v xml:space="preserve">Señal (grupo 2). Tablero en lámina galvanizado de 1,2m*0,4m, calibre 16, reflectivo tipo 1. 
</v>
          </cell>
          <cell r="D303">
            <v>273700</v>
          </cell>
        </row>
        <row r="304">
          <cell r="A304" t="str">
            <v>B0014950</v>
          </cell>
          <cell r="B304" t="str">
            <v>u</v>
          </cell>
          <cell r="C304" t="str">
            <v xml:space="preserve">Señal (grupo 3 ferrocarril) (SP-54). Tablero en lámina galvanizado de 2,4m*0,3m, calibre 16, reflectivo tipo 1. 
</v>
          </cell>
          <cell r="D304">
            <v>297500</v>
          </cell>
        </row>
        <row r="305">
          <cell r="A305" t="str">
            <v>B0014960</v>
          </cell>
          <cell r="B305" t="str">
            <v>u</v>
          </cell>
          <cell r="C305" t="str">
            <v xml:space="preserve">Señal (grupo 4). Tablero en lámina galvanizado de 60cm*75cm, calibre 16, reflectivo tipo 1. (delineador de curva horizontal)
</v>
          </cell>
          <cell r="D305">
            <v>255850</v>
          </cell>
        </row>
        <row r="306">
          <cell r="A306" t="str">
            <v>B0014970</v>
          </cell>
          <cell r="B306" t="str">
            <v>m2</v>
          </cell>
          <cell r="C306" t="str">
            <v xml:space="preserve">Señal (grupo 5). Tablero en lámina galvanizado de 0,90m*1,13m, calibre 16, reflectivo tipo 1. 
</v>
          </cell>
          <cell r="D306">
            <v>315350</v>
          </cell>
        </row>
        <row r="307">
          <cell r="A307" t="str">
            <v>B0014980</v>
          </cell>
          <cell r="B307" t="str">
            <v>u</v>
          </cell>
          <cell r="C307" t="str">
            <v>Señal temporal preventiva</v>
          </cell>
          <cell r="D307">
            <v>243950</v>
          </cell>
        </row>
        <row r="308">
          <cell r="A308" t="str">
            <v>B0014895</v>
          </cell>
          <cell r="B308" t="str">
            <v>kg</v>
          </cell>
          <cell r="C308" t="str">
            <v>Sika Color C</v>
          </cell>
          <cell r="D308">
            <v>15614.083244471012</v>
          </cell>
        </row>
        <row r="309">
          <cell r="A309" t="str">
            <v>B0014898</v>
          </cell>
          <cell r="B309" t="str">
            <v>kg</v>
          </cell>
          <cell r="C309" t="str">
            <v>Sika Top 122</v>
          </cell>
          <cell r="D309">
            <v>5480.0559000000003</v>
          </cell>
        </row>
        <row r="310">
          <cell r="A310" t="str">
            <v>B0014897</v>
          </cell>
          <cell r="B310" t="str">
            <v>kg</v>
          </cell>
          <cell r="C310" t="str">
            <v>Sika Top Armatec 108</v>
          </cell>
          <cell r="D310">
            <v>17104.039700000001</v>
          </cell>
        </row>
        <row r="311">
          <cell r="A311" t="str">
            <v>B0014896</v>
          </cell>
          <cell r="B311" t="str">
            <v>kg</v>
          </cell>
          <cell r="C311" t="str">
            <v>Sikadur 32 Primer</v>
          </cell>
          <cell r="D311">
            <v>74680.41350000001</v>
          </cell>
        </row>
        <row r="312">
          <cell r="A312" t="str">
            <v>B0014899</v>
          </cell>
          <cell r="B312" t="str">
            <v>kg</v>
          </cell>
          <cell r="C312" t="str">
            <v>Sikaset L - Acelerante</v>
          </cell>
          <cell r="D312">
            <v>13472.099718000001</v>
          </cell>
        </row>
        <row r="313">
          <cell r="A313" t="str">
            <v>B0015000</v>
          </cell>
          <cell r="B313" t="str">
            <v>kg</v>
          </cell>
          <cell r="C313" t="str">
            <v>Soldadura 6013 de 1/8</v>
          </cell>
          <cell r="D313">
            <v>9999.57</v>
          </cell>
        </row>
        <row r="314">
          <cell r="A314" t="str">
            <v>B0015010</v>
          </cell>
          <cell r="B314" t="str">
            <v>kg</v>
          </cell>
          <cell r="C314" t="str">
            <v>Soldadura 7018</v>
          </cell>
          <cell r="D314">
            <v>9999.57</v>
          </cell>
        </row>
        <row r="315">
          <cell r="A315" t="str">
            <v>B0015032</v>
          </cell>
          <cell r="B315" t="str">
            <v>kg</v>
          </cell>
          <cell r="C315" t="str">
            <v xml:space="preserve">Soldadura E70XX o en arco sumergido
</v>
          </cell>
          <cell r="D315">
            <v>7138.502187963285</v>
          </cell>
        </row>
        <row r="316">
          <cell r="A316" t="str">
            <v>B0015020</v>
          </cell>
          <cell r="B316" t="str">
            <v>u</v>
          </cell>
          <cell r="C316" t="str">
            <v xml:space="preserve">Soldadura en PVC 1/8 de galón (anclajes)
</v>
          </cell>
          <cell r="D316">
            <v>32130</v>
          </cell>
        </row>
        <row r="317">
          <cell r="A317" t="str">
            <v>B0015030</v>
          </cell>
          <cell r="B317" t="str">
            <v>kg</v>
          </cell>
          <cell r="C317" t="str">
            <v>Soldadura L-70</v>
          </cell>
          <cell r="D317">
            <v>12029.563955138101</v>
          </cell>
        </row>
        <row r="318">
          <cell r="A318" t="str">
            <v>B0015040</v>
          </cell>
          <cell r="B318" t="str">
            <v>gal</v>
          </cell>
          <cell r="C318" t="str">
            <v xml:space="preserve">Superplastificante Sikament
</v>
          </cell>
          <cell r="D318">
            <v>28285.338385237017</v>
          </cell>
        </row>
        <row r="319">
          <cell r="A319" t="str">
            <v>B0015050</v>
          </cell>
          <cell r="B319" t="str">
            <v>u</v>
          </cell>
          <cell r="C319" t="str">
            <v xml:space="preserve">Tabla burda en madera aserrada (0,30*0,03*3,00) 
</v>
          </cell>
          <cell r="D319">
            <v>11900</v>
          </cell>
        </row>
        <row r="320">
          <cell r="A320" t="str">
            <v>B0015064</v>
          </cell>
          <cell r="B320" t="str">
            <v>u</v>
          </cell>
          <cell r="C320" t="str">
            <v xml:space="preserve">Tablero en lámina galvanizada de 1,2 cm*0,4 cm, calibre 16, reflectivo tipo 1.
</v>
          </cell>
          <cell r="D320">
            <v>178500</v>
          </cell>
        </row>
        <row r="321">
          <cell r="A321" t="str">
            <v>B0015066</v>
          </cell>
          <cell r="B321" t="str">
            <v>u</v>
          </cell>
          <cell r="C321" t="str">
            <v xml:space="preserve">Tablero en lámina galvanizada de 2,4 m*30 cm, calibre 16, reflectivo tipo 1.
</v>
          </cell>
          <cell r="D321">
            <v>202300</v>
          </cell>
        </row>
        <row r="322">
          <cell r="A322" t="str">
            <v>B0015063</v>
          </cell>
          <cell r="B322" t="str">
            <v>u</v>
          </cell>
          <cell r="C322" t="str">
            <v xml:space="preserve">Tablero en lámina galvanizada de 60 cm*75cm, calibre 16, reflectivo tipo 1
</v>
          </cell>
          <cell r="D322">
            <v>172550</v>
          </cell>
        </row>
        <row r="323">
          <cell r="A323" t="str">
            <v>B0015062</v>
          </cell>
          <cell r="B323" t="str">
            <v>u</v>
          </cell>
          <cell r="C323" t="str">
            <v xml:space="preserve">Tablero en lámina galvanizada de 75cm*75cm, calibre 16, reflectivo tipo 1. Incluye poste de 2*2*1/4´´ 
</v>
          </cell>
          <cell r="D323">
            <v>342720</v>
          </cell>
        </row>
        <row r="324">
          <cell r="A324" t="str">
            <v>B0015068</v>
          </cell>
          <cell r="B324" t="str">
            <v>u</v>
          </cell>
          <cell r="C324" t="str">
            <v xml:space="preserve">Tablero en lámina galvanizado de 0,90m*1,13m, calibre 16, reflectivo tipo 1. </v>
          </cell>
          <cell r="D324">
            <v>177998.60540000003</v>
          </cell>
        </row>
        <row r="325">
          <cell r="A325" t="str">
            <v>B0015071</v>
          </cell>
          <cell r="B325" t="str">
            <v>u</v>
          </cell>
          <cell r="C325" t="str">
            <v>Tablestaca de madera aserrada (0.25x0.03x3)</v>
          </cell>
          <cell r="D325">
            <v>17634.100000000002</v>
          </cell>
        </row>
        <row r="326">
          <cell r="A326" t="str">
            <v>B0015060</v>
          </cell>
          <cell r="B326" t="str">
            <v>u</v>
          </cell>
          <cell r="C326" t="str">
            <v xml:space="preserve">Tablestaca en madera aserrada (0,25*0,05*3)
</v>
          </cell>
          <cell r="D326">
            <v>19000</v>
          </cell>
        </row>
        <row r="327">
          <cell r="A327" t="str">
            <v>B0015070</v>
          </cell>
          <cell r="B327" t="str">
            <v>u</v>
          </cell>
          <cell r="C327" t="str">
            <v xml:space="preserve">Tablestaca en madera aserrada (0,3*0,03*3)
</v>
          </cell>
          <cell r="D327">
            <v>17634.100000000002</v>
          </cell>
        </row>
        <row r="328">
          <cell r="A328" t="str">
            <v>B0015080</v>
          </cell>
          <cell r="B328" t="str">
            <v>u</v>
          </cell>
          <cell r="C328" t="str">
            <v xml:space="preserve">Tablestaca metálica (riel de 70 lb/yarda)
</v>
          </cell>
          <cell r="D328">
            <v>61121.781835760863</v>
          </cell>
        </row>
        <row r="329">
          <cell r="A329" t="str">
            <v>B0015090</v>
          </cell>
          <cell r="B329" t="str">
            <v>u</v>
          </cell>
          <cell r="C329" t="str">
            <v>Tacha reflectiva</v>
          </cell>
          <cell r="D329">
            <v>4100</v>
          </cell>
        </row>
        <row r="330">
          <cell r="A330" t="str">
            <v>B0015100</v>
          </cell>
          <cell r="B330" t="str">
            <v>u</v>
          </cell>
          <cell r="C330" t="str">
            <v xml:space="preserve">Tachón en resina de (50*15*8) cm
</v>
          </cell>
          <cell r="D330">
            <v>25883.782780328373</v>
          </cell>
        </row>
        <row r="331">
          <cell r="A331" t="str">
            <v>B0015110</v>
          </cell>
          <cell r="B331" t="str">
            <v>u</v>
          </cell>
          <cell r="C331" t="str">
            <v xml:space="preserve">Tapón en PVC RD21 de 1´´ (para anclaje)
</v>
          </cell>
          <cell r="D331">
            <v>1321.4994540000002</v>
          </cell>
        </row>
        <row r="332">
          <cell r="A332" t="str">
            <v>B0015130</v>
          </cell>
          <cell r="B332" t="str">
            <v>m3</v>
          </cell>
          <cell r="C332" t="str">
            <v xml:space="preserve">Tierra abonada </v>
          </cell>
          <cell r="D332">
            <v>29470.650254129807</v>
          </cell>
        </row>
        <row r="333">
          <cell r="A333" t="str">
            <v>B0015120</v>
          </cell>
          <cell r="B333" t="str">
            <v>m3</v>
          </cell>
          <cell r="C333" t="str">
            <v xml:space="preserve">Tierra común
</v>
          </cell>
          <cell r="D333">
            <v>23857.9</v>
          </cell>
        </row>
        <row r="334">
          <cell r="A334" t="str">
            <v>B0015141</v>
          </cell>
          <cell r="B334" t="str">
            <v>u</v>
          </cell>
          <cell r="C334" t="str">
            <v>Tornillos de Unión de D= 12 mm</v>
          </cell>
          <cell r="D334">
            <v>595.41020000000003</v>
          </cell>
        </row>
        <row r="335">
          <cell r="A335" t="str">
            <v>B0015140</v>
          </cell>
          <cell r="B335" t="str">
            <v>u</v>
          </cell>
          <cell r="C335" t="str">
            <v>Tornillos para defensa metálica</v>
          </cell>
          <cell r="D335">
            <v>2521.6763000000001</v>
          </cell>
        </row>
        <row r="336">
          <cell r="A336" t="str">
            <v>B0015150</v>
          </cell>
          <cell r="B336" t="str">
            <v>kg</v>
          </cell>
          <cell r="C336" t="str">
            <v>Torón de tensionmiento 1/2´´ o 5/8´´</v>
          </cell>
          <cell r="D336">
            <v>3970.2562895466854</v>
          </cell>
        </row>
        <row r="337">
          <cell r="A337" t="str">
            <v>B0015162</v>
          </cell>
          <cell r="B337" t="str">
            <v>u</v>
          </cell>
          <cell r="C337" t="str">
            <v>Tramo Curvo De 4,13 M Galvanizado</v>
          </cell>
          <cell r="D337">
            <v>232731.12789300003</v>
          </cell>
        </row>
        <row r="338">
          <cell r="A338" t="str">
            <v>B0015161</v>
          </cell>
          <cell r="B338" t="str">
            <v>u</v>
          </cell>
          <cell r="C338" t="str">
            <v>Tramo Final O Terminal 2,5 Mm, De 71 Cm Galvanizado</v>
          </cell>
          <cell r="D338">
            <v>71418.10500000001</v>
          </cell>
        </row>
        <row r="339">
          <cell r="A339" t="str">
            <v>B0015160</v>
          </cell>
          <cell r="B339" t="str">
            <v>m</v>
          </cell>
          <cell r="C339" t="str">
            <v xml:space="preserve">Tramo recto para defensas metálicas (4,13m)
</v>
          </cell>
          <cell r="D339">
            <v>63373</v>
          </cell>
        </row>
        <row r="340">
          <cell r="A340" t="str">
            <v>B0014901</v>
          </cell>
          <cell r="B340" t="str">
            <v>u</v>
          </cell>
          <cell r="C340" t="str">
            <v>Transductores Electrónicos (Incluye Cables, Protección Contra El Concreto Y Panel De Lectura)</v>
          </cell>
          <cell r="D340">
            <v>1158029.8076783037</v>
          </cell>
        </row>
        <row r="341">
          <cell r="A341" t="str">
            <v>B0015164</v>
          </cell>
          <cell r="B341" t="str">
            <v>u</v>
          </cell>
          <cell r="C341" t="str">
            <v>Transductores electrónicos (incluye cables, protección contra el concreto y panel de lectura)</v>
          </cell>
          <cell r="D341">
            <v>1179705.6627646585</v>
          </cell>
        </row>
        <row r="342">
          <cell r="A342" t="str">
            <v>B0014902</v>
          </cell>
          <cell r="B342" t="str">
            <v>u</v>
          </cell>
          <cell r="C342" t="str">
            <v>Transductores Mecánicos (Incluye Cables, Protección Contra El Concreto Y Panel De Lectura)</v>
          </cell>
          <cell r="D342">
            <v>751705.41642515454</v>
          </cell>
        </row>
        <row r="343">
          <cell r="A343" t="str">
            <v>B0015166</v>
          </cell>
          <cell r="B343" t="str">
            <v>u</v>
          </cell>
          <cell r="C343" t="str">
            <v>Transductores mecánicos (incluye cables, protección contra el concreto y panel de lectura)</v>
          </cell>
          <cell r="D343">
            <v>723450.54019101569</v>
          </cell>
        </row>
        <row r="344">
          <cell r="A344" t="str">
            <v>B0015350</v>
          </cell>
          <cell r="B344" t="str">
            <v>m3</v>
          </cell>
          <cell r="C344" t="str">
            <v xml:space="preserve">Triturado tamaño 1/2''
</v>
          </cell>
          <cell r="D344">
            <v>49480</v>
          </cell>
        </row>
        <row r="345">
          <cell r="A345" t="str">
            <v>B0015170</v>
          </cell>
          <cell r="B345" t="str">
            <v>kg</v>
          </cell>
          <cell r="C345" t="str">
            <v xml:space="preserve">Trompetas de 12 torones (tensionamiento)
</v>
          </cell>
          <cell r="D345">
            <v>45528.675032885076</v>
          </cell>
        </row>
        <row r="346">
          <cell r="A346" t="str">
            <v>B0015180</v>
          </cell>
          <cell r="B346" t="str">
            <v>m</v>
          </cell>
          <cell r="C346" t="str">
            <v xml:space="preserve">Tubería D=4´´ tipo pesado, E=2mm (baranda metálica)
</v>
          </cell>
          <cell r="D346">
            <v>30739.785752200474</v>
          </cell>
        </row>
        <row r="347">
          <cell r="A347" t="str">
            <v>B0015230</v>
          </cell>
          <cell r="B347" t="str">
            <v>u</v>
          </cell>
          <cell r="C347" t="str">
            <v xml:space="preserve">Tubería de 10´´ PAA vaciado tremi de 4 mts
</v>
          </cell>
          <cell r="D347">
            <v>52794.754090828348</v>
          </cell>
        </row>
        <row r="348">
          <cell r="A348" t="str">
            <v>B0015233</v>
          </cell>
          <cell r="B348" t="str">
            <v>m</v>
          </cell>
          <cell r="C348" t="str">
            <v>Tubería de Plástico</v>
          </cell>
          <cell r="D348">
            <v>9993.0938753799564</v>
          </cell>
        </row>
        <row r="349">
          <cell r="A349" t="str">
            <v>B0015190</v>
          </cell>
          <cell r="B349" t="str">
            <v>m</v>
          </cell>
          <cell r="C349" t="str">
            <v xml:space="preserve">Tubería en H de D=1/4´´, H=1.40m, A=0.20m (baranda metálica)
</v>
          </cell>
          <cell r="D349">
            <v>37357.635654868507</v>
          </cell>
        </row>
        <row r="350">
          <cell r="A350" t="str">
            <v>B0015200</v>
          </cell>
          <cell r="B350" t="str">
            <v>m</v>
          </cell>
          <cell r="C350" t="str">
            <v xml:space="preserve">Tubería Perforada en PVC de 2´´
</v>
          </cell>
          <cell r="D350">
            <v>13085.159219460142</v>
          </cell>
        </row>
        <row r="351">
          <cell r="A351" t="str">
            <v>B0015340</v>
          </cell>
          <cell r="B351" t="str">
            <v>m</v>
          </cell>
          <cell r="C351" t="str">
            <v>Tubería Petrolera 7´´</v>
          </cell>
          <cell r="D351">
            <v>103135.73814358113</v>
          </cell>
        </row>
        <row r="352">
          <cell r="A352" t="str">
            <v>B0015231</v>
          </cell>
          <cell r="B352" t="str">
            <v>m</v>
          </cell>
          <cell r="C352" t="str">
            <v xml:space="preserve">Tubería Pvc Alcantarillado D= 24´´ </v>
          </cell>
          <cell r="D352">
            <v>271777.50923076924</v>
          </cell>
        </row>
        <row r="353">
          <cell r="A353" t="str">
            <v>B0015232</v>
          </cell>
          <cell r="B353" t="str">
            <v>m</v>
          </cell>
          <cell r="C353" t="str">
            <v xml:space="preserve">Tubería Pvc Alcantarillado D= 36´´ </v>
          </cell>
          <cell r="D353">
            <v>641871.67239999992</v>
          </cell>
        </row>
        <row r="354">
          <cell r="A354" t="str">
            <v>B0015220</v>
          </cell>
          <cell r="B354" t="str">
            <v>m</v>
          </cell>
          <cell r="C354" t="str">
            <v xml:space="preserve">Tubería PVC de 1´´ (para escamas en concreto)
</v>
          </cell>
          <cell r="D354">
            <v>4032.6124999999997</v>
          </cell>
        </row>
        <row r="355">
          <cell r="A355" t="str">
            <v>B0015210</v>
          </cell>
          <cell r="B355" t="str">
            <v>m</v>
          </cell>
          <cell r="C355" t="str">
            <v>Tubería PVC RD21 de 1´´ (para anclajes)</v>
          </cell>
          <cell r="D355">
            <v>3324.6531257214178</v>
          </cell>
        </row>
        <row r="356">
          <cell r="A356" t="str">
            <v>B0015254</v>
          </cell>
          <cell r="B356" t="str">
            <v>m</v>
          </cell>
          <cell r="C356" t="str">
            <v>Tubo concreto clase C, D=0,25 m</v>
          </cell>
          <cell r="D356">
            <v>33432.179000000004</v>
          </cell>
        </row>
        <row r="357">
          <cell r="A357" t="str">
            <v>B0015240</v>
          </cell>
          <cell r="B357" t="str">
            <v>m</v>
          </cell>
          <cell r="C357" t="str">
            <v xml:space="preserve">Tubo concreto reforzado 900mm (tipo 1)
</v>
          </cell>
          <cell r="D357">
            <v>489566</v>
          </cell>
        </row>
        <row r="358">
          <cell r="A358" t="str">
            <v>B0015250</v>
          </cell>
          <cell r="B358" t="str">
            <v>m</v>
          </cell>
          <cell r="C358" t="str">
            <v xml:space="preserve">Tubo concreto reforzado 900mm (tipo 2)
</v>
          </cell>
          <cell r="D358">
            <v>533626.93999999994</v>
          </cell>
        </row>
        <row r="359">
          <cell r="A359" t="str">
            <v>B0015260</v>
          </cell>
          <cell r="B359" t="str">
            <v>m</v>
          </cell>
          <cell r="C359" t="str">
            <v>Tubo concreto simple 450 mm</v>
          </cell>
          <cell r="D359">
            <v>114144.79999999999</v>
          </cell>
        </row>
        <row r="360">
          <cell r="A360" t="str">
            <v>B0015270</v>
          </cell>
          <cell r="B360" t="str">
            <v>m</v>
          </cell>
          <cell r="C360" t="str">
            <v>Tubo concreto simple 500 mm</v>
          </cell>
          <cell r="D360">
            <v>150535</v>
          </cell>
        </row>
        <row r="361">
          <cell r="A361" t="str">
            <v>B0015280</v>
          </cell>
          <cell r="B361" t="str">
            <v>m</v>
          </cell>
          <cell r="C361" t="str">
            <v>Tubo concreto simple 600 mm</v>
          </cell>
          <cell r="D361">
            <v>215985</v>
          </cell>
        </row>
        <row r="362">
          <cell r="A362" t="str">
            <v>B0015290</v>
          </cell>
          <cell r="B362" t="str">
            <v>m</v>
          </cell>
          <cell r="C362" t="str">
            <v>Tubo concreto simple 750 mm</v>
          </cell>
          <cell r="D362">
            <v>150778.81610000003</v>
          </cell>
        </row>
        <row r="363">
          <cell r="A363" t="str">
            <v>B0015300</v>
          </cell>
          <cell r="B363" t="str">
            <v>m</v>
          </cell>
          <cell r="C363" t="str">
            <v xml:space="preserve">Tubo corrugado de acero galvanizado MP-68
</v>
          </cell>
          <cell r="D363">
            <v>114864.79898798642</v>
          </cell>
        </row>
        <row r="364">
          <cell r="A364" t="str">
            <v>B0015360</v>
          </cell>
          <cell r="B364" t="str">
            <v>m</v>
          </cell>
          <cell r="C364" t="str">
            <v xml:space="preserve">Tubo metálico con recubrimiento bituminoso de lámina calibre 12 y diámetro de 60''
</v>
          </cell>
          <cell r="D364">
            <v>105370.98774962447</v>
          </cell>
        </row>
        <row r="365">
          <cell r="A365" t="str">
            <v>B0015304</v>
          </cell>
          <cell r="B365" t="str">
            <v>m</v>
          </cell>
          <cell r="C365" t="str">
            <v>Tubo metálico de alta resistencia</v>
          </cell>
          <cell r="D365">
            <v>48474.960119290525</v>
          </cell>
        </row>
        <row r="366">
          <cell r="A366" t="str">
            <v>B0015305</v>
          </cell>
          <cell r="B366" t="str">
            <v>m</v>
          </cell>
          <cell r="C366" t="str">
            <v>Tubo Metálico De Alta Resistencia</v>
          </cell>
          <cell r="D366">
            <v>46878.731982799967</v>
          </cell>
        </row>
        <row r="367">
          <cell r="A367" t="str">
            <v>B0015310</v>
          </cell>
          <cell r="B367" t="str">
            <v>u</v>
          </cell>
          <cell r="C367" t="str">
            <v xml:space="preserve">Tubo para cerramiento, calibre 16 de 2,7m (cerramientos en malla)
</v>
          </cell>
          <cell r="D367">
            <v>29931.371254473685</v>
          </cell>
        </row>
        <row r="368">
          <cell r="A368" t="str">
            <v>B0015330</v>
          </cell>
          <cell r="B368" t="str">
            <v>u</v>
          </cell>
          <cell r="C368" t="str">
            <v>Unión en PVC D=2´´</v>
          </cell>
          <cell r="D368">
            <v>2547.79</v>
          </cell>
        </row>
        <row r="369">
          <cell r="A369" t="str">
            <v>B0015320</v>
          </cell>
          <cell r="B369" t="str">
            <v>u</v>
          </cell>
          <cell r="C369" t="str">
            <v xml:space="preserve">Unión en PVC RD21 de 1´´ (para anclajes)
</v>
          </cell>
          <cell r="D369">
            <v>980</v>
          </cell>
        </row>
        <row r="370">
          <cell r="A370" t="str">
            <v>B0015334</v>
          </cell>
          <cell r="B370" t="str">
            <v>u</v>
          </cell>
          <cell r="C370" t="str">
            <v>Uniones especiales de alta resistencia para tubería</v>
          </cell>
          <cell r="D370">
            <v>30064.242241000004</v>
          </cell>
        </row>
        <row r="371">
          <cell r="A371" t="str">
            <v>B0015362</v>
          </cell>
          <cell r="B371" t="str">
            <v>u</v>
          </cell>
          <cell r="C371" t="str">
            <v>Uniones Especiales De Alta Resistencia Para Tubería</v>
          </cell>
          <cell r="D371">
            <v>30242.668214000005</v>
          </cell>
        </row>
        <row r="372">
          <cell r="A372" t="str">
            <v>B0015361</v>
          </cell>
          <cell r="B372" t="str">
            <v>kg</v>
          </cell>
          <cell r="C372" t="str">
            <v>Varilla 5/8</v>
          </cell>
          <cell r="D372">
            <v>3045.9681451612901</v>
          </cell>
        </row>
        <row r="373">
          <cell r="A373">
            <v>0</v>
          </cell>
          <cell r="B373">
            <v>0</v>
          </cell>
          <cell r="C373">
            <v>0</v>
          </cell>
          <cell r="D373">
            <v>0</v>
          </cell>
        </row>
        <row r="374">
          <cell r="A374" t="str">
            <v>B0013780-1</v>
          </cell>
          <cell r="B374" t="str">
            <v>Unidad</v>
          </cell>
          <cell r="C374" t="str">
            <v>Delineador tubular</v>
          </cell>
          <cell r="D374">
            <v>47600</v>
          </cell>
        </row>
        <row r="375">
          <cell r="A375" t="str">
            <v>B0013780-2</v>
          </cell>
          <cell r="B375" t="str">
            <v>Unidad</v>
          </cell>
          <cell r="C375" t="str">
            <v>Broca calibre 1/2"</v>
          </cell>
          <cell r="D375">
            <v>35000</v>
          </cell>
        </row>
      </sheetData>
      <sheetData sheetId="6">
        <row r="1">
          <cell r="A1" t="str">
            <v xml:space="preserve">INSTITUTO NACIONAL DE VÍAS
DIRECCIÓN TÉCNICA </v>
          </cell>
          <cell r="B1">
            <v>0</v>
          </cell>
          <cell r="C1">
            <v>0</v>
          </cell>
          <cell r="D1">
            <v>0</v>
          </cell>
        </row>
        <row r="2">
          <cell r="A2" t="str">
            <v>TRANSPORTE</v>
          </cell>
          <cell r="B2">
            <v>0</v>
          </cell>
          <cell r="C2">
            <v>0</v>
          </cell>
          <cell r="D2">
            <v>0</v>
          </cell>
        </row>
        <row r="3">
          <cell r="A3">
            <v>0</v>
          </cell>
          <cell r="B3">
            <v>0</v>
          </cell>
          <cell r="C3">
            <v>0</v>
          </cell>
          <cell r="D3">
            <v>0</v>
          </cell>
        </row>
        <row r="4">
          <cell r="A4">
            <v>0</v>
          </cell>
          <cell r="B4">
            <v>0</v>
          </cell>
          <cell r="C4">
            <v>0</v>
          </cell>
          <cell r="D4">
            <v>0</v>
          </cell>
        </row>
        <row r="5">
          <cell r="A5">
            <v>0</v>
          </cell>
          <cell r="B5">
            <v>0</v>
          </cell>
          <cell r="C5">
            <v>0</v>
          </cell>
          <cell r="D5">
            <v>0</v>
          </cell>
        </row>
        <row r="6">
          <cell r="A6" t="str">
            <v>T0010031</v>
          </cell>
          <cell r="B6" t="str">
            <v>m3k</v>
          </cell>
          <cell r="C6" t="str">
            <v>Transporte de Material de Remoción</v>
          </cell>
          <cell r="D6">
            <v>1220</v>
          </cell>
        </row>
        <row r="7">
          <cell r="A7" t="str">
            <v>T0010234</v>
          </cell>
          <cell r="B7" t="str">
            <v>m3k</v>
          </cell>
          <cell r="C7" t="str">
            <v xml:space="preserve">Transporte de Mezcla Abierta en Frio MAF-38 </v>
          </cell>
          <cell r="D7">
            <v>1220</v>
          </cell>
        </row>
        <row r="8">
          <cell r="A8" t="str">
            <v>T0010272</v>
          </cell>
          <cell r="B8" t="str">
            <v>m3k</v>
          </cell>
          <cell r="C8" t="str">
            <v>Transporte de Mezcla densa en Caliente MDC-25</v>
          </cell>
          <cell r="D8">
            <v>1220</v>
          </cell>
        </row>
        <row r="9">
          <cell r="A9" t="str">
            <v>T0010002</v>
          </cell>
          <cell r="B9" t="str">
            <v>tkm</v>
          </cell>
          <cell r="C9" t="str">
            <v>Transporte de agregado</v>
          </cell>
          <cell r="D9">
            <v>1220</v>
          </cell>
        </row>
        <row r="10">
          <cell r="A10" t="str">
            <v>T0010400</v>
          </cell>
          <cell r="B10" t="str">
            <v>m3k</v>
          </cell>
          <cell r="C10" t="str">
            <v>Transporte de agregado pétreo</v>
          </cell>
          <cell r="D10">
            <v>1220</v>
          </cell>
        </row>
        <row r="11">
          <cell r="A11" t="str">
            <v>T0010170</v>
          </cell>
          <cell r="B11" t="str">
            <v>m3k</v>
          </cell>
          <cell r="C11" t="str">
            <v>Transporte de agregado tipo LA-1</v>
          </cell>
          <cell r="D11">
            <v>1220</v>
          </cell>
        </row>
        <row r="12">
          <cell r="A12" t="str">
            <v>T0010180</v>
          </cell>
          <cell r="B12" t="str">
            <v>m3k</v>
          </cell>
          <cell r="C12" t="str">
            <v>Transporte de agregado tipo LA-2</v>
          </cell>
          <cell r="D12">
            <v>1220</v>
          </cell>
        </row>
        <row r="13">
          <cell r="A13" t="str">
            <v>T0010190</v>
          </cell>
          <cell r="B13" t="str">
            <v>m3k</v>
          </cell>
          <cell r="C13" t="str">
            <v>Transporte de agregado tipo LA-3</v>
          </cell>
          <cell r="D13">
            <v>1220</v>
          </cell>
        </row>
        <row r="14">
          <cell r="A14" t="str">
            <v>T0010200</v>
          </cell>
          <cell r="B14" t="str">
            <v>m3k</v>
          </cell>
          <cell r="C14" t="str">
            <v>Transporte de agregado tipo LA-4</v>
          </cell>
          <cell r="D14">
            <v>1220</v>
          </cell>
        </row>
        <row r="15">
          <cell r="A15" t="str">
            <v>T0010110</v>
          </cell>
          <cell r="B15" t="str">
            <v>m3k</v>
          </cell>
          <cell r="C15" t="str">
            <v>Transporte de agregados pétreos</v>
          </cell>
          <cell r="D15">
            <v>1220</v>
          </cell>
        </row>
        <row r="16">
          <cell r="A16" t="str">
            <v>T0010003</v>
          </cell>
          <cell r="B16" t="str">
            <v>m3k</v>
          </cell>
          <cell r="C16" t="str">
            <v>Transporte de Arena</v>
          </cell>
          <cell r="D16">
            <v>1220</v>
          </cell>
        </row>
        <row r="17">
          <cell r="A17" t="str">
            <v>T0010004</v>
          </cell>
          <cell r="B17" t="str">
            <v>m3k</v>
          </cell>
          <cell r="C17" t="str">
            <v>Transporte de arena</v>
          </cell>
          <cell r="D17">
            <v>1220</v>
          </cell>
        </row>
        <row r="18">
          <cell r="A18" t="str">
            <v>T0010005</v>
          </cell>
          <cell r="B18" t="str">
            <v>m3k</v>
          </cell>
          <cell r="C18" t="str">
            <v>Transporte de arena lavada</v>
          </cell>
          <cell r="D18">
            <v>1220</v>
          </cell>
        </row>
        <row r="19">
          <cell r="A19" t="str">
            <v>T0010007</v>
          </cell>
          <cell r="B19" t="str">
            <v>m3k</v>
          </cell>
          <cell r="C19" t="str">
            <v>Transporte de base</v>
          </cell>
          <cell r="D19">
            <v>1220</v>
          </cell>
        </row>
        <row r="20">
          <cell r="A20" t="str">
            <v>T0015011</v>
          </cell>
          <cell r="B20" t="str">
            <v>m3k</v>
          </cell>
          <cell r="C20" t="str">
            <v>Transporte de Cemento Asfaltico Modificado Con Polímeros (Todos Los Tipos)</v>
          </cell>
          <cell r="D20">
            <v>1220</v>
          </cell>
        </row>
        <row r="21">
          <cell r="A21" t="str">
            <v>T0010009</v>
          </cell>
          <cell r="B21" t="str">
            <v>m3k</v>
          </cell>
          <cell r="C21" t="str">
            <v>Transporte de concreto</v>
          </cell>
          <cell r="D21">
            <v>1220</v>
          </cell>
        </row>
        <row r="22">
          <cell r="A22" t="str">
            <v>T0010401</v>
          </cell>
          <cell r="B22" t="str">
            <v>m3k</v>
          </cell>
          <cell r="C22" t="str">
            <v xml:space="preserve">Transporte de Concreto </v>
          </cell>
          <cell r="D22">
            <v>1220</v>
          </cell>
        </row>
        <row r="23">
          <cell r="A23" t="str">
            <v>T0010019</v>
          </cell>
          <cell r="B23" t="str">
            <v>m3k</v>
          </cell>
          <cell r="C23" t="str">
            <v>Transporte de material crudo</v>
          </cell>
          <cell r="D23">
            <v>1220</v>
          </cell>
        </row>
        <row r="24">
          <cell r="A24" t="str">
            <v>T0010033</v>
          </cell>
          <cell r="B24" t="str">
            <v>m3k</v>
          </cell>
          <cell r="C24" t="str">
            <v>Transporte de Material Crudo de Rio</v>
          </cell>
          <cell r="D24">
            <v>1220</v>
          </cell>
        </row>
        <row r="25">
          <cell r="A25" t="str">
            <v>T0010010</v>
          </cell>
          <cell r="B25" t="str">
            <v>m3k</v>
          </cell>
          <cell r="C25" t="str">
            <v>Transporte de material de afirmado</v>
          </cell>
          <cell r="D25">
            <v>1220</v>
          </cell>
        </row>
        <row r="26">
          <cell r="A26" t="str">
            <v>T0010018</v>
          </cell>
          <cell r="B26" t="str">
            <v>m3k</v>
          </cell>
          <cell r="C26" t="str">
            <v>Transporte de material de afirmado</v>
          </cell>
          <cell r="D26">
            <v>1220</v>
          </cell>
        </row>
        <row r="27">
          <cell r="A27" t="str">
            <v>T0010089</v>
          </cell>
          <cell r="B27" t="str">
            <v>m3k</v>
          </cell>
          <cell r="C27" t="str">
            <v xml:space="preserve">Transporte de Material de Afirmado de la Zona </v>
          </cell>
          <cell r="D27">
            <v>1220</v>
          </cell>
        </row>
        <row r="28">
          <cell r="A28" t="str">
            <v>T0010020</v>
          </cell>
          <cell r="B28" t="str">
            <v>m3k</v>
          </cell>
          <cell r="C28" t="str">
            <v>Transporte de material de base</v>
          </cell>
          <cell r="D28">
            <v>1220</v>
          </cell>
        </row>
        <row r="29">
          <cell r="A29" t="str">
            <v>T0010023</v>
          </cell>
          <cell r="B29" t="str">
            <v>m3k</v>
          </cell>
          <cell r="C29" t="str">
            <v>Transporte de Material de Base</v>
          </cell>
          <cell r="D29">
            <v>1220</v>
          </cell>
        </row>
        <row r="30">
          <cell r="A30" t="str">
            <v>T0010022</v>
          </cell>
          <cell r="B30" t="str">
            <v>m3k</v>
          </cell>
          <cell r="C30" t="str">
            <v>Transporte de material de cobertura</v>
          </cell>
          <cell r="D30">
            <v>1220</v>
          </cell>
        </row>
        <row r="31">
          <cell r="A31" t="str">
            <v>T0010032</v>
          </cell>
          <cell r="B31" t="str">
            <v>m3k</v>
          </cell>
          <cell r="C31" t="str">
            <v>Transporte de material de demolición</v>
          </cell>
          <cell r="D31">
            <v>1220</v>
          </cell>
        </row>
        <row r="32">
          <cell r="A32" t="str">
            <v>T0010025</v>
          </cell>
          <cell r="B32" t="str">
            <v>m3k</v>
          </cell>
          <cell r="C32" t="str">
            <v>Transporte de material de excavación</v>
          </cell>
          <cell r="D32">
            <v>1220</v>
          </cell>
        </row>
        <row r="33">
          <cell r="A33" t="str">
            <v>T0010035</v>
          </cell>
          <cell r="B33" t="str">
            <v>m3k</v>
          </cell>
          <cell r="C33" t="str">
            <v>Transporte de material de excavación</v>
          </cell>
          <cell r="D33">
            <v>1220</v>
          </cell>
        </row>
        <row r="34">
          <cell r="A34" t="str">
            <v>T0010036</v>
          </cell>
          <cell r="B34" t="str">
            <v>m3k</v>
          </cell>
          <cell r="C34" t="str">
            <v>Transporte de material de remoción</v>
          </cell>
          <cell r="D34">
            <v>1220</v>
          </cell>
        </row>
        <row r="35">
          <cell r="A35" t="str">
            <v>T0010141</v>
          </cell>
          <cell r="B35" t="str">
            <v>m3k</v>
          </cell>
          <cell r="C35" t="str">
            <v>Transporte de Material de Solado y Atraque Tubería de Concreto Reforzado</v>
          </cell>
          <cell r="D35">
            <v>1220</v>
          </cell>
        </row>
        <row r="36">
          <cell r="A36" t="str">
            <v>T0010470</v>
          </cell>
          <cell r="B36" t="str">
            <v>m3k</v>
          </cell>
          <cell r="C36" t="str">
            <v>Transporte de material de soldado y atraque</v>
          </cell>
          <cell r="D36">
            <v>1220</v>
          </cell>
        </row>
        <row r="37">
          <cell r="A37" t="str">
            <v>T0010381</v>
          </cell>
          <cell r="B37" t="str">
            <v>m3k</v>
          </cell>
          <cell r="C37" t="str">
            <v xml:space="preserve">Transporte de material de Sub Base CBR=40% </v>
          </cell>
          <cell r="D37">
            <v>1220</v>
          </cell>
        </row>
        <row r="38">
          <cell r="A38" t="str">
            <v>T0010030</v>
          </cell>
          <cell r="B38" t="str">
            <v>m3k</v>
          </cell>
          <cell r="C38" t="str">
            <v>Transporte de material de subbase</v>
          </cell>
          <cell r="D38">
            <v>1220</v>
          </cell>
        </row>
        <row r="39">
          <cell r="A39" t="str">
            <v>T0010040</v>
          </cell>
          <cell r="B39" t="str">
            <v>tkm</v>
          </cell>
          <cell r="C39" t="str">
            <v>Transporte de material desmontado</v>
          </cell>
          <cell r="D39">
            <v>1220</v>
          </cell>
        </row>
        <row r="40">
          <cell r="A40" t="str">
            <v>T0010028</v>
          </cell>
          <cell r="B40" t="str">
            <v>m3k</v>
          </cell>
          <cell r="C40" t="str">
            <v>Transporte de Material Drenante</v>
          </cell>
          <cell r="D40">
            <v>1220</v>
          </cell>
        </row>
        <row r="41">
          <cell r="A41" t="str">
            <v>T0010027</v>
          </cell>
          <cell r="B41" t="str">
            <v>m3k</v>
          </cell>
          <cell r="C41" t="str">
            <v>Transporte de material filtrante</v>
          </cell>
          <cell r="D41">
            <v>1220</v>
          </cell>
        </row>
        <row r="42">
          <cell r="A42" t="str">
            <v>T0010410</v>
          </cell>
          <cell r="B42" t="str">
            <v>m3k</v>
          </cell>
          <cell r="C42" t="str">
            <v>Transporte de material filtrante</v>
          </cell>
          <cell r="D42">
            <v>1220</v>
          </cell>
        </row>
        <row r="43">
          <cell r="A43" t="str">
            <v>T0010006</v>
          </cell>
          <cell r="B43" t="str">
            <v>m3k</v>
          </cell>
          <cell r="C43" t="str">
            <v>Transporte de material fresado</v>
          </cell>
          <cell r="D43">
            <v>1220</v>
          </cell>
        </row>
        <row r="44">
          <cell r="A44" t="str">
            <v>T0010390</v>
          </cell>
          <cell r="B44" t="str">
            <v>m3k</v>
          </cell>
          <cell r="C44" t="str">
            <v>Transporte de material fresado</v>
          </cell>
          <cell r="D44">
            <v>1220</v>
          </cell>
        </row>
        <row r="45">
          <cell r="A45" t="str">
            <v>T0010039</v>
          </cell>
          <cell r="B45" t="str">
            <v>m3k</v>
          </cell>
          <cell r="C45" t="str">
            <v>Transporte de material granular</v>
          </cell>
          <cell r="D45">
            <v>1220</v>
          </cell>
        </row>
        <row r="46">
          <cell r="A46" t="str">
            <v>T0010052</v>
          </cell>
          <cell r="B46" t="str">
            <v>m3k</v>
          </cell>
          <cell r="C46" t="str">
            <v>Transporte de material removido</v>
          </cell>
          <cell r="D46">
            <v>1220</v>
          </cell>
        </row>
        <row r="47">
          <cell r="A47" t="str">
            <v>T0010062</v>
          </cell>
          <cell r="B47" t="str">
            <v>m3k</v>
          </cell>
          <cell r="C47" t="str">
            <v>Transporte de material seleccionado para relleno</v>
          </cell>
          <cell r="D47">
            <v>1220</v>
          </cell>
        </row>
        <row r="48">
          <cell r="A48" t="str">
            <v>T0010044</v>
          </cell>
          <cell r="B48" t="str">
            <v>tkm</v>
          </cell>
          <cell r="C48" t="str">
            <v>Transporte de material trasladado</v>
          </cell>
          <cell r="D48">
            <v>1220</v>
          </cell>
        </row>
        <row r="49">
          <cell r="A49" t="str">
            <v>T0010042</v>
          </cell>
          <cell r="B49" t="str">
            <v>m3k</v>
          </cell>
          <cell r="C49" t="str">
            <v>Transporte de material triturado</v>
          </cell>
          <cell r="D49">
            <v>1220</v>
          </cell>
        </row>
        <row r="50">
          <cell r="A50" t="str">
            <v>T0010050</v>
          </cell>
          <cell r="B50" t="str">
            <v>m3k</v>
          </cell>
          <cell r="C50" t="str">
            <v>Transporte de material triturado para filtros</v>
          </cell>
          <cell r="D50">
            <v>1220</v>
          </cell>
        </row>
        <row r="51">
          <cell r="A51" t="str">
            <v>T0010100</v>
          </cell>
          <cell r="B51" t="str">
            <v>m3t</v>
          </cell>
          <cell r="C51" t="str">
            <v>Transporte de materiales</v>
          </cell>
          <cell r="D51">
            <v>1220</v>
          </cell>
        </row>
        <row r="52">
          <cell r="A52" t="str">
            <v>T0010101</v>
          </cell>
          <cell r="B52" t="str">
            <v>m3t</v>
          </cell>
          <cell r="C52" t="str">
            <v>Transporte de materiales</v>
          </cell>
          <cell r="D52">
            <v>1220</v>
          </cell>
        </row>
        <row r="53">
          <cell r="A53" t="str">
            <v>T0010060</v>
          </cell>
          <cell r="B53" t="str">
            <v>m3k</v>
          </cell>
          <cell r="C53" t="str">
            <v>Transporte de materiales seleccionados</v>
          </cell>
          <cell r="D53">
            <v>1220</v>
          </cell>
        </row>
        <row r="54">
          <cell r="A54" t="str">
            <v>T0010065</v>
          </cell>
          <cell r="B54" t="str">
            <v>m3k</v>
          </cell>
          <cell r="C54" t="str">
            <v>Transporte de mezcla</v>
          </cell>
          <cell r="D54">
            <v>1220</v>
          </cell>
        </row>
        <row r="55">
          <cell r="A55" t="str">
            <v>T0010320</v>
          </cell>
          <cell r="B55" t="str">
            <v>m3k</v>
          </cell>
          <cell r="C55" t="str">
            <v>Transporte de mezcla abierta en caliente MAC-75</v>
          </cell>
          <cell r="D55">
            <v>1220</v>
          </cell>
        </row>
        <row r="56">
          <cell r="A56" t="str">
            <v>T0010330</v>
          </cell>
          <cell r="B56" t="str">
            <v>m3k</v>
          </cell>
          <cell r="C56" t="str">
            <v>Transporte de mezcla abierta en caliente MAC-63</v>
          </cell>
          <cell r="D56">
            <v>1220</v>
          </cell>
        </row>
        <row r="57">
          <cell r="A57" t="str">
            <v>T0010340</v>
          </cell>
          <cell r="B57" t="str">
            <v>m3k</v>
          </cell>
          <cell r="C57" t="str">
            <v>Transporte de mezcla abierta en caliente MAC-50</v>
          </cell>
          <cell r="D57">
            <v>1220</v>
          </cell>
        </row>
        <row r="58">
          <cell r="A58" t="str">
            <v>T0010251</v>
          </cell>
          <cell r="B58" t="str">
            <v>m3k</v>
          </cell>
          <cell r="C58" t="str">
            <v>Transporte de Mezcla Abierta en Frio MAF-25</v>
          </cell>
          <cell r="D58">
            <v>1220</v>
          </cell>
        </row>
        <row r="59">
          <cell r="A59" t="str">
            <v>T0010070</v>
          </cell>
          <cell r="B59" t="str">
            <v>m3k</v>
          </cell>
          <cell r="C59" t="str">
            <v>Transporte de mezcla de concreto</v>
          </cell>
          <cell r="D59">
            <v>1220</v>
          </cell>
        </row>
        <row r="60">
          <cell r="A60" t="str">
            <v>T0010311</v>
          </cell>
          <cell r="B60" t="str">
            <v>m3k</v>
          </cell>
          <cell r="C60" t="str">
            <v>Transporte de Mezcla Densa en Caliente MDC-10</v>
          </cell>
          <cell r="D60">
            <v>1220</v>
          </cell>
        </row>
        <row r="61">
          <cell r="A61" t="str">
            <v>T0010271</v>
          </cell>
          <cell r="B61" t="str">
            <v>m3k</v>
          </cell>
          <cell r="C61" t="str">
            <v>Transporte de Mezcla Densa en Caliente MDC-19</v>
          </cell>
          <cell r="D61">
            <v>1220</v>
          </cell>
        </row>
        <row r="62">
          <cell r="A62" t="str">
            <v>T0010281</v>
          </cell>
          <cell r="B62" t="str">
            <v>m3k</v>
          </cell>
          <cell r="C62" t="str">
            <v>Transporte de Mezcla densa En Frio MDF-25</v>
          </cell>
          <cell r="D62">
            <v>1220</v>
          </cell>
        </row>
        <row r="63">
          <cell r="A63" t="str">
            <v>T0010300</v>
          </cell>
          <cell r="B63" t="str">
            <v>m3k</v>
          </cell>
          <cell r="C63" t="str">
            <v>Transporte de mezcla densa MDC-0</v>
          </cell>
          <cell r="D63">
            <v>1220</v>
          </cell>
        </row>
        <row r="64">
          <cell r="A64" t="str">
            <v>T0010270</v>
          </cell>
          <cell r="B64" t="str">
            <v>m3k</v>
          </cell>
          <cell r="C64" t="str">
            <v>Transporte de mezcla densa MDC-1</v>
          </cell>
          <cell r="D64">
            <v>1220</v>
          </cell>
        </row>
        <row r="65">
          <cell r="A65" t="str">
            <v>T0010080</v>
          </cell>
          <cell r="B65" t="str">
            <v>m3k</v>
          </cell>
          <cell r="C65" t="str">
            <v>Transporte de mezcla densa mdc-2</v>
          </cell>
          <cell r="D65">
            <v>1220</v>
          </cell>
        </row>
        <row r="66">
          <cell r="A66" t="str">
            <v>T0010280</v>
          </cell>
          <cell r="B66" t="str">
            <v>m3k</v>
          </cell>
          <cell r="C66" t="str">
            <v>Transporte de mezcla densa MDC-2</v>
          </cell>
          <cell r="D66">
            <v>1220</v>
          </cell>
        </row>
        <row r="67">
          <cell r="A67" t="str">
            <v>T0010290</v>
          </cell>
          <cell r="B67" t="str">
            <v>m3k</v>
          </cell>
          <cell r="C67" t="str">
            <v>Transporte de mezcla densa MDC-3</v>
          </cell>
          <cell r="D67">
            <v>1220</v>
          </cell>
        </row>
        <row r="68">
          <cell r="A68" t="str">
            <v>T0010229</v>
          </cell>
          <cell r="B68" t="str">
            <v>m3k</v>
          </cell>
          <cell r="C68" t="str">
            <v>Transporte de Mezcla Densa para Bacheo</v>
          </cell>
          <cell r="D68">
            <v>1220</v>
          </cell>
        </row>
        <row r="69">
          <cell r="A69" t="str">
            <v>T0010370</v>
          </cell>
          <cell r="B69" t="str">
            <v>m3k</v>
          </cell>
          <cell r="C69" t="str">
            <v>Transporte de mezcla discontinua en caliente tipo F-13</v>
          </cell>
          <cell r="D69">
            <v>1220</v>
          </cell>
        </row>
        <row r="70">
          <cell r="A70" t="str">
            <v>T0010380</v>
          </cell>
          <cell r="B70" t="str">
            <v>m3k</v>
          </cell>
          <cell r="C70" t="str">
            <v>Transporte de mezcla discontinua en caliente tipo F-10</v>
          </cell>
          <cell r="D70">
            <v>1220</v>
          </cell>
        </row>
        <row r="71">
          <cell r="A71" t="str">
            <v>T0010350</v>
          </cell>
          <cell r="B71" t="str">
            <v>m3k</v>
          </cell>
          <cell r="C71" t="str">
            <v>Transporte de mezcla discontinua en caliente tipo M-13</v>
          </cell>
          <cell r="D71">
            <v>1220</v>
          </cell>
        </row>
        <row r="72">
          <cell r="A72" t="str">
            <v>T0010360</v>
          </cell>
          <cell r="B72" t="str">
            <v>m3k</v>
          </cell>
          <cell r="C72" t="str">
            <v>Transporte de mezcla discontinua en caliente tipo M-10</v>
          </cell>
          <cell r="D72">
            <v>1220</v>
          </cell>
        </row>
        <row r="73">
          <cell r="A73" t="str">
            <v>T0010233</v>
          </cell>
          <cell r="B73" t="str">
            <v>m3k</v>
          </cell>
          <cell r="C73" t="str">
            <v>Transporte de Mezcla en Frio  MAF-19</v>
          </cell>
          <cell r="D73">
            <v>1220</v>
          </cell>
        </row>
        <row r="74">
          <cell r="A74" t="str">
            <v>T0010232</v>
          </cell>
          <cell r="B74" t="str">
            <v>m3k</v>
          </cell>
          <cell r="C74" t="str">
            <v>Transporte de Mezcla en Frio DMF-19</v>
          </cell>
          <cell r="D74">
            <v>1220</v>
          </cell>
        </row>
        <row r="75">
          <cell r="A75" t="str">
            <v>T0010231</v>
          </cell>
          <cell r="B75" t="str">
            <v>m3k</v>
          </cell>
          <cell r="C75" t="str">
            <v>Transporte de Mezcla en Frio MDF-38</v>
          </cell>
          <cell r="D75">
            <v>1220</v>
          </cell>
        </row>
        <row r="76">
          <cell r="A76" t="str">
            <v>T0010310</v>
          </cell>
          <cell r="B76" t="str">
            <v>m3k</v>
          </cell>
          <cell r="C76" t="str">
            <v>Transporte de mezcla gruesa en Caliente MGC</v>
          </cell>
          <cell r="D76">
            <v>1220</v>
          </cell>
        </row>
        <row r="77">
          <cell r="A77" t="str">
            <v>T0010240</v>
          </cell>
          <cell r="B77" t="str">
            <v>m3k</v>
          </cell>
          <cell r="C77" t="str">
            <v>Transporte de mezcla MAF-1</v>
          </cell>
          <cell r="D77">
            <v>1220</v>
          </cell>
        </row>
        <row r="78">
          <cell r="A78" t="str">
            <v>T0010250</v>
          </cell>
          <cell r="B78" t="str">
            <v>m3k</v>
          </cell>
          <cell r="C78" t="str">
            <v>Transporte de mezcla MAF-2</v>
          </cell>
          <cell r="D78">
            <v>1220</v>
          </cell>
        </row>
        <row r="79">
          <cell r="A79" t="str">
            <v>T0010260</v>
          </cell>
          <cell r="B79" t="str">
            <v>m3k</v>
          </cell>
          <cell r="C79" t="str">
            <v>Transporte de mezcla MAF-3</v>
          </cell>
          <cell r="D79">
            <v>1220</v>
          </cell>
        </row>
        <row r="80">
          <cell r="A80" t="str">
            <v>T0010210</v>
          </cell>
          <cell r="B80" t="str">
            <v>m3k</v>
          </cell>
          <cell r="C80" t="str">
            <v>Transporte de mezcla MDF-1</v>
          </cell>
          <cell r="D80">
            <v>1220</v>
          </cell>
        </row>
        <row r="81">
          <cell r="A81" t="str">
            <v>T0010220</v>
          </cell>
          <cell r="B81" t="str">
            <v>m3k</v>
          </cell>
          <cell r="C81" t="str">
            <v>Transporte de mezcla MDF-2</v>
          </cell>
          <cell r="D81">
            <v>1220</v>
          </cell>
        </row>
        <row r="82">
          <cell r="A82" t="str">
            <v>T0010230</v>
          </cell>
          <cell r="B82" t="str">
            <v>m3k</v>
          </cell>
          <cell r="C82" t="str">
            <v>Transporte de mezcla MDF-3</v>
          </cell>
          <cell r="D82">
            <v>1220</v>
          </cell>
        </row>
        <row r="83">
          <cell r="A83" t="str">
            <v>T0010211</v>
          </cell>
          <cell r="B83" t="str">
            <v>m3k</v>
          </cell>
          <cell r="C83" t="str">
            <v>Transporte de Mezcla Semi- Densa en Caliente MSC-19</v>
          </cell>
          <cell r="D83">
            <v>1220</v>
          </cell>
        </row>
        <row r="84">
          <cell r="A84" t="str">
            <v>T0010090</v>
          </cell>
          <cell r="B84" t="str">
            <v>m3k</v>
          </cell>
          <cell r="C84" t="str">
            <v>Transporte de piedra</v>
          </cell>
          <cell r="D84">
            <v>1220</v>
          </cell>
        </row>
        <row r="85">
          <cell r="A85" t="str">
            <v>T0010091</v>
          </cell>
          <cell r="B85" t="str">
            <v>m3k</v>
          </cell>
          <cell r="C85" t="str">
            <v>Transporte de piedra para Ciclópeo</v>
          </cell>
          <cell r="D85">
            <v>1220</v>
          </cell>
        </row>
        <row r="86">
          <cell r="A86" t="str">
            <v>T0010092</v>
          </cell>
          <cell r="B86" t="str">
            <v>m3t</v>
          </cell>
          <cell r="C86" t="str">
            <v>Transporte de piedra para ciclópeo</v>
          </cell>
          <cell r="D86">
            <v>1220</v>
          </cell>
        </row>
        <row r="87">
          <cell r="A87" t="str">
            <v>T0010094</v>
          </cell>
          <cell r="B87" t="str">
            <v>m3k</v>
          </cell>
          <cell r="C87" t="str">
            <v>Transporte de piedra para gaviones</v>
          </cell>
          <cell r="D87">
            <v>1220</v>
          </cell>
        </row>
        <row r="88">
          <cell r="A88" t="str">
            <v>T0010095</v>
          </cell>
          <cell r="B88" t="str">
            <v>m3k</v>
          </cell>
          <cell r="C88" t="str">
            <v>Transporte de piedra para gaviones</v>
          </cell>
          <cell r="D88">
            <v>1220</v>
          </cell>
        </row>
        <row r="89">
          <cell r="A89" t="str">
            <v>T0010015</v>
          </cell>
          <cell r="B89" t="str">
            <v>m3k</v>
          </cell>
          <cell r="C89" t="str">
            <v>Transporte fibra o mulch hidráulico</v>
          </cell>
          <cell r="D89">
            <v>1220</v>
          </cell>
        </row>
        <row r="90">
          <cell r="A90" t="str">
            <v>T001028</v>
          </cell>
          <cell r="B90" t="str">
            <v>m3k</v>
          </cell>
          <cell r="C90" t="str">
            <v>Transporte material de Sub Base procesado en planta</v>
          </cell>
          <cell r="D90">
            <v>1220</v>
          </cell>
        </row>
        <row r="91">
          <cell r="A91" t="str">
            <v>T0010016</v>
          </cell>
          <cell r="B91" t="str">
            <v>m3k</v>
          </cell>
          <cell r="C91" t="str">
            <v>Transporte tierra abonada</v>
          </cell>
          <cell r="D91">
            <v>1220</v>
          </cell>
        </row>
        <row r="92">
          <cell r="A92" t="str">
            <v>T0010038</v>
          </cell>
          <cell r="B92" t="str">
            <v>m3k</v>
          </cell>
          <cell r="C92" t="str">
            <v>Trasporte de material Remoción de Postes</v>
          </cell>
          <cell r="D92">
            <v>1220</v>
          </cell>
        </row>
        <row r="93">
          <cell r="A93" t="str">
            <v>T0015012</v>
          </cell>
          <cell r="B93" t="str">
            <v>km</v>
          </cell>
          <cell r="C93" t="str">
            <v>Equipo de Transporte (Camiones Grúas</v>
          </cell>
          <cell r="D93">
            <v>54.990088746316296</v>
          </cell>
        </row>
        <row r="94">
          <cell r="A94" t="str">
            <v>T0010440</v>
          </cell>
          <cell r="B94" t="str">
            <v>u</v>
          </cell>
          <cell r="C94" t="str">
            <v>Pasajes aéreos</v>
          </cell>
          <cell r="D94">
            <v>235041.33918605681</v>
          </cell>
        </row>
        <row r="95">
          <cell r="A95" t="str">
            <v>T0010001</v>
          </cell>
          <cell r="B95" t="str">
            <v>tkm</v>
          </cell>
          <cell r="C95" t="str">
            <v>Transporte de acero</v>
          </cell>
          <cell r="D95">
            <v>0.30801750112468879</v>
          </cell>
        </row>
        <row r="96">
          <cell r="A96" t="str">
            <v>T0010011</v>
          </cell>
          <cell r="B96" t="str">
            <v>m3k</v>
          </cell>
          <cell r="C96" t="str">
            <v>Transporte de Adoquín e=8cm</v>
          </cell>
          <cell r="D96">
            <v>851.07997863827688</v>
          </cell>
        </row>
        <row r="97">
          <cell r="A97" t="str">
            <v>T0010053</v>
          </cell>
          <cell r="B97" t="str">
            <v>m3k</v>
          </cell>
          <cell r="C97" t="str">
            <v>Transporte de barrera de seguridad</v>
          </cell>
          <cell r="D97">
            <v>740.37468832925174</v>
          </cell>
        </row>
        <row r="98">
          <cell r="A98" t="str">
            <v>T0010008</v>
          </cell>
          <cell r="B98" t="str">
            <v>u</v>
          </cell>
          <cell r="C98" t="str">
            <v>Transporte de defensa</v>
          </cell>
          <cell r="D98">
            <v>16809.253801517229</v>
          </cell>
        </row>
        <row r="99">
          <cell r="A99" t="str">
            <v>T0010021</v>
          </cell>
          <cell r="B99" t="str">
            <v>m3k</v>
          </cell>
          <cell r="C99" t="str">
            <v>Transporte de Defensa Metálica</v>
          </cell>
          <cell r="D99">
            <v>921.88502689436882</v>
          </cell>
        </row>
        <row r="100">
          <cell r="A100" t="str">
            <v>T0010120</v>
          </cell>
          <cell r="B100" t="str">
            <v>m3t</v>
          </cell>
          <cell r="C100" t="str">
            <v>Transporte de emulsión</v>
          </cell>
          <cell r="D100">
            <v>905.98468248389008</v>
          </cell>
        </row>
        <row r="101">
          <cell r="A101" t="str">
            <v>T0010420</v>
          </cell>
          <cell r="B101" t="str">
            <v>m3k</v>
          </cell>
          <cell r="C101" t="str">
            <v>Transporte de equipos</v>
          </cell>
          <cell r="D101">
            <v>3766.7395866348002</v>
          </cell>
        </row>
        <row r="102">
          <cell r="A102" t="str">
            <v>T0010421</v>
          </cell>
          <cell r="B102" t="str">
            <v>g</v>
          </cell>
          <cell r="C102" t="str">
            <v>Transporte de Equipos para Prueba (1)</v>
          </cell>
          <cell r="D102">
            <v>100885.69482119192</v>
          </cell>
        </row>
        <row r="103">
          <cell r="A103" t="str">
            <v>T0010162</v>
          </cell>
          <cell r="B103" t="str">
            <v>kgk</v>
          </cell>
          <cell r="C103" t="str">
            <v>Transporte de estructura metálica (En Obra)</v>
          </cell>
          <cell r="D103">
            <v>0.46471040000000008</v>
          </cell>
        </row>
        <row r="104">
          <cell r="A104" t="str">
            <v>T0010160</v>
          </cell>
          <cell r="B104" t="str">
            <v>kgk</v>
          </cell>
          <cell r="C104" t="str">
            <v xml:space="preserve">Transporte de estructuras metálicas </v>
          </cell>
          <cell r="D104">
            <v>0.30801750112468879</v>
          </cell>
        </row>
        <row r="105">
          <cell r="A105" t="str">
            <v>T0010037</v>
          </cell>
          <cell r="B105" t="str">
            <v>m3k</v>
          </cell>
          <cell r="C105" t="str">
            <v>Transporte de material proveniente de la excavación incluyendo botadero</v>
          </cell>
          <cell r="D105">
            <v>2244</v>
          </cell>
        </row>
        <row r="106">
          <cell r="A106" t="str">
            <v>T0010460</v>
          </cell>
          <cell r="B106" t="str">
            <v>u</v>
          </cell>
          <cell r="C106" t="str">
            <v>Transporte de personal de montaje</v>
          </cell>
          <cell r="D106">
            <v>104980.02583089644</v>
          </cell>
        </row>
        <row r="107">
          <cell r="A107" t="str">
            <v>T0010088</v>
          </cell>
          <cell r="B107" t="str">
            <v>m3k</v>
          </cell>
          <cell r="C107" t="str">
            <v>Transporte de poste de madera</v>
          </cell>
          <cell r="D107">
            <v>863.03489578461995</v>
          </cell>
        </row>
        <row r="108">
          <cell r="A108" t="str">
            <v>T0010029</v>
          </cell>
          <cell r="B108" t="str">
            <v>m3k</v>
          </cell>
          <cell r="C108" t="str">
            <v>Transporte de Remoción de Ductos de Servicios existentes.</v>
          </cell>
          <cell r="D108">
            <v>816.30996921564008</v>
          </cell>
        </row>
        <row r="109">
          <cell r="A109" t="str">
            <v>T0010026</v>
          </cell>
          <cell r="B109" t="str">
            <v>m3k</v>
          </cell>
          <cell r="C109" t="str">
            <v>Transporte de Sección Final</v>
          </cell>
          <cell r="D109">
            <v>774.84055912783947</v>
          </cell>
        </row>
        <row r="110">
          <cell r="A110" t="str">
            <v>T0010430</v>
          </cell>
          <cell r="B110" t="str">
            <v>u-km</v>
          </cell>
          <cell r="C110" t="str">
            <v>Transporte de tablestacas</v>
          </cell>
          <cell r="D110">
            <v>816.71080283376909</v>
          </cell>
        </row>
        <row r="111">
          <cell r="A111" t="str">
            <v>T0010114</v>
          </cell>
          <cell r="B111" t="str">
            <v>m3t</v>
          </cell>
          <cell r="C111" t="str">
            <v>Transporte de tubería</v>
          </cell>
          <cell r="D111">
            <v>721.02159455096739</v>
          </cell>
        </row>
        <row r="112">
          <cell r="A112" t="str">
            <v>T0010115</v>
          </cell>
          <cell r="B112" t="str">
            <v>kgk</v>
          </cell>
          <cell r="C112" t="str">
            <v>Transporte de Tubería de Concreto Reforzado</v>
          </cell>
          <cell r="D112">
            <v>2.0812696975425387</v>
          </cell>
        </row>
        <row r="113">
          <cell r="A113" t="str">
            <v>T0010150</v>
          </cell>
          <cell r="B113" t="str">
            <v>m3t</v>
          </cell>
          <cell r="C113" t="str">
            <v>Transporte de tubería pvc de 33 pulgadas</v>
          </cell>
          <cell r="D113">
            <v>530.218764999011</v>
          </cell>
        </row>
        <row r="114">
          <cell r="A114" t="str">
            <v>T0010450</v>
          </cell>
          <cell r="B114" t="str">
            <v>u</v>
          </cell>
          <cell r="C114" t="str">
            <v>Transporte de tubos. celdas, etc.</v>
          </cell>
          <cell r="D114">
            <v>801873.8089033172</v>
          </cell>
        </row>
        <row r="115">
          <cell r="A115" t="str">
            <v>T0010140</v>
          </cell>
          <cell r="B115" t="str">
            <v>u</v>
          </cell>
          <cell r="C115" t="str">
            <v>Transporte incluyendo el botadero y conformación del material</v>
          </cell>
          <cell r="D115">
            <v>756.14304696386239</v>
          </cell>
        </row>
        <row r="116">
          <cell r="A116" t="str">
            <v>T0010034</v>
          </cell>
          <cell r="B116" t="str">
            <v>u-km</v>
          </cell>
          <cell r="C116" t="str">
            <v>Transporte sección de Tope</v>
          </cell>
          <cell r="D116">
            <v>20.642009370213941</v>
          </cell>
        </row>
        <row r="117">
          <cell r="A117" t="str">
            <v>T0010081</v>
          </cell>
          <cell r="B117" t="str">
            <v>u</v>
          </cell>
          <cell r="C117" t="str">
            <v>Trasporte de Torre</v>
          </cell>
          <cell r="D117">
            <v>381032.77557102026</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6.bin"/><Relationship Id="rId5" Type="http://schemas.openxmlformats.org/officeDocument/2006/relationships/image" Target="../media/image9.emf"/><Relationship Id="rId4" Type="http://schemas.openxmlformats.org/officeDocument/2006/relationships/oleObject" Target="../embeddings/oleObject1.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7.bin"/><Relationship Id="rId5" Type="http://schemas.openxmlformats.org/officeDocument/2006/relationships/image" Target="../media/image9.emf"/><Relationship Id="rId4" Type="http://schemas.openxmlformats.org/officeDocument/2006/relationships/oleObject" Target="../embeddings/oleObject2.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8.bin"/><Relationship Id="rId5" Type="http://schemas.openxmlformats.org/officeDocument/2006/relationships/image" Target="../media/image9.emf"/><Relationship Id="rId4" Type="http://schemas.openxmlformats.org/officeDocument/2006/relationships/oleObject" Target="../embeddings/oleObject3.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9.bin"/><Relationship Id="rId5" Type="http://schemas.openxmlformats.org/officeDocument/2006/relationships/image" Target="../media/image9.emf"/><Relationship Id="rId4" Type="http://schemas.openxmlformats.org/officeDocument/2006/relationships/oleObject" Target="../embeddings/oleObject4.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0.bin"/><Relationship Id="rId5" Type="http://schemas.openxmlformats.org/officeDocument/2006/relationships/image" Target="../media/image9.emf"/><Relationship Id="rId4" Type="http://schemas.openxmlformats.org/officeDocument/2006/relationships/oleObject" Target="../embeddings/oleObject5.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1.bin"/><Relationship Id="rId5" Type="http://schemas.openxmlformats.org/officeDocument/2006/relationships/image" Target="../media/image9.emf"/><Relationship Id="rId4" Type="http://schemas.openxmlformats.org/officeDocument/2006/relationships/oleObject" Target="../embeddings/oleObject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2"/>
  <sheetViews>
    <sheetView showGridLines="0" topLeftCell="A28" zoomScaleNormal="100" zoomScaleSheetLayoutView="98" workbookViewId="0">
      <selection activeCell="L10" sqref="L10"/>
    </sheetView>
  </sheetViews>
  <sheetFormatPr baseColWidth="10" defaultRowHeight="13.5"/>
  <cols>
    <col min="1" max="1" width="9.140625" style="2" customWidth="1"/>
    <col min="2" max="2" width="9.42578125" style="3" customWidth="1"/>
    <col min="3" max="3" width="10.42578125" style="3" customWidth="1"/>
    <col min="4" max="4" width="6.7109375" style="3" customWidth="1"/>
    <col min="5" max="5" width="43.5703125" style="1" customWidth="1"/>
    <col min="6" max="6" width="10.7109375" style="1" customWidth="1"/>
    <col min="7" max="7" width="10.42578125" style="4" customWidth="1"/>
    <col min="8" max="8" width="13.28515625" style="60" customWidth="1"/>
    <col min="9" max="9" width="14.28515625" style="1" customWidth="1"/>
    <col min="10" max="10" width="16.5703125" style="1" hidden="1" customWidth="1"/>
    <col min="11" max="219" width="11.42578125" style="1"/>
    <col min="220" max="220" width="8.28515625" style="1" customWidth="1"/>
    <col min="221" max="221" width="11.140625" style="1" customWidth="1"/>
    <col min="222" max="222" width="11.7109375" style="1" customWidth="1"/>
    <col min="223" max="223" width="13.5703125" style="1" customWidth="1"/>
    <col min="224" max="224" width="10.5703125" style="1" customWidth="1"/>
    <col min="225" max="225" width="84.5703125" style="1" customWidth="1"/>
    <col min="226" max="226" width="7.7109375" style="1" customWidth="1"/>
    <col min="227" max="227" width="14.28515625" style="1" customWidth="1"/>
    <col min="228" max="228" width="19.5703125" style="1" customWidth="1"/>
    <col min="229" max="229" width="22.5703125" style="1" bestFit="1" customWidth="1"/>
    <col min="230" max="230" width="16.5703125" style="1" bestFit="1" customWidth="1"/>
    <col min="231" max="231" width="16.7109375" style="1" customWidth="1"/>
    <col min="232" max="232" width="13.42578125" style="1" bestFit="1" customWidth="1"/>
    <col min="233" max="475" width="11.42578125" style="1"/>
    <col min="476" max="476" width="8.28515625" style="1" customWidth="1"/>
    <col min="477" max="477" width="11.140625" style="1" customWidth="1"/>
    <col min="478" max="478" width="11.7109375" style="1" customWidth="1"/>
    <col min="479" max="479" width="13.5703125" style="1" customWidth="1"/>
    <col min="480" max="480" width="10.5703125" style="1" customWidth="1"/>
    <col min="481" max="481" width="84.5703125" style="1" customWidth="1"/>
    <col min="482" max="482" width="7.7109375" style="1" customWidth="1"/>
    <col min="483" max="483" width="14.28515625" style="1" customWidth="1"/>
    <col min="484" max="484" width="19.5703125" style="1" customWidth="1"/>
    <col min="485" max="485" width="22.5703125" style="1" bestFit="1" customWidth="1"/>
    <col min="486" max="486" width="16.5703125" style="1" bestFit="1" customWidth="1"/>
    <col min="487" max="487" width="16.7109375" style="1" customWidth="1"/>
    <col min="488" max="488" width="13.42578125" style="1" bestFit="1" customWidth="1"/>
    <col min="489" max="731" width="11.42578125" style="1"/>
    <col min="732" max="732" width="8.28515625" style="1" customWidth="1"/>
    <col min="733" max="733" width="11.140625" style="1" customWidth="1"/>
    <col min="734" max="734" width="11.7109375" style="1" customWidth="1"/>
    <col min="735" max="735" width="13.5703125" style="1" customWidth="1"/>
    <col min="736" max="736" width="10.5703125" style="1" customWidth="1"/>
    <col min="737" max="737" width="84.5703125" style="1" customWidth="1"/>
    <col min="738" max="738" width="7.7109375" style="1" customWidth="1"/>
    <col min="739" max="739" width="14.28515625" style="1" customWidth="1"/>
    <col min="740" max="740" width="19.5703125" style="1" customWidth="1"/>
    <col min="741" max="741" width="22.5703125" style="1" bestFit="1" customWidth="1"/>
    <col min="742" max="742" width="16.5703125" style="1" bestFit="1" customWidth="1"/>
    <col min="743" max="743" width="16.7109375" style="1" customWidth="1"/>
    <col min="744" max="744" width="13.42578125" style="1" bestFit="1" customWidth="1"/>
    <col min="745" max="987" width="11.42578125" style="1"/>
    <col min="988" max="988" width="8.28515625" style="1" customWidth="1"/>
    <col min="989" max="989" width="11.140625" style="1" customWidth="1"/>
    <col min="990" max="990" width="11.7109375" style="1" customWidth="1"/>
    <col min="991" max="991" width="13.5703125" style="1" customWidth="1"/>
    <col min="992" max="992" width="10.5703125" style="1" customWidth="1"/>
    <col min="993" max="993" width="84.5703125" style="1" customWidth="1"/>
    <col min="994" max="994" width="7.7109375" style="1" customWidth="1"/>
    <col min="995" max="995" width="14.28515625" style="1" customWidth="1"/>
    <col min="996" max="996" width="19.5703125" style="1" customWidth="1"/>
    <col min="997" max="997" width="22.5703125" style="1" bestFit="1" customWidth="1"/>
    <col min="998" max="998" width="16.5703125" style="1" bestFit="1" customWidth="1"/>
    <col min="999" max="999" width="16.7109375" style="1" customWidth="1"/>
    <col min="1000" max="1000" width="13.42578125" style="1" bestFit="1" customWidth="1"/>
    <col min="1001" max="1243" width="11.42578125" style="1"/>
    <col min="1244" max="1244" width="8.28515625" style="1" customWidth="1"/>
    <col min="1245" max="1245" width="11.140625" style="1" customWidth="1"/>
    <col min="1246" max="1246" width="11.7109375" style="1" customWidth="1"/>
    <col min="1247" max="1247" width="13.5703125" style="1" customWidth="1"/>
    <col min="1248" max="1248" width="10.5703125" style="1" customWidth="1"/>
    <col min="1249" max="1249" width="84.5703125" style="1" customWidth="1"/>
    <col min="1250" max="1250" width="7.7109375" style="1" customWidth="1"/>
    <col min="1251" max="1251" width="14.28515625" style="1" customWidth="1"/>
    <col min="1252" max="1252" width="19.5703125" style="1" customWidth="1"/>
    <col min="1253" max="1253" width="22.5703125" style="1" bestFit="1" customWidth="1"/>
    <col min="1254" max="1254" width="16.5703125" style="1" bestFit="1" customWidth="1"/>
    <col min="1255" max="1255" width="16.7109375" style="1" customWidth="1"/>
    <col min="1256" max="1256" width="13.42578125" style="1" bestFit="1" customWidth="1"/>
    <col min="1257" max="1499" width="11.42578125" style="1"/>
    <col min="1500" max="1500" width="8.28515625" style="1" customWidth="1"/>
    <col min="1501" max="1501" width="11.140625" style="1" customWidth="1"/>
    <col min="1502" max="1502" width="11.7109375" style="1" customWidth="1"/>
    <col min="1503" max="1503" width="13.5703125" style="1" customWidth="1"/>
    <col min="1504" max="1504" width="10.5703125" style="1" customWidth="1"/>
    <col min="1505" max="1505" width="84.5703125" style="1" customWidth="1"/>
    <col min="1506" max="1506" width="7.7109375" style="1" customWidth="1"/>
    <col min="1507" max="1507" width="14.28515625" style="1" customWidth="1"/>
    <col min="1508" max="1508" width="19.5703125" style="1" customWidth="1"/>
    <col min="1509" max="1509" width="22.5703125" style="1" bestFit="1" customWidth="1"/>
    <col min="1510" max="1510" width="16.5703125" style="1" bestFit="1" customWidth="1"/>
    <col min="1511" max="1511" width="16.7109375" style="1" customWidth="1"/>
    <col min="1512" max="1512" width="13.42578125" style="1" bestFit="1" customWidth="1"/>
    <col min="1513" max="1755" width="11.42578125" style="1"/>
    <col min="1756" max="1756" width="8.28515625" style="1" customWidth="1"/>
    <col min="1757" max="1757" width="11.140625" style="1" customWidth="1"/>
    <col min="1758" max="1758" width="11.7109375" style="1" customWidth="1"/>
    <col min="1759" max="1759" width="13.5703125" style="1" customWidth="1"/>
    <col min="1760" max="1760" width="10.5703125" style="1" customWidth="1"/>
    <col min="1761" max="1761" width="84.5703125" style="1" customWidth="1"/>
    <col min="1762" max="1762" width="7.7109375" style="1" customWidth="1"/>
    <col min="1763" max="1763" width="14.28515625" style="1" customWidth="1"/>
    <col min="1764" max="1764" width="19.5703125" style="1" customWidth="1"/>
    <col min="1765" max="1765" width="22.5703125" style="1" bestFit="1" customWidth="1"/>
    <col min="1766" max="1766" width="16.5703125" style="1" bestFit="1" customWidth="1"/>
    <col min="1767" max="1767" width="16.7109375" style="1" customWidth="1"/>
    <col min="1768" max="1768" width="13.42578125" style="1" bestFit="1" customWidth="1"/>
    <col min="1769" max="2011" width="11.42578125" style="1"/>
    <col min="2012" max="2012" width="8.28515625" style="1" customWidth="1"/>
    <col min="2013" max="2013" width="11.140625" style="1" customWidth="1"/>
    <col min="2014" max="2014" width="11.7109375" style="1" customWidth="1"/>
    <col min="2015" max="2015" width="13.5703125" style="1" customWidth="1"/>
    <col min="2016" max="2016" width="10.5703125" style="1" customWidth="1"/>
    <col min="2017" max="2017" width="84.5703125" style="1" customWidth="1"/>
    <col min="2018" max="2018" width="7.7109375" style="1" customWidth="1"/>
    <col min="2019" max="2019" width="14.28515625" style="1" customWidth="1"/>
    <col min="2020" max="2020" width="19.5703125" style="1" customWidth="1"/>
    <col min="2021" max="2021" width="22.5703125" style="1" bestFit="1" customWidth="1"/>
    <col min="2022" max="2022" width="16.5703125" style="1" bestFit="1" customWidth="1"/>
    <col min="2023" max="2023" width="16.7109375" style="1" customWidth="1"/>
    <col min="2024" max="2024" width="13.42578125" style="1" bestFit="1" customWidth="1"/>
    <col min="2025" max="2267" width="11.42578125" style="1"/>
    <col min="2268" max="2268" width="8.28515625" style="1" customWidth="1"/>
    <col min="2269" max="2269" width="11.140625" style="1" customWidth="1"/>
    <col min="2270" max="2270" width="11.7109375" style="1" customWidth="1"/>
    <col min="2271" max="2271" width="13.5703125" style="1" customWidth="1"/>
    <col min="2272" max="2272" width="10.5703125" style="1" customWidth="1"/>
    <col min="2273" max="2273" width="84.5703125" style="1" customWidth="1"/>
    <col min="2274" max="2274" width="7.7109375" style="1" customWidth="1"/>
    <col min="2275" max="2275" width="14.28515625" style="1" customWidth="1"/>
    <col min="2276" max="2276" width="19.5703125" style="1" customWidth="1"/>
    <col min="2277" max="2277" width="22.5703125" style="1" bestFit="1" customWidth="1"/>
    <col min="2278" max="2278" width="16.5703125" style="1" bestFit="1" customWidth="1"/>
    <col min="2279" max="2279" width="16.7109375" style="1" customWidth="1"/>
    <col min="2280" max="2280" width="13.42578125" style="1" bestFit="1" customWidth="1"/>
    <col min="2281" max="2523" width="11.42578125" style="1"/>
    <col min="2524" max="2524" width="8.28515625" style="1" customWidth="1"/>
    <col min="2525" max="2525" width="11.140625" style="1" customWidth="1"/>
    <col min="2526" max="2526" width="11.7109375" style="1" customWidth="1"/>
    <col min="2527" max="2527" width="13.5703125" style="1" customWidth="1"/>
    <col min="2528" max="2528" width="10.5703125" style="1" customWidth="1"/>
    <col min="2529" max="2529" width="84.5703125" style="1" customWidth="1"/>
    <col min="2530" max="2530" width="7.7109375" style="1" customWidth="1"/>
    <col min="2531" max="2531" width="14.28515625" style="1" customWidth="1"/>
    <col min="2532" max="2532" width="19.5703125" style="1" customWidth="1"/>
    <col min="2533" max="2533" width="22.5703125" style="1" bestFit="1" customWidth="1"/>
    <col min="2534" max="2534" width="16.5703125" style="1" bestFit="1" customWidth="1"/>
    <col min="2535" max="2535" width="16.7109375" style="1" customWidth="1"/>
    <col min="2536" max="2536" width="13.42578125" style="1" bestFit="1" customWidth="1"/>
    <col min="2537" max="2779" width="11.42578125" style="1"/>
    <col min="2780" max="2780" width="8.28515625" style="1" customWidth="1"/>
    <col min="2781" max="2781" width="11.140625" style="1" customWidth="1"/>
    <col min="2782" max="2782" width="11.7109375" style="1" customWidth="1"/>
    <col min="2783" max="2783" width="13.5703125" style="1" customWidth="1"/>
    <col min="2784" max="2784" width="10.5703125" style="1" customWidth="1"/>
    <col min="2785" max="2785" width="84.5703125" style="1" customWidth="1"/>
    <col min="2786" max="2786" width="7.7109375" style="1" customWidth="1"/>
    <col min="2787" max="2787" width="14.28515625" style="1" customWidth="1"/>
    <col min="2788" max="2788" width="19.5703125" style="1" customWidth="1"/>
    <col min="2789" max="2789" width="22.5703125" style="1" bestFit="1" customWidth="1"/>
    <col min="2790" max="2790" width="16.5703125" style="1" bestFit="1" customWidth="1"/>
    <col min="2791" max="2791" width="16.7109375" style="1" customWidth="1"/>
    <col min="2792" max="2792" width="13.42578125" style="1" bestFit="1" customWidth="1"/>
    <col min="2793" max="3035" width="11.42578125" style="1"/>
    <col min="3036" max="3036" width="8.28515625" style="1" customWidth="1"/>
    <col min="3037" max="3037" width="11.140625" style="1" customWidth="1"/>
    <col min="3038" max="3038" width="11.7109375" style="1" customWidth="1"/>
    <col min="3039" max="3039" width="13.5703125" style="1" customWidth="1"/>
    <col min="3040" max="3040" width="10.5703125" style="1" customWidth="1"/>
    <col min="3041" max="3041" width="84.5703125" style="1" customWidth="1"/>
    <col min="3042" max="3042" width="7.7109375" style="1" customWidth="1"/>
    <col min="3043" max="3043" width="14.28515625" style="1" customWidth="1"/>
    <col min="3044" max="3044" width="19.5703125" style="1" customWidth="1"/>
    <col min="3045" max="3045" width="22.5703125" style="1" bestFit="1" customWidth="1"/>
    <col min="3046" max="3046" width="16.5703125" style="1" bestFit="1" customWidth="1"/>
    <col min="3047" max="3047" width="16.7109375" style="1" customWidth="1"/>
    <col min="3048" max="3048" width="13.42578125" style="1" bestFit="1" customWidth="1"/>
    <col min="3049" max="3291" width="11.42578125" style="1"/>
    <col min="3292" max="3292" width="8.28515625" style="1" customWidth="1"/>
    <col min="3293" max="3293" width="11.140625" style="1" customWidth="1"/>
    <col min="3294" max="3294" width="11.7109375" style="1" customWidth="1"/>
    <col min="3295" max="3295" width="13.5703125" style="1" customWidth="1"/>
    <col min="3296" max="3296" width="10.5703125" style="1" customWidth="1"/>
    <col min="3297" max="3297" width="84.5703125" style="1" customWidth="1"/>
    <col min="3298" max="3298" width="7.7109375" style="1" customWidth="1"/>
    <col min="3299" max="3299" width="14.28515625" style="1" customWidth="1"/>
    <col min="3300" max="3300" width="19.5703125" style="1" customWidth="1"/>
    <col min="3301" max="3301" width="22.5703125" style="1" bestFit="1" customWidth="1"/>
    <col min="3302" max="3302" width="16.5703125" style="1" bestFit="1" customWidth="1"/>
    <col min="3303" max="3303" width="16.7109375" style="1" customWidth="1"/>
    <col min="3304" max="3304" width="13.42578125" style="1" bestFit="1" customWidth="1"/>
    <col min="3305" max="3547" width="11.42578125" style="1"/>
    <col min="3548" max="3548" width="8.28515625" style="1" customWidth="1"/>
    <col min="3549" max="3549" width="11.140625" style="1" customWidth="1"/>
    <col min="3550" max="3550" width="11.7109375" style="1" customWidth="1"/>
    <col min="3551" max="3551" width="13.5703125" style="1" customWidth="1"/>
    <col min="3552" max="3552" width="10.5703125" style="1" customWidth="1"/>
    <col min="3553" max="3553" width="84.5703125" style="1" customWidth="1"/>
    <col min="3554" max="3554" width="7.7109375" style="1" customWidth="1"/>
    <col min="3555" max="3555" width="14.28515625" style="1" customWidth="1"/>
    <col min="3556" max="3556" width="19.5703125" style="1" customWidth="1"/>
    <col min="3557" max="3557" width="22.5703125" style="1" bestFit="1" customWidth="1"/>
    <col min="3558" max="3558" width="16.5703125" style="1" bestFit="1" customWidth="1"/>
    <col min="3559" max="3559" width="16.7109375" style="1" customWidth="1"/>
    <col min="3560" max="3560" width="13.42578125" style="1" bestFit="1" customWidth="1"/>
    <col min="3561" max="3803" width="11.42578125" style="1"/>
    <col min="3804" max="3804" width="8.28515625" style="1" customWidth="1"/>
    <col min="3805" max="3805" width="11.140625" style="1" customWidth="1"/>
    <col min="3806" max="3806" width="11.7109375" style="1" customWidth="1"/>
    <col min="3807" max="3807" width="13.5703125" style="1" customWidth="1"/>
    <col min="3808" max="3808" width="10.5703125" style="1" customWidth="1"/>
    <col min="3809" max="3809" width="84.5703125" style="1" customWidth="1"/>
    <col min="3810" max="3810" width="7.7109375" style="1" customWidth="1"/>
    <col min="3811" max="3811" width="14.28515625" style="1" customWidth="1"/>
    <col min="3812" max="3812" width="19.5703125" style="1" customWidth="1"/>
    <col min="3813" max="3813" width="22.5703125" style="1" bestFit="1" customWidth="1"/>
    <col min="3814" max="3814" width="16.5703125" style="1" bestFit="1" customWidth="1"/>
    <col min="3815" max="3815" width="16.7109375" style="1" customWidth="1"/>
    <col min="3816" max="3816" width="13.42578125" style="1" bestFit="1" customWidth="1"/>
    <col min="3817" max="4059" width="11.42578125" style="1"/>
    <col min="4060" max="4060" width="8.28515625" style="1" customWidth="1"/>
    <col min="4061" max="4061" width="11.140625" style="1" customWidth="1"/>
    <col min="4062" max="4062" width="11.7109375" style="1" customWidth="1"/>
    <col min="4063" max="4063" width="13.5703125" style="1" customWidth="1"/>
    <col min="4064" max="4064" width="10.5703125" style="1" customWidth="1"/>
    <col min="4065" max="4065" width="84.5703125" style="1" customWidth="1"/>
    <col min="4066" max="4066" width="7.7109375" style="1" customWidth="1"/>
    <col min="4067" max="4067" width="14.28515625" style="1" customWidth="1"/>
    <col min="4068" max="4068" width="19.5703125" style="1" customWidth="1"/>
    <col min="4069" max="4069" width="22.5703125" style="1" bestFit="1" customWidth="1"/>
    <col min="4070" max="4070" width="16.5703125" style="1" bestFit="1" customWidth="1"/>
    <col min="4071" max="4071" width="16.7109375" style="1" customWidth="1"/>
    <col min="4072" max="4072" width="13.42578125" style="1" bestFit="1" customWidth="1"/>
    <col min="4073" max="4315" width="11.42578125" style="1"/>
    <col min="4316" max="4316" width="8.28515625" style="1" customWidth="1"/>
    <col min="4317" max="4317" width="11.140625" style="1" customWidth="1"/>
    <col min="4318" max="4318" width="11.7109375" style="1" customWidth="1"/>
    <col min="4319" max="4319" width="13.5703125" style="1" customWidth="1"/>
    <col min="4320" max="4320" width="10.5703125" style="1" customWidth="1"/>
    <col min="4321" max="4321" width="84.5703125" style="1" customWidth="1"/>
    <col min="4322" max="4322" width="7.7109375" style="1" customWidth="1"/>
    <col min="4323" max="4323" width="14.28515625" style="1" customWidth="1"/>
    <col min="4324" max="4324" width="19.5703125" style="1" customWidth="1"/>
    <col min="4325" max="4325" width="22.5703125" style="1" bestFit="1" customWidth="1"/>
    <col min="4326" max="4326" width="16.5703125" style="1" bestFit="1" customWidth="1"/>
    <col min="4327" max="4327" width="16.7109375" style="1" customWidth="1"/>
    <col min="4328" max="4328" width="13.42578125" style="1" bestFit="1" customWidth="1"/>
    <col min="4329" max="4571" width="11.42578125" style="1"/>
    <col min="4572" max="4572" width="8.28515625" style="1" customWidth="1"/>
    <col min="4573" max="4573" width="11.140625" style="1" customWidth="1"/>
    <col min="4574" max="4574" width="11.7109375" style="1" customWidth="1"/>
    <col min="4575" max="4575" width="13.5703125" style="1" customWidth="1"/>
    <col min="4576" max="4576" width="10.5703125" style="1" customWidth="1"/>
    <col min="4577" max="4577" width="84.5703125" style="1" customWidth="1"/>
    <col min="4578" max="4578" width="7.7109375" style="1" customWidth="1"/>
    <col min="4579" max="4579" width="14.28515625" style="1" customWidth="1"/>
    <col min="4580" max="4580" width="19.5703125" style="1" customWidth="1"/>
    <col min="4581" max="4581" width="22.5703125" style="1" bestFit="1" customWidth="1"/>
    <col min="4582" max="4582" width="16.5703125" style="1" bestFit="1" customWidth="1"/>
    <col min="4583" max="4583" width="16.7109375" style="1" customWidth="1"/>
    <col min="4584" max="4584" width="13.42578125" style="1" bestFit="1" customWidth="1"/>
    <col min="4585" max="4827" width="11.42578125" style="1"/>
    <col min="4828" max="4828" width="8.28515625" style="1" customWidth="1"/>
    <col min="4829" max="4829" width="11.140625" style="1" customWidth="1"/>
    <col min="4830" max="4830" width="11.7109375" style="1" customWidth="1"/>
    <col min="4831" max="4831" width="13.5703125" style="1" customWidth="1"/>
    <col min="4832" max="4832" width="10.5703125" style="1" customWidth="1"/>
    <col min="4833" max="4833" width="84.5703125" style="1" customWidth="1"/>
    <col min="4834" max="4834" width="7.7109375" style="1" customWidth="1"/>
    <col min="4835" max="4835" width="14.28515625" style="1" customWidth="1"/>
    <col min="4836" max="4836" width="19.5703125" style="1" customWidth="1"/>
    <col min="4837" max="4837" width="22.5703125" style="1" bestFit="1" customWidth="1"/>
    <col min="4838" max="4838" width="16.5703125" style="1" bestFit="1" customWidth="1"/>
    <col min="4839" max="4839" width="16.7109375" style="1" customWidth="1"/>
    <col min="4840" max="4840" width="13.42578125" style="1" bestFit="1" customWidth="1"/>
    <col min="4841" max="5083" width="11.42578125" style="1"/>
    <col min="5084" max="5084" width="8.28515625" style="1" customWidth="1"/>
    <col min="5085" max="5085" width="11.140625" style="1" customWidth="1"/>
    <col min="5086" max="5086" width="11.7109375" style="1" customWidth="1"/>
    <col min="5087" max="5087" width="13.5703125" style="1" customWidth="1"/>
    <col min="5088" max="5088" width="10.5703125" style="1" customWidth="1"/>
    <col min="5089" max="5089" width="84.5703125" style="1" customWidth="1"/>
    <col min="5090" max="5090" width="7.7109375" style="1" customWidth="1"/>
    <col min="5091" max="5091" width="14.28515625" style="1" customWidth="1"/>
    <col min="5092" max="5092" width="19.5703125" style="1" customWidth="1"/>
    <col min="5093" max="5093" width="22.5703125" style="1" bestFit="1" customWidth="1"/>
    <col min="5094" max="5094" width="16.5703125" style="1" bestFit="1" customWidth="1"/>
    <col min="5095" max="5095" width="16.7109375" style="1" customWidth="1"/>
    <col min="5096" max="5096" width="13.42578125" style="1" bestFit="1" customWidth="1"/>
    <col min="5097" max="5339" width="11.42578125" style="1"/>
    <col min="5340" max="5340" width="8.28515625" style="1" customWidth="1"/>
    <col min="5341" max="5341" width="11.140625" style="1" customWidth="1"/>
    <col min="5342" max="5342" width="11.7109375" style="1" customWidth="1"/>
    <col min="5343" max="5343" width="13.5703125" style="1" customWidth="1"/>
    <col min="5344" max="5344" width="10.5703125" style="1" customWidth="1"/>
    <col min="5345" max="5345" width="84.5703125" style="1" customWidth="1"/>
    <col min="5346" max="5346" width="7.7109375" style="1" customWidth="1"/>
    <col min="5347" max="5347" width="14.28515625" style="1" customWidth="1"/>
    <col min="5348" max="5348" width="19.5703125" style="1" customWidth="1"/>
    <col min="5349" max="5349" width="22.5703125" style="1" bestFit="1" customWidth="1"/>
    <col min="5350" max="5350" width="16.5703125" style="1" bestFit="1" customWidth="1"/>
    <col min="5351" max="5351" width="16.7109375" style="1" customWidth="1"/>
    <col min="5352" max="5352" width="13.42578125" style="1" bestFit="1" customWidth="1"/>
    <col min="5353" max="5595" width="11.42578125" style="1"/>
    <col min="5596" max="5596" width="8.28515625" style="1" customWidth="1"/>
    <col min="5597" max="5597" width="11.140625" style="1" customWidth="1"/>
    <col min="5598" max="5598" width="11.7109375" style="1" customWidth="1"/>
    <col min="5599" max="5599" width="13.5703125" style="1" customWidth="1"/>
    <col min="5600" max="5600" width="10.5703125" style="1" customWidth="1"/>
    <col min="5601" max="5601" width="84.5703125" style="1" customWidth="1"/>
    <col min="5602" max="5602" width="7.7109375" style="1" customWidth="1"/>
    <col min="5603" max="5603" width="14.28515625" style="1" customWidth="1"/>
    <col min="5604" max="5604" width="19.5703125" style="1" customWidth="1"/>
    <col min="5605" max="5605" width="22.5703125" style="1" bestFit="1" customWidth="1"/>
    <col min="5606" max="5606" width="16.5703125" style="1" bestFit="1" customWidth="1"/>
    <col min="5607" max="5607" width="16.7109375" style="1" customWidth="1"/>
    <col min="5608" max="5608" width="13.42578125" style="1" bestFit="1" customWidth="1"/>
    <col min="5609" max="5851" width="11.42578125" style="1"/>
    <col min="5852" max="5852" width="8.28515625" style="1" customWidth="1"/>
    <col min="5853" max="5853" width="11.140625" style="1" customWidth="1"/>
    <col min="5854" max="5854" width="11.7109375" style="1" customWidth="1"/>
    <col min="5855" max="5855" width="13.5703125" style="1" customWidth="1"/>
    <col min="5856" max="5856" width="10.5703125" style="1" customWidth="1"/>
    <col min="5857" max="5857" width="84.5703125" style="1" customWidth="1"/>
    <col min="5858" max="5858" width="7.7109375" style="1" customWidth="1"/>
    <col min="5859" max="5859" width="14.28515625" style="1" customWidth="1"/>
    <col min="5860" max="5860" width="19.5703125" style="1" customWidth="1"/>
    <col min="5861" max="5861" width="22.5703125" style="1" bestFit="1" customWidth="1"/>
    <col min="5862" max="5862" width="16.5703125" style="1" bestFit="1" customWidth="1"/>
    <col min="5863" max="5863" width="16.7109375" style="1" customWidth="1"/>
    <col min="5864" max="5864" width="13.42578125" style="1" bestFit="1" customWidth="1"/>
    <col min="5865" max="6107" width="11.42578125" style="1"/>
    <col min="6108" max="6108" width="8.28515625" style="1" customWidth="1"/>
    <col min="6109" max="6109" width="11.140625" style="1" customWidth="1"/>
    <col min="6110" max="6110" width="11.7109375" style="1" customWidth="1"/>
    <col min="6111" max="6111" width="13.5703125" style="1" customWidth="1"/>
    <col min="6112" max="6112" width="10.5703125" style="1" customWidth="1"/>
    <col min="6113" max="6113" width="84.5703125" style="1" customWidth="1"/>
    <col min="6114" max="6114" width="7.7109375" style="1" customWidth="1"/>
    <col min="6115" max="6115" width="14.28515625" style="1" customWidth="1"/>
    <col min="6116" max="6116" width="19.5703125" style="1" customWidth="1"/>
    <col min="6117" max="6117" width="22.5703125" style="1" bestFit="1" customWidth="1"/>
    <col min="6118" max="6118" width="16.5703125" style="1" bestFit="1" customWidth="1"/>
    <col min="6119" max="6119" width="16.7109375" style="1" customWidth="1"/>
    <col min="6120" max="6120" width="13.42578125" style="1" bestFit="1" customWidth="1"/>
    <col min="6121" max="6363" width="11.42578125" style="1"/>
    <col min="6364" max="6364" width="8.28515625" style="1" customWidth="1"/>
    <col min="6365" max="6365" width="11.140625" style="1" customWidth="1"/>
    <col min="6366" max="6366" width="11.7109375" style="1" customWidth="1"/>
    <col min="6367" max="6367" width="13.5703125" style="1" customWidth="1"/>
    <col min="6368" max="6368" width="10.5703125" style="1" customWidth="1"/>
    <col min="6369" max="6369" width="84.5703125" style="1" customWidth="1"/>
    <col min="6370" max="6370" width="7.7109375" style="1" customWidth="1"/>
    <col min="6371" max="6371" width="14.28515625" style="1" customWidth="1"/>
    <col min="6372" max="6372" width="19.5703125" style="1" customWidth="1"/>
    <col min="6373" max="6373" width="22.5703125" style="1" bestFit="1" customWidth="1"/>
    <col min="6374" max="6374" width="16.5703125" style="1" bestFit="1" customWidth="1"/>
    <col min="6375" max="6375" width="16.7109375" style="1" customWidth="1"/>
    <col min="6376" max="6376" width="13.42578125" style="1" bestFit="1" customWidth="1"/>
    <col min="6377" max="6619" width="11.42578125" style="1"/>
    <col min="6620" max="6620" width="8.28515625" style="1" customWidth="1"/>
    <col min="6621" max="6621" width="11.140625" style="1" customWidth="1"/>
    <col min="6622" max="6622" width="11.7109375" style="1" customWidth="1"/>
    <col min="6623" max="6623" width="13.5703125" style="1" customWidth="1"/>
    <col min="6624" max="6624" width="10.5703125" style="1" customWidth="1"/>
    <col min="6625" max="6625" width="84.5703125" style="1" customWidth="1"/>
    <col min="6626" max="6626" width="7.7109375" style="1" customWidth="1"/>
    <col min="6627" max="6627" width="14.28515625" style="1" customWidth="1"/>
    <col min="6628" max="6628" width="19.5703125" style="1" customWidth="1"/>
    <col min="6629" max="6629" width="22.5703125" style="1" bestFit="1" customWidth="1"/>
    <col min="6630" max="6630" width="16.5703125" style="1" bestFit="1" customWidth="1"/>
    <col min="6631" max="6631" width="16.7109375" style="1" customWidth="1"/>
    <col min="6632" max="6632" width="13.42578125" style="1" bestFit="1" customWidth="1"/>
    <col min="6633" max="6875" width="11.42578125" style="1"/>
    <col min="6876" max="6876" width="8.28515625" style="1" customWidth="1"/>
    <col min="6877" max="6877" width="11.140625" style="1" customWidth="1"/>
    <col min="6878" max="6878" width="11.7109375" style="1" customWidth="1"/>
    <col min="6879" max="6879" width="13.5703125" style="1" customWidth="1"/>
    <col min="6880" max="6880" width="10.5703125" style="1" customWidth="1"/>
    <col min="6881" max="6881" width="84.5703125" style="1" customWidth="1"/>
    <col min="6882" max="6882" width="7.7109375" style="1" customWidth="1"/>
    <col min="6883" max="6883" width="14.28515625" style="1" customWidth="1"/>
    <col min="6884" max="6884" width="19.5703125" style="1" customWidth="1"/>
    <col min="6885" max="6885" width="22.5703125" style="1" bestFit="1" customWidth="1"/>
    <col min="6886" max="6886" width="16.5703125" style="1" bestFit="1" customWidth="1"/>
    <col min="6887" max="6887" width="16.7109375" style="1" customWidth="1"/>
    <col min="6888" max="6888" width="13.42578125" style="1" bestFit="1" customWidth="1"/>
    <col min="6889" max="7131" width="11.42578125" style="1"/>
    <col min="7132" max="7132" width="8.28515625" style="1" customWidth="1"/>
    <col min="7133" max="7133" width="11.140625" style="1" customWidth="1"/>
    <col min="7134" max="7134" width="11.7109375" style="1" customWidth="1"/>
    <col min="7135" max="7135" width="13.5703125" style="1" customWidth="1"/>
    <col min="7136" max="7136" width="10.5703125" style="1" customWidth="1"/>
    <col min="7137" max="7137" width="84.5703125" style="1" customWidth="1"/>
    <col min="7138" max="7138" width="7.7109375" style="1" customWidth="1"/>
    <col min="7139" max="7139" width="14.28515625" style="1" customWidth="1"/>
    <col min="7140" max="7140" width="19.5703125" style="1" customWidth="1"/>
    <col min="7141" max="7141" width="22.5703125" style="1" bestFit="1" customWidth="1"/>
    <col min="7142" max="7142" width="16.5703125" style="1" bestFit="1" customWidth="1"/>
    <col min="7143" max="7143" width="16.7109375" style="1" customWidth="1"/>
    <col min="7144" max="7144" width="13.42578125" style="1" bestFit="1" customWidth="1"/>
    <col min="7145" max="7387" width="11.42578125" style="1"/>
    <col min="7388" max="7388" width="8.28515625" style="1" customWidth="1"/>
    <col min="7389" max="7389" width="11.140625" style="1" customWidth="1"/>
    <col min="7390" max="7390" width="11.7109375" style="1" customWidth="1"/>
    <col min="7391" max="7391" width="13.5703125" style="1" customWidth="1"/>
    <col min="7392" max="7392" width="10.5703125" style="1" customWidth="1"/>
    <col min="7393" max="7393" width="84.5703125" style="1" customWidth="1"/>
    <col min="7394" max="7394" width="7.7109375" style="1" customWidth="1"/>
    <col min="7395" max="7395" width="14.28515625" style="1" customWidth="1"/>
    <col min="7396" max="7396" width="19.5703125" style="1" customWidth="1"/>
    <col min="7397" max="7397" width="22.5703125" style="1" bestFit="1" customWidth="1"/>
    <col min="7398" max="7398" width="16.5703125" style="1" bestFit="1" customWidth="1"/>
    <col min="7399" max="7399" width="16.7109375" style="1" customWidth="1"/>
    <col min="7400" max="7400" width="13.42578125" style="1" bestFit="1" customWidth="1"/>
    <col min="7401" max="7643" width="11.42578125" style="1"/>
    <col min="7644" max="7644" width="8.28515625" style="1" customWidth="1"/>
    <col min="7645" max="7645" width="11.140625" style="1" customWidth="1"/>
    <col min="7646" max="7646" width="11.7109375" style="1" customWidth="1"/>
    <col min="7647" max="7647" width="13.5703125" style="1" customWidth="1"/>
    <col min="7648" max="7648" width="10.5703125" style="1" customWidth="1"/>
    <col min="7649" max="7649" width="84.5703125" style="1" customWidth="1"/>
    <col min="7650" max="7650" width="7.7109375" style="1" customWidth="1"/>
    <col min="7651" max="7651" width="14.28515625" style="1" customWidth="1"/>
    <col min="7652" max="7652" width="19.5703125" style="1" customWidth="1"/>
    <col min="7653" max="7653" width="22.5703125" style="1" bestFit="1" customWidth="1"/>
    <col min="7654" max="7654" width="16.5703125" style="1" bestFit="1" customWidth="1"/>
    <col min="7655" max="7655" width="16.7109375" style="1" customWidth="1"/>
    <col min="7656" max="7656" width="13.42578125" style="1" bestFit="1" customWidth="1"/>
    <col min="7657" max="7899" width="11.42578125" style="1"/>
    <col min="7900" max="7900" width="8.28515625" style="1" customWidth="1"/>
    <col min="7901" max="7901" width="11.140625" style="1" customWidth="1"/>
    <col min="7902" max="7902" width="11.7109375" style="1" customWidth="1"/>
    <col min="7903" max="7903" width="13.5703125" style="1" customWidth="1"/>
    <col min="7904" max="7904" width="10.5703125" style="1" customWidth="1"/>
    <col min="7905" max="7905" width="84.5703125" style="1" customWidth="1"/>
    <col min="7906" max="7906" width="7.7109375" style="1" customWidth="1"/>
    <col min="7907" max="7907" width="14.28515625" style="1" customWidth="1"/>
    <col min="7908" max="7908" width="19.5703125" style="1" customWidth="1"/>
    <col min="7909" max="7909" width="22.5703125" style="1" bestFit="1" customWidth="1"/>
    <col min="7910" max="7910" width="16.5703125" style="1" bestFit="1" customWidth="1"/>
    <col min="7911" max="7911" width="16.7109375" style="1" customWidth="1"/>
    <col min="7912" max="7912" width="13.42578125" style="1" bestFit="1" customWidth="1"/>
    <col min="7913" max="8155" width="11.42578125" style="1"/>
    <col min="8156" max="8156" width="8.28515625" style="1" customWidth="1"/>
    <col min="8157" max="8157" width="11.140625" style="1" customWidth="1"/>
    <col min="8158" max="8158" width="11.7109375" style="1" customWidth="1"/>
    <col min="8159" max="8159" width="13.5703125" style="1" customWidth="1"/>
    <col min="8160" max="8160" width="10.5703125" style="1" customWidth="1"/>
    <col min="8161" max="8161" width="84.5703125" style="1" customWidth="1"/>
    <col min="8162" max="8162" width="7.7109375" style="1" customWidth="1"/>
    <col min="8163" max="8163" width="14.28515625" style="1" customWidth="1"/>
    <col min="8164" max="8164" width="19.5703125" style="1" customWidth="1"/>
    <col min="8165" max="8165" width="22.5703125" style="1" bestFit="1" customWidth="1"/>
    <col min="8166" max="8166" width="16.5703125" style="1" bestFit="1" customWidth="1"/>
    <col min="8167" max="8167" width="16.7109375" style="1" customWidth="1"/>
    <col min="8168" max="8168" width="13.42578125" style="1" bestFit="1" customWidth="1"/>
    <col min="8169" max="8411" width="11.42578125" style="1"/>
    <col min="8412" max="8412" width="8.28515625" style="1" customWidth="1"/>
    <col min="8413" max="8413" width="11.140625" style="1" customWidth="1"/>
    <col min="8414" max="8414" width="11.7109375" style="1" customWidth="1"/>
    <col min="8415" max="8415" width="13.5703125" style="1" customWidth="1"/>
    <col min="8416" max="8416" width="10.5703125" style="1" customWidth="1"/>
    <col min="8417" max="8417" width="84.5703125" style="1" customWidth="1"/>
    <col min="8418" max="8418" width="7.7109375" style="1" customWidth="1"/>
    <col min="8419" max="8419" width="14.28515625" style="1" customWidth="1"/>
    <col min="8420" max="8420" width="19.5703125" style="1" customWidth="1"/>
    <col min="8421" max="8421" width="22.5703125" style="1" bestFit="1" customWidth="1"/>
    <col min="8422" max="8422" width="16.5703125" style="1" bestFit="1" customWidth="1"/>
    <col min="8423" max="8423" width="16.7109375" style="1" customWidth="1"/>
    <col min="8424" max="8424" width="13.42578125" style="1" bestFit="1" customWidth="1"/>
    <col min="8425" max="8667" width="11.42578125" style="1"/>
    <col min="8668" max="8668" width="8.28515625" style="1" customWidth="1"/>
    <col min="8669" max="8669" width="11.140625" style="1" customWidth="1"/>
    <col min="8670" max="8670" width="11.7109375" style="1" customWidth="1"/>
    <col min="8671" max="8671" width="13.5703125" style="1" customWidth="1"/>
    <col min="8672" max="8672" width="10.5703125" style="1" customWidth="1"/>
    <col min="8673" max="8673" width="84.5703125" style="1" customWidth="1"/>
    <col min="8674" max="8674" width="7.7109375" style="1" customWidth="1"/>
    <col min="8675" max="8675" width="14.28515625" style="1" customWidth="1"/>
    <col min="8676" max="8676" width="19.5703125" style="1" customWidth="1"/>
    <col min="8677" max="8677" width="22.5703125" style="1" bestFit="1" customWidth="1"/>
    <col min="8678" max="8678" width="16.5703125" style="1" bestFit="1" customWidth="1"/>
    <col min="8679" max="8679" width="16.7109375" style="1" customWidth="1"/>
    <col min="8680" max="8680" width="13.42578125" style="1" bestFit="1" customWidth="1"/>
    <col min="8681" max="8923" width="11.42578125" style="1"/>
    <col min="8924" max="8924" width="8.28515625" style="1" customWidth="1"/>
    <col min="8925" max="8925" width="11.140625" style="1" customWidth="1"/>
    <col min="8926" max="8926" width="11.7109375" style="1" customWidth="1"/>
    <col min="8927" max="8927" width="13.5703125" style="1" customWidth="1"/>
    <col min="8928" max="8928" width="10.5703125" style="1" customWidth="1"/>
    <col min="8929" max="8929" width="84.5703125" style="1" customWidth="1"/>
    <col min="8930" max="8930" width="7.7109375" style="1" customWidth="1"/>
    <col min="8931" max="8931" width="14.28515625" style="1" customWidth="1"/>
    <col min="8932" max="8932" width="19.5703125" style="1" customWidth="1"/>
    <col min="8933" max="8933" width="22.5703125" style="1" bestFit="1" customWidth="1"/>
    <col min="8934" max="8934" width="16.5703125" style="1" bestFit="1" customWidth="1"/>
    <col min="8935" max="8935" width="16.7109375" style="1" customWidth="1"/>
    <col min="8936" max="8936" width="13.42578125" style="1" bestFit="1" customWidth="1"/>
    <col min="8937" max="9179" width="11.42578125" style="1"/>
    <col min="9180" max="9180" width="8.28515625" style="1" customWidth="1"/>
    <col min="9181" max="9181" width="11.140625" style="1" customWidth="1"/>
    <col min="9182" max="9182" width="11.7109375" style="1" customWidth="1"/>
    <col min="9183" max="9183" width="13.5703125" style="1" customWidth="1"/>
    <col min="9184" max="9184" width="10.5703125" style="1" customWidth="1"/>
    <col min="9185" max="9185" width="84.5703125" style="1" customWidth="1"/>
    <col min="9186" max="9186" width="7.7109375" style="1" customWidth="1"/>
    <col min="9187" max="9187" width="14.28515625" style="1" customWidth="1"/>
    <col min="9188" max="9188" width="19.5703125" style="1" customWidth="1"/>
    <col min="9189" max="9189" width="22.5703125" style="1" bestFit="1" customWidth="1"/>
    <col min="9190" max="9190" width="16.5703125" style="1" bestFit="1" customWidth="1"/>
    <col min="9191" max="9191" width="16.7109375" style="1" customWidth="1"/>
    <col min="9192" max="9192" width="13.42578125" style="1" bestFit="1" customWidth="1"/>
    <col min="9193" max="9435" width="11.42578125" style="1"/>
    <col min="9436" max="9436" width="8.28515625" style="1" customWidth="1"/>
    <col min="9437" max="9437" width="11.140625" style="1" customWidth="1"/>
    <col min="9438" max="9438" width="11.7109375" style="1" customWidth="1"/>
    <col min="9439" max="9439" width="13.5703125" style="1" customWidth="1"/>
    <col min="9440" max="9440" width="10.5703125" style="1" customWidth="1"/>
    <col min="9441" max="9441" width="84.5703125" style="1" customWidth="1"/>
    <col min="9442" max="9442" width="7.7109375" style="1" customWidth="1"/>
    <col min="9443" max="9443" width="14.28515625" style="1" customWidth="1"/>
    <col min="9444" max="9444" width="19.5703125" style="1" customWidth="1"/>
    <col min="9445" max="9445" width="22.5703125" style="1" bestFit="1" customWidth="1"/>
    <col min="9446" max="9446" width="16.5703125" style="1" bestFit="1" customWidth="1"/>
    <col min="9447" max="9447" width="16.7109375" style="1" customWidth="1"/>
    <col min="9448" max="9448" width="13.42578125" style="1" bestFit="1" customWidth="1"/>
    <col min="9449" max="9691" width="11.42578125" style="1"/>
    <col min="9692" max="9692" width="8.28515625" style="1" customWidth="1"/>
    <col min="9693" max="9693" width="11.140625" style="1" customWidth="1"/>
    <col min="9694" max="9694" width="11.7109375" style="1" customWidth="1"/>
    <col min="9695" max="9695" width="13.5703125" style="1" customWidth="1"/>
    <col min="9696" max="9696" width="10.5703125" style="1" customWidth="1"/>
    <col min="9697" max="9697" width="84.5703125" style="1" customWidth="1"/>
    <col min="9698" max="9698" width="7.7109375" style="1" customWidth="1"/>
    <col min="9699" max="9699" width="14.28515625" style="1" customWidth="1"/>
    <col min="9700" max="9700" width="19.5703125" style="1" customWidth="1"/>
    <col min="9701" max="9701" width="22.5703125" style="1" bestFit="1" customWidth="1"/>
    <col min="9702" max="9702" width="16.5703125" style="1" bestFit="1" customWidth="1"/>
    <col min="9703" max="9703" width="16.7109375" style="1" customWidth="1"/>
    <col min="9704" max="9704" width="13.42578125" style="1" bestFit="1" customWidth="1"/>
    <col min="9705" max="9947" width="11.42578125" style="1"/>
    <col min="9948" max="9948" width="8.28515625" style="1" customWidth="1"/>
    <col min="9949" max="9949" width="11.140625" style="1" customWidth="1"/>
    <col min="9950" max="9950" width="11.7109375" style="1" customWidth="1"/>
    <col min="9951" max="9951" width="13.5703125" style="1" customWidth="1"/>
    <col min="9952" max="9952" width="10.5703125" style="1" customWidth="1"/>
    <col min="9953" max="9953" width="84.5703125" style="1" customWidth="1"/>
    <col min="9954" max="9954" width="7.7109375" style="1" customWidth="1"/>
    <col min="9955" max="9955" width="14.28515625" style="1" customWidth="1"/>
    <col min="9956" max="9956" width="19.5703125" style="1" customWidth="1"/>
    <col min="9957" max="9957" width="22.5703125" style="1" bestFit="1" customWidth="1"/>
    <col min="9958" max="9958" width="16.5703125" style="1" bestFit="1" customWidth="1"/>
    <col min="9959" max="9959" width="16.7109375" style="1" customWidth="1"/>
    <col min="9960" max="9960" width="13.42578125" style="1" bestFit="1" customWidth="1"/>
    <col min="9961" max="10203" width="11.42578125" style="1"/>
    <col min="10204" max="10204" width="8.28515625" style="1" customWidth="1"/>
    <col min="10205" max="10205" width="11.140625" style="1" customWidth="1"/>
    <col min="10206" max="10206" width="11.7109375" style="1" customWidth="1"/>
    <col min="10207" max="10207" width="13.5703125" style="1" customWidth="1"/>
    <col min="10208" max="10208" width="10.5703125" style="1" customWidth="1"/>
    <col min="10209" max="10209" width="84.5703125" style="1" customWidth="1"/>
    <col min="10210" max="10210" width="7.7109375" style="1" customWidth="1"/>
    <col min="10211" max="10211" width="14.28515625" style="1" customWidth="1"/>
    <col min="10212" max="10212" width="19.5703125" style="1" customWidth="1"/>
    <col min="10213" max="10213" width="22.5703125" style="1" bestFit="1" customWidth="1"/>
    <col min="10214" max="10214" width="16.5703125" style="1" bestFit="1" customWidth="1"/>
    <col min="10215" max="10215" width="16.7109375" style="1" customWidth="1"/>
    <col min="10216" max="10216" width="13.42578125" style="1" bestFit="1" customWidth="1"/>
    <col min="10217" max="10459" width="11.42578125" style="1"/>
    <col min="10460" max="10460" width="8.28515625" style="1" customWidth="1"/>
    <col min="10461" max="10461" width="11.140625" style="1" customWidth="1"/>
    <col min="10462" max="10462" width="11.7109375" style="1" customWidth="1"/>
    <col min="10463" max="10463" width="13.5703125" style="1" customWidth="1"/>
    <col min="10464" max="10464" width="10.5703125" style="1" customWidth="1"/>
    <col min="10465" max="10465" width="84.5703125" style="1" customWidth="1"/>
    <col min="10466" max="10466" width="7.7109375" style="1" customWidth="1"/>
    <col min="10467" max="10467" width="14.28515625" style="1" customWidth="1"/>
    <col min="10468" max="10468" width="19.5703125" style="1" customWidth="1"/>
    <col min="10469" max="10469" width="22.5703125" style="1" bestFit="1" customWidth="1"/>
    <col min="10470" max="10470" width="16.5703125" style="1" bestFit="1" customWidth="1"/>
    <col min="10471" max="10471" width="16.7109375" style="1" customWidth="1"/>
    <col min="10472" max="10472" width="13.42578125" style="1" bestFit="1" customWidth="1"/>
    <col min="10473" max="10715" width="11.42578125" style="1"/>
    <col min="10716" max="10716" width="8.28515625" style="1" customWidth="1"/>
    <col min="10717" max="10717" width="11.140625" style="1" customWidth="1"/>
    <col min="10718" max="10718" width="11.7109375" style="1" customWidth="1"/>
    <col min="10719" max="10719" width="13.5703125" style="1" customWidth="1"/>
    <col min="10720" max="10720" width="10.5703125" style="1" customWidth="1"/>
    <col min="10721" max="10721" width="84.5703125" style="1" customWidth="1"/>
    <col min="10722" max="10722" width="7.7109375" style="1" customWidth="1"/>
    <col min="10723" max="10723" width="14.28515625" style="1" customWidth="1"/>
    <col min="10724" max="10724" width="19.5703125" style="1" customWidth="1"/>
    <col min="10725" max="10725" width="22.5703125" style="1" bestFit="1" customWidth="1"/>
    <col min="10726" max="10726" width="16.5703125" style="1" bestFit="1" customWidth="1"/>
    <col min="10727" max="10727" width="16.7109375" style="1" customWidth="1"/>
    <col min="10728" max="10728" width="13.42578125" style="1" bestFit="1" customWidth="1"/>
    <col min="10729" max="10971" width="11.42578125" style="1"/>
    <col min="10972" max="10972" width="8.28515625" style="1" customWidth="1"/>
    <col min="10973" max="10973" width="11.140625" style="1" customWidth="1"/>
    <col min="10974" max="10974" width="11.7109375" style="1" customWidth="1"/>
    <col min="10975" max="10975" width="13.5703125" style="1" customWidth="1"/>
    <col min="10976" max="10976" width="10.5703125" style="1" customWidth="1"/>
    <col min="10977" max="10977" width="84.5703125" style="1" customWidth="1"/>
    <col min="10978" max="10978" width="7.7109375" style="1" customWidth="1"/>
    <col min="10979" max="10979" width="14.28515625" style="1" customWidth="1"/>
    <col min="10980" max="10980" width="19.5703125" style="1" customWidth="1"/>
    <col min="10981" max="10981" width="22.5703125" style="1" bestFit="1" customWidth="1"/>
    <col min="10982" max="10982" width="16.5703125" style="1" bestFit="1" customWidth="1"/>
    <col min="10983" max="10983" width="16.7109375" style="1" customWidth="1"/>
    <col min="10984" max="10984" width="13.42578125" style="1" bestFit="1" customWidth="1"/>
    <col min="10985" max="11227" width="11.42578125" style="1"/>
    <col min="11228" max="11228" width="8.28515625" style="1" customWidth="1"/>
    <col min="11229" max="11229" width="11.140625" style="1" customWidth="1"/>
    <col min="11230" max="11230" width="11.7109375" style="1" customWidth="1"/>
    <col min="11231" max="11231" width="13.5703125" style="1" customWidth="1"/>
    <col min="11232" max="11232" width="10.5703125" style="1" customWidth="1"/>
    <col min="11233" max="11233" width="84.5703125" style="1" customWidth="1"/>
    <col min="11234" max="11234" width="7.7109375" style="1" customWidth="1"/>
    <col min="11235" max="11235" width="14.28515625" style="1" customWidth="1"/>
    <col min="11236" max="11236" width="19.5703125" style="1" customWidth="1"/>
    <col min="11237" max="11237" width="22.5703125" style="1" bestFit="1" customWidth="1"/>
    <col min="11238" max="11238" width="16.5703125" style="1" bestFit="1" customWidth="1"/>
    <col min="11239" max="11239" width="16.7109375" style="1" customWidth="1"/>
    <col min="11240" max="11240" width="13.42578125" style="1" bestFit="1" customWidth="1"/>
    <col min="11241" max="11483" width="11.42578125" style="1"/>
    <col min="11484" max="11484" width="8.28515625" style="1" customWidth="1"/>
    <col min="11485" max="11485" width="11.140625" style="1" customWidth="1"/>
    <col min="11486" max="11486" width="11.7109375" style="1" customWidth="1"/>
    <col min="11487" max="11487" width="13.5703125" style="1" customWidth="1"/>
    <col min="11488" max="11488" width="10.5703125" style="1" customWidth="1"/>
    <col min="11489" max="11489" width="84.5703125" style="1" customWidth="1"/>
    <col min="11490" max="11490" width="7.7109375" style="1" customWidth="1"/>
    <col min="11491" max="11491" width="14.28515625" style="1" customWidth="1"/>
    <col min="11492" max="11492" width="19.5703125" style="1" customWidth="1"/>
    <col min="11493" max="11493" width="22.5703125" style="1" bestFit="1" customWidth="1"/>
    <col min="11494" max="11494" width="16.5703125" style="1" bestFit="1" customWidth="1"/>
    <col min="11495" max="11495" width="16.7109375" style="1" customWidth="1"/>
    <col min="11496" max="11496" width="13.42578125" style="1" bestFit="1" customWidth="1"/>
    <col min="11497" max="11739" width="11.42578125" style="1"/>
    <col min="11740" max="11740" width="8.28515625" style="1" customWidth="1"/>
    <col min="11741" max="11741" width="11.140625" style="1" customWidth="1"/>
    <col min="11742" max="11742" width="11.7109375" style="1" customWidth="1"/>
    <col min="11743" max="11743" width="13.5703125" style="1" customWidth="1"/>
    <col min="11744" max="11744" width="10.5703125" style="1" customWidth="1"/>
    <col min="11745" max="11745" width="84.5703125" style="1" customWidth="1"/>
    <col min="11746" max="11746" width="7.7109375" style="1" customWidth="1"/>
    <col min="11747" max="11747" width="14.28515625" style="1" customWidth="1"/>
    <col min="11748" max="11748" width="19.5703125" style="1" customWidth="1"/>
    <col min="11749" max="11749" width="22.5703125" style="1" bestFit="1" customWidth="1"/>
    <col min="11750" max="11750" width="16.5703125" style="1" bestFit="1" customWidth="1"/>
    <col min="11751" max="11751" width="16.7109375" style="1" customWidth="1"/>
    <col min="11752" max="11752" width="13.42578125" style="1" bestFit="1" customWidth="1"/>
    <col min="11753" max="11995" width="11.42578125" style="1"/>
    <col min="11996" max="11996" width="8.28515625" style="1" customWidth="1"/>
    <col min="11997" max="11997" width="11.140625" style="1" customWidth="1"/>
    <col min="11998" max="11998" width="11.7109375" style="1" customWidth="1"/>
    <col min="11999" max="11999" width="13.5703125" style="1" customWidth="1"/>
    <col min="12000" max="12000" width="10.5703125" style="1" customWidth="1"/>
    <col min="12001" max="12001" width="84.5703125" style="1" customWidth="1"/>
    <col min="12002" max="12002" width="7.7109375" style="1" customWidth="1"/>
    <col min="12003" max="12003" width="14.28515625" style="1" customWidth="1"/>
    <col min="12004" max="12004" width="19.5703125" style="1" customWidth="1"/>
    <col min="12005" max="12005" width="22.5703125" style="1" bestFit="1" customWidth="1"/>
    <col min="12006" max="12006" width="16.5703125" style="1" bestFit="1" customWidth="1"/>
    <col min="12007" max="12007" width="16.7109375" style="1" customWidth="1"/>
    <col min="12008" max="12008" width="13.42578125" style="1" bestFit="1" customWidth="1"/>
    <col min="12009" max="12251" width="11.42578125" style="1"/>
    <col min="12252" max="12252" width="8.28515625" style="1" customWidth="1"/>
    <col min="12253" max="12253" width="11.140625" style="1" customWidth="1"/>
    <col min="12254" max="12254" width="11.7109375" style="1" customWidth="1"/>
    <col min="12255" max="12255" width="13.5703125" style="1" customWidth="1"/>
    <col min="12256" max="12256" width="10.5703125" style="1" customWidth="1"/>
    <col min="12257" max="12257" width="84.5703125" style="1" customWidth="1"/>
    <col min="12258" max="12258" width="7.7109375" style="1" customWidth="1"/>
    <col min="12259" max="12259" width="14.28515625" style="1" customWidth="1"/>
    <col min="12260" max="12260" width="19.5703125" style="1" customWidth="1"/>
    <col min="12261" max="12261" width="22.5703125" style="1" bestFit="1" customWidth="1"/>
    <col min="12262" max="12262" width="16.5703125" style="1" bestFit="1" customWidth="1"/>
    <col min="12263" max="12263" width="16.7109375" style="1" customWidth="1"/>
    <col min="12264" max="12264" width="13.42578125" style="1" bestFit="1" customWidth="1"/>
    <col min="12265" max="12507" width="11.42578125" style="1"/>
    <col min="12508" max="12508" width="8.28515625" style="1" customWidth="1"/>
    <col min="12509" max="12509" width="11.140625" style="1" customWidth="1"/>
    <col min="12510" max="12510" width="11.7109375" style="1" customWidth="1"/>
    <col min="12511" max="12511" width="13.5703125" style="1" customWidth="1"/>
    <col min="12512" max="12512" width="10.5703125" style="1" customWidth="1"/>
    <col min="12513" max="12513" width="84.5703125" style="1" customWidth="1"/>
    <col min="12514" max="12514" width="7.7109375" style="1" customWidth="1"/>
    <col min="12515" max="12515" width="14.28515625" style="1" customWidth="1"/>
    <col min="12516" max="12516" width="19.5703125" style="1" customWidth="1"/>
    <col min="12517" max="12517" width="22.5703125" style="1" bestFit="1" customWidth="1"/>
    <col min="12518" max="12518" width="16.5703125" style="1" bestFit="1" customWidth="1"/>
    <col min="12519" max="12519" width="16.7109375" style="1" customWidth="1"/>
    <col min="12520" max="12520" width="13.42578125" style="1" bestFit="1" customWidth="1"/>
    <col min="12521" max="12763" width="11.42578125" style="1"/>
    <col min="12764" max="12764" width="8.28515625" style="1" customWidth="1"/>
    <col min="12765" max="12765" width="11.140625" style="1" customWidth="1"/>
    <col min="12766" max="12766" width="11.7109375" style="1" customWidth="1"/>
    <col min="12767" max="12767" width="13.5703125" style="1" customWidth="1"/>
    <col min="12768" max="12768" width="10.5703125" style="1" customWidth="1"/>
    <col min="12769" max="12769" width="84.5703125" style="1" customWidth="1"/>
    <col min="12770" max="12770" width="7.7109375" style="1" customWidth="1"/>
    <col min="12771" max="12771" width="14.28515625" style="1" customWidth="1"/>
    <col min="12772" max="12772" width="19.5703125" style="1" customWidth="1"/>
    <col min="12773" max="12773" width="22.5703125" style="1" bestFit="1" customWidth="1"/>
    <col min="12774" max="12774" width="16.5703125" style="1" bestFit="1" customWidth="1"/>
    <col min="12775" max="12775" width="16.7109375" style="1" customWidth="1"/>
    <col min="12776" max="12776" width="13.42578125" style="1" bestFit="1" customWidth="1"/>
    <col min="12777" max="13019" width="11.42578125" style="1"/>
    <col min="13020" max="13020" width="8.28515625" style="1" customWidth="1"/>
    <col min="13021" max="13021" width="11.140625" style="1" customWidth="1"/>
    <col min="13022" max="13022" width="11.7109375" style="1" customWidth="1"/>
    <col min="13023" max="13023" width="13.5703125" style="1" customWidth="1"/>
    <col min="13024" max="13024" width="10.5703125" style="1" customWidth="1"/>
    <col min="13025" max="13025" width="84.5703125" style="1" customWidth="1"/>
    <col min="13026" max="13026" width="7.7109375" style="1" customWidth="1"/>
    <col min="13027" max="13027" width="14.28515625" style="1" customWidth="1"/>
    <col min="13028" max="13028" width="19.5703125" style="1" customWidth="1"/>
    <col min="13029" max="13029" width="22.5703125" style="1" bestFit="1" customWidth="1"/>
    <col min="13030" max="13030" width="16.5703125" style="1" bestFit="1" customWidth="1"/>
    <col min="13031" max="13031" width="16.7109375" style="1" customWidth="1"/>
    <col min="13032" max="13032" width="13.42578125" style="1" bestFit="1" customWidth="1"/>
    <col min="13033" max="13275" width="11.42578125" style="1"/>
    <col min="13276" max="13276" width="8.28515625" style="1" customWidth="1"/>
    <col min="13277" max="13277" width="11.140625" style="1" customWidth="1"/>
    <col min="13278" max="13278" width="11.7109375" style="1" customWidth="1"/>
    <col min="13279" max="13279" width="13.5703125" style="1" customWidth="1"/>
    <col min="13280" max="13280" width="10.5703125" style="1" customWidth="1"/>
    <col min="13281" max="13281" width="84.5703125" style="1" customWidth="1"/>
    <col min="13282" max="13282" width="7.7109375" style="1" customWidth="1"/>
    <col min="13283" max="13283" width="14.28515625" style="1" customWidth="1"/>
    <col min="13284" max="13284" width="19.5703125" style="1" customWidth="1"/>
    <col min="13285" max="13285" width="22.5703125" style="1" bestFit="1" customWidth="1"/>
    <col min="13286" max="13286" width="16.5703125" style="1" bestFit="1" customWidth="1"/>
    <col min="13287" max="13287" width="16.7109375" style="1" customWidth="1"/>
    <col min="13288" max="13288" width="13.42578125" style="1" bestFit="1" customWidth="1"/>
    <col min="13289" max="13531" width="11.42578125" style="1"/>
    <col min="13532" max="13532" width="8.28515625" style="1" customWidth="1"/>
    <col min="13533" max="13533" width="11.140625" style="1" customWidth="1"/>
    <col min="13534" max="13534" width="11.7109375" style="1" customWidth="1"/>
    <col min="13535" max="13535" width="13.5703125" style="1" customWidth="1"/>
    <col min="13536" max="13536" width="10.5703125" style="1" customWidth="1"/>
    <col min="13537" max="13537" width="84.5703125" style="1" customWidth="1"/>
    <col min="13538" max="13538" width="7.7109375" style="1" customWidth="1"/>
    <col min="13539" max="13539" width="14.28515625" style="1" customWidth="1"/>
    <col min="13540" max="13540" width="19.5703125" style="1" customWidth="1"/>
    <col min="13541" max="13541" width="22.5703125" style="1" bestFit="1" customWidth="1"/>
    <col min="13542" max="13542" width="16.5703125" style="1" bestFit="1" customWidth="1"/>
    <col min="13543" max="13543" width="16.7109375" style="1" customWidth="1"/>
    <col min="13544" max="13544" width="13.42578125" style="1" bestFit="1" customWidth="1"/>
    <col min="13545" max="13787" width="11.42578125" style="1"/>
    <col min="13788" max="13788" width="8.28515625" style="1" customWidth="1"/>
    <col min="13789" max="13789" width="11.140625" style="1" customWidth="1"/>
    <col min="13790" max="13790" width="11.7109375" style="1" customWidth="1"/>
    <col min="13791" max="13791" width="13.5703125" style="1" customWidth="1"/>
    <col min="13792" max="13792" width="10.5703125" style="1" customWidth="1"/>
    <col min="13793" max="13793" width="84.5703125" style="1" customWidth="1"/>
    <col min="13794" max="13794" width="7.7109375" style="1" customWidth="1"/>
    <col min="13795" max="13795" width="14.28515625" style="1" customWidth="1"/>
    <col min="13796" max="13796" width="19.5703125" style="1" customWidth="1"/>
    <col min="13797" max="13797" width="22.5703125" style="1" bestFit="1" customWidth="1"/>
    <col min="13798" max="13798" width="16.5703125" style="1" bestFit="1" customWidth="1"/>
    <col min="13799" max="13799" width="16.7109375" style="1" customWidth="1"/>
    <col min="13800" max="13800" width="13.42578125" style="1" bestFit="1" customWidth="1"/>
    <col min="13801" max="14043" width="11.42578125" style="1"/>
    <col min="14044" max="14044" width="8.28515625" style="1" customWidth="1"/>
    <col min="14045" max="14045" width="11.140625" style="1" customWidth="1"/>
    <col min="14046" max="14046" width="11.7109375" style="1" customWidth="1"/>
    <col min="14047" max="14047" width="13.5703125" style="1" customWidth="1"/>
    <col min="14048" max="14048" width="10.5703125" style="1" customWidth="1"/>
    <col min="14049" max="14049" width="84.5703125" style="1" customWidth="1"/>
    <col min="14050" max="14050" width="7.7109375" style="1" customWidth="1"/>
    <col min="14051" max="14051" width="14.28515625" style="1" customWidth="1"/>
    <col min="14052" max="14052" width="19.5703125" style="1" customWidth="1"/>
    <col min="14053" max="14053" width="22.5703125" style="1" bestFit="1" customWidth="1"/>
    <col min="14054" max="14054" width="16.5703125" style="1" bestFit="1" customWidth="1"/>
    <col min="14055" max="14055" width="16.7109375" style="1" customWidth="1"/>
    <col min="14056" max="14056" width="13.42578125" style="1" bestFit="1" customWidth="1"/>
    <col min="14057" max="14299" width="11.42578125" style="1"/>
    <col min="14300" max="14300" width="8.28515625" style="1" customWidth="1"/>
    <col min="14301" max="14301" width="11.140625" style="1" customWidth="1"/>
    <col min="14302" max="14302" width="11.7109375" style="1" customWidth="1"/>
    <col min="14303" max="14303" width="13.5703125" style="1" customWidth="1"/>
    <col min="14304" max="14304" width="10.5703125" style="1" customWidth="1"/>
    <col min="14305" max="14305" width="84.5703125" style="1" customWidth="1"/>
    <col min="14306" max="14306" width="7.7109375" style="1" customWidth="1"/>
    <col min="14307" max="14307" width="14.28515625" style="1" customWidth="1"/>
    <col min="14308" max="14308" width="19.5703125" style="1" customWidth="1"/>
    <col min="14309" max="14309" width="22.5703125" style="1" bestFit="1" customWidth="1"/>
    <col min="14310" max="14310" width="16.5703125" style="1" bestFit="1" customWidth="1"/>
    <col min="14311" max="14311" width="16.7109375" style="1" customWidth="1"/>
    <col min="14312" max="14312" width="13.42578125" style="1" bestFit="1" customWidth="1"/>
    <col min="14313" max="14555" width="11.42578125" style="1"/>
    <col min="14556" max="14556" width="8.28515625" style="1" customWidth="1"/>
    <col min="14557" max="14557" width="11.140625" style="1" customWidth="1"/>
    <col min="14558" max="14558" width="11.7109375" style="1" customWidth="1"/>
    <col min="14559" max="14559" width="13.5703125" style="1" customWidth="1"/>
    <col min="14560" max="14560" width="10.5703125" style="1" customWidth="1"/>
    <col min="14561" max="14561" width="84.5703125" style="1" customWidth="1"/>
    <col min="14562" max="14562" width="7.7109375" style="1" customWidth="1"/>
    <col min="14563" max="14563" width="14.28515625" style="1" customWidth="1"/>
    <col min="14564" max="14564" width="19.5703125" style="1" customWidth="1"/>
    <col min="14565" max="14565" width="22.5703125" style="1" bestFit="1" customWidth="1"/>
    <col min="14566" max="14566" width="16.5703125" style="1" bestFit="1" customWidth="1"/>
    <col min="14567" max="14567" width="16.7109375" style="1" customWidth="1"/>
    <col min="14568" max="14568" width="13.42578125" style="1" bestFit="1" customWidth="1"/>
    <col min="14569" max="14811" width="11.42578125" style="1"/>
    <col min="14812" max="14812" width="8.28515625" style="1" customWidth="1"/>
    <col min="14813" max="14813" width="11.140625" style="1" customWidth="1"/>
    <col min="14814" max="14814" width="11.7109375" style="1" customWidth="1"/>
    <col min="14815" max="14815" width="13.5703125" style="1" customWidth="1"/>
    <col min="14816" max="14816" width="10.5703125" style="1" customWidth="1"/>
    <col min="14817" max="14817" width="84.5703125" style="1" customWidth="1"/>
    <col min="14818" max="14818" width="7.7109375" style="1" customWidth="1"/>
    <col min="14819" max="14819" width="14.28515625" style="1" customWidth="1"/>
    <col min="14820" max="14820" width="19.5703125" style="1" customWidth="1"/>
    <col min="14821" max="14821" width="22.5703125" style="1" bestFit="1" customWidth="1"/>
    <col min="14822" max="14822" width="16.5703125" style="1" bestFit="1" customWidth="1"/>
    <col min="14823" max="14823" width="16.7109375" style="1" customWidth="1"/>
    <col min="14824" max="14824" width="13.42578125" style="1" bestFit="1" customWidth="1"/>
    <col min="14825" max="15067" width="11.42578125" style="1"/>
    <col min="15068" max="15068" width="8.28515625" style="1" customWidth="1"/>
    <col min="15069" max="15069" width="11.140625" style="1" customWidth="1"/>
    <col min="15070" max="15070" width="11.7109375" style="1" customWidth="1"/>
    <col min="15071" max="15071" width="13.5703125" style="1" customWidth="1"/>
    <col min="15072" max="15072" width="10.5703125" style="1" customWidth="1"/>
    <col min="15073" max="15073" width="84.5703125" style="1" customWidth="1"/>
    <col min="15074" max="15074" width="7.7109375" style="1" customWidth="1"/>
    <col min="15075" max="15075" width="14.28515625" style="1" customWidth="1"/>
    <col min="15076" max="15076" width="19.5703125" style="1" customWidth="1"/>
    <col min="15077" max="15077" width="22.5703125" style="1" bestFit="1" customWidth="1"/>
    <col min="15078" max="15078" width="16.5703125" style="1" bestFit="1" customWidth="1"/>
    <col min="15079" max="15079" width="16.7109375" style="1" customWidth="1"/>
    <col min="15080" max="15080" width="13.42578125" style="1" bestFit="1" customWidth="1"/>
    <col min="15081" max="15323" width="11.42578125" style="1"/>
    <col min="15324" max="15324" width="8.28515625" style="1" customWidth="1"/>
    <col min="15325" max="15325" width="11.140625" style="1" customWidth="1"/>
    <col min="15326" max="15326" width="11.7109375" style="1" customWidth="1"/>
    <col min="15327" max="15327" width="13.5703125" style="1" customWidth="1"/>
    <col min="15328" max="15328" width="10.5703125" style="1" customWidth="1"/>
    <col min="15329" max="15329" width="84.5703125" style="1" customWidth="1"/>
    <col min="15330" max="15330" width="7.7109375" style="1" customWidth="1"/>
    <col min="15331" max="15331" width="14.28515625" style="1" customWidth="1"/>
    <col min="15332" max="15332" width="19.5703125" style="1" customWidth="1"/>
    <col min="15333" max="15333" width="22.5703125" style="1" bestFit="1" customWidth="1"/>
    <col min="15334" max="15334" width="16.5703125" style="1" bestFit="1" customWidth="1"/>
    <col min="15335" max="15335" width="16.7109375" style="1" customWidth="1"/>
    <col min="15336" max="15336" width="13.42578125" style="1" bestFit="1" customWidth="1"/>
    <col min="15337" max="15579" width="11.42578125" style="1"/>
    <col min="15580" max="15580" width="8.28515625" style="1" customWidth="1"/>
    <col min="15581" max="15581" width="11.140625" style="1" customWidth="1"/>
    <col min="15582" max="15582" width="11.7109375" style="1" customWidth="1"/>
    <col min="15583" max="15583" width="13.5703125" style="1" customWidth="1"/>
    <col min="15584" max="15584" width="10.5703125" style="1" customWidth="1"/>
    <col min="15585" max="15585" width="84.5703125" style="1" customWidth="1"/>
    <col min="15586" max="15586" width="7.7109375" style="1" customWidth="1"/>
    <col min="15587" max="15587" width="14.28515625" style="1" customWidth="1"/>
    <col min="15588" max="15588" width="19.5703125" style="1" customWidth="1"/>
    <col min="15589" max="15589" width="22.5703125" style="1" bestFit="1" customWidth="1"/>
    <col min="15590" max="15590" width="16.5703125" style="1" bestFit="1" customWidth="1"/>
    <col min="15591" max="15591" width="16.7109375" style="1" customWidth="1"/>
    <col min="15592" max="15592" width="13.42578125" style="1" bestFit="1" customWidth="1"/>
    <col min="15593" max="15835" width="11.42578125" style="1"/>
    <col min="15836" max="15836" width="8.28515625" style="1" customWidth="1"/>
    <col min="15837" max="15837" width="11.140625" style="1" customWidth="1"/>
    <col min="15838" max="15838" width="11.7109375" style="1" customWidth="1"/>
    <col min="15839" max="15839" width="13.5703125" style="1" customWidth="1"/>
    <col min="15840" max="15840" width="10.5703125" style="1" customWidth="1"/>
    <col min="15841" max="15841" width="84.5703125" style="1" customWidth="1"/>
    <col min="15842" max="15842" width="7.7109375" style="1" customWidth="1"/>
    <col min="15843" max="15843" width="14.28515625" style="1" customWidth="1"/>
    <col min="15844" max="15844" width="19.5703125" style="1" customWidth="1"/>
    <col min="15845" max="15845" width="22.5703125" style="1" bestFit="1" customWidth="1"/>
    <col min="15846" max="15846" width="16.5703125" style="1" bestFit="1" customWidth="1"/>
    <col min="15847" max="15847" width="16.7109375" style="1" customWidth="1"/>
    <col min="15848" max="15848" width="13.42578125" style="1" bestFit="1" customWidth="1"/>
    <col min="15849" max="16091" width="11.42578125" style="1"/>
    <col min="16092" max="16092" width="8.28515625" style="1" customWidth="1"/>
    <col min="16093" max="16093" width="11.140625" style="1" customWidth="1"/>
    <col min="16094" max="16094" width="11.7109375" style="1" customWidth="1"/>
    <col min="16095" max="16095" width="13.5703125" style="1" customWidth="1"/>
    <col min="16096" max="16096" width="10.5703125" style="1" customWidth="1"/>
    <col min="16097" max="16097" width="84.5703125" style="1" customWidth="1"/>
    <col min="16098" max="16098" width="7.7109375" style="1" customWidth="1"/>
    <col min="16099" max="16099" width="14.28515625" style="1" customWidth="1"/>
    <col min="16100" max="16100" width="19.5703125" style="1" customWidth="1"/>
    <col min="16101" max="16101" width="22.5703125" style="1" bestFit="1" customWidth="1"/>
    <col min="16102" max="16102" width="16.5703125" style="1" bestFit="1" customWidth="1"/>
    <col min="16103" max="16103" width="16.7109375" style="1" customWidth="1"/>
    <col min="16104" max="16104" width="13.42578125" style="1" bestFit="1" customWidth="1"/>
    <col min="16105" max="16384" width="11.42578125" style="1"/>
  </cols>
  <sheetData>
    <row r="1" spans="1:10" ht="18">
      <c r="A1" s="417" t="s">
        <v>0</v>
      </c>
      <c r="B1" s="418"/>
      <c r="C1" s="418"/>
      <c r="D1" s="418"/>
      <c r="E1" s="419"/>
      <c r="F1" s="419"/>
      <c r="G1" s="419"/>
      <c r="H1" s="419"/>
      <c r="I1" s="420"/>
    </row>
    <row r="2" spans="1:10" ht="18">
      <c r="A2" s="413" t="s">
        <v>1</v>
      </c>
      <c r="B2" s="414"/>
      <c r="C2" s="414"/>
      <c r="D2" s="414"/>
      <c r="E2" s="415"/>
      <c r="F2" s="415"/>
      <c r="G2" s="415"/>
      <c r="H2" s="415"/>
      <c r="I2" s="416"/>
    </row>
    <row r="3" spans="1:10" ht="15.75">
      <c r="A3" s="421" t="s">
        <v>1556</v>
      </c>
      <c r="B3" s="422"/>
      <c r="C3" s="422"/>
      <c r="D3" s="422"/>
      <c r="E3" s="423"/>
      <c r="F3" s="423"/>
      <c r="G3" s="423"/>
      <c r="H3" s="423"/>
      <c r="I3" s="424"/>
    </row>
    <row r="4" spans="1:10" ht="15.75">
      <c r="A4" s="421"/>
      <c r="B4" s="422"/>
      <c r="C4" s="422"/>
      <c r="D4" s="422"/>
      <c r="E4" s="423"/>
      <c r="F4" s="423"/>
      <c r="G4" s="423"/>
      <c r="H4" s="423"/>
      <c r="I4" s="424"/>
    </row>
    <row r="5" spans="1:10" ht="43.5" customHeight="1">
      <c r="A5" s="425" t="s">
        <v>1557</v>
      </c>
      <c r="B5" s="426"/>
      <c r="C5" s="426"/>
      <c r="D5" s="426"/>
      <c r="E5" s="427"/>
      <c r="F5" s="427"/>
      <c r="G5" s="427"/>
      <c r="H5" s="427"/>
      <c r="I5" s="428"/>
    </row>
    <row r="6" spans="1:10" ht="18">
      <c r="A6" s="413" t="s">
        <v>2</v>
      </c>
      <c r="B6" s="414"/>
      <c r="C6" s="414"/>
      <c r="D6" s="414"/>
      <c r="E6" s="415"/>
      <c r="F6" s="415"/>
      <c r="G6" s="415"/>
      <c r="H6" s="415"/>
      <c r="I6" s="416"/>
    </row>
    <row r="7" spans="1:10" ht="3.75" customHeight="1" thickBot="1">
      <c r="A7" s="190"/>
      <c r="B7" s="5"/>
      <c r="C7" s="5"/>
      <c r="D7" s="5"/>
      <c r="E7" s="26"/>
      <c r="F7" s="26"/>
      <c r="G7" s="191"/>
      <c r="H7" s="192"/>
      <c r="I7" s="24"/>
    </row>
    <row r="8" spans="1:10" s="5" customFormat="1">
      <c r="A8" s="408" t="s">
        <v>3</v>
      </c>
      <c r="B8" s="410" t="s">
        <v>4</v>
      </c>
      <c r="C8" s="410" t="s">
        <v>5</v>
      </c>
      <c r="D8" s="410"/>
      <c r="E8" s="411" t="s">
        <v>6</v>
      </c>
      <c r="F8" s="406" t="s">
        <v>7</v>
      </c>
      <c r="G8" s="406" t="s">
        <v>8</v>
      </c>
      <c r="H8" s="398" t="s">
        <v>9</v>
      </c>
      <c r="I8" s="400" t="s">
        <v>10</v>
      </c>
    </row>
    <row r="9" spans="1:10" s="5" customFormat="1" ht="12.75" customHeight="1">
      <c r="A9" s="409"/>
      <c r="B9" s="402"/>
      <c r="C9" s="402" t="s">
        <v>11</v>
      </c>
      <c r="D9" s="402" t="s">
        <v>12</v>
      </c>
      <c r="E9" s="412"/>
      <c r="F9" s="407"/>
      <c r="G9" s="407"/>
      <c r="H9" s="399"/>
      <c r="I9" s="401"/>
    </row>
    <row r="10" spans="1:10" s="5" customFormat="1" ht="15.75" customHeight="1">
      <c r="A10" s="409"/>
      <c r="B10" s="402"/>
      <c r="C10" s="402"/>
      <c r="D10" s="402"/>
      <c r="E10" s="412"/>
      <c r="F10" s="407"/>
      <c r="G10" s="407"/>
      <c r="H10" s="399"/>
      <c r="I10" s="401"/>
    </row>
    <row r="11" spans="1:10" s="5" customFormat="1" ht="15.75" customHeight="1">
      <c r="A11" s="203"/>
      <c r="B11" s="204"/>
      <c r="C11" s="204"/>
      <c r="D11" s="204"/>
      <c r="E11" s="220"/>
      <c r="F11" s="205"/>
      <c r="G11" s="205"/>
      <c r="H11" s="206"/>
      <c r="I11" s="207"/>
    </row>
    <row r="12" spans="1:10" ht="30" customHeight="1">
      <c r="A12" s="6">
        <v>1</v>
      </c>
      <c r="B12" s="7" t="s">
        <v>13</v>
      </c>
      <c r="C12" s="7" t="s">
        <v>14</v>
      </c>
      <c r="D12" s="7"/>
      <c r="E12" s="8" t="str">
        <f>+Cantidades!D19</f>
        <v xml:space="preserve">Remoción de derrumbes </v>
      </c>
      <c r="F12" s="9" t="str">
        <f>+Cantidades!E19</f>
        <v>M3</v>
      </c>
      <c r="G12" s="10">
        <f>+Cantidades!F19</f>
        <v>4030</v>
      </c>
      <c r="H12" s="11">
        <f>+'211.1'!N88</f>
        <v>7505</v>
      </c>
      <c r="I12" s="12">
        <f>G12*H12</f>
        <v>30245150</v>
      </c>
      <c r="J12" s="1">
        <v>4030</v>
      </c>
    </row>
    <row r="13" spans="1:10" ht="30" customHeight="1">
      <c r="A13" s="6">
        <v>2</v>
      </c>
      <c r="B13" s="7" t="s">
        <v>15</v>
      </c>
      <c r="C13" s="7" t="s">
        <v>16</v>
      </c>
      <c r="D13" s="7"/>
      <c r="E13" s="8" t="str">
        <f>+Cantidades!D20</f>
        <v>Excavaciones Varias sin Clasificar</v>
      </c>
      <c r="F13" s="9" t="str">
        <f>+Cantidades!E20</f>
        <v>M3</v>
      </c>
      <c r="G13" s="10">
        <f>+Cantidades!F20</f>
        <v>10</v>
      </c>
      <c r="H13" s="11">
        <f>+'600.1.1'!N85</f>
        <v>32071</v>
      </c>
      <c r="I13" s="12">
        <f t="shared" ref="I13:I17" si="0">G13*H13</f>
        <v>320710</v>
      </c>
      <c r="J13" s="1">
        <v>6</v>
      </c>
    </row>
    <row r="14" spans="1:10" ht="30" customHeight="1">
      <c r="A14" s="6">
        <v>3</v>
      </c>
      <c r="B14" s="7" t="s">
        <v>72</v>
      </c>
      <c r="C14" s="7" t="s">
        <v>18</v>
      </c>
      <c r="D14" s="7"/>
      <c r="E14" s="8" t="str">
        <f>+Cantidades!D21</f>
        <v>Rellenos para Estructuras con Material seleccionado</v>
      </c>
      <c r="F14" s="9" t="str">
        <f>+Cantidades!E21</f>
        <v>M3</v>
      </c>
      <c r="G14" s="10">
        <f>+Cantidades!F21</f>
        <v>15</v>
      </c>
      <c r="H14" s="11">
        <f>+'610.1'!N89</f>
        <v>41602</v>
      </c>
      <c r="I14" s="12">
        <f t="shared" si="0"/>
        <v>624030</v>
      </c>
    </row>
    <row r="15" spans="1:10" ht="30" customHeight="1">
      <c r="A15" s="6">
        <v>4</v>
      </c>
      <c r="B15" s="7" t="s">
        <v>17</v>
      </c>
      <c r="C15" s="7" t="s">
        <v>19</v>
      </c>
      <c r="D15" s="7"/>
      <c r="E15" s="8" t="str">
        <f>+Cantidades!D22</f>
        <v>Geotextil Tipo NT-2500 o similar no tejido</v>
      </c>
      <c r="F15" s="9" t="str">
        <f>+Cantidades!E22</f>
        <v>M2</v>
      </c>
      <c r="G15" s="10">
        <f>+Cantidades!F22</f>
        <v>45</v>
      </c>
      <c r="H15" s="11">
        <f>+'673.1.1'!N87</f>
        <v>9075</v>
      </c>
      <c r="I15" s="12">
        <f t="shared" si="0"/>
        <v>408375</v>
      </c>
    </row>
    <row r="16" spans="1:10" ht="30" customHeight="1">
      <c r="A16" s="6">
        <v>5</v>
      </c>
      <c r="B16" s="7" t="s">
        <v>73</v>
      </c>
      <c r="C16" s="7" t="s">
        <v>19</v>
      </c>
      <c r="D16" s="7"/>
      <c r="E16" s="8" t="str">
        <f>+Cantidades!D23</f>
        <v>Gavión de Malla de Alambre de Acero Entrelazado  Clase 2; recubrimiento de aleacion Zn-5A1-MM</v>
      </c>
      <c r="F16" s="9" t="str">
        <f>+Cantidades!E23</f>
        <v>M3</v>
      </c>
      <c r="G16" s="10">
        <f>+Cantidades!F23</f>
        <v>15</v>
      </c>
      <c r="H16" s="11">
        <f>+'681.2'!N89</f>
        <v>251648</v>
      </c>
      <c r="I16" s="12">
        <f t="shared" si="0"/>
        <v>3774720</v>
      </c>
    </row>
    <row r="17" spans="1:10" ht="30" customHeight="1">
      <c r="A17" s="6">
        <v>6</v>
      </c>
      <c r="B17" s="7" t="s">
        <v>20</v>
      </c>
      <c r="C17" s="7" t="s">
        <v>21</v>
      </c>
      <c r="D17" s="7"/>
      <c r="E17" s="8" t="str">
        <f>+Cantidades!D24</f>
        <v>Transporte de materiales provenientes de derrumbes, apartir de cien metros 100 m</v>
      </c>
      <c r="F17" s="9" t="str">
        <f>+Cantidades!E24</f>
        <v>M3-KM</v>
      </c>
      <c r="G17" s="10">
        <f>+Cantidades!F24</f>
        <v>24186</v>
      </c>
      <c r="H17" s="11">
        <f>+'900.3'!N88</f>
        <v>1586</v>
      </c>
      <c r="I17" s="12">
        <f t="shared" si="0"/>
        <v>38358996</v>
      </c>
    </row>
    <row r="18" spans="1:10">
      <c r="A18" s="6"/>
      <c r="B18" s="7"/>
      <c r="C18" s="7"/>
      <c r="D18" s="7"/>
      <c r="E18" s="8"/>
      <c r="F18" s="7"/>
      <c r="G18" s="10"/>
      <c r="H18" s="11"/>
      <c r="I18" s="12"/>
    </row>
    <row r="19" spans="1:10">
      <c r="A19" s="6"/>
      <c r="B19" s="7"/>
      <c r="C19" s="7"/>
      <c r="D19" s="7"/>
      <c r="E19" s="8"/>
      <c r="F19" s="7"/>
      <c r="G19" s="10"/>
      <c r="H19" s="11"/>
      <c r="I19" s="12"/>
    </row>
    <row r="20" spans="1:10" ht="12.75" customHeight="1">
      <c r="A20" s="13"/>
      <c r="B20" s="14"/>
      <c r="C20" s="403" t="s">
        <v>22</v>
      </c>
      <c r="D20" s="404"/>
      <c r="E20" s="404"/>
      <c r="F20" s="404"/>
      <c r="G20" s="405"/>
      <c r="H20" s="15"/>
      <c r="I20" s="16">
        <f>SUM(I12:I18)</f>
        <v>73731981</v>
      </c>
    </row>
    <row r="21" spans="1:10" ht="12.75">
      <c r="A21" s="17"/>
      <c r="B21" s="18"/>
      <c r="C21" s="387" t="s">
        <v>23</v>
      </c>
      <c r="D21" s="388"/>
      <c r="E21" s="388"/>
      <c r="F21" s="388"/>
      <c r="G21" s="389"/>
      <c r="H21" s="19" t="s">
        <v>24</v>
      </c>
      <c r="I21" s="20">
        <v>3702154.0000000014</v>
      </c>
    </row>
    <row r="22" spans="1:10" ht="15" customHeight="1">
      <c r="A22" s="17"/>
      <c r="B22" s="18"/>
      <c r="C22" s="387" t="s">
        <v>25</v>
      </c>
      <c r="D22" s="388"/>
      <c r="E22" s="388"/>
      <c r="F22" s="388"/>
      <c r="G22" s="389"/>
      <c r="H22" s="19"/>
      <c r="I22" s="21">
        <f>SUM(I20:I21)</f>
        <v>77434135</v>
      </c>
    </row>
    <row r="23" spans="1:10" ht="15" customHeight="1">
      <c r="A23" s="17"/>
      <c r="B23" s="18"/>
      <c r="C23" s="387" t="s">
        <v>26</v>
      </c>
      <c r="D23" s="388"/>
      <c r="E23" s="388"/>
      <c r="F23" s="388"/>
      <c r="G23" s="389" t="s">
        <v>27</v>
      </c>
      <c r="H23" s="19"/>
      <c r="I23" s="22">
        <f>SUM(I24:I26)</f>
        <v>0.3</v>
      </c>
    </row>
    <row r="24" spans="1:10" ht="13.5" customHeight="1">
      <c r="A24" s="17"/>
      <c r="B24" s="18"/>
      <c r="C24" s="387" t="s">
        <v>28</v>
      </c>
      <c r="D24" s="388"/>
      <c r="E24" s="388"/>
      <c r="F24" s="388"/>
      <c r="G24" s="389"/>
      <c r="H24" s="23"/>
      <c r="I24" s="22">
        <v>0.2</v>
      </c>
    </row>
    <row r="25" spans="1:10" ht="13.5" customHeight="1">
      <c r="A25" s="17"/>
      <c r="B25" s="18"/>
      <c r="C25" s="387" t="s">
        <v>29</v>
      </c>
      <c r="D25" s="388"/>
      <c r="E25" s="388"/>
      <c r="F25" s="388"/>
      <c r="G25" s="389"/>
      <c r="H25" s="19"/>
      <c r="I25" s="22">
        <v>0.05</v>
      </c>
    </row>
    <row r="26" spans="1:10" ht="13.5" customHeight="1">
      <c r="A26" s="17"/>
      <c r="B26" s="18"/>
      <c r="C26" s="387" t="s">
        <v>30</v>
      </c>
      <c r="D26" s="388"/>
      <c r="E26" s="388"/>
      <c r="F26" s="388"/>
      <c r="G26" s="389" t="s">
        <v>30</v>
      </c>
      <c r="H26" s="23"/>
      <c r="I26" s="22">
        <v>0.05</v>
      </c>
    </row>
    <row r="27" spans="1:10" ht="13.5" customHeight="1" thickBot="1">
      <c r="A27" s="17"/>
      <c r="B27" s="18"/>
      <c r="C27" s="387" t="s">
        <v>31</v>
      </c>
      <c r="D27" s="388"/>
      <c r="E27" s="388"/>
      <c r="F27" s="388"/>
      <c r="G27" s="389"/>
      <c r="H27" s="23"/>
      <c r="I27" s="21">
        <f>ROUND((+I22/(1+I23)*I26*0.19),0)</f>
        <v>565865</v>
      </c>
    </row>
    <row r="28" spans="1:10" ht="13.5" customHeight="1" thickBot="1">
      <c r="A28" s="17"/>
      <c r="B28" s="18"/>
      <c r="C28" s="387" t="s">
        <v>32</v>
      </c>
      <c r="D28" s="388"/>
      <c r="E28" s="388"/>
      <c r="F28" s="388"/>
      <c r="G28" s="389"/>
      <c r="H28" s="23"/>
      <c r="I28" s="31">
        <f>+I27+I22</f>
        <v>78000000</v>
      </c>
    </row>
    <row r="29" spans="1:10" thickBot="1">
      <c r="A29" s="193"/>
      <c r="B29" s="194"/>
      <c r="C29" s="194"/>
      <c r="D29" s="194"/>
      <c r="E29" s="194"/>
      <c r="F29" s="194"/>
      <c r="G29" s="195"/>
      <c r="H29" s="196"/>
      <c r="I29" s="197"/>
      <c r="J29" s="25"/>
    </row>
    <row r="30" spans="1:10" s="27" customFormat="1" thickBot="1">
      <c r="A30" s="221"/>
      <c r="B30" s="28" t="s">
        <v>34</v>
      </c>
      <c r="C30" s="29"/>
      <c r="D30" s="29"/>
      <c r="E30" s="30"/>
      <c r="F30" s="30"/>
      <c r="G30" s="30"/>
      <c r="H30" s="30"/>
      <c r="I30" s="222"/>
    </row>
    <row r="31" spans="1:10" s="32" customFormat="1" ht="14.25" thickTop="1" thickBot="1">
      <c r="A31" s="390" t="str">
        <f>+"VALOR EN LETRAS:  "&amp;numletras(I28,1)</f>
        <v>VALOR EN LETRAS:  SETENTA Y OCHO MILLONES DE PESOS  M/CTE.</v>
      </c>
      <c r="B31" s="391"/>
      <c r="C31" s="391"/>
      <c r="D31" s="391"/>
      <c r="E31" s="391"/>
      <c r="F31" s="391"/>
      <c r="G31" s="391"/>
      <c r="H31" s="391"/>
      <c r="I31" s="392"/>
    </row>
    <row r="32" spans="1:10" s="32" customFormat="1" ht="6.6" customHeight="1" thickBot="1">
      <c r="A32" s="393"/>
      <c r="B32" s="394"/>
      <c r="C32" s="394"/>
      <c r="D32" s="394"/>
      <c r="E32" s="394"/>
      <c r="F32" s="394"/>
      <c r="G32" s="394"/>
      <c r="H32" s="394"/>
      <c r="I32" s="395"/>
    </row>
    <row r="33" spans="1:9" s="34" customFormat="1" ht="38.25" customHeight="1">
      <c r="A33" s="33" t="s">
        <v>35</v>
      </c>
      <c r="B33" s="396" t="s">
        <v>36</v>
      </c>
      <c r="C33" s="396"/>
      <c r="D33" s="396"/>
      <c r="E33" s="396"/>
      <c r="F33" s="396"/>
      <c r="G33" s="396"/>
      <c r="H33" s="396"/>
      <c r="I33" s="397"/>
    </row>
    <row r="34" spans="1:9" s="36" customFormat="1" ht="20.25" customHeight="1">
      <c r="A34" s="35" t="s">
        <v>37</v>
      </c>
      <c r="B34" s="370" t="s">
        <v>38</v>
      </c>
      <c r="C34" s="370"/>
      <c r="D34" s="370"/>
      <c r="E34" s="370"/>
      <c r="F34" s="370"/>
      <c r="G34" s="370"/>
      <c r="H34" s="370"/>
      <c r="I34" s="371"/>
    </row>
    <row r="35" spans="1:9" s="36" customFormat="1">
      <c r="A35" s="35" t="s">
        <v>39</v>
      </c>
      <c r="B35" s="370" t="s">
        <v>40</v>
      </c>
      <c r="C35" s="370"/>
      <c r="D35" s="370"/>
      <c r="E35" s="370"/>
      <c r="F35" s="370"/>
      <c r="G35" s="370"/>
      <c r="H35" s="370"/>
      <c r="I35" s="371"/>
    </row>
    <row r="36" spans="1:9" s="38" customFormat="1" ht="31.5" customHeight="1">
      <c r="A36" s="37" t="s">
        <v>41</v>
      </c>
      <c r="B36" s="372" t="s">
        <v>42</v>
      </c>
      <c r="C36" s="372"/>
      <c r="D36" s="372"/>
      <c r="E36" s="372"/>
      <c r="F36" s="372"/>
      <c r="G36" s="372"/>
      <c r="H36" s="372"/>
      <c r="I36" s="373"/>
    </row>
    <row r="37" spans="1:9" s="36" customFormat="1" ht="21" customHeight="1">
      <c r="A37" s="35" t="s">
        <v>43</v>
      </c>
      <c r="B37" s="370" t="s">
        <v>44</v>
      </c>
      <c r="C37" s="370"/>
      <c r="D37" s="370"/>
      <c r="E37" s="370"/>
      <c r="F37" s="370"/>
      <c r="G37" s="370"/>
      <c r="H37" s="370"/>
      <c r="I37" s="371"/>
    </row>
    <row r="38" spans="1:9" s="38" customFormat="1" ht="36" customHeight="1">
      <c r="A38" s="37" t="s">
        <v>45</v>
      </c>
      <c r="B38" s="372" t="s">
        <v>46</v>
      </c>
      <c r="C38" s="372"/>
      <c r="D38" s="372"/>
      <c r="E38" s="372"/>
      <c r="F38" s="372"/>
      <c r="G38" s="372"/>
      <c r="H38" s="372"/>
      <c r="I38" s="373"/>
    </row>
    <row r="39" spans="1:9" s="32" customFormat="1" ht="4.1500000000000004" customHeight="1" thickBot="1">
      <c r="A39" s="374"/>
      <c r="B39" s="375"/>
      <c r="C39" s="375"/>
      <c r="D39" s="375"/>
      <c r="E39" s="375"/>
      <c r="F39" s="375"/>
      <c r="G39" s="375"/>
      <c r="H39" s="375"/>
      <c r="I39" s="376"/>
    </row>
    <row r="40" spans="1:9" s="32" customFormat="1" ht="14.25" thickTop="1">
      <c r="A40" s="377" t="s">
        <v>47</v>
      </c>
      <c r="B40" s="378"/>
      <c r="C40" s="378"/>
      <c r="D40" s="378"/>
      <c r="E40" s="378"/>
      <c r="F40" s="379" t="s">
        <v>6</v>
      </c>
      <c r="G40" s="379"/>
      <c r="H40" s="379"/>
      <c r="I40" s="39" t="s">
        <v>48</v>
      </c>
    </row>
    <row r="41" spans="1:9" s="32" customFormat="1" ht="12.75" customHeight="1">
      <c r="A41" s="380" t="s">
        <v>49</v>
      </c>
      <c r="B41" s="381"/>
      <c r="C41" s="381"/>
      <c r="D41" s="381"/>
      <c r="E41" s="381"/>
      <c r="F41" s="384" t="s">
        <v>28</v>
      </c>
      <c r="G41" s="384"/>
      <c r="H41" s="40" t="s">
        <v>50</v>
      </c>
      <c r="I41" s="41">
        <f>+I24</f>
        <v>0.2</v>
      </c>
    </row>
    <row r="42" spans="1:9" s="32" customFormat="1">
      <c r="A42" s="380"/>
      <c r="B42" s="381"/>
      <c r="C42" s="381"/>
      <c r="D42" s="381"/>
      <c r="E42" s="381"/>
      <c r="F42" s="385" t="s">
        <v>51</v>
      </c>
      <c r="G42" s="385"/>
      <c r="H42" s="40" t="s">
        <v>52</v>
      </c>
      <c r="I42" s="41">
        <f>+I25</f>
        <v>0.05</v>
      </c>
    </row>
    <row r="43" spans="1:9" s="32" customFormat="1">
      <c r="A43" s="380"/>
      <c r="B43" s="381"/>
      <c r="C43" s="381"/>
      <c r="D43" s="381"/>
      <c r="E43" s="381"/>
      <c r="F43" s="384" t="s">
        <v>30</v>
      </c>
      <c r="G43" s="384"/>
      <c r="H43" s="40" t="s">
        <v>53</v>
      </c>
      <c r="I43" s="41">
        <f>+I26</f>
        <v>0.05</v>
      </c>
    </row>
    <row r="44" spans="1:9" s="32" customFormat="1" ht="12.75" customHeight="1" thickBot="1">
      <c r="A44" s="382"/>
      <c r="B44" s="383"/>
      <c r="C44" s="383"/>
      <c r="D44" s="383"/>
      <c r="E44" s="383"/>
      <c r="F44" s="386" t="s">
        <v>54</v>
      </c>
      <c r="G44" s="386"/>
      <c r="H44" s="42" t="s">
        <v>55</v>
      </c>
      <c r="I44" s="43">
        <f>+SUM(I41:I43)</f>
        <v>0.3</v>
      </c>
    </row>
    <row r="45" spans="1:9" s="49" customFormat="1" ht="8.25" customHeight="1">
      <c r="A45" s="44"/>
      <c r="B45" s="45"/>
      <c r="C45" s="45"/>
      <c r="D45" s="45"/>
      <c r="E45" s="46"/>
      <c r="F45" s="47"/>
      <c r="G45" s="47"/>
      <c r="H45" s="47"/>
      <c r="I45" s="48"/>
    </row>
    <row r="46" spans="1:9" s="49" customFormat="1" ht="12.75">
      <c r="A46" s="50" t="s">
        <v>56</v>
      </c>
      <c r="B46" s="51" t="s">
        <v>57</v>
      </c>
      <c r="C46" s="51"/>
      <c r="D46" s="51"/>
      <c r="E46" s="52"/>
      <c r="F46" s="47"/>
      <c r="G46" s="47"/>
      <c r="H46" s="47"/>
      <c r="I46" s="48"/>
    </row>
    <row r="47" spans="1:9" s="49" customFormat="1" ht="6.75" customHeight="1">
      <c r="A47" s="53"/>
      <c r="B47" s="54"/>
      <c r="C47" s="54"/>
      <c r="D47" s="54"/>
      <c r="E47" s="55"/>
      <c r="F47" s="47"/>
      <c r="G47" s="47"/>
      <c r="H47" s="47"/>
      <c r="I47" s="48"/>
    </row>
    <row r="48" spans="1:9" s="49" customFormat="1" ht="6.75" customHeight="1">
      <c r="A48" s="53"/>
      <c r="B48" s="54"/>
      <c r="C48" s="54"/>
      <c r="D48" s="54"/>
      <c r="E48" s="55"/>
      <c r="F48" s="47"/>
      <c r="G48" s="47"/>
      <c r="H48" s="47"/>
      <c r="I48" s="48"/>
    </row>
    <row r="49" spans="1:9" s="49" customFormat="1" ht="12.75">
      <c r="A49" s="50" t="s">
        <v>58</v>
      </c>
      <c r="B49" s="51"/>
      <c r="C49" s="51"/>
      <c r="D49" s="51"/>
      <c r="E49" s="55"/>
      <c r="F49" s="47"/>
      <c r="G49" s="47"/>
      <c r="H49" s="47"/>
      <c r="I49" s="48"/>
    </row>
    <row r="50" spans="1:9" s="49" customFormat="1" ht="9.75" customHeight="1">
      <c r="A50" s="53"/>
      <c r="B50" s="54"/>
      <c r="C50" s="54"/>
      <c r="D50" s="54"/>
      <c r="E50" s="55"/>
      <c r="F50" s="47"/>
      <c r="G50" s="47"/>
      <c r="H50" s="47"/>
      <c r="I50" s="48"/>
    </row>
    <row r="51" spans="1:9" s="49" customFormat="1" ht="12.75">
      <c r="A51" s="50" t="s">
        <v>1558</v>
      </c>
      <c r="B51" s="51"/>
      <c r="C51" s="51"/>
      <c r="D51" s="51"/>
      <c r="E51" s="55"/>
      <c r="F51" s="47"/>
      <c r="G51" s="47"/>
      <c r="H51" s="47"/>
      <c r="I51" s="48"/>
    </row>
    <row r="52" spans="1:9" s="49" customFormat="1" ht="3.75" customHeight="1" thickBot="1">
      <c r="A52" s="56"/>
      <c r="B52" s="57"/>
      <c r="C52" s="57"/>
      <c r="D52" s="57"/>
      <c r="E52" s="57"/>
      <c r="F52" s="58"/>
      <c r="G52" s="58"/>
      <c r="H52" s="58"/>
      <c r="I52" s="59"/>
    </row>
  </sheetData>
  <mergeCells count="41">
    <mergeCell ref="A6:I6"/>
    <mergeCell ref="A1:I1"/>
    <mergeCell ref="A2:I2"/>
    <mergeCell ref="A3:I3"/>
    <mergeCell ref="A4:I4"/>
    <mergeCell ref="A5:I5"/>
    <mergeCell ref="A8:A10"/>
    <mergeCell ref="B8:B10"/>
    <mergeCell ref="C8:D8"/>
    <mergeCell ref="E8:E10"/>
    <mergeCell ref="F8:F10"/>
    <mergeCell ref="C27:G27"/>
    <mergeCell ref="H8:H10"/>
    <mergeCell ref="I8:I10"/>
    <mergeCell ref="C9:C10"/>
    <mergeCell ref="D9:D10"/>
    <mergeCell ref="C20:G20"/>
    <mergeCell ref="C21:G21"/>
    <mergeCell ref="G8:G10"/>
    <mergeCell ref="C22:G22"/>
    <mergeCell ref="C23:G23"/>
    <mergeCell ref="C24:G24"/>
    <mergeCell ref="C25:G25"/>
    <mergeCell ref="C26:G26"/>
    <mergeCell ref="B36:I36"/>
    <mergeCell ref="C28:G28"/>
    <mergeCell ref="A31:I31"/>
    <mergeCell ref="A32:I32"/>
    <mergeCell ref="B33:I33"/>
    <mergeCell ref="B34:I34"/>
    <mergeCell ref="B35:I35"/>
    <mergeCell ref="A41:E44"/>
    <mergeCell ref="F41:G41"/>
    <mergeCell ref="F42:G42"/>
    <mergeCell ref="F43:G43"/>
    <mergeCell ref="F44:G44"/>
    <mergeCell ref="B37:I37"/>
    <mergeCell ref="B38:I38"/>
    <mergeCell ref="A39:I39"/>
    <mergeCell ref="A40:E40"/>
    <mergeCell ref="F40:H40"/>
  </mergeCells>
  <pageMargins left="0.39370078740157483" right="0.39370078740157483" top="0.59055118110236227" bottom="0.19685039370078741" header="0.51181102362204722" footer="0.51181102362204722"/>
  <pageSetup scale="5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9748E-5CC4-4B3F-84AF-2DA5B84529A3}">
  <dimension ref="A1:J52"/>
  <sheetViews>
    <sheetView tabSelected="1" topLeftCell="A22" workbookViewId="0">
      <selection activeCell="L22" sqref="L22"/>
    </sheetView>
  </sheetViews>
  <sheetFormatPr baseColWidth="10" defaultRowHeight="13.5"/>
  <cols>
    <col min="1" max="1" width="9.140625" style="2" customWidth="1"/>
    <col min="2" max="2" width="9.42578125" style="3" customWidth="1"/>
    <col min="3" max="3" width="10.42578125" style="3" customWidth="1"/>
    <col min="4" max="4" width="6.7109375" style="3" customWidth="1"/>
    <col min="5" max="5" width="43.5703125" style="1" customWidth="1"/>
    <col min="6" max="6" width="10.7109375" style="1" customWidth="1"/>
    <col min="7" max="7" width="10.42578125" style="4" customWidth="1"/>
    <col min="8" max="8" width="13.28515625" style="60" customWidth="1"/>
    <col min="9" max="9" width="14.28515625" style="1" customWidth="1"/>
    <col min="10" max="10" width="16.5703125" style="1" hidden="1" customWidth="1"/>
    <col min="11" max="219" width="11.42578125" style="1"/>
    <col min="220" max="220" width="8.28515625" style="1" customWidth="1"/>
    <col min="221" max="221" width="11.140625" style="1" customWidth="1"/>
    <col min="222" max="222" width="11.7109375" style="1" customWidth="1"/>
    <col min="223" max="223" width="13.5703125" style="1" customWidth="1"/>
    <col min="224" max="224" width="10.5703125" style="1" customWidth="1"/>
    <col min="225" max="225" width="84.5703125" style="1" customWidth="1"/>
    <col min="226" max="226" width="7.7109375" style="1" customWidth="1"/>
    <col min="227" max="227" width="14.28515625" style="1" customWidth="1"/>
    <col min="228" max="228" width="19.5703125" style="1" customWidth="1"/>
    <col min="229" max="229" width="22.5703125" style="1" bestFit="1" customWidth="1"/>
    <col min="230" max="230" width="16.5703125" style="1" bestFit="1" customWidth="1"/>
    <col min="231" max="231" width="16.7109375" style="1" customWidth="1"/>
    <col min="232" max="232" width="13.42578125" style="1" bestFit="1" customWidth="1"/>
    <col min="233" max="475" width="11.42578125" style="1"/>
    <col min="476" max="476" width="8.28515625" style="1" customWidth="1"/>
    <col min="477" max="477" width="11.140625" style="1" customWidth="1"/>
    <col min="478" max="478" width="11.7109375" style="1" customWidth="1"/>
    <col min="479" max="479" width="13.5703125" style="1" customWidth="1"/>
    <col min="480" max="480" width="10.5703125" style="1" customWidth="1"/>
    <col min="481" max="481" width="84.5703125" style="1" customWidth="1"/>
    <col min="482" max="482" width="7.7109375" style="1" customWidth="1"/>
    <col min="483" max="483" width="14.28515625" style="1" customWidth="1"/>
    <col min="484" max="484" width="19.5703125" style="1" customWidth="1"/>
    <col min="485" max="485" width="22.5703125" style="1" bestFit="1" customWidth="1"/>
    <col min="486" max="486" width="16.5703125" style="1" bestFit="1" customWidth="1"/>
    <col min="487" max="487" width="16.7109375" style="1" customWidth="1"/>
    <col min="488" max="488" width="13.42578125" style="1" bestFit="1" customWidth="1"/>
    <col min="489" max="731" width="11.42578125" style="1"/>
    <col min="732" max="732" width="8.28515625" style="1" customWidth="1"/>
    <col min="733" max="733" width="11.140625" style="1" customWidth="1"/>
    <col min="734" max="734" width="11.7109375" style="1" customWidth="1"/>
    <col min="735" max="735" width="13.5703125" style="1" customWidth="1"/>
    <col min="736" max="736" width="10.5703125" style="1" customWidth="1"/>
    <col min="737" max="737" width="84.5703125" style="1" customWidth="1"/>
    <col min="738" max="738" width="7.7109375" style="1" customWidth="1"/>
    <col min="739" max="739" width="14.28515625" style="1" customWidth="1"/>
    <col min="740" max="740" width="19.5703125" style="1" customWidth="1"/>
    <col min="741" max="741" width="22.5703125" style="1" bestFit="1" customWidth="1"/>
    <col min="742" max="742" width="16.5703125" style="1" bestFit="1" customWidth="1"/>
    <col min="743" max="743" width="16.7109375" style="1" customWidth="1"/>
    <col min="744" max="744" width="13.42578125" style="1" bestFit="1" customWidth="1"/>
    <col min="745" max="987" width="11.42578125" style="1"/>
    <col min="988" max="988" width="8.28515625" style="1" customWidth="1"/>
    <col min="989" max="989" width="11.140625" style="1" customWidth="1"/>
    <col min="990" max="990" width="11.7109375" style="1" customWidth="1"/>
    <col min="991" max="991" width="13.5703125" style="1" customWidth="1"/>
    <col min="992" max="992" width="10.5703125" style="1" customWidth="1"/>
    <col min="993" max="993" width="84.5703125" style="1" customWidth="1"/>
    <col min="994" max="994" width="7.7109375" style="1" customWidth="1"/>
    <col min="995" max="995" width="14.28515625" style="1" customWidth="1"/>
    <col min="996" max="996" width="19.5703125" style="1" customWidth="1"/>
    <col min="997" max="997" width="22.5703125" style="1" bestFit="1" customWidth="1"/>
    <col min="998" max="998" width="16.5703125" style="1" bestFit="1" customWidth="1"/>
    <col min="999" max="999" width="16.7109375" style="1" customWidth="1"/>
    <col min="1000" max="1000" width="13.42578125" style="1" bestFit="1" customWidth="1"/>
    <col min="1001" max="1243" width="11.42578125" style="1"/>
    <col min="1244" max="1244" width="8.28515625" style="1" customWidth="1"/>
    <col min="1245" max="1245" width="11.140625" style="1" customWidth="1"/>
    <col min="1246" max="1246" width="11.7109375" style="1" customWidth="1"/>
    <col min="1247" max="1247" width="13.5703125" style="1" customWidth="1"/>
    <col min="1248" max="1248" width="10.5703125" style="1" customWidth="1"/>
    <col min="1249" max="1249" width="84.5703125" style="1" customWidth="1"/>
    <col min="1250" max="1250" width="7.7109375" style="1" customWidth="1"/>
    <col min="1251" max="1251" width="14.28515625" style="1" customWidth="1"/>
    <col min="1252" max="1252" width="19.5703125" style="1" customWidth="1"/>
    <col min="1253" max="1253" width="22.5703125" style="1" bestFit="1" customWidth="1"/>
    <col min="1254" max="1254" width="16.5703125" style="1" bestFit="1" customWidth="1"/>
    <col min="1255" max="1255" width="16.7109375" style="1" customWidth="1"/>
    <col min="1256" max="1256" width="13.42578125" style="1" bestFit="1" customWidth="1"/>
    <col min="1257" max="1499" width="11.42578125" style="1"/>
    <col min="1500" max="1500" width="8.28515625" style="1" customWidth="1"/>
    <col min="1501" max="1501" width="11.140625" style="1" customWidth="1"/>
    <col min="1502" max="1502" width="11.7109375" style="1" customWidth="1"/>
    <col min="1503" max="1503" width="13.5703125" style="1" customWidth="1"/>
    <col min="1504" max="1504" width="10.5703125" style="1" customWidth="1"/>
    <col min="1505" max="1505" width="84.5703125" style="1" customWidth="1"/>
    <col min="1506" max="1506" width="7.7109375" style="1" customWidth="1"/>
    <col min="1507" max="1507" width="14.28515625" style="1" customWidth="1"/>
    <col min="1508" max="1508" width="19.5703125" style="1" customWidth="1"/>
    <col min="1509" max="1509" width="22.5703125" style="1" bestFit="1" customWidth="1"/>
    <col min="1510" max="1510" width="16.5703125" style="1" bestFit="1" customWidth="1"/>
    <col min="1511" max="1511" width="16.7109375" style="1" customWidth="1"/>
    <col min="1512" max="1512" width="13.42578125" style="1" bestFit="1" customWidth="1"/>
    <col min="1513" max="1755" width="11.42578125" style="1"/>
    <col min="1756" max="1756" width="8.28515625" style="1" customWidth="1"/>
    <col min="1757" max="1757" width="11.140625" style="1" customWidth="1"/>
    <col min="1758" max="1758" width="11.7109375" style="1" customWidth="1"/>
    <col min="1759" max="1759" width="13.5703125" style="1" customWidth="1"/>
    <col min="1760" max="1760" width="10.5703125" style="1" customWidth="1"/>
    <col min="1761" max="1761" width="84.5703125" style="1" customWidth="1"/>
    <col min="1762" max="1762" width="7.7109375" style="1" customWidth="1"/>
    <col min="1763" max="1763" width="14.28515625" style="1" customWidth="1"/>
    <col min="1764" max="1764" width="19.5703125" style="1" customWidth="1"/>
    <col min="1765" max="1765" width="22.5703125" style="1" bestFit="1" customWidth="1"/>
    <col min="1766" max="1766" width="16.5703125" style="1" bestFit="1" customWidth="1"/>
    <col min="1767" max="1767" width="16.7109375" style="1" customWidth="1"/>
    <col min="1768" max="1768" width="13.42578125" style="1" bestFit="1" customWidth="1"/>
    <col min="1769" max="2011" width="11.42578125" style="1"/>
    <col min="2012" max="2012" width="8.28515625" style="1" customWidth="1"/>
    <col min="2013" max="2013" width="11.140625" style="1" customWidth="1"/>
    <col min="2014" max="2014" width="11.7109375" style="1" customWidth="1"/>
    <col min="2015" max="2015" width="13.5703125" style="1" customWidth="1"/>
    <col min="2016" max="2016" width="10.5703125" style="1" customWidth="1"/>
    <col min="2017" max="2017" width="84.5703125" style="1" customWidth="1"/>
    <col min="2018" max="2018" width="7.7109375" style="1" customWidth="1"/>
    <col min="2019" max="2019" width="14.28515625" style="1" customWidth="1"/>
    <col min="2020" max="2020" width="19.5703125" style="1" customWidth="1"/>
    <col min="2021" max="2021" width="22.5703125" style="1" bestFit="1" customWidth="1"/>
    <col min="2022" max="2022" width="16.5703125" style="1" bestFit="1" customWidth="1"/>
    <col min="2023" max="2023" width="16.7109375" style="1" customWidth="1"/>
    <col min="2024" max="2024" width="13.42578125" style="1" bestFit="1" customWidth="1"/>
    <col min="2025" max="2267" width="11.42578125" style="1"/>
    <col min="2268" max="2268" width="8.28515625" style="1" customWidth="1"/>
    <col min="2269" max="2269" width="11.140625" style="1" customWidth="1"/>
    <col min="2270" max="2270" width="11.7109375" style="1" customWidth="1"/>
    <col min="2271" max="2271" width="13.5703125" style="1" customWidth="1"/>
    <col min="2272" max="2272" width="10.5703125" style="1" customWidth="1"/>
    <col min="2273" max="2273" width="84.5703125" style="1" customWidth="1"/>
    <col min="2274" max="2274" width="7.7109375" style="1" customWidth="1"/>
    <col min="2275" max="2275" width="14.28515625" style="1" customWidth="1"/>
    <col min="2276" max="2276" width="19.5703125" style="1" customWidth="1"/>
    <col min="2277" max="2277" width="22.5703125" style="1" bestFit="1" customWidth="1"/>
    <col min="2278" max="2278" width="16.5703125" style="1" bestFit="1" customWidth="1"/>
    <col min="2279" max="2279" width="16.7109375" style="1" customWidth="1"/>
    <col min="2280" max="2280" width="13.42578125" style="1" bestFit="1" customWidth="1"/>
    <col min="2281" max="2523" width="11.42578125" style="1"/>
    <col min="2524" max="2524" width="8.28515625" style="1" customWidth="1"/>
    <col min="2525" max="2525" width="11.140625" style="1" customWidth="1"/>
    <col min="2526" max="2526" width="11.7109375" style="1" customWidth="1"/>
    <col min="2527" max="2527" width="13.5703125" style="1" customWidth="1"/>
    <col min="2528" max="2528" width="10.5703125" style="1" customWidth="1"/>
    <col min="2529" max="2529" width="84.5703125" style="1" customWidth="1"/>
    <col min="2530" max="2530" width="7.7109375" style="1" customWidth="1"/>
    <col min="2531" max="2531" width="14.28515625" style="1" customWidth="1"/>
    <col min="2532" max="2532" width="19.5703125" style="1" customWidth="1"/>
    <col min="2533" max="2533" width="22.5703125" style="1" bestFit="1" customWidth="1"/>
    <col min="2534" max="2534" width="16.5703125" style="1" bestFit="1" customWidth="1"/>
    <col min="2535" max="2535" width="16.7109375" style="1" customWidth="1"/>
    <col min="2536" max="2536" width="13.42578125" style="1" bestFit="1" customWidth="1"/>
    <col min="2537" max="2779" width="11.42578125" style="1"/>
    <col min="2780" max="2780" width="8.28515625" style="1" customWidth="1"/>
    <col min="2781" max="2781" width="11.140625" style="1" customWidth="1"/>
    <col min="2782" max="2782" width="11.7109375" style="1" customWidth="1"/>
    <col min="2783" max="2783" width="13.5703125" style="1" customWidth="1"/>
    <col min="2784" max="2784" width="10.5703125" style="1" customWidth="1"/>
    <col min="2785" max="2785" width="84.5703125" style="1" customWidth="1"/>
    <col min="2786" max="2786" width="7.7109375" style="1" customWidth="1"/>
    <col min="2787" max="2787" width="14.28515625" style="1" customWidth="1"/>
    <col min="2788" max="2788" width="19.5703125" style="1" customWidth="1"/>
    <col min="2789" max="2789" width="22.5703125" style="1" bestFit="1" customWidth="1"/>
    <col min="2790" max="2790" width="16.5703125" style="1" bestFit="1" customWidth="1"/>
    <col min="2791" max="2791" width="16.7109375" style="1" customWidth="1"/>
    <col min="2792" max="2792" width="13.42578125" style="1" bestFit="1" customWidth="1"/>
    <col min="2793" max="3035" width="11.42578125" style="1"/>
    <col min="3036" max="3036" width="8.28515625" style="1" customWidth="1"/>
    <col min="3037" max="3037" width="11.140625" style="1" customWidth="1"/>
    <col min="3038" max="3038" width="11.7109375" style="1" customWidth="1"/>
    <col min="3039" max="3039" width="13.5703125" style="1" customWidth="1"/>
    <col min="3040" max="3040" width="10.5703125" style="1" customWidth="1"/>
    <col min="3041" max="3041" width="84.5703125" style="1" customWidth="1"/>
    <col min="3042" max="3042" width="7.7109375" style="1" customWidth="1"/>
    <col min="3043" max="3043" width="14.28515625" style="1" customWidth="1"/>
    <col min="3044" max="3044" width="19.5703125" style="1" customWidth="1"/>
    <col min="3045" max="3045" width="22.5703125" style="1" bestFit="1" customWidth="1"/>
    <col min="3046" max="3046" width="16.5703125" style="1" bestFit="1" customWidth="1"/>
    <col min="3047" max="3047" width="16.7109375" style="1" customWidth="1"/>
    <col min="3048" max="3048" width="13.42578125" style="1" bestFit="1" customWidth="1"/>
    <col min="3049" max="3291" width="11.42578125" style="1"/>
    <col min="3292" max="3292" width="8.28515625" style="1" customWidth="1"/>
    <col min="3293" max="3293" width="11.140625" style="1" customWidth="1"/>
    <col min="3294" max="3294" width="11.7109375" style="1" customWidth="1"/>
    <col min="3295" max="3295" width="13.5703125" style="1" customWidth="1"/>
    <col min="3296" max="3296" width="10.5703125" style="1" customWidth="1"/>
    <col min="3297" max="3297" width="84.5703125" style="1" customWidth="1"/>
    <col min="3298" max="3298" width="7.7109375" style="1" customWidth="1"/>
    <col min="3299" max="3299" width="14.28515625" style="1" customWidth="1"/>
    <col min="3300" max="3300" width="19.5703125" style="1" customWidth="1"/>
    <col min="3301" max="3301" width="22.5703125" style="1" bestFit="1" customWidth="1"/>
    <col min="3302" max="3302" width="16.5703125" style="1" bestFit="1" customWidth="1"/>
    <col min="3303" max="3303" width="16.7109375" style="1" customWidth="1"/>
    <col min="3304" max="3304" width="13.42578125" style="1" bestFit="1" customWidth="1"/>
    <col min="3305" max="3547" width="11.42578125" style="1"/>
    <col min="3548" max="3548" width="8.28515625" style="1" customWidth="1"/>
    <col min="3549" max="3549" width="11.140625" style="1" customWidth="1"/>
    <col min="3550" max="3550" width="11.7109375" style="1" customWidth="1"/>
    <col min="3551" max="3551" width="13.5703125" style="1" customWidth="1"/>
    <col min="3552" max="3552" width="10.5703125" style="1" customWidth="1"/>
    <col min="3553" max="3553" width="84.5703125" style="1" customWidth="1"/>
    <col min="3554" max="3554" width="7.7109375" style="1" customWidth="1"/>
    <col min="3555" max="3555" width="14.28515625" style="1" customWidth="1"/>
    <col min="3556" max="3556" width="19.5703125" style="1" customWidth="1"/>
    <col min="3557" max="3557" width="22.5703125" style="1" bestFit="1" customWidth="1"/>
    <col min="3558" max="3558" width="16.5703125" style="1" bestFit="1" customWidth="1"/>
    <col min="3559" max="3559" width="16.7109375" style="1" customWidth="1"/>
    <col min="3560" max="3560" width="13.42578125" style="1" bestFit="1" customWidth="1"/>
    <col min="3561" max="3803" width="11.42578125" style="1"/>
    <col min="3804" max="3804" width="8.28515625" style="1" customWidth="1"/>
    <col min="3805" max="3805" width="11.140625" style="1" customWidth="1"/>
    <col min="3806" max="3806" width="11.7109375" style="1" customWidth="1"/>
    <col min="3807" max="3807" width="13.5703125" style="1" customWidth="1"/>
    <col min="3808" max="3808" width="10.5703125" style="1" customWidth="1"/>
    <col min="3809" max="3809" width="84.5703125" style="1" customWidth="1"/>
    <col min="3810" max="3810" width="7.7109375" style="1" customWidth="1"/>
    <col min="3811" max="3811" width="14.28515625" style="1" customWidth="1"/>
    <col min="3812" max="3812" width="19.5703125" style="1" customWidth="1"/>
    <col min="3813" max="3813" width="22.5703125" style="1" bestFit="1" customWidth="1"/>
    <col min="3814" max="3814" width="16.5703125" style="1" bestFit="1" customWidth="1"/>
    <col min="3815" max="3815" width="16.7109375" style="1" customWidth="1"/>
    <col min="3816" max="3816" width="13.42578125" style="1" bestFit="1" customWidth="1"/>
    <col min="3817" max="4059" width="11.42578125" style="1"/>
    <col min="4060" max="4060" width="8.28515625" style="1" customWidth="1"/>
    <col min="4061" max="4061" width="11.140625" style="1" customWidth="1"/>
    <col min="4062" max="4062" width="11.7109375" style="1" customWidth="1"/>
    <col min="4063" max="4063" width="13.5703125" style="1" customWidth="1"/>
    <col min="4064" max="4064" width="10.5703125" style="1" customWidth="1"/>
    <col min="4065" max="4065" width="84.5703125" style="1" customWidth="1"/>
    <col min="4066" max="4066" width="7.7109375" style="1" customWidth="1"/>
    <col min="4067" max="4067" width="14.28515625" style="1" customWidth="1"/>
    <col min="4068" max="4068" width="19.5703125" style="1" customWidth="1"/>
    <col min="4069" max="4069" width="22.5703125" style="1" bestFit="1" customWidth="1"/>
    <col min="4070" max="4070" width="16.5703125" style="1" bestFit="1" customWidth="1"/>
    <col min="4071" max="4071" width="16.7109375" style="1" customWidth="1"/>
    <col min="4072" max="4072" width="13.42578125" style="1" bestFit="1" customWidth="1"/>
    <col min="4073" max="4315" width="11.42578125" style="1"/>
    <col min="4316" max="4316" width="8.28515625" style="1" customWidth="1"/>
    <col min="4317" max="4317" width="11.140625" style="1" customWidth="1"/>
    <col min="4318" max="4318" width="11.7109375" style="1" customWidth="1"/>
    <col min="4319" max="4319" width="13.5703125" style="1" customWidth="1"/>
    <col min="4320" max="4320" width="10.5703125" style="1" customWidth="1"/>
    <col min="4321" max="4321" width="84.5703125" style="1" customWidth="1"/>
    <col min="4322" max="4322" width="7.7109375" style="1" customWidth="1"/>
    <col min="4323" max="4323" width="14.28515625" style="1" customWidth="1"/>
    <col min="4324" max="4324" width="19.5703125" style="1" customWidth="1"/>
    <col min="4325" max="4325" width="22.5703125" style="1" bestFit="1" customWidth="1"/>
    <col min="4326" max="4326" width="16.5703125" style="1" bestFit="1" customWidth="1"/>
    <col min="4327" max="4327" width="16.7109375" style="1" customWidth="1"/>
    <col min="4328" max="4328" width="13.42578125" style="1" bestFit="1" customWidth="1"/>
    <col min="4329" max="4571" width="11.42578125" style="1"/>
    <col min="4572" max="4572" width="8.28515625" style="1" customWidth="1"/>
    <col min="4573" max="4573" width="11.140625" style="1" customWidth="1"/>
    <col min="4574" max="4574" width="11.7109375" style="1" customWidth="1"/>
    <col min="4575" max="4575" width="13.5703125" style="1" customWidth="1"/>
    <col min="4576" max="4576" width="10.5703125" style="1" customWidth="1"/>
    <col min="4577" max="4577" width="84.5703125" style="1" customWidth="1"/>
    <col min="4578" max="4578" width="7.7109375" style="1" customWidth="1"/>
    <col min="4579" max="4579" width="14.28515625" style="1" customWidth="1"/>
    <col min="4580" max="4580" width="19.5703125" style="1" customWidth="1"/>
    <col min="4581" max="4581" width="22.5703125" style="1" bestFit="1" customWidth="1"/>
    <col min="4582" max="4582" width="16.5703125" style="1" bestFit="1" customWidth="1"/>
    <col min="4583" max="4583" width="16.7109375" style="1" customWidth="1"/>
    <col min="4584" max="4584" width="13.42578125" style="1" bestFit="1" customWidth="1"/>
    <col min="4585" max="4827" width="11.42578125" style="1"/>
    <col min="4828" max="4828" width="8.28515625" style="1" customWidth="1"/>
    <col min="4829" max="4829" width="11.140625" style="1" customWidth="1"/>
    <col min="4830" max="4830" width="11.7109375" style="1" customWidth="1"/>
    <col min="4831" max="4831" width="13.5703125" style="1" customWidth="1"/>
    <col min="4832" max="4832" width="10.5703125" style="1" customWidth="1"/>
    <col min="4833" max="4833" width="84.5703125" style="1" customWidth="1"/>
    <col min="4834" max="4834" width="7.7109375" style="1" customWidth="1"/>
    <col min="4835" max="4835" width="14.28515625" style="1" customWidth="1"/>
    <col min="4836" max="4836" width="19.5703125" style="1" customWidth="1"/>
    <col min="4837" max="4837" width="22.5703125" style="1" bestFit="1" customWidth="1"/>
    <col min="4838" max="4838" width="16.5703125" style="1" bestFit="1" customWidth="1"/>
    <col min="4839" max="4839" width="16.7109375" style="1" customWidth="1"/>
    <col min="4840" max="4840" width="13.42578125" style="1" bestFit="1" customWidth="1"/>
    <col min="4841" max="5083" width="11.42578125" style="1"/>
    <col min="5084" max="5084" width="8.28515625" style="1" customWidth="1"/>
    <col min="5085" max="5085" width="11.140625" style="1" customWidth="1"/>
    <col min="5086" max="5086" width="11.7109375" style="1" customWidth="1"/>
    <col min="5087" max="5087" width="13.5703125" style="1" customWidth="1"/>
    <col min="5088" max="5088" width="10.5703125" style="1" customWidth="1"/>
    <col min="5089" max="5089" width="84.5703125" style="1" customWidth="1"/>
    <col min="5090" max="5090" width="7.7109375" style="1" customWidth="1"/>
    <col min="5091" max="5091" width="14.28515625" style="1" customWidth="1"/>
    <col min="5092" max="5092" width="19.5703125" style="1" customWidth="1"/>
    <col min="5093" max="5093" width="22.5703125" style="1" bestFit="1" customWidth="1"/>
    <col min="5094" max="5094" width="16.5703125" style="1" bestFit="1" customWidth="1"/>
    <col min="5095" max="5095" width="16.7109375" style="1" customWidth="1"/>
    <col min="5096" max="5096" width="13.42578125" style="1" bestFit="1" customWidth="1"/>
    <col min="5097" max="5339" width="11.42578125" style="1"/>
    <col min="5340" max="5340" width="8.28515625" style="1" customWidth="1"/>
    <col min="5341" max="5341" width="11.140625" style="1" customWidth="1"/>
    <col min="5342" max="5342" width="11.7109375" style="1" customWidth="1"/>
    <col min="5343" max="5343" width="13.5703125" style="1" customWidth="1"/>
    <col min="5344" max="5344" width="10.5703125" style="1" customWidth="1"/>
    <col min="5345" max="5345" width="84.5703125" style="1" customWidth="1"/>
    <col min="5346" max="5346" width="7.7109375" style="1" customWidth="1"/>
    <col min="5347" max="5347" width="14.28515625" style="1" customWidth="1"/>
    <col min="5348" max="5348" width="19.5703125" style="1" customWidth="1"/>
    <col min="5349" max="5349" width="22.5703125" style="1" bestFit="1" customWidth="1"/>
    <col min="5350" max="5350" width="16.5703125" style="1" bestFit="1" customWidth="1"/>
    <col min="5351" max="5351" width="16.7109375" style="1" customWidth="1"/>
    <col min="5352" max="5352" width="13.42578125" style="1" bestFit="1" customWidth="1"/>
    <col min="5353" max="5595" width="11.42578125" style="1"/>
    <col min="5596" max="5596" width="8.28515625" style="1" customWidth="1"/>
    <col min="5597" max="5597" width="11.140625" style="1" customWidth="1"/>
    <col min="5598" max="5598" width="11.7109375" style="1" customWidth="1"/>
    <col min="5599" max="5599" width="13.5703125" style="1" customWidth="1"/>
    <col min="5600" max="5600" width="10.5703125" style="1" customWidth="1"/>
    <col min="5601" max="5601" width="84.5703125" style="1" customWidth="1"/>
    <col min="5602" max="5602" width="7.7109375" style="1" customWidth="1"/>
    <col min="5603" max="5603" width="14.28515625" style="1" customWidth="1"/>
    <col min="5604" max="5604" width="19.5703125" style="1" customWidth="1"/>
    <col min="5605" max="5605" width="22.5703125" style="1" bestFit="1" customWidth="1"/>
    <col min="5606" max="5606" width="16.5703125" style="1" bestFit="1" customWidth="1"/>
    <col min="5607" max="5607" width="16.7109375" style="1" customWidth="1"/>
    <col min="5608" max="5608" width="13.42578125" style="1" bestFit="1" customWidth="1"/>
    <col min="5609" max="5851" width="11.42578125" style="1"/>
    <col min="5852" max="5852" width="8.28515625" style="1" customWidth="1"/>
    <col min="5853" max="5853" width="11.140625" style="1" customWidth="1"/>
    <col min="5854" max="5854" width="11.7109375" style="1" customWidth="1"/>
    <col min="5855" max="5855" width="13.5703125" style="1" customWidth="1"/>
    <col min="5856" max="5856" width="10.5703125" style="1" customWidth="1"/>
    <col min="5857" max="5857" width="84.5703125" style="1" customWidth="1"/>
    <col min="5858" max="5858" width="7.7109375" style="1" customWidth="1"/>
    <col min="5859" max="5859" width="14.28515625" style="1" customWidth="1"/>
    <col min="5860" max="5860" width="19.5703125" style="1" customWidth="1"/>
    <col min="5861" max="5861" width="22.5703125" style="1" bestFit="1" customWidth="1"/>
    <col min="5862" max="5862" width="16.5703125" style="1" bestFit="1" customWidth="1"/>
    <col min="5863" max="5863" width="16.7109375" style="1" customWidth="1"/>
    <col min="5864" max="5864" width="13.42578125" style="1" bestFit="1" customWidth="1"/>
    <col min="5865" max="6107" width="11.42578125" style="1"/>
    <col min="6108" max="6108" width="8.28515625" style="1" customWidth="1"/>
    <col min="6109" max="6109" width="11.140625" style="1" customWidth="1"/>
    <col min="6110" max="6110" width="11.7109375" style="1" customWidth="1"/>
    <col min="6111" max="6111" width="13.5703125" style="1" customWidth="1"/>
    <col min="6112" max="6112" width="10.5703125" style="1" customWidth="1"/>
    <col min="6113" max="6113" width="84.5703125" style="1" customWidth="1"/>
    <col min="6114" max="6114" width="7.7109375" style="1" customWidth="1"/>
    <col min="6115" max="6115" width="14.28515625" style="1" customWidth="1"/>
    <col min="6116" max="6116" width="19.5703125" style="1" customWidth="1"/>
    <col min="6117" max="6117" width="22.5703125" style="1" bestFit="1" customWidth="1"/>
    <col min="6118" max="6118" width="16.5703125" style="1" bestFit="1" customWidth="1"/>
    <col min="6119" max="6119" width="16.7109375" style="1" customWidth="1"/>
    <col min="6120" max="6120" width="13.42578125" style="1" bestFit="1" customWidth="1"/>
    <col min="6121" max="6363" width="11.42578125" style="1"/>
    <col min="6364" max="6364" width="8.28515625" style="1" customWidth="1"/>
    <col min="6365" max="6365" width="11.140625" style="1" customWidth="1"/>
    <col min="6366" max="6366" width="11.7109375" style="1" customWidth="1"/>
    <col min="6367" max="6367" width="13.5703125" style="1" customWidth="1"/>
    <col min="6368" max="6368" width="10.5703125" style="1" customWidth="1"/>
    <col min="6369" max="6369" width="84.5703125" style="1" customWidth="1"/>
    <col min="6370" max="6370" width="7.7109375" style="1" customWidth="1"/>
    <col min="6371" max="6371" width="14.28515625" style="1" customWidth="1"/>
    <col min="6372" max="6372" width="19.5703125" style="1" customWidth="1"/>
    <col min="6373" max="6373" width="22.5703125" style="1" bestFit="1" customWidth="1"/>
    <col min="6374" max="6374" width="16.5703125" style="1" bestFit="1" customWidth="1"/>
    <col min="6375" max="6375" width="16.7109375" style="1" customWidth="1"/>
    <col min="6376" max="6376" width="13.42578125" style="1" bestFit="1" customWidth="1"/>
    <col min="6377" max="6619" width="11.42578125" style="1"/>
    <col min="6620" max="6620" width="8.28515625" style="1" customWidth="1"/>
    <col min="6621" max="6621" width="11.140625" style="1" customWidth="1"/>
    <col min="6622" max="6622" width="11.7109375" style="1" customWidth="1"/>
    <col min="6623" max="6623" width="13.5703125" style="1" customWidth="1"/>
    <col min="6624" max="6624" width="10.5703125" style="1" customWidth="1"/>
    <col min="6625" max="6625" width="84.5703125" style="1" customWidth="1"/>
    <col min="6626" max="6626" width="7.7109375" style="1" customWidth="1"/>
    <col min="6627" max="6627" width="14.28515625" style="1" customWidth="1"/>
    <col min="6628" max="6628" width="19.5703125" style="1" customWidth="1"/>
    <col min="6629" max="6629" width="22.5703125" style="1" bestFit="1" customWidth="1"/>
    <col min="6630" max="6630" width="16.5703125" style="1" bestFit="1" customWidth="1"/>
    <col min="6631" max="6631" width="16.7109375" style="1" customWidth="1"/>
    <col min="6632" max="6632" width="13.42578125" style="1" bestFit="1" customWidth="1"/>
    <col min="6633" max="6875" width="11.42578125" style="1"/>
    <col min="6876" max="6876" width="8.28515625" style="1" customWidth="1"/>
    <col min="6877" max="6877" width="11.140625" style="1" customWidth="1"/>
    <col min="6878" max="6878" width="11.7109375" style="1" customWidth="1"/>
    <col min="6879" max="6879" width="13.5703125" style="1" customWidth="1"/>
    <col min="6880" max="6880" width="10.5703125" style="1" customWidth="1"/>
    <col min="6881" max="6881" width="84.5703125" style="1" customWidth="1"/>
    <col min="6882" max="6882" width="7.7109375" style="1" customWidth="1"/>
    <col min="6883" max="6883" width="14.28515625" style="1" customWidth="1"/>
    <col min="6884" max="6884" width="19.5703125" style="1" customWidth="1"/>
    <col min="6885" max="6885" width="22.5703125" style="1" bestFit="1" customWidth="1"/>
    <col min="6886" max="6886" width="16.5703125" style="1" bestFit="1" customWidth="1"/>
    <col min="6887" max="6887" width="16.7109375" style="1" customWidth="1"/>
    <col min="6888" max="6888" width="13.42578125" style="1" bestFit="1" customWidth="1"/>
    <col min="6889" max="7131" width="11.42578125" style="1"/>
    <col min="7132" max="7132" width="8.28515625" style="1" customWidth="1"/>
    <col min="7133" max="7133" width="11.140625" style="1" customWidth="1"/>
    <col min="7134" max="7134" width="11.7109375" style="1" customWidth="1"/>
    <col min="7135" max="7135" width="13.5703125" style="1" customWidth="1"/>
    <col min="7136" max="7136" width="10.5703125" style="1" customWidth="1"/>
    <col min="7137" max="7137" width="84.5703125" style="1" customWidth="1"/>
    <col min="7138" max="7138" width="7.7109375" style="1" customWidth="1"/>
    <col min="7139" max="7139" width="14.28515625" style="1" customWidth="1"/>
    <col min="7140" max="7140" width="19.5703125" style="1" customWidth="1"/>
    <col min="7141" max="7141" width="22.5703125" style="1" bestFit="1" customWidth="1"/>
    <col min="7142" max="7142" width="16.5703125" style="1" bestFit="1" customWidth="1"/>
    <col min="7143" max="7143" width="16.7109375" style="1" customWidth="1"/>
    <col min="7144" max="7144" width="13.42578125" style="1" bestFit="1" customWidth="1"/>
    <col min="7145" max="7387" width="11.42578125" style="1"/>
    <col min="7388" max="7388" width="8.28515625" style="1" customWidth="1"/>
    <col min="7389" max="7389" width="11.140625" style="1" customWidth="1"/>
    <col min="7390" max="7390" width="11.7109375" style="1" customWidth="1"/>
    <col min="7391" max="7391" width="13.5703125" style="1" customWidth="1"/>
    <col min="7392" max="7392" width="10.5703125" style="1" customWidth="1"/>
    <col min="7393" max="7393" width="84.5703125" style="1" customWidth="1"/>
    <col min="7394" max="7394" width="7.7109375" style="1" customWidth="1"/>
    <col min="7395" max="7395" width="14.28515625" style="1" customWidth="1"/>
    <col min="7396" max="7396" width="19.5703125" style="1" customWidth="1"/>
    <col min="7397" max="7397" width="22.5703125" style="1" bestFit="1" customWidth="1"/>
    <col min="7398" max="7398" width="16.5703125" style="1" bestFit="1" customWidth="1"/>
    <col min="7399" max="7399" width="16.7109375" style="1" customWidth="1"/>
    <col min="7400" max="7400" width="13.42578125" style="1" bestFit="1" customWidth="1"/>
    <col min="7401" max="7643" width="11.42578125" style="1"/>
    <col min="7644" max="7644" width="8.28515625" style="1" customWidth="1"/>
    <col min="7645" max="7645" width="11.140625" style="1" customWidth="1"/>
    <col min="7646" max="7646" width="11.7109375" style="1" customWidth="1"/>
    <col min="7647" max="7647" width="13.5703125" style="1" customWidth="1"/>
    <col min="7648" max="7648" width="10.5703125" style="1" customWidth="1"/>
    <col min="7649" max="7649" width="84.5703125" style="1" customWidth="1"/>
    <col min="7650" max="7650" width="7.7109375" style="1" customWidth="1"/>
    <col min="7651" max="7651" width="14.28515625" style="1" customWidth="1"/>
    <col min="7652" max="7652" width="19.5703125" style="1" customWidth="1"/>
    <col min="7653" max="7653" width="22.5703125" style="1" bestFit="1" customWidth="1"/>
    <col min="7654" max="7654" width="16.5703125" style="1" bestFit="1" customWidth="1"/>
    <col min="7655" max="7655" width="16.7109375" style="1" customWidth="1"/>
    <col min="7656" max="7656" width="13.42578125" style="1" bestFit="1" customWidth="1"/>
    <col min="7657" max="7899" width="11.42578125" style="1"/>
    <col min="7900" max="7900" width="8.28515625" style="1" customWidth="1"/>
    <col min="7901" max="7901" width="11.140625" style="1" customWidth="1"/>
    <col min="7902" max="7902" width="11.7109375" style="1" customWidth="1"/>
    <col min="7903" max="7903" width="13.5703125" style="1" customWidth="1"/>
    <col min="7904" max="7904" width="10.5703125" style="1" customWidth="1"/>
    <col min="7905" max="7905" width="84.5703125" style="1" customWidth="1"/>
    <col min="7906" max="7906" width="7.7109375" style="1" customWidth="1"/>
    <col min="7907" max="7907" width="14.28515625" style="1" customWidth="1"/>
    <col min="7908" max="7908" width="19.5703125" style="1" customWidth="1"/>
    <col min="7909" max="7909" width="22.5703125" style="1" bestFit="1" customWidth="1"/>
    <col min="7910" max="7910" width="16.5703125" style="1" bestFit="1" customWidth="1"/>
    <col min="7911" max="7911" width="16.7109375" style="1" customWidth="1"/>
    <col min="7912" max="7912" width="13.42578125" style="1" bestFit="1" customWidth="1"/>
    <col min="7913" max="8155" width="11.42578125" style="1"/>
    <col min="8156" max="8156" width="8.28515625" style="1" customWidth="1"/>
    <col min="8157" max="8157" width="11.140625" style="1" customWidth="1"/>
    <col min="8158" max="8158" width="11.7109375" style="1" customWidth="1"/>
    <col min="8159" max="8159" width="13.5703125" style="1" customWidth="1"/>
    <col min="8160" max="8160" width="10.5703125" style="1" customWidth="1"/>
    <col min="8161" max="8161" width="84.5703125" style="1" customWidth="1"/>
    <col min="8162" max="8162" width="7.7109375" style="1" customWidth="1"/>
    <col min="8163" max="8163" width="14.28515625" style="1" customWidth="1"/>
    <col min="8164" max="8164" width="19.5703125" style="1" customWidth="1"/>
    <col min="8165" max="8165" width="22.5703125" style="1" bestFit="1" customWidth="1"/>
    <col min="8166" max="8166" width="16.5703125" style="1" bestFit="1" customWidth="1"/>
    <col min="8167" max="8167" width="16.7109375" style="1" customWidth="1"/>
    <col min="8168" max="8168" width="13.42578125" style="1" bestFit="1" customWidth="1"/>
    <col min="8169" max="8411" width="11.42578125" style="1"/>
    <col min="8412" max="8412" width="8.28515625" style="1" customWidth="1"/>
    <col min="8413" max="8413" width="11.140625" style="1" customWidth="1"/>
    <col min="8414" max="8414" width="11.7109375" style="1" customWidth="1"/>
    <col min="8415" max="8415" width="13.5703125" style="1" customWidth="1"/>
    <col min="8416" max="8416" width="10.5703125" style="1" customWidth="1"/>
    <col min="8417" max="8417" width="84.5703125" style="1" customWidth="1"/>
    <col min="8418" max="8418" width="7.7109375" style="1" customWidth="1"/>
    <col min="8419" max="8419" width="14.28515625" style="1" customWidth="1"/>
    <col min="8420" max="8420" width="19.5703125" style="1" customWidth="1"/>
    <col min="8421" max="8421" width="22.5703125" style="1" bestFit="1" customWidth="1"/>
    <col min="8422" max="8422" width="16.5703125" style="1" bestFit="1" customWidth="1"/>
    <col min="8423" max="8423" width="16.7109375" style="1" customWidth="1"/>
    <col min="8424" max="8424" width="13.42578125" style="1" bestFit="1" customWidth="1"/>
    <col min="8425" max="8667" width="11.42578125" style="1"/>
    <col min="8668" max="8668" width="8.28515625" style="1" customWidth="1"/>
    <col min="8669" max="8669" width="11.140625" style="1" customWidth="1"/>
    <col min="8670" max="8670" width="11.7109375" style="1" customWidth="1"/>
    <col min="8671" max="8671" width="13.5703125" style="1" customWidth="1"/>
    <col min="8672" max="8672" width="10.5703125" style="1" customWidth="1"/>
    <col min="8673" max="8673" width="84.5703125" style="1" customWidth="1"/>
    <col min="8674" max="8674" width="7.7109375" style="1" customWidth="1"/>
    <col min="8675" max="8675" width="14.28515625" style="1" customWidth="1"/>
    <col min="8676" max="8676" width="19.5703125" style="1" customWidth="1"/>
    <col min="8677" max="8677" width="22.5703125" style="1" bestFit="1" customWidth="1"/>
    <col min="8678" max="8678" width="16.5703125" style="1" bestFit="1" customWidth="1"/>
    <col min="8679" max="8679" width="16.7109375" style="1" customWidth="1"/>
    <col min="8680" max="8680" width="13.42578125" style="1" bestFit="1" customWidth="1"/>
    <col min="8681" max="8923" width="11.42578125" style="1"/>
    <col min="8924" max="8924" width="8.28515625" style="1" customWidth="1"/>
    <col min="8925" max="8925" width="11.140625" style="1" customWidth="1"/>
    <col min="8926" max="8926" width="11.7109375" style="1" customWidth="1"/>
    <col min="8927" max="8927" width="13.5703125" style="1" customWidth="1"/>
    <col min="8928" max="8928" width="10.5703125" style="1" customWidth="1"/>
    <col min="8929" max="8929" width="84.5703125" style="1" customWidth="1"/>
    <col min="8930" max="8930" width="7.7109375" style="1" customWidth="1"/>
    <col min="8931" max="8931" width="14.28515625" style="1" customWidth="1"/>
    <col min="8932" max="8932" width="19.5703125" style="1" customWidth="1"/>
    <col min="8933" max="8933" width="22.5703125" style="1" bestFit="1" customWidth="1"/>
    <col min="8934" max="8934" width="16.5703125" style="1" bestFit="1" customWidth="1"/>
    <col min="8935" max="8935" width="16.7109375" style="1" customWidth="1"/>
    <col min="8936" max="8936" width="13.42578125" style="1" bestFit="1" customWidth="1"/>
    <col min="8937" max="9179" width="11.42578125" style="1"/>
    <col min="9180" max="9180" width="8.28515625" style="1" customWidth="1"/>
    <col min="9181" max="9181" width="11.140625" style="1" customWidth="1"/>
    <col min="9182" max="9182" width="11.7109375" style="1" customWidth="1"/>
    <col min="9183" max="9183" width="13.5703125" style="1" customWidth="1"/>
    <col min="9184" max="9184" width="10.5703125" style="1" customWidth="1"/>
    <col min="9185" max="9185" width="84.5703125" style="1" customWidth="1"/>
    <col min="9186" max="9186" width="7.7109375" style="1" customWidth="1"/>
    <col min="9187" max="9187" width="14.28515625" style="1" customWidth="1"/>
    <col min="9188" max="9188" width="19.5703125" style="1" customWidth="1"/>
    <col min="9189" max="9189" width="22.5703125" style="1" bestFit="1" customWidth="1"/>
    <col min="9190" max="9190" width="16.5703125" style="1" bestFit="1" customWidth="1"/>
    <col min="9191" max="9191" width="16.7109375" style="1" customWidth="1"/>
    <col min="9192" max="9192" width="13.42578125" style="1" bestFit="1" customWidth="1"/>
    <col min="9193" max="9435" width="11.42578125" style="1"/>
    <col min="9436" max="9436" width="8.28515625" style="1" customWidth="1"/>
    <col min="9437" max="9437" width="11.140625" style="1" customWidth="1"/>
    <col min="9438" max="9438" width="11.7109375" style="1" customWidth="1"/>
    <col min="9439" max="9439" width="13.5703125" style="1" customWidth="1"/>
    <col min="9440" max="9440" width="10.5703125" style="1" customWidth="1"/>
    <col min="9441" max="9441" width="84.5703125" style="1" customWidth="1"/>
    <col min="9442" max="9442" width="7.7109375" style="1" customWidth="1"/>
    <col min="9443" max="9443" width="14.28515625" style="1" customWidth="1"/>
    <col min="9444" max="9444" width="19.5703125" style="1" customWidth="1"/>
    <col min="9445" max="9445" width="22.5703125" style="1" bestFit="1" customWidth="1"/>
    <col min="9446" max="9446" width="16.5703125" style="1" bestFit="1" customWidth="1"/>
    <col min="9447" max="9447" width="16.7109375" style="1" customWidth="1"/>
    <col min="9448" max="9448" width="13.42578125" style="1" bestFit="1" customWidth="1"/>
    <col min="9449" max="9691" width="11.42578125" style="1"/>
    <col min="9692" max="9692" width="8.28515625" style="1" customWidth="1"/>
    <col min="9693" max="9693" width="11.140625" style="1" customWidth="1"/>
    <col min="9694" max="9694" width="11.7109375" style="1" customWidth="1"/>
    <col min="9695" max="9695" width="13.5703125" style="1" customWidth="1"/>
    <col min="9696" max="9696" width="10.5703125" style="1" customWidth="1"/>
    <col min="9697" max="9697" width="84.5703125" style="1" customWidth="1"/>
    <col min="9698" max="9698" width="7.7109375" style="1" customWidth="1"/>
    <col min="9699" max="9699" width="14.28515625" style="1" customWidth="1"/>
    <col min="9700" max="9700" width="19.5703125" style="1" customWidth="1"/>
    <col min="9701" max="9701" width="22.5703125" style="1" bestFit="1" customWidth="1"/>
    <col min="9702" max="9702" width="16.5703125" style="1" bestFit="1" customWidth="1"/>
    <col min="9703" max="9703" width="16.7109375" style="1" customWidth="1"/>
    <col min="9704" max="9704" width="13.42578125" style="1" bestFit="1" customWidth="1"/>
    <col min="9705" max="9947" width="11.42578125" style="1"/>
    <col min="9948" max="9948" width="8.28515625" style="1" customWidth="1"/>
    <col min="9949" max="9949" width="11.140625" style="1" customWidth="1"/>
    <col min="9950" max="9950" width="11.7109375" style="1" customWidth="1"/>
    <col min="9951" max="9951" width="13.5703125" style="1" customWidth="1"/>
    <col min="9952" max="9952" width="10.5703125" style="1" customWidth="1"/>
    <col min="9953" max="9953" width="84.5703125" style="1" customWidth="1"/>
    <col min="9954" max="9954" width="7.7109375" style="1" customWidth="1"/>
    <col min="9955" max="9955" width="14.28515625" style="1" customWidth="1"/>
    <col min="9956" max="9956" width="19.5703125" style="1" customWidth="1"/>
    <col min="9957" max="9957" width="22.5703125" style="1" bestFit="1" customWidth="1"/>
    <col min="9958" max="9958" width="16.5703125" style="1" bestFit="1" customWidth="1"/>
    <col min="9959" max="9959" width="16.7109375" style="1" customWidth="1"/>
    <col min="9960" max="9960" width="13.42578125" style="1" bestFit="1" customWidth="1"/>
    <col min="9961" max="10203" width="11.42578125" style="1"/>
    <col min="10204" max="10204" width="8.28515625" style="1" customWidth="1"/>
    <col min="10205" max="10205" width="11.140625" style="1" customWidth="1"/>
    <col min="10206" max="10206" width="11.7109375" style="1" customWidth="1"/>
    <col min="10207" max="10207" width="13.5703125" style="1" customWidth="1"/>
    <col min="10208" max="10208" width="10.5703125" style="1" customWidth="1"/>
    <col min="10209" max="10209" width="84.5703125" style="1" customWidth="1"/>
    <col min="10210" max="10210" width="7.7109375" style="1" customWidth="1"/>
    <col min="10211" max="10211" width="14.28515625" style="1" customWidth="1"/>
    <col min="10212" max="10212" width="19.5703125" style="1" customWidth="1"/>
    <col min="10213" max="10213" width="22.5703125" style="1" bestFit="1" customWidth="1"/>
    <col min="10214" max="10214" width="16.5703125" style="1" bestFit="1" customWidth="1"/>
    <col min="10215" max="10215" width="16.7109375" style="1" customWidth="1"/>
    <col min="10216" max="10216" width="13.42578125" style="1" bestFit="1" customWidth="1"/>
    <col min="10217" max="10459" width="11.42578125" style="1"/>
    <col min="10460" max="10460" width="8.28515625" style="1" customWidth="1"/>
    <col min="10461" max="10461" width="11.140625" style="1" customWidth="1"/>
    <col min="10462" max="10462" width="11.7109375" style="1" customWidth="1"/>
    <col min="10463" max="10463" width="13.5703125" style="1" customWidth="1"/>
    <col min="10464" max="10464" width="10.5703125" style="1" customWidth="1"/>
    <col min="10465" max="10465" width="84.5703125" style="1" customWidth="1"/>
    <col min="10466" max="10466" width="7.7109375" style="1" customWidth="1"/>
    <col min="10467" max="10467" width="14.28515625" style="1" customWidth="1"/>
    <col min="10468" max="10468" width="19.5703125" style="1" customWidth="1"/>
    <col min="10469" max="10469" width="22.5703125" style="1" bestFit="1" customWidth="1"/>
    <col min="10470" max="10470" width="16.5703125" style="1" bestFit="1" customWidth="1"/>
    <col min="10471" max="10471" width="16.7109375" style="1" customWidth="1"/>
    <col min="10472" max="10472" width="13.42578125" style="1" bestFit="1" customWidth="1"/>
    <col min="10473" max="10715" width="11.42578125" style="1"/>
    <col min="10716" max="10716" width="8.28515625" style="1" customWidth="1"/>
    <col min="10717" max="10717" width="11.140625" style="1" customWidth="1"/>
    <col min="10718" max="10718" width="11.7109375" style="1" customWidth="1"/>
    <col min="10719" max="10719" width="13.5703125" style="1" customWidth="1"/>
    <col min="10720" max="10720" width="10.5703125" style="1" customWidth="1"/>
    <col min="10721" max="10721" width="84.5703125" style="1" customWidth="1"/>
    <col min="10722" max="10722" width="7.7109375" style="1" customWidth="1"/>
    <col min="10723" max="10723" width="14.28515625" style="1" customWidth="1"/>
    <col min="10724" max="10724" width="19.5703125" style="1" customWidth="1"/>
    <col min="10725" max="10725" width="22.5703125" style="1" bestFit="1" customWidth="1"/>
    <col min="10726" max="10726" width="16.5703125" style="1" bestFit="1" customWidth="1"/>
    <col min="10727" max="10727" width="16.7109375" style="1" customWidth="1"/>
    <col min="10728" max="10728" width="13.42578125" style="1" bestFit="1" customWidth="1"/>
    <col min="10729" max="10971" width="11.42578125" style="1"/>
    <col min="10972" max="10972" width="8.28515625" style="1" customWidth="1"/>
    <col min="10973" max="10973" width="11.140625" style="1" customWidth="1"/>
    <col min="10974" max="10974" width="11.7109375" style="1" customWidth="1"/>
    <col min="10975" max="10975" width="13.5703125" style="1" customWidth="1"/>
    <col min="10976" max="10976" width="10.5703125" style="1" customWidth="1"/>
    <col min="10977" max="10977" width="84.5703125" style="1" customWidth="1"/>
    <col min="10978" max="10978" width="7.7109375" style="1" customWidth="1"/>
    <col min="10979" max="10979" width="14.28515625" style="1" customWidth="1"/>
    <col min="10980" max="10980" width="19.5703125" style="1" customWidth="1"/>
    <col min="10981" max="10981" width="22.5703125" style="1" bestFit="1" customWidth="1"/>
    <col min="10982" max="10982" width="16.5703125" style="1" bestFit="1" customWidth="1"/>
    <col min="10983" max="10983" width="16.7109375" style="1" customWidth="1"/>
    <col min="10984" max="10984" width="13.42578125" style="1" bestFit="1" customWidth="1"/>
    <col min="10985" max="11227" width="11.42578125" style="1"/>
    <col min="11228" max="11228" width="8.28515625" style="1" customWidth="1"/>
    <col min="11229" max="11229" width="11.140625" style="1" customWidth="1"/>
    <col min="11230" max="11230" width="11.7109375" style="1" customWidth="1"/>
    <col min="11231" max="11231" width="13.5703125" style="1" customWidth="1"/>
    <col min="11232" max="11232" width="10.5703125" style="1" customWidth="1"/>
    <col min="11233" max="11233" width="84.5703125" style="1" customWidth="1"/>
    <col min="11234" max="11234" width="7.7109375" style="1" customWidth="1"/>
    <col min="11235" max="11235" width="14.28515625" style="1" customWidth="1"/>
    <col min="11236" max="11236" width="19.5703125" style="1" customWidth="1"/>
    <col min="11237" max="11237" width="22.5703125" style="1" bestFit="1" customWidth="1"/>
    <col min="11238" max="11238" width="16.5703125" style="1" bestFit="1" customWidth="1"/>
    <col min="11239" max="11239" width="16.7109375" style="1" customWidth="1"/>
    <col min="11240" max="11240" width="13.42578125" style="1" bestFit="1" customWidth="1"/>
    <col min="11241" max="11483" width="11.42578125" style="1"/>
    <col min="11484" max="11484" width="8.28515625" style="1" customWidth="1"/>
    <col min="11485" max="11485" width="11.140625" style="1" customWidth="1"/>
    <col min="11486" max="11486" width="11.7109375" style="1" customWidth="1"/>
    <col min="11487" max="11487" width="13.5703125" style="1" customWidth="1"/>
    <col min="11488" max="11488" width="10.5703125" style="1" customWidth="1"/>
    <col min="11489" max="11489" width="84.5703125" style="1" customWidth="1"/>
    <col min="11490" max="11490" width="7.7109375" style="1" customWidth="1"/>
    <col min="11491" max="11491" width="14.28515625" style="1" customWidth="1"/>
    <col min="11492" max="11492" width="19.5703125" style="1" customWidth="1"/>
    <col min="11493" max="11493" width="22.5703125" style="1" bestFit="1" customWidth="1"/>
    <col min="11494" max="11494" width="16.5703125" style="1" bestFit="1" customWidth="1"/>
    <col min="11495" max="11495" width="16.7109375" style="1" customWidth="1"/>
    <col min="11496" max="11496" width="13.42578125" style="1" bestFit="1" customWidth="1"/>
    <col min="11497" max="11739" width="11.42578125" style="1"/>
    <col min="11740" max="11740" width="8.28515625" style="1" customWidth="1"/>
    <col min="11741" max="11741" width="11.140625" style="1" customWidth="1"/>
    <col min="11742" max="11742" width="11.7109375" style="1" customWidth="1"/>
    <col min="11743" max="11743" width="13.5703125" style="1" customWidth="1"/>
    <col min="11744" max="11744" width="10.5703125" style="1" customWidth="1"/>
    <col min="11745" max="11745" width="84.5703125" style="1" customWidth="1"/>
    <col min="11746" max="11746" width="7.7109375" style="1" customWidth="1"/>
    <col min="11747" max="11747" width="14.28515625" style="1" customWidth="1"/>
    <col min="11748" max="11748" width="19.5703125" style="1" customWidth="1"/>
    <col min="11749" max="11749" width="22.5703125" style="1" bestFit="1" customWidth="1"/>
    <col min="11750" max="11750" width="16.5703125" style="1" bestFit="1" customWidth="1"/>
    <col min="11751" max="11751" width="16.7109375" style="1" customWidth="1"/>
    <col min="11752" max="11752" width="13.42578125" style="1" bestFit="1" customWidth="1"/>
    <col min="11753" max="11995" width="11.42578125" style="1"/>
    <col min="11996" max="11996" width="8.28515625" style="1" customWidth="1"/>
    <col min="11997" max="11997" width="11.140625" style="1" customWidth="1"/>
    <col min="11998" max="11998" width="11.7109375" style="1" customWidth="1"/>
    <col min="11999" max="11999" width="13.5703125" style="1" customWidth="1"/>
    <col min="12000" max="12000" width="10.5703125" style="1" customWidth="1"/>
    <col min="12001" max="12001" width="84.5703125" style="1" customWidth="1"/>
    <col min="12002" max="12002" width="7.7109375" style="1" customWidth="1"/>
    <col min="12003" max="12003" width="14.28515625" style="1" customWidth="1"/>
    <col min="12004" max="12004" width="19.5703125" style="1" customWidth="1"/>
    <col min="12005" max="12005" width="22.5703125" style="1" bestFit="1" customWidth="1"/>
    <col min="12006" max="12006" width="16.5703125" style="1" bestFit="1" customWidth="1"/>
    <col min="12007" max="12007" width="16.7109375" style="1" customWidth="1"/>
    <col min="12008" max="12008" width="13.42578125" style="1" bestFit="1" customWidth="1"/>
    <col min="12009" max="12251" width="11.42578125" style="1"/>
    <col min="12252" max="12252" width="8.28515625" style="1" customWidth="1"/>
    <col min="12253" max="12253" width="11.140625" style="1" customWidth="1"/>
    <col min="12254" max="12254" width="11.7109375" style="1" customWidth="1"/>
    <col min="12255" max="12255" width="13.5703125" style="1" customWidth="1"/>
    <col min="12256" max="12256" width="10.5703125" style="1" customWidth="1"/>
    <col min="12257" max="12257" width="84.5703125" style="1" customWidth="1"/>
    <col min="12258" max="12258" width="7.7109375" style="1" customWidth="1"/>
    <col min="12259" max="12259" width="14.28515625" style="1" customWidth="1"/>
    <col min="12260" max="12260" width="19.5703125" style="1" customWidth="1"/>
    <col min="12261" max="12261" width="22.5703125" style="1" bestFit="1" customWidth="1"/>
    <col min="12262" max="12262" width="16.5703125" style="1" bestFit="1" customWidth="1"/>
    <col min="12263" max="12263" width="16.7109375" style="1" customWidth="1"/>
    <col min="12264" max="12264" width="13.42578125" style="1" bestFit="1" customWidth="1"/>
    <col min="12265" max="12507" width="11.42578125" style="1"/>
    <col min="12508" max="12508" width="8.28515625" style="1" customWidth="1"/>
    <col min="12509" max="12509" width="11.140625" style="1" customWidth="1"/>
    <col min="12510" max="12510" width="11.7109375" style="1" customWidth="1"/>
    <col min="12511" max="12511" width="13.5703125" style="1" customWidth="1"/>
    <col min="12512" max="12512" width="10.5703125" style="1" customWidth="1"/>
    <col min="12513" max="12513" width="84.5703125" style="1" customWidth="1"/>
    <col min="12514" max="12514" width="7.7109375" style="1" customWidth="1"/>
    <col min="12515" max="12515" width="14.28515625" style="1" customWidth="1"/>
    <col min="12516" max="12516" width="19.5703125" style="1" customWidth="1"/>
    <col min="12517" max="12517" width="22.5703125" style="1" bestFit="1" customWidth="1"/>
    <col min="12518" max="12518" width="16.5703125" style="1" bestFit="1" customWidth="1"/>
    <col min="12519" max="12519" width="16.7109375" style="1" customWidth="1"/>
    <col min="12520" max="12520" width="13.42578125" style="1" bestFit="1" customWidth="1"/>
    <col min="12521" max="12763" width="11.42578125" style="1"/>
    <col min="12764" max="12764" width="8.28515625" style="1" customWidth="1"/>
    <col min="12765" max="12765" width="11.140625" style="1" customWidth="1"/>
    <col min="12766" max="12766" width="11.7109375" style="1" customWidth="1"/>
    <col min="12767" max="12767" width="13.5703125" style="1" customWidth="1"/>
    <col min="12768" max="12768" width="10.5703125" style="1" customWidth="1"/>
    <col min="12769" max="12769" width="84.5703125" style="1" customWidth="1"/>
    <col min="12770" max="12770" width="7.7109375" style="1" customWidth="1"/>
    <col min="12771" max="12771" width="14.28515625" style="1" customWidth="1"/>
    <col min="12772" max="12772" width="19.5703125" style="1" customWidth="1"/>
    <col min="12773" max="12773" width="22.5703125" style="1" bestFit="1" customWidth="1"/>
    <col min="12774" max="12774" width="16.5703125" style="1" bestFit="1" customWidth="1"/>
    <col min="12775" max="12775" width="16.7109375" style="1" customWidth="1"/>
    <col min="12776" max="12776" width="13.42578125" style="1" bestFit="1" customWidth="1"/>
    <col min="12777" max="13019" width="11.42578125" style="1"/>
    <col min="13020" max="13020" width="8.28515625" style="1" customWidth="1"/>
    <col min="13021" max="13021" width="11.140625" style="1" customWidth="1"/>
    <col min="13022" max="13022" width="11.7109375" style="1" customWidth="1"/>
    <col min="13023" max="13023" width="13.5703125" style="1" customWidth="1"/>
    <col min="13024" max="13024" width="10.5703125" style="1" customWidth="1"/>
    <col min="13025" max="13025" width="84.5703125" style="1" customWidth="1"/>
    <col min="13026" max="13026" width="7.7109375" style="1" customWidth="1"/>
    <col min="13027" max="13027" width="14.28515625" style="1" customWidth="1"/>
    <col min="13028" max="13028" width="19.5703125" style="1" customWidth="1"/>
    <col min="13029" max="13029" width="22.5703125" style="1" bestFit="1" customWidth="1"/>
    <col min="13030" max="13030" width="16.5703125" style="1" bestFit="1" customWidth="1"/>
    <col min="13031" max="13031" width="16.7109375" style="1" customWidth="1"/>
    <col min="13032" max="13032" width="13.42578125" style="1" bestFit="1" customWidth="1"/>
    <col min="13033" max="13275" width="11.42578125" style="1"/>
    <col min="13276" max="13276" width="8.28515625" style="1" customWidth="1"/>
    <col min="13277" max="13277" width="11.140625" style="1" customWidth="1"/>
    <col min="13278" max="13278" width="11.7109375" style="1" customWidth="1"/>
    <col min="13279" max="13279" width="13.5703125" style="1" customWidth="1"/>
    <col min="13280" max="13280" width="10.5703125" style="1" customWidth="1"/>
    <col min="13281" max="13281" width="84.5703125" style="1" customWidth="1"/>
    <col min="13282" max="13282" width="7.7109375" style="1" customWidth="1"/>
    <col min="13283" max="13283" width="14.28515625" style="1" customWidth="1"/>
    <col min="13284" max="13284" width="19.5703125" style="1" customWidth="1"/>
    <col min="13285" max="13285" width="22.5703125" style="1" bestFit="1" customWidth="1"/>
    <col min="13286" max="13286" width="16.5703125" style="1" bestFit="1" customWidth="1"/>
    <col min="13287" max="13287" width="16.7109375" style="1" customWidth="1"/>
    <col min="13288" max="13288" width="13.42578125" style="1" bestFit="1" customWidth="1"/>
    <col min="13289" max="13531" width="11.42578125" style="1"/>
    <col min="13532" max="13532" width="8.28515625" style="1" customWidth="1"/>
    <col min="13533" max="13533" width="11.140625" style="1" customWidth="1"/>
    <col min="13534" max="13534" width="11.7109375" style="1" customWidth="1"/>
    <col min="13535" max="13535" width="13.5703125" style="1" customWidth="1"/>
    <col min="13536" max="13536" width="10.5703125" style="1" customWidth="1"/>
    <col min="13537" max="13537" width="84.5703125" style="1" customWidth="1"/>
    <col min="13538" max="13538" width="7.7109375" style="1" customWidth="1"/>
    <col min="13539" max="13539" width="14.28515625" style="1" customWidth="1"/>
    <col min="13540" max="13540" width="19.5703125" style="1" customWidth="1"/>
    <col min="13541" max="13541" width="22.5703125" style="1" bestFit="1" customWidth="1"/>
    <col min="13542" max="13542" width="16.5703125" style="1" bestFit="1" customWidth="1"/>
    <col min="13543" max="13543" width="16.7109375" style="1" customWidth="1"/>
    <col min="13544" max="13544" width="13.42578125" style="1" bestFit="1" customWidth="1"/>
    <col min="13545" max="13787" width="11.42578125" style="1"/>
    <col min="13788" max="13788" width="8.28515625" style="1" customWidth="1"/>
    <col min="13789" max="13789" width="11.140625" style="1" customWidth="1"/>
    <col min="13790" max="13790" width="11.7109375" style="1" customWidth="1"/>
    <col min="13791" max="13791" width="13.5703125" style="1" customWidth="1"/>
    <col min="13792" max="13792" width="10.5703125" style="1" customWidth="1"/>
    <col min="13793" max="13793" width="84.5703125" style="1" customWidth="1"/>
    <col min="13794" max="13794" width="7.7109375" style="1" customWidth="1"/>
    <col min="13795" max="13795" width="14.28515625" style="1" customWidth="1"/>
    <col min="13796" max="13796" width="19.5703125" style="1" customWidth="1"/>
    <col min="13797" max="13797" width="22.5703125" style="1" bestFit="1" customWidth="1"/>
    <col min="13798" max="13798" width="16.5703125" style="1" bestFit="1" customWidth="1"/>
    <col min="13799" max="13799" width="16.7109375" style="1" customWidth="1"/>
    <col min="13800" max="13800" width="13.42578125" style="1" bestFit="1" customWidth="1"/>
    <col min="13801" max="14043" width="11.42578125" style="1"/>
    <col min="14044" max="14044" width="8.28515625" style="1" customWidth="1"/>
    <col min="14045" max="14045" width="11.140625" style="1" customWidth="1"/>
    <col min="14046" max="14046" width="11.7109375" style="1" customWidth="1"/>
    <col min="14047" max="14047" width="13.5703125" style="1" customWidth="1"/>
    <col min="14048" max="14048" width="10.5703125" style="1" customWidth="1"/>
    <col min="14049" max="14049" width="84.5703125" style="1" customWidth="1"/>
    <col min="14050" max="14050" width="7.7109375" style="1" customWidth="1"/>
    <col min="14051" max="14051" width="14.28515625" style="1" customWidth="1"/>
    <col min="14052" max="14052" width="19.5703125" style="1" customWidth="1"/>
    <col min="14053" max="14053" width="22.5703125" style="1" bestFit="1" customWidth="1"/>
    <col min="14054" max="14054" width="16.5703125" style="1" bestFit="1" customWidth="1"/>
    <col min="14055" max="14055" width="16.7109375" style="1" customWidth="1"/>
    <col min="14056" max="14056" width="13.42578125" style="1" bestFit="1" customWidth="1"/>
    <col min="14057" max="14299" width="11.42578125" style="1"/>
    <col min="14300" max="14300" width="8.28515625" style="1" customWidth="1"/>
    <col min="14301" max="14301" width="11.140625" style="1" customWidth="1"/>
    <col min="14302" max="14302" width="11.7109375" style="1" customWidth="1"/>
    <col min="14303" max="14303" width="13.5703125" style="1" customWidth="1"/>
    <col min="14304" max="14304" width="10.5703125" style="1" customWidth="1"/>
    <col min="14305" max="14305" width="84.5703125" style="1" customWidth="1"/>
    <col min="14306" max="14306" width="7.7109375" style="1" customWidth="1"/>
    <col min="14307" max="14307" width="14.28515625" style="1" customWidth="1"/>
    <col min="14308" max="14308" width="19.5703125" style="1" customWidth="1"/>
    <col min="14309" max="14309" width="22.5703125" style="1" bestFit="1" customWidth="1"/>
    <col min="14310" max="14310" width="16.5703125" style="1" bestFit="1" customWidth="1"/>
    <col min="14311" max="14311" width="16.7109375" style="1" customWidth="1"/>
    <col min="14312" max="14312" width="13.42578125" style="1" bestFit="1" customWidth="1"/>
    <col min="14313" max="14555" width="11.42578125" style="1"/>
    <col min="14556" max="14556" width="8.28515625" style="1" customWidth="1"/>
    <col min="14557" max="14557" width="11.140625" style="1" customWidth="1"/>
    <col min="14558" max="14558" width="11.7109375" style="1" customWidth="1"/>
    <col min="14559" max="14559" width="13.5703125" style="1" customWidth="1"/>
    <col min="14560" max="14560" width="10.5703125" style="1" customWidth="1"/>
    <col min="14561" max="14561" width="84.5703125" style="1" customWidth="1"/>
    <col min="14562" max="14562" width="7.7109375" style="1" customWidth="1"/>
    <col min="14563" max="14563" width="14.28515625" style="1" customWidth="1"/>
    <col min="14564" max="14564" width="19.5703125" style="1" customWidth="1"/>
    <col min="14565" max="14565" width="22.5703125" style="1" bestFit="1" customWidth="1"/>
    <col min="14566" max="14566" width="16.5703125" style="1" bestFit="1" customWidth="1"/>
    <col min="14567" max="14567" width="16.7109375" style="1" customWidth="1"/>
    <col min="14568" max="14568" width="13.42578125" style="1" bestFit="1" customWidth="1"/>
    <col min="14569" max="14811" width="11.42578125" style="1"/>
    <col min="14812" max="14812" width="8.28515625" style="1" customWidth="1"/>
    <col min="14813" max="14813" width="11.140625" style="1" customWidth="1"/>
    <col min="14814" max="14814" width="11.7109375" style="1" customWidth="1"/>
    <col min="14815" max="14815" width="13.5703125" style="1" customWidth="1"/>
    <col min="14816" max="14816" width="10.5703125" style="1" customWidth="1"/>
    <col min="14817" max="14817" width="84.5703125" style="1" customWidth="1"/>
    <col min="14818" max="14818" width="7.7109375" style="1" customWidth="1"/>
    <col min="14819" max="14819" width="14.28515625" style="1" customWidth="1"/>
    <col min="14820" max="14820" width="19.5703125" style="1" customWidth="1"/>
    <col min="14821" max="14821" width="22.5703125" style="1" bestFit="1" customWidth="1"/>
    <col min="14822" max="14822" width="16.5703125" style="1" bestFit="1" customWidth="1"/>
    <col min="14823" max="14823" width="16.7109375" style="1" customWidth="1"/>
    <col min="14824" max="14824" width="13.42578125" style="1" bestFit="1" customWidth="1"/>
    <col min="14825" max="15067" width="11.42578125" style="1"/>
    <col min="15068" max="15068" width="8.28515625" style="1" customWidth="1"/>
    <col min="15069" max="15069" width="11.140625" style="1" customWidth="1"/>
    <col min="15070" max="15070" width="11.7109375" style="1" customWidth="1"/>
    <col min="15071" max="15071" width="13.5703125" style="1" customWidth="1"/>
    <col min="15072" max="15072" width="10.5703125" style="1" customWidth="1"/>
    <col min="15073" max="15073" width="84.5703125" style="1" customWidth="1"/>
    <col min="15074" max="15074" width="7.7109375" style="1" customWidth="1"/>
    <col min="15075" max="15075" width="14.28515625" style="1" customWidth="1"/>
    <col min="15076" max="15076" width="19.5703125" style="1" customWidth="1"/>
    <col min="15077" max="15077" width="22.5703125" style="1" bestFit="1" customWidth="1"/>
    <col min="15078" max="15078" width="16.5703125" style="1" bestFit="1" customWidth="1"/>
    <col min="15079" max="15079" width="16.7109375" style="1" customWidth="1"/>
    <col min="15080" max="15080" width="13.42578125" style="1" bestFit="1" customWidth="1"/>
    <col min="15081" max="15323" width="11.42578125" style="1"/>
    <col min="15324" max="15324" width="8.28515625" style="1" customWidth="1"/>
    <col min="15325" max="15325" width="11.140625" style="1" customWidth="1"/>
    <col min="15326" max="15326" width="11.7109375" style="1" customWidth="1"/>
    <col min="15327" max="15327" width="13.5703125" style="1" customWidth="1"/>
    <col min="15328" max="15328" width="10.5703125" style="1" customWidth="1"/>
    <col min="15329" max="15329" width="84.5703125" style="1" customWidth="1"/>
    <col min="15330" max="15330" width="7.7109375" style="1" customWidth="1"/>
    <col min="15331" max="15331" width="14.28515625" style="1" customWidth="1"/>
    <col min="15332" max="15332" width="19.5703125" style="1" customWidth="1"/>
    <col min="15333" max="15333" width="22.5703125" style="1" bestFit="1" customWidth="1"/>
    <col min="15334" max="15334" width="16.5703125" style="1" bestFit="1" customWidth="1"/>
    <col min="15335" max="15335" width="16.7109375" style="1" customWidth="1"/>
    <col min="15336" max="15336" width="13.42578125" style="1" bestFit="1" customWidth="1"/>
    <col min="15337" max="15579" width="11.42578125" style="1"/>
    <col min="15580" max="15580" width="8.28515625" style="1" customWidth="1"/>
    <col min="15581" max="15581" width="11.140625" style="1" customWidth="1"/>
    <col min="15582" max="15582" width="11.7109375" style="1" customWidth="1"/>
    <col min="15583" max="15583" width="13.5703125" style="1" customWidth="1"/>
    <col min="15584" max="15584" width="10.5703125" style="1" customWidth="1"/>
    <col min="15585" max="15585" width="84.5703125" style="1" customWidth="1"/>
    <col min="15586" max="15586" width="7.7109375" style="1" customWidth="1"/>
    <col min="15587" max="15587" width="14.28515625" style="1" customWidth="1"/>
    <col min="15588" max="15588" width="19.5703125" style="1" customWidth="1"/>
    <col min="15589" max="15589" width="22.5703125" style="1" bestFit="1" customWidth="1"/>
    <col min="15590" max="15590" width="16.5703125" style="1" bestFit="1" customWidth="1"/>
    <col min="15591" max="15591" width="16.7109375" style="1" customWidth="1"/>
    <col min="15592" max="15592" width="13.42578125" style="1" bestFit="1" customWidth="1"/>
    <col min="15593" max="15835" width="11.42578125" style="1"/>
    <col min="15836" max="15836" width="8.28515625" style="1" customWidth="1"/>
    <col min="15837" max="15837" width="11.140625" style="1" customWidth="1"/>
    <col min="15838" max="15838" width="11.7109375" style="1" customWidth="1"/>
    <col min="15839" max="15839" width="13.5703125" style="1" customWidth="1"/>
    <col min="15840" max="15840" width="10.5703125" style="1" customWidth="1"/>
    <col min="15841" max="15841" width="84.5703125" style="1" customWidth="1"/>
    <col min="15842" max="15842" width="7.7109375" style="1" customWidth="1"/>
    <col min="15843" max="15843" width="14.28515625" style="1" customWidth="1"/>
    <col min="15844" max="15844" width="19.5703125" style="1" customWidth="1"/>
    <col min="15845" max="15845" width="22.5703125" style="1" bestFit="1" customWidth="1"/>
    <col min="15846" max="15846" width="16.5703125" style="1" bestFit="1" customWidth="1"/>
    <col min="15847" max="15847" width="16.7109375" style="1" customWidth="1"/>
    <col min="15848" max="15848" width="13.42578125" style="1" bestFit="1" customWidth="1"/>
    <col min="15849" max="16091" width="11.42578125" style="1"/>
    <col min="16092" max="16092" width="8.28515625" style="1" customWidth="1"/>
    <col min="16093" max="16093" width="11.140625" style="1" customWidth="1"/>
    <col min="16094" max="16094" width="11.7109375" style="1" customWidth="1"/>
    <col min="16095" max="16095" width="13.5703125" style="1" customWidth="1"/>
    <col min="16096" max="16096" width="10.5703125" style="1" customWidth="1"/>
    <col min="16097" max="16097" width="84.5703125" style="1" customWidth="1"/>
    <col min="16098" max="16098" width="7.7109375" style="1" customWidth="1"/>
    <col min="16099" max="16099" width="14.28515625" style="1" customWidth="1"/>
    <col min="16100" max="16100" width="19.5703125" style="1" customWidth="1"/>
    <col min="16101" max="16101" width="22.5703125" style="1" bestFit="1" customWidth="1"/>
    <col min="16102" max="16102" width="16.5703125" style="1" bestFit="1" customWidth="1"/>
    <col min="16103" max="16103" width="16.7109375" style="1" customWidth="1"/>
    <col min="16104" max="16104" width="13.42578125" style="1" bestFit="1" customWidth="1"/>
    <col min="16105" max="16384" width="11.42578125" style="1"/>
  </cols>
  <sheetData>
    <row r="1" spans="1:10" ht="18">
      <c r="A1" s="417" t="s">
        <v>0</v>
      </c>
      <c r="B1" s="418"/>
      <c r="C1" s="418"/>
      <c r="D1" s="418"/>
      <c r="E1" s="419"/>
      <c r="F1" s="419"/>
      <c r="G1" s="419"/>
      <c r="H1" s="419"/>
      <c r="I1" s="420"/>
    </row>
    <row r="2" spans="1:10" ht="18">
      <c r="A2" s="413" t="s">
        <v>1</v>
      </c>
      <c r="B2" s="414"/>
      <c r="C2" s="414"/>
      <c r="D2" s="414"/>
      <c r="E2" s="415"/>
      <c r="F2" s="415"/>
      <c r="G2" s="415"/>
      <c r="H2" s="415"/>
      <c r="I2" s="416"/>
    </row>
    <row r="3" spans="1:10" ht="15.75">
      <c r="A3" s="421" t="s">
        <v>1556</v>
      </c>
      <c r="B3" s="422"/>
      <c r="C3" s="422"/>
      <c r="D3" s="422"/>
      <c r="E3" s="423"/>
      <c r="F3" s="423"/>
      <c r="G3" s="423"/>
      <c r="H3" s="423"/>
      <c r="I3" s="424"/>
    </row>
    <row r="4" spans="1:10" ht="15.75">
      <c r="A4" s="421"/>
      <c r="B4" s="422"/>
      <c r="C4" s="422"/>
      <c r="D4" s="422"/>
      <c r="E4" s="423"/>
      <c r="F4" s="423"/>
      <c r="G4" s="423"/>
      <c r="H4" s="423"/>
      <c r="I4" s="424"/>
    </row>
    <row r="5" spans="1:10" ht="43.5" customHeight="1">
      <c r="A5" s="425" t="s">
        <v>1557</v>
      </c>
      <c r="B5" s="426"/>
      <c r="C5" s="426"/>
      <c r="D5" s="426"/>
      <c r="E5" s="427"/>
      <c r="F5" s="427"/>
      <c r="G5" s="427"/>
      <c r="H5" s="427"/>
      <c r="I5" s="428"/>
    </row>
    <row r="6" spans="1:10" ht="18">
      <c r="A6" s="413" t="s">
        <v>1559</v>
      </c>
      <c r="B6" s="414"/>
      <c r="C6" s="414"/>
      <c r="D6" s="414"/>
      <c r="E6" s="415"/>
      <c r="F6" s="415"/>
      <c r="G6" s="415"/>
      <c r="H6" s="415"/>
      <c r="I6" s="416"/>
    </row>
    <row r="7" spans="1:10" ht="3.75" customHeight="1" thickBot="1">
      <c r="A7" s="190"/>
      <c r="B7" s="5"/>
      <c r="C7" s="5"/>
      <c r="D7" s="5"/>
      <c r="E7" s="26"/>
      <c r="F7" s="26"/>
      <c r="G7" s="191"/>
      <c r="H7" s="192"/>
      <c r="I7" s="24"/>
    </row>
    <row r="8" spans="1:10" s="5" customFormat="1">
      <c r="A8" s="408" t="s">
        <v>3</v>
      </c>
      <c r="B8" s="410" t="s">
        <v>4</v>
      </c>
      <c r="C8" s="410" t="s">
        <v>5</v>
      </c>
      <c r="D8" s="410"/>
      <c r="E8" s="411" t="s">
        <v>6</v>
      </c>
      <c r="F8" s="406" t="s">
        <v>7</v>
      </c>
      <c r="G8" s="406" t="s">
        <v>8</v>
      </c>
      <c r="H8" s="398" t="s">
        <v>9</v>
      </c>
      <c r="I8" s="400" t="s">
        <v>10</v>
      </c>
    </row>
    <row r="9" spans="1:10" s="5" customFormat="1" ht="12.75" customHeight="1">
      <c r="A9" s="409"/>
      <c r="B9" s="402"/>
      <c r="C9" s="402" t="s">
        <v>11</v>
      </c>
      <c r="D9" s="402" t="s">
        <v>12</v>
      </c>
      <c r="E9" s="412"/>
      <c r="F9" s="407"/>
      <c r="G9" s="407"/>
      <c r="H9" s="399"/>
      <c r="I9" s="401"/>
    </row>
    <row r="10" spans="1:10" s="5" customFormat="1" ht="15.75" customHeight="1">
      <c r="A10" s="409"/>
      <c r="B10" s="402"/>
      <c r="C10" s="402"/>
      <c r="D10" s="402"/>
      <c r="E10" s="412"/>
      <c r="F10" s="407"/>
      <c r="G10" s="407"/>
      <c r="H10" s="399"/>
      <c r="I10" s="401"/>
    </row>
    <row r="11" spans="1:10" s="5" customFormat="1" ht="15.75" customHeight="1">
      <c r="A11" s="212"/>
      <c r="B11" s="210"/>
      <c r="C11" s="210"/>
      <c r="D11" s="210"/>
      <c r="E11" s="220"/>
      <c r="F11" s="211"/>
      <c r="G11" s="211"/>
      <c r="H11" s="208"/>
      <c r="I11" s="209"/>
    </row>
    <row r="12" spans="1:10" ht="30" customHeight="1">
      <c r="A12" s="6">
        <v>1</v>
      </c>
      <c r="B12" s="7" t="s">
        <v>13</v>
      </c>
      <c r="C12" s="7" t="s">
        <v>14</v>
      </c>
      <c r="D12" s="7"/>
      <c r="E12" s="8" t="str">
        <f>+Cantidades!D19</f>
        <v xml:space="preserve">Remoción de derrumbes </v>
      </c>
      <c r="F12" s="9" t="str">
        <f>+Cantidades!E19</f>
        <v>M3</v>
      </c>
      <c r="G12" s="10">
        <f>+Cantidades!F19</f>
        <v>4030</v>
      </c>
      <c r="H12" s="11"/>
      <c r="I12" s="12">
        <f>G12*H12</f>
        <v>0</v>
      </c>
      <c r="J12" s="1">
        <v>4030</v>
      </c>
    </row>
    <row r="13" spans="1:10" ht="30" customHeight="1">
      <c r="A13" s="6">
        <v>2</v>
      </c>
      <c r="B13" s="7" t="s">
        <v>15</v>
      </c>
      <c r="C13" s="7" t="s">
        <v>16</v>
      </c>
      <c r="D13" s="7"/>
      <c r="E13" s="8" t="str">
        <f>+Cantidades!D20</f>
        <v>Excavaciones Varias sin Clasificar</v>
      </c>
      <c r="F13" s="9" t="str">
        <f>+Cantidades!E20</f>
        <v>M3</v>
      </c>
      <c r="G13" s="10">
        <f>+Cantidades!F20</f>
        <v>10</v>
      </c>
      <c r="H13" s="11"/>
      <c r="I13" s="12">
        <f t="shared" ref="I13:I17" si="0">G13*H13</f>
        <v>0</v>
      </c>
      <c r="J13" s="1">
        <v>6</v>
      </c>
    </row>
    <row r="14" spans="1:10" ht="30" customHeight="1">
      <c r="A14" s="6">
        <v>3</v>
      </c>
      <c r="B14" s="7" t="s">
        <v>72</v>
      </c>
      <c r="C14" s="7" t="s">
        <v>18</v>
      </c>
      <c r="D14" s="7"/>
      <c r="E14" s="8" t="str">
        <f>+Cantidades!D21</f>
        <v>Rellenos para Estructuras con Material seleccionado</v>
      </c>
      <c r="F14" s="9" t="str">
        <f>+Cantidades!E21</f>
        <v>M3</v>
      </c>
      <c r="G14" s="10">
        <f>+Cantidades!F21</f>
        <v>15</v>
      </c>
      <c r="H14" s="11"/>
      <c r="I14" s="12">
        <f t="shared" si="0"/>
        <v>0</v>
      </c>
    </row>
    <row r="15" spans="1:10" ht="30" customHeight="1">
      <c r="A15" s="6">
        <v>4</v>
      </c>
      <c r="B15" s="7" t="s">
        <v>17</v>
      </c>
      <c r="C15" s="7" t="s">
        <v>19</v>
      </c>
      <c r="D15" s="7"/>
      <c r="E15" s="8" t="str">
        <f>+Cantidades!D22</f>
        <v>Geotextil Tipo NT-2500 o similar no tejido</v>
      </c>
      <c r="F15" s="9" t="str">
        <f>+Cantidades!E22</f>
        <v>M2</v>
      </c>
      <c r="G15" s="10">
        <f>+Cantidades!F22</f>
        <v>45</v>
      </c>
      <c r="H15" s="11"/>
      <c r="I15" s="12">
        <f t="shared" si="0"/>
        <v>0</v>
      </c>
    </row>
    <row r="16" spans="1:10" ht="30" customHeight="1">
      <c r="A16" s="6">
        <v>5</v>
      </c>
      <c r="B16" s="7" t="s">
        <v>73</v>
      </c>
      <c r="C16" s="7" t="s">
        <v>19</v>
      </c>
      <c r="D16" s="7"/>
      <c r="E16" s="8" t="str">
        <f>+Cantidades!D23</f>
        <v>Gavión de Malla de Alambre de Acero Entrelazado  Clase 2; recubrimiento de aleacion Zn-5A1-MM</v>
      </c>
      <c r="F16" s="9" t="str">
        <f>+Cantidades!E23</f>
        <v>M3</v>
      </c>
      <c r="G16" s="10">
        <f>+Cantidades!F23</f>
        <v>15</v>
      </c>
      <c r="H16" s="11"/>
      <c r="I16" s="12">
        <f t="shared" si="0"/>
        <v>0</v>
      </c>
    </row>
    <row r="17" spans="1:10" ht="30" customHeight="1">
      <c r="A17" s="6">
        <v>6</v>
      </c>
      <c r="B17" s="7" t="s">
        <v>20</v>
      </c>
      <c r="C17" s="7" t="s">
        <v>21</v>
      </c>
      <c r="D17" s="7"/>
      <c r="E17" s="8" t="str">
        <f>+Cantidades!D24</f>
        <v>Transporte de materiales provenientes de derrumbes, apartir de cien metros 100 m</v>
      </c>
      <c r="F17" s="9" t="str">
        <f>+Cantidades!E24</f>
        <v>M3-KM</v>
      </c>
      <c r="G17" s="10">
        <f>+Cantidades!F24</f>
        <v>24186</v>
      </c>
      <c r="H17" s="11"/>
      <c r="I17" s="12">
        <f t="shared" si="0"/>
        <v>0</v>
      </c>
    </row>
    <row r="18" spans="1:10">
      <c r="A18" s="6"/>
      <c r="B18" s="7"/>
      <c r="C18" s="7"/>
      <c r="D18" s="7"/>
      <c r="E18" s="8"/>
      <c r="F18" s="7"/>
      <c r="G18" s="10"/>
      <c r="H18" s="11"/>
      <c r="I18" s="12"/>
    </row>
    <row r="19" spans="1:10">
      <c r="A19" s="6"/>
      <c r="B19" s="7"/>
      <c r="C19" s="7"/>
      <c r="D19" s="7"/>
      <c r="E19" s="8"/>
      <c r="F19" s="7"/>
      <c r="G19" s="10"/>
      <c r="H19" s="11"/>
      <c r="I19" s="12"/>
    </row>
    <row r="20" spans="1:10" ht="12.75" customHeight="1">
      <c r="A20" s="13"/>
      <c r="B20" s="14"/>
      <c r="C20" s="403" t="s">
        <v>22</v>
      </c>
      <c r="D20" s="404"/>
      <c r="E20" s="404"/>
      <c r="F20" s="404"/>
      <c r="G20" s="405"/>
      <c r="H20" s="15"/>
      <c r="I20" s="16">
        <f>SUM(I12:I18)</f>
        <v>0</v>
      </c>
    </row>
    <row r="21" spans="1:10" ht="12.75">
      <c r="A21" s="17"/>
      <c r="B21" s="18"/>
      <c r="C21" s="387" t="s">
        <v>23</v>
      </c>
      <c r="D21" s="388"/>
      <c r="E21" s="388"/>
      <c r="F21" s="388"/>
      <c r="G21" s="389"/>
      <c r="H21" s="19" t="s">
        <v>24</v>
      </c>
      <c r="I21" s="20">
        <v>3702154.0000000014</v>
      </c>
    </row>
    <row r="22" spans="1:10" ht="15" customHeight="1">
      <c r="A22" s="17"/>
      <c r="B22" s="18"/>
      <c r="C22" s="387" t="s">
        <v>25</v>
      </c>
      <c r="D22" s="388"/>
      <c r="E22" s="388"/>
      <c r="F22" s="388"/>
      <c r="G22" s="389"/>
      <c r="H22" s="19"/>
      <c r="I22" s="21">
        <f>SUM(I20:I21)</f>
        <v>3702154.0000000014</v>
      </c>
    </row>
    <row r="23" spans="1:10" ht="15" customHeight="1">
      <c r="A23" s="17"/>
      <c r="B23" s="18"/>
      <c r="C23" s="387" t="s">
        <v>26</v>
      </c>
      <c r="D23" s="388"/>
      <c r="E23" s="388"/>
      <c r="F23" s="388"/>
      <c r="G23" s="389" t="s">
        <v>27</v>
      </c>
      <c r="H23" s="19"/>
      <c r="I23" s="22">
        <f>SUM(I24:I26)</f>
        <v>0.3</v>
      </c>
    </row>
    <row r="24" spans="1:10" ht="13.5" customHeight="1">
      <c r="A24" s="17"/>
      <c r="B24" s="18"/>
      <c r="C24" s="387" t="s">
        <v>28</v>
      </c>
      <c r="D24" s="388"/>
      <c r="E24" s="388"/>
      <c r="F24" s="388"/>
      <c r="G24" s="389"/>
      <c r="H24" s="23"/>
      <c r="I24" s="22">
        <v>0.2</v>
      </c>
    </row>
    <row r="25" spans="1:10" ht="13.5" customHeight="1">
      <c r="A25" s="17"/>
      <c r="B25" s="18"/>
      <c r="C25" s="387" t="s">
        <v>29</v>
      </c>
      <c r="D25" s="388"/>
      <c r="E25" s="388"/>
      <c r="F25" s="388"/>
      <c r="G25" s="389"/>
      <c r="H25" s="19"/>
      <c r="I25" s="22">
        <v>0.05</v>
      </c>
    </row>
    <row r="26" spans="1:10" ht="13.5" customHeight="1">
      <c r="A26" s="17"/>
      <c r="B26" s="18"/>
      <c r="C26" s="387" t="s">
        <v>30</v>
      </c>
      <c r="D26" s="388"/>
      <c r="E26" s="388"/>
      <c r="F26" s="388"/>
      <c r="G26" s="389" t="s">
        <v>30</v>
      </c>
      <c r="H26" s="23"/>
      <c r="I26" s="22">
        <v>0.05</v>
      </c>
    </row>
    <row r="27" spans="1:10" ht="13.5" customHeight="1" thickBot="1">
      <c r="A27" s="17"/>
      <c r="B27" s="18"/>
      <c r="C27" s="387" t="s">
        <v>31</v>
      </c>
      <c r="D27" s="388"/>
      <c r="E27" s="388"/>
      <c r="F27" s="388"/>
      <c r="G27" s="389"/>
      <c r="H27" s="23"/>
      <c r="I27" s="21">
        <f>ROUND((+I22/(1+I23)*I26*0.19),0)</f>
        <v>27054</v>
      </c>
    </row>
    <row r="28" spans="1:10" ht="13.5" customHeight="1" thickBot="1">
      <c r="A28" s="17"/>
      <c r="B28" s="18"/>
      <c r="C28" s="387" t="s">
        <v>32</v>
      </c>
      <c r="D28" s="388"/>
      <c r="E28" s="388"/>
      <c r="F28" s="388"/>
      <c r="G28" s="389"/>
      <c r="H28" s="23"/>
      <c r="I28" s="31">
        <f>+I27+I22</f>
        <v>3729208.0000000014</v>
      </c>
    </row>
    <row r="29" spans="1:10" thickBot="1">
      <c r="A29" s="193"/>
      <c r="B29" s="194"/>
      <c r="C29" s="194"/>
      <c r="D29" s="194"/>
      <c r="E29" s="194"/>
      <c r="F29" s="194"/>
      <c r="G29" s="195"/>
      <c r="H29" s="196"/>
      <c r="I29" s="197"/>
      <c r="J29" s="25"/>
    </row>
    <row r="30" spans="1:10" s="27" customFormat="1" thickBot="1">
      <c r="A30" s="221"/>
      <c r="B30" s="28" t="s">
        <v>34</v>
      </c>
      <c r="C30" s="29"/>
      <c r="D30" s="29"/>
      <c r="E30" s="30"/>
      <c r="F30" s="30"/>
      <c r="G30" s="30"/>
      <c r="H30" s="30"/>
      <c r="I30" s="222"/>
    </row>
    <row r="31" spans="1:10" s="32" customFormat="1" ht="14.25" thickTop="1" thickBot="1">
      <c r="A31" s="429" t="s">
        <v>1560</v>
      </c>
      <c r="B31" s="430"/>
      <c r="C31" s="430"/>
      <c r="D31" s="430"/>
      <c r="E31" s="430"/>
      <c r="F31" s="430"/>
      <c r="G31" s="430"/>
      <c r="H31" s="430"/>
      <c r="I31" s="431"/>
    </row>
    <row r="32" spans="1:10" s="32" customFormat="1" ht="6.6" customHeight="1" thickBot="1">
      <c r="A32" s="393"/>
      <c r="B32" s="394"/>
      <c r="C32" s="394"/>
      <c r="D32" s="394"/>
      <c r="E32" s="394"/>
      <c r="F32" s="394"/>
      <c r="G32" s="394"/>
      <c r="H32" s="394"/>
      <c r="I32" s="395"/>
    </row>
    <row r="33" spans="1:9" s="34" customFormat="1" ht="30.75" customHeight="1">
      <c r="A33" s="33" t="s">
        <v>35</v>
      </c>
      <c r="B33" s="396" t="s">
        <v>36</v>
      </c>
      <c r="C33" s="396"/>
      <c r="D33" s="396"/>
      <c r="E33" s="396"/>
      <c r="F33" s="396"/>
      <c r="G33" s="396"/>
      <c r="H33" s="396"/>
      <c r="I33" s="397"/>
    </row>
    <row r="34" spans="1:9" s="36" customFormat="1" ht="23.25" customHeight="1">
      <c r="A34" s="35" t="s">
        <v>37</v>
      </c>
      <c r="B34" s="370" t="s">
        <v>38</v>
      </c>
      <c r="C34" s="370"/>
      <c r="D34" s="370"/>
      <c r="E34" s="370"/>
      <c r="F34" s="370"/>
      <c r="G34" s="370"/>
      <c r="H34" s="370"/>
      <c r="I34" s="371"/>
    </row>
    <row r="35" spans="1:9" s="36" customFormat="1" ht="23.25" customHeight="1">
      <c r="A35" s="35" t="s">
        <v>39</v>
      </c>
      <c r="B35" s="370" t="s">
        <v>40</v>
      </c>
      <c r="C35" s="370"/>
      <c r="D35" s="370"/>
      <c r="E35" s="370"/>
      <c r="F35" s="370"/>
      <c r="G35" s="370"/>
      <c r="H35" s="370"/>
      <c r="I35" s="371"/>
    </row>
    <row r="36" spans="1:9" s="38" customFormat="1" ht="27.75" customHeight="1">
      <c r="A36" s="37" t="s">
        <v>41</v>
      </c>
      <c r="B36" s="372" t="s">
        <v>42</v>
      </c>
      <c r="C36" s="372"/>
      <c r="D36" s="372"/>
      <c r="E36" s="372"/>
      <c r="F36" s="372"/>
      <c r="G36" s="372"/>
      <c r="H36" s="372"/>
      <c r="I36" s="373"/>
    </row>
    <row r="37" spans="1:9" s="36" customFormat="1" ht="22.5" customHeight="1">
      <c r="A37" s="35" t="s">
        <v>43</v>
      </c>
      <c r="B37" s="370" t="s">
        <v>44</v>
      </c>
      <c r="C37" s="370"/>
      <c r="D37" s="370"/>
      <c r="E37" s="370"/>
      <c r="F37" s="370"/>
      <c r="G37" s="370"/>
      <c r="H37" s="370"/>
      <c r="I37" s="371"/>
    </row>
    <row r="38" spans="1:9" s="38" customFormat="1" ht="35.25" customHeight="1">
      <c r="A38" s="37" t="s">
        <v>45</v>
      </c>
      <c r="B38" s="372" t="s">
        <v>46</v>
      </c>
      <c r="C38" s="372"/>
      <c r="D38" s="372"/>
      <c r="E38" s="372"/>
      <c r="F38" s="372"/>
      <c r="G38" s="372"/>
      <c r="H38" s="372"/>
      <c r="I38" s="373"/>
    </row>
    <row r="39" spans="1:9" s="32" customFormat="1" ht="4.1500000000000004" customHeight="1" thickBot="1">
      <c r="A39" s="374"/>
      <c r="B39" s="375"/>
      <c r="C39" s="375"/>
      <c r="D39" s="375"/>
      <c r="E39" s="375"/>
      <c r="F39" s="375"/>
      <c r="G39" s="375"/>
      <c r="H39" s="375"/>
      <c r="I39" s="376"/>
    </row>
    <row r="40" spans="1:9" s="32" customFormat="1" ht="14.25" thickTop="1">
      <c r="A40" s="377" t="s">
        <v>47</v>
      </c>
      <c r="B40" s="378"/>
      <c r="C40" s="378"/>
      <c r="D40" s="378"/>
      <c r="E40" s="378"/>
      <c r="F40" s="379" t="s">
        <v>6</v>
      </c>
      <c r="G40" s="379"/>
      <c r="H40" s="379"/>
      <c r="I40" s="39" t="s">
        <v>48</v>
      </c>
    </row>
    <row r="41" spans="1:9" s="32" customFormat="1" ht="12.75" customHeight="1">
      <c r="A41" s="380" t="s">
        <v>49</v>
      </c>
      <c r="B41" s="381"/>
      <c r="C41" s="381"/>
      <c r="D41" s="381"/>
      <c r="E41" s="381"/>
      <c r="F41" s="384" t="s">
        <v>28</v>
      </c>
      <c r="G41" s="384"/>
      <c r="H41" s="40" t="s">
        <v>50</v>
      </c>
      <c r="I41" s="41">
        <f>+I24</f>
        <v>0.2</v>
      </c>
    </row>
    <row r="42" spans="1:9" s="32" customFormat="1">
      <c r="A42" s="380"/>
      <c r="B42" s="381"/>
      <c r="C42" s="381"/>
      <c r="D42" s="381"/>
      <c r="E42" s="381"/>
      <c r="F42" s="385" t="s">
        <v>51</v>
      </c>
      <c r="G42" s="385"/>
      <c r="H42" s="40" t="s">
        <v>52</v>
      </c>
      <c r="I42" s="41">
        <f>+I25</f>
        <v>0.05</v>
      </c>
    </row>
    <row r="43" spans="1:9" s="32" customFormat="1">
      <c r="A43" s="380"/>
      <c r="B43" s="381"/>
      <c r="C43" s="381"/>
      <c r="D43" s="381"/>
      <c r="E43" s="381"/>
      <c r="F43" s="384" t="s">
        <v>30</v>
      </c>
      <c r="G43" s="384"/>
      <c r="H43" s="40" t="s">
        <v>53</v>
      </c>
      <c r="I43" s="41">
        <f>+I26</f>
        <v>0.05</v>
      </c>
    </row>
    <row r="44" spans="1:9" s="32" customFormat="1" ht="12.75" customHeight="1" thickBot="1">
      <c r="A44" s="382"/>
      <c r="B44" s="383"/>
      <c r="C44" s="383"/>
      <c r="D44" s="383"/>
      <c r="E44" s="383"/>
      <c r="F44" s="386" t="s">
        <v>54</v>
      </c>
      <c r="G44" s="386"/>
      <c r="H44" s="42" t="s">
        <v>55</v>
      </c>
      <c r="I44" s="43">
        <f>+SUM(I41:I43)</f>
        <v>0.3</v>
      </c>
    </row>
    <row r="45" spans="1:9" s="49" customFormat="1" ht="8.25" customHeight="1">
      <c r="A45" s="44"/>
      <c r="B45" s="45"/>
      <c r="C45" s="45"/>
      <c r="D45" s="45"/>
      <c r="E45" s="46"/>
      <c r="F45" s="47"/>
      <c r="G45" s="47"/>
      <c r="H45" s="47"/>
      <c r="I45" s="48"/>
    </row>
    <row r="46" spans="1:9" s="49" customFormat="1" ht="12.75">
      <c r="A46" s="50"/>
      <c r="B46" s="51"/>
      <c r="C46" s="51" t="s">
        <v>1563</v>
      </c>
      <c r="D46" s="51"/>
      <c r="E46" s="52"/>
      <c r="F46" s="47"/>
      <c r="G46" s="47"/>
      <c r="H46" s="47"/>
      <c r="I46" s="48"/>
    </row>
    <row r="47" spans="1:9" s="49" customFormat="1" ht="6.75" customHeight="1">
      <c r="A47" s="53"/>
      <c r="B47" s="54"/>
      <c r="C47" s="54"/>
      <c r="D47" s="54"/>
      <c r="E47" s="55"/>
      <c r="F47" s="47"/>
      <c r="G47" s="47"/>
      <c r="H47" s="47"/>
      <c r="I47" s="48"/>
    </row>
    <row r="48" spans="1:9" s="49" customFormat="1" ht="6.75" customHeight="1">
      <c r="A48" s="53"/>
      <c r="B48" s="54"/>
      <c r="C48" s="54"/>
      <c r="D48" s="54"/>
      <c r="E48" s="55"/>
      <c r="F48" s="47"/>
      <c r="G48" s="47"/>
      <c r="H48" s="47"/>
      <c r="I48" s="48"/>
    </row>
    <row r="49" spans="1:9" s="49" customFormat="1" ht="12.75">
      <c r="A49" s="50"/>
      <c r="B49" s="51"/>
      <c r="C49" s="51" t="s">
        <v>1561</v>
      </c>
      <c r="D49" s="51"/>
      <c r="E49" s="55"/>
      <c r="F49" s="47"/>
      <c r="G49" s="47"/>
      <c r="H49" s="47"/>
      <c r="I49" s="48"/>
    </row>
    <row r="50" spans="1:9" s="49" customFormat="1" ht="9.75" customHeight="1">
      <c r="A50" s="53"/>
      <c r="B50" s="54"/>
      <c r="C50" s="54"/>
      <c r="D50" s="54"/>
      <c r="E50" s="55"/>
      <c r="F50" s="47"/>
      <c r="G50" s="47"/>
      <c r="H50" s="47"/>
      <c r="I50" s="48"/>
    </row>
    <row r="51" spans="1:9" s="49" customFormat="1" ht="12.75">
      <c r="A51" s="50"/>
      <c r="B51" s="51"/>
      <c r="C51" s="51"/>
      <c r="D51" s="51"/>
      <c r="E51" s="55" t="s">
        <v>1562</v>
      </c>
      <c r="F51" s="47"/>
      <c r="G51" s="47"/>
      <c r="H51" s="47"/>
      <c r="I51" s="48"/>
    </row>
    <row r="52" spans="1:9" s="49" customFormat="1" ht="3.75" customHeight="1" thickBot="1">
      <c r="A52" s="56"/>
      <c r="B52" s="57"/>
      <c r="C52" s="57"/>
      <c r="D52" s="57"/>
      <c r="E52" s="57"/>
      <c r="F52" s="58"/>
      <c r="G52" s="58"/>
      <c r="H52" s="58"/>
      <c r="I52" s="59"/>
    </row>
  </sheetData>
  <mergeCells count="41">
    <mergeCell ref="A6:I6"/>
    <mergeCell ref="A1:I1"/>
    <mergeCell ref="A2:I2"/>
    <mergeCell ref="A3:I3"/>
    <mergeCell ref="A4:I4"/>
    <mergeCell ref="A5:I5"/>
    <mergeCell ref="C21:G21"/>
    <mergeCell ref="A8:A10"/>
    <mergeCell ref="B8:B10"/>
    <mergeCell ref="C8:D8"/>
    <mergeCell ref="E8:E10"/>
    <mergeCell ref="F8:F10"/>
    <mergeCell ref="G8:G10"/>
    <mergeCell ref="H8:H10"/>
    <mergeCell ref="I8:I10"/>
    <mergeCell ref="C9:C10"/>
    <mergeCell ref="D9:D10"/>
    <mergeCell ref="C20:G20"/>
    <mergeCell ref="B35:I35"/>
    <mergeCell ref="C22:G22"/>
    <mergeCell ref="C23:G23"/>
    <mergeCell ref="C24:G24"/>
    <mergeCell ref="C25:G25"/>
    <mergeCell ref="C26:G26"/>
    <mergeCell ref="C27:G27"/>
    <mergeCell ref="C28:G28"/>
    <mergeCell ref="A31:I31"/>
    <mergeCell ref="A32:I32"/>
    <mergeCell ref="B33:I33"/>
    <mergeCell ref="B34:I34"/>
    <mergeCell ref="B36:I36"/>
    <mergeCell ref="B37:I37"/>
    <mergeCell ref="B38:I38"/>
    <mergeCell ref="A39:I39"/>
    <mergeCell ref="A40:E40"/>
    <mergeCell ref="F40:H40"/>
    <mergeCell ref="A41:E44"/>
    <mergeCell ref="F41:G41"/>
    <mergeCell ref="F42:G42"/>
    <mergeCell ref="F43:G43"/>
    <mergeCell ref="F44:G4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4"/>
  <sheetViews>
    <sheetView workbookViewId="0">
      <selection activeCell="K11" sqref="K11"/>
    </sheetView>
  </sheetViews>
  <sheetFormatPr baseColWidth="10" defaultRowHeight="15"/>
  <cols>
    <col min="1" max="1" width="8.85546875" style="69" customWidth="1"/>
    <col min="2" max="2" width="8.5703125" style="70" customWidth="1"/>
    <col min="3" max="3" width="6.7109375" style="64" customWidth="1"/>
    <col min="4" max="4" width="62.7109375" style="64" customWidth="1"/>
    <col min="5" max="6" width="11.42578125" style="64"/>
    <col min="7" max="7" width="22.7109375" style="64" bestFit="1" customWidth="1"/>
    <col min="8" max="16384" width="11.42578125" style="64"/>
  </cols>
  <sheetData>
    <row r="1" spans="1:10">
      <c r="A1" s="61" t="s">
        <v>1554</v>
      </c>
      <c r="B1" s="62"/>
      <c r="C1" s="63"/>
      <c r="D1" s="63"/>
      <c r="E1" s="63"/>
      <c r="F1" s="63"/>
    </row>
    <row r="3" spans="1:10" ht="15" customHeight="1">
      <c r="A3" s="65" t="s">
        <v>13</v>
      </c>
      <c r="B3" s="66" t="s">
        <v>14</v>
      </c>
      <c r="C3" s="66"/>
      <c r="D3" s="67" t="s">
        <v>1552</v>
      </c>
      <c r="E3" s="68" t="s">
        <v>59</v>
      </c>
      <c r="F3" s="68">
        <f>+'PPTO OFICIAL'!J12</f>
        <v>4030</v>
      </c>
      <c r="G3" s="198"/>
    </row>
    <row r="4" spans="1:10" ht="25.5" customHeight="1">
      <c r="A4" s="65" t="s">
        <v>20</v>
      </c>
      <c r="B4" s="66" t="s">
        <v>21</v>
      </c>
      <c r="C4" s="66"/>
      <c r="D4" s="67" t="s">
        <v>60</v>
      </c>
      <c r="E4" s="68" t="s">
        <v>61</v>
      </c>
      <c r="F4" s="68">
        <f>+F3*J4+'PPTO OFICIAL'!J13</f>
        <v>24186</v>
      </c>
      <c r="H4" s="67" t="s">
        <v>62</v>
      </c>
      <c r="I4" s="68" t="s">
        <v>63</v>
      </c>
      <c r="J4" s="68">
        <v>6</v>
      </c>
    </row>
    <row r="5" spans="1:10" ht="15" customHeight="1"/>
    <row r="6" spans="1:10" ht="15" customHeight="1"/>
    <row r="7" spans="1:10" ht="15" customHeight="1">
      <c r="A7" s="61" t="s">
        <v>1553</v>
      </c>
      <c r="B7" s="62"/>
      <c r="C7" s="63"/>
      <c r="D7" s="63"/>
      <c r="E7" s="63"/>
      <c r="F7" s="63"/>
    </row>
    <row r="8" spans="1:10" ht="15" customHeight="1"/>
    <row r="9" spans="1:10" ht="15" customHeight="1">
      <c r="A9" s="71" t="str">
        <f>+'600.1.1'!B31</f>
        <v>600.1.1</v>
      </c>
      <c r="B9" s="75" t="s">
        <v>16</v>
      </c>
      <c r="C9" s="75"/>
      <c r="D9" s="76" t="str">
        <f>+'600.1.1'!C31</f>
        <v>Excavaciones Varias sin Clasificar</v>
      </c>
      <c r="E9" s="68" t="s">
        <v>59</v>
      </c>
      <c r="F9" s="74">
        <f>+H9</f>
        <v>10</v>
      </c>
      <c r="H9" s="64">
        <v>10</v>
      </c>
    </row>
    <row r="10" spans="1:10" ht="15" customHeight="1">
      <c r="A10" s="71" t="str">
        <f>+'610.1'!B31</f>
        <v>610.1</v>
      </c>
      <c r="B10" s="75" t="s">
        <v>1550</v>
      </c>
      <c r="C10" s="75"/>
      <c r="D10" s="76" t="str">
        <f>+'610.1'!C31</f>
        <v>Rellenos para Estructuras con Material seleccionado</v>
      </c>
      <c r="E10" s="68" t="s">
        <v>967</v>
      </c>
      <c r="F10" s="74">
        <f t="shared" ref="F10:F12" si="0">+H10</f>
        <v>15</v>
      </c>
      <c r="H10" s="64">
        <v>15</v>
      </c>
    </row>
    <row r="11" spans="1:10" ht="15" customHeight="1">
      <c r="A11" s="71" t="str">
        <f>+'673.1.1'!B31</f>
        <v>673.1.1</v>
      </c>
      <c r="B11" s="77" t="s">
        <v>18</v>
      </c>
      <c r="C11" s="77"/>
      <c r="D11" s="72" t="str">
        <f>+'673.1.1'!C31</f>
        <v>Geotextil Tipo NT-2500 o similar no tejido</v>
      </c>
      <c r="E11" s="65" t="s">
        <v>66</v>
      </c>
      <c r="F11" s="74">
        <f t="shared" si="0"/>
        <v>45</v>
      </c>
      <c r="H11" s="64">
        <v>45</v>
      </c>
    </row>
    <row r="12" spans="1:10" ht="25.5" customHeight="1">
      <c r="A12" s="71" t="str">
        <f>+'681.2'!B31</f>
        <v>681.2</v>
      </c>
      <c r="B12" s="77" t="s">
        <v>1549</v>
      </c>
      <c r="C12" s="77"/>
      <c r="D12" s="72" t="str">
        <f>+'681.2'!C31</f>
        <v>Gavión de Malla de Alambre de Acero Entrelazado  Clase 2; recubrimiento de aleacion Zn-5A1-MM</v>
      </c>
      <c r="E12" s="65" t="s">
        <v>66</v>
      </c>
      <c r="F12" s="74">
        <f t="shared" si="0"/>
        <v>15</v>
      </c>
      <c r="H12" s="64">
        <v>15</v>
      </c>
    </row>
    <row r="13" spans="1:10" ht="15" customHeight="1"/>
    <row r="14" spans="1:10" ht="15" customHeight="1"/>
    <row r="15" spans="1:10" ht="15" customHeight="1"/>
    <row r="16" spans="1:10" ht="15" customHeight="1"/>
    <row r="17" spans="1:6" ht="15" customHeight="1"/>
    <row r="18" spans="1:6" ht="15" customHeight="1"/>
    <row r="19" spans="1:6" ht="15" customHeight="1">
      <c r="A19" s="69" t="s">
        <v>13</v>
      </c>
      <c r="D19" s="73" t="str">
        <f t="shared" ref="D19:D24" si="1">VLOOKUP(A19,$A$3:$F$13,4,FALSE)</f>
        <v xml:space="preserve">Remoción de derrumbes </v>
      </c>
      <c r="E19" s="78" t="s">
        <v>967</v>
      </c>
      <c r="F19" s="64">
        <f t="shared" ref="F19:F24" si="2">ROUND(SUMIF($A$3:$A$13,A19,$F$3:$F$13),1)</f>
        <v>4030</v>
      </c>
    </row>
    <row r="20" spans="1:6" ht="15" customHeight="1">
      <c r="A20" s="71" t="s">
        <v>15</v>
      </c>
      <c r="D20" s="73" t="str">
        <f t="shared" si="1"/>
        <v>Excavaciones Varias sin Clasificar</v>
      </c>
      <c r="E20" s="78" t="s">
        <v>967</v>
      </c>
      <c r="F20" s="64">
        <f t="shared" si="2"/>
        <v>10</v>
      </c>
    </row>
    <row r="21" spans="1:6" ht="15" customHeight="1">
      <c r="A21" s="71" t="s">
        <v>72</v>
      </c>
      <c r="D21" s="73" t="str">
        <f t="shared" si="1"/>
        <v>Rellenos para Estructuras con Material seleccionado</v>
      </c>
      <c r="E21" s="64" t="s">
        <v>967</v>
      </c>
      <c r="F21" s="64">
        <f t="shared" si="2"/>
        <v>15</v>
      </c>
    </row>
    <row r="22" spans="1:6" ht="15" customHeight="1">
      <c r="A22" s="71" t="s">
        <v>17</v>
      </c>
      <c r="D22" s="73" t="str">
        <f t="shared" si="1"/>
        <v>Geotextil Tipo NT-2500 o similar no tejido</v>
      </c>
      <c r="E22" s="64" t="s">
        <v>821</v>
      </c>
      <c r="F22" s="64">
        <f t="shared" si="2"/>
        <v>45</v>
      </c>
    </row>
    <row r="23" spans="1:6">
      <c r="A23" s="71" t="s">
        <v>73</v>
      </c>
      <c r="D23" s="73" t="str">
        <f t="shared" si="1"/>
        <v>Gavión de Malla de Alambre de Acero Entrelazado  Clase 2; recubrimiento de aleacion Zn-5A1-MM</v>
      </c>
      <c r="E23" s="64" t="s">
        <v>967</v>
      </c>
      <c r="F23" s="64">
        <f t="shared" si="2"/>
        <v>15</v>
      </c>
    </row>
    <row r="24" spans="1:6">
      <c r="A24" s="69" t="s">
        <v>20</v>
      </c>
      <c r="D24" s="73" t="str">
        <f t="shared" si="1"/>
        <v>Transporte de materiales provenientes de derrumbes, apartir de cien metros 100 m</v>
      </c>
      <c r="E24" s="64" t="s">
        <v>1551</v>
      </c>
      <c r="F24" s="64">
        <f t="shared" si="2"/>
        <v>24186</v>
      </c>
    </row>
  </sheetData>
  <autoFilter ref="A2:F22" xr:uid="{00000000-0009-0000-0000-000001000000}"/>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E69"/>
  <sheetViews>
    <sheetView zoomScale="80" zoomScaleNormal="80" workbookViewId="0">
      <pane xSplit="4" ySplit="4" topLeftCell="E15" activePane="bottomRight" state="frozen"/>
      <selection activeCell="F15" sqref="F15"/>
      <selection pane="topRight" activeCell="F15" sqref="F15"/>
      <selection pane="bottomLeft" activeCell="F15" sqref="F15"/>
      <selection pane="bottomRight" activeCell="K31" sqref="K31"/>
    </sheetView>
  </sheetViews>
  <sheetFormatPr baseColWidth="10" defaultColWidth="9.140625" defaultRowHeight="15"/>
  <cols>
    <col min="1" max="1" width="11.5703125" style="79" customWidth="1"/>
    <col min="2" max="2" width="9.140625" style="93"/>
    <col min="3" max="3" width="84.5703125" style="80" customWidth="1"/>
    <col min="4" max="4" width="17.140625" style="94" customWidth="1"/>
    <col min="5" max="5" width="18.140625" style="79" customWidth="1"/>
    <col min="6" max="16384" width="9.140625" style="79"/>
  </cols>
  <sheetData>
    <row r="1" spans="1:5" ht="66" customHeight="1" thickTop="1">
      <c r="A1" s="432" t="s">
        <v>75</v>
      </c>
      <c r="B1" s="433"/>
      <c r="C1" s="433"/>
      <c r="D1" s="434"/>
    </row>
    <row r="2" spans="1:5" ht="20.25" customHeight="1" thickBot="1">
      <c r="A2" s="435"/>
      <c r="B2" s="436"/>
      <c r="C2" s="436"/>
      <c r="D2" s="437"/>
    </row>
    <row r="3" spans="1:5" ht="16.5" thickTop="1" thickBot="1">
      <c r="A3" s="438" t="s">
        <v>76</v>
      </c>
      <c r="B3" s="438"/>
      <c r="C3" s="438"/>
      <c r="D3" s="438"/>
    </row>
    <row r="4" spans="1:5" ht="16.5" thickTop="1" thickBot="1">
      <c r="A4" s="438"/>
      <c r="B4" s="438"/>
      <c r="C4" s="438"/>
      <c r="D4" s="438"/>
    </row>
    <row r="5" spans="1:5" ht="16.5" thickTop="1" thickBot="1">
      <c r="A5" s="438"/>
      <c r="B5" s="438"/>
      <c r="C5" s="438"/>
      <c r="D5" s="438"/>
    </row>
    <row r="6" spans="1:5" ht="16.5" thickTop="1" thickBot="1">
      <c r="A6" s="81"/>
      <c r="B6" s="82"/>
      <c r="C6" s="83"/>
      <c r="D6" s="84"/>
    </row>
    <row r="7" spans="1:5" ht="16.5" thickTop="1" thickBot="1">
      <c r="A7" s="81"/>
      <c r="B7" s="82"/>
      <c r="C7" s="83"/>
      <c r="D7" s="85" t="s">
        <v>77</v>
      </c>
    </row>
    <row r="8" spans="1:5" ht="16.5" thickTop="1" thickBot="1">
      <c r="A8" s="86" t="s">
        <v>78</v>
      </c>
      <c r="B8" s="87" t="s">
        <v>79</v>
      </c>
      <c r="C8" s="88" t="s">
        <v>80</v>
      </c>
      <c r="D8" s="85">
        <v>52995.100000000006</v>
      </c>
      <c r="E8" s="199"/>
    </row>
    <row r="9" spans="1:5" ht="16.5" thickTop="1" thickBot="1">
      <c r="A9" s="86" t="s">
        <v>81</v>
      </c>
      <c r="B9" s="87" t="s">
        <v>79</v>
      </c>
      <c r="C9" s="88" t="s">
        <v>82</v>
      </c>
      <c r="D9" s="85">
        <v>48175.850000000006</v>
      </c>
      <c r="E9" s="199"/>
    </row>
    <row r="10" spans="1:5" ht="16.5" thickTop="1" thickBot="1">
      <c r="A10" s="86" t="s">
        <v>83</v>
      </c>
      <c r="B10" s="87" t="s">
        <v>79</v>
      </c>
      <c r="C10" s="88" t="s">
        <v>84</v>
      </c>
      <c r="D10" s="85">
        <v>62629.9</v>
      </c>
      <c r="E10" s="199"/>
    </row>
    <row r="11" spans="1:5" ht="16.5" thickTop="1" thickBot="1">
      <c r="A11" s="86" t="s">
        <v>85</v>
      </c>
      <c r="B11" s="87" t="s">
        <v>79</v>
      </c>
      <c r="C11" s="88" t="s">
        <v>86</v>
      </c>
      <c r="D11" s="85">
        <v>345887.10000000003</v>
      </c>
      <c r="E11" s="199"/>
    </row>
    <row r="12" spans="1:5" ht="16.5" thickTop="1" thickBot="1">
      <c r="A12" s="86" t="s">
        <v>87</v>
      </c>
      <c r="B12" s="87" t="s">
        <v>79</v>
      </c>
      <c r="C12" s="88" t="s">
        <v>88</v>
      </c>
      <c r="D12" s="85">
        <v>72264.7</v>
      </c>
      <c r="E12" s="199"/>
    </row>
    <row r="13" spans="1:5" ht="16.5" thickTop="1" thickBot="1">
      <c r="A13" s="86" t="s">
        <v>89</v>
      </c>
      <c r="B13" s="87" t="s">
        <v>79</v>
      </c>
      <c r="C13" s="88" t="s">
        <v>90</v>
      </c>
      <c r="D13" s="85">
        <v>529941.75</v>
      </c>
      <c r="E13" s="199"/>
    </row>
    <row r="14" spans="1:5" ht="16.5" thickTop="1" thickBot="1">
      <c r="A14" s="86" t="s">
        <v>91</v>
      </c>
      <c r="B14" s="87" t="s">
        <v>79</v>
      </c>
      <c r="C14" s="88" t="s">
        <v>92</v>
      </c>
      <c r="D14" s="85">
        <v>289058.8</v>
      </c>
      <c r="E14" s="199"/>
    </row>
    <row r="15" spans="1:5" ht="16.5" thickTop="1" thickBot="1">
      <c r="A15" s="86" t="s">
        <v>93</v>
      </c>
      <c r="B15" s="87" t="s">
        <v>79</v>
      </c>
      <c r="C15" s="88" t="s">
        <v>94</v>
      </c>
      <c r="D15" s="85">
        <v>192707.1</v>
      </c>
      <c r="E15" s="199"/>
    </row>
    <row r="16" spans="1:5" ht="16.5" thickTop="1" thickBot="1">
      <c r="A16" s="86" t="s">
        <v>95</v>
      </c>
      <c r="B16" s="87" t="s">
        <v>79</v>
      </c>
      <c r="C16" s="88" t="s">
        <v>96</v>
      </c>
      <c r="D16" s="85">
        <v>289058.8</v>
      </c>
      <c r="E16" s="199"/>
    </row>
    <row r="17" spans="1:5" ht="16.5" thickTop="1" thickBot="1">
      <c r="A17" s="86" t="s">
        <v>97</v>
      </c>
      <c r="B17" s="87" t="s">
        <v>79</v>
      </c>
      <c r="C17" s="88" t="s">
        <v>33</v>
      </c>
      <c r="D17" s="85">
        <v>96353.55</v>
      </c>
      <c r="E17" s="199"/>
    </row>
    <row r="18" spans="1:5" ht="16.5" thickTop="1" thickBot="1">
      <c r="A18" s="86" t="s">
        <v>98</v>
      </c>
      <c r="B18" s="87" t="s">
        <v>79</v>
      </c>
      <c r="C18" s="88" t="s">
        <v>99</v>
      </c>
      <c r="D18" s="85">
        <v>86718.75</v>
      </c>
      <c r="E18" s="199"/>
    </row>
    <row r="19" spans="1:5" ht="16.5" thickTop="1" thickBot="1">
      <c r="A19" s="86" t="s">
        <v>100</v>
      </c>
      <c r="B19" s="87" t="s">
        <v>101</v>
      </c>
      <c r="C19" s="88" t="s">
        <v>102</v>
      </c>
      <c r="D19" s="85">
        <v>1927063.6</v>
      </c>
      <c r="E19" s="199"/>
    </row>
    <row r="20" spans="1:5" ht="16.5" thickTop="1" thickBot="1">
      <c r="A20" s="86" t="s">
        <v>103</v>
      </c>
      <c r="B20" s="87" t="s">
        <v>79</v>
      </c>
      <c r="C20" s="88" t="s">
        <v>104</v>
      </c>
      <c r="D20" s="85">
        <v>308330.25</v>
      </c>
      <c r="E20" s="199"/>
    </row>
    <row r="21" spans="1:5" ht="16.5" thickTop="1" thickBot="1">
      <c r="A21" s="86" t="s">
        <v>105</v>
      </c>
      <c r="B21" s="87" t="s">
        <v>79</v>
      </c>
      <c r="C21" s="88" t="s">
        <v>106</v>
      </c>
      <c r="D21" s="85">
        <v>308330.25</v>
      </c>
      <c r="E21" s="199"/>
    </row>
    <row r="22" spans="1:5" ht="16.5" thickTop="1" thickBot="1">
      <c r="A22" s="86" t="s">
        <v>107</v>
      </c>
      <c r="B22" s="87" t="s">
        <v>79</v>
      </c>
      <c r="C22" s="88" t="s">
        <v>108</v>
      </c>
      <c r="D22" s="85">
        <v>361325.35000000003</v>
      </c>
      <c r="E22" s="199"/>
    </row>
    <row r="23" spans="1:5" ht="16.5" thickTop="1" thickBot="1">
      <c r="A23" s="86" t="s">
        <v>109</v>
      </c>
      <c r="B23" s="87" t="s">
        <v>79</v>
      </c>
      <c r="C23" s="88" t="s">
        <v>110</v>
      </c>
      <c r="D23" s="85">
        <v>370960.15</v>
      </c>
      <c r="E23" s="199"/>
    </row>
    <row r="24" spans="1:5" ht="16.5" thickTop="1" thickBot="1">
      <c r="A24" s="86" t="s">
        <v>111</v>
      </c>
      <c r="B24" s="87" t="s">
        <v>79</v>
      </c>
      <c r="C24" s="88" t="s">
        <v>112</v>
      </c>
      <c r="D24" s="85">
        <v>313147.65000000002</v>
      </c>
      <c r="E24" s="199"/>
    </row>
    <row r="25" spans="1:5" ht="16.5" thickTop="1" thickBot="1">
      <c r="A25" s="86" t="s">
        <v>113</v>
      </c>
      <c r="B25" s="87" t="s">
        <v>79</v>
      </c>
      <c r="C25" s="88" t="s">
        <v>114</v>
      </c>
      <c r="D25" s="85">
        <v>370960.15</v>
      </c>
      <c r="E25" s="199"/>
    </row>
    <row r="26" spans="1:5" ht="16.5" thickTop="1" thickBot="1">
      <c r="A26" s="86" t="s">
        <v>115</v>
      </c>
      <c r="B26" s="87" t="s">
        <v>79</v>
      </c>
      <c r="C26" s="88" t="s">
        <v>116</v>
      </c>
      <c r="D26" s="85">
        <v>375777.55000000005</v>
      </c>
      <c r="E26" s="199"/>
    </row>
    <row r="27" spans="1:5" ht="16.5" thickTop="1" thickBot="1">
      <c r="A27" s="86" t="s">
        <v>117</v>
      </c>
      <c r="B27" s="87" t="s">
        <v>79</v>
      </c>
      <c r="C27" s="88" t="s">
        <v>118</v>
      </c>
      <c r="D27" s="85">
        <v>132065.95000000001</v>
      </c>
      <c r="E27" s="199"/>
    </row>
    <row r="28" spans="1:5" ht="16.5" thickTop="1" thickBot="1">
      <c r="A28" s="86" t="s">
        <v>119</v>
      </c>
      <c r="B28" s="87" t="s">
        <v>79</v>
      </c>
      <c r="C28" s="88" t="s">
        <v>120</v>
      </c>
      <c r="D28" s="85">
        <v>132065.95000000001</v>
      </c>
      <c r="E28" s="199"/>
    </row>
    <row r="29" spans="1:5" ht="16.5" customHeight="1" thickTop="1" thickBot="1">
      <c r="A29" s="86" t="s">
        <v>121</v>
      </c>
      <c r="B29" s="87" t="s">
        <v>79</v>
      </c>
      <c r="C29" s="88" t="s">
        <v>122</v>
      </c>
      <c r="D29" s="85">
        <v>144529.4</v>
      </c>
      <c r="E29" s="199"/>
    </row>
    <row r="30" spans="1:5" ht="16.5" thickTop="1" thickBot="1">
      <c r="A30" s="86" t="s">
        <v>123</v>
      </c>
      <c r="B30" s="87" t="s">
        <v>79</v>
      </c>
      <c r="C30" s="88" t="s">
        <v>124</v>
      </c>
      <c r="D30" s="85">
        <v>144529.4</v>
      </c>
      <c r="E30" s="199"/>
    </row>
    <row r="31" spans="1:5" ht="16.5" thickTop="1" thickBot="1">
      <c r="A31" s="86" t="s">
        <v>125</v>
      </c>
      <c r="B31" s="87" t="s">
        <v>79</v>
      </c>
      <c r="C31" s="88" t="s">
        <v>126</v>
      </c>
      <c r="D31" s="85">
        <v>481765.9</v>
      </c>
      <c r="E31" s="199"/>
    </row>
    <row r="32" spans="1:5" ht="16.5" thickTop="1" thickBot="1">
      <c r="A32" s="86" t="s">
        <v>127</v>
      </c>
      <c r="B32" s="87" t="s">
        <v>79</v>
      </c>
      <c r="C32" s="88" t="s">
        <v>128</v>
      </c>
      <c r="D32" s="85">
        <v>96353.55</v>
      </c>
      <c r="E32" s="199"/>
    </row>
    <row r="33" spans="1:5" ht="16.5" thickTop="1" thickBot="1">
      <c r="A33" s="86" t="s">
        <v>129</v>
      </c>
      <c r="B33" s="87" t="s">
        <v>79</v>
      </c>
      <c r="C33" s="88" t="s">
        <v>130</v>
      </c>
      <c r="D33" s="85">
        <v>144529.4</v>
      </c>
      <c r="E33" s="199"/>
    </row>
    <row r="34" spans="1:5" ht="16.5" thickTop="1" thickBot="1">
      <c r="A34" s="86" t="s">
        <v>131</v>
      </c>
      <c r="B34" s="87" t="s">
        <v>79</v>
      </c>
      <c r="C34" s="88" t="s">
        <v>132</v>
      </c>
      <c r="D34" s="85">
        <v>192707.1</v>
      </c>
      <c r="E34" s="199"/>
    </row>
    <row r="35" spans="1:5" ht="16.5" thickTop="1" thickBot="1">
      <c r="A35" s="86" t="s">
        <v>133</v>
      </c>
      <c r="B35" s="87" t="s">
        <v>79</v>
      </c>
      <c r="C35" s="88" t="s">
        <v>134</v>
      </c>
      <c r="D35" s="85">
        <v>240882.95</v>
      </c>
      <c r="E35" s="199"/>
    </row>
    <row r="36" spans="1:5" ht="16.5" thickTop="1" thickBot="1">
      <c r="A36" s="86" t="s">
        <v>135</v>
      </c>
      <c r="B36" s="87" t="s">
        <v>79</v>
      </c>
      <c r="C36" s="88" t="s">
        <v>136</v>
      </c>
      <c r="D36" s="85">
        <v>289058.8</v>
      </c>
      <c r="E36" s="199"/>
    </row>
    <row r="37" spans="1:5" ht="16.5" thickTop="1" thickBot="1">
      <c r="A37" s="86" t="s">
        <v>137</v>
      </c>
      <c r="B37" s="87" t="s">
        <v>79</v>
      </c>
      <c r="C37" s="88" t="s">
        <v>138</v>
      </c>
      <c r="D37" s="85">
        <v>337236.5</v>
      </c>
      <c r="E37" s="199"/>
    </row>
    <row r="38" spans="1:5" ht="16.5" thickTop="1" thickBot="1">
      <c r="A38" s="86" t="s">
        <v>139</v>
      </c>
      <c r="B38" s="87" t="s">
        <v>79</v>
      </c>
      <c r="C38" s="88" t="s">
        <v>140</v>
      </c>
      <c r="D38" s="85">
        <v>385412.35000000003</v>
      </c>
      <c r="E38" s="199"/>
    </row>
    <row r="39" spans="1:5" ht="16.5" thickTop="1" thickBot="1">
      <c r="A39" s="86" t="s">
        <v>141</v>
      </c>
      <c r="B39" s="87" t="s">
        <v>79</v>
      </c>
      <c r="C39" s="88" t="s">
        <v>142</v>
      </c>
      <c r="D39" s="85">
        <v>433590.05000000005</v>
      </c>
      <c r="E39" s="199"/>
    </row>
    <row r="40" spans="1:5" ht="16.5" thickTop="1" thickBot="1">
      <c r="A40" s="86" t="s">
        <v>143</v>
      </c>
      <c r="B40" s="87" t="s">
        <v>79</v>
      </c>
      <c r="C40" s="88" t="s">
        <v>144</v>
      </c>
      <c r="D40" s="85">
        <v>52995.100000000006</v>
      </c>
      <c r="E40" s="199"/>
    </row>
    <row r="41" spans="1:5" ht="16.5" thickTop="1" thickBot="1">
      <c r="A41" s="86" t="s">
        <v>145</v>
      </c>
      <c r="B41" s="87" t="s">
        <v>79</v>
      </c>
      <c r="C41" s="88" t="s">
        <v>146</v>
      </c>
      <c r="D41" s="85">
        <v>105988.35</v>
      </c>
      <c r="E41" s="199"/>
    </row>
    <row r="42" spans="1:5" ht="16.5" thickTop="1" thickBot="1">
      <c r="A42" s="86" t="s">
        <v>147</v>
      </c>
      <c r="B42" s="87" t="s">
        <v>79</v>
      </c>
      <c r="C42" s="88" t="s">
        <v>148</v>
      </c>
      <c r="D42" s="85">
        <v>105988.35</v>
      </c>
      <c r="E42" s="199"/>
    </row>
    <row r="43" spans="1:5" ht="16.5" thickTop="1" thickBot="1">
      <c r="A43" s="86" t="s">
        <v>149</v>
      </c>
      <c r="B43" s="87" t="s">
        <v>79</v>
      </c>
      <c r="C43" s="88" t="s">
        <v>150</v>
      </c>
      <c r="D43" s="85">
        <v>96353.55</v>
      </c>
      <c r="E43" s="199"/>
    </row>
    <row r="44" spans="1:5" ht="17.25" customHeight="1" thickTop="1" thickBot="1">
      <c r="A44" s="86" t="s">
        <v>151</v>
      </c>
      <c r="B44" s="87" t="s">
        <v>79</v>
      </c>
      <c r="C44" s="88" t="s">
        <v>152</v>
      </c>
      <c r="D44" s="85">
        <v>240882.95</v>
      </c>
      <c r="E44" s="199"/>
    </row>
    <row r="45" spans="1:5" ht="16.5" thickTop="1" thickBot="1">
      <c r="A45" s="86" t="s">
        <v>153</v>
      </c>
      <c r="B45" s="87" t="s">
        <v>79</v>
      </c>
      <c r="C45" s="88" t="s">
        <v>154</v>
      </c>
      <c r="D45" s="85">
        <v>192707.1</v>
      </c>
      <c r="E45" s="199"/>
    </row>
    <row r="46" spans="1:5" ht="16.5" thickTop="1" thickBot="1">
      <c r="A46" s="86" t="s">
        <v>155</v>
      </c>
      <c r="B46" s="87" t="s">
        <v>79</v>
      </c>
      <c r="C46" s="88" t="s">
        <v>156</v>
      </c>
      <c r="D46" s="85">
        <v>289058.8</v>
      </c>
      <c r="E46" s="199"/>
    </row>
    <row r="47" spans="1:5" ht="16.5" thickTop="1" thickBot="1">
      <c r="A47" s="86" t="s">
        <v>157</v>
      </c>
      <c r="B47" s="87" t="s">
        <v>79</v>
      </c>
      <c r="C47" s="88" t="s">
        <v>158</v>
      </c>
      <c r="D47" s="85">
        <v>255335.15000000002</v>
      </c>
      <c r="E47" s="199"/>
    </row>
    <row r="48" spans="1:5" ht="16.5" thickTop="1" thickBot="1">
      <c r="A48" s="86" t="s">
        <v>159</v>
      </c>
      <c r="B48" s="87" t="s">
        <v>79</v>
      </c>
      <c r="C48" s="88" t="s">
        <v>160</v>
      </c>
      <c r="D48" s="85">
        <v>105988.35</v>
      </c>
      <c r="E48" s="199"/>
    </row>
    <row r="49" spans="1:5" ht="16.5" thickTop="1" thickBot="1">
      <c r="A49" s="86" t="s">
        <v>161</v>
      </c>
      <c r="B49" s="87" t="s">
        <v>79</v>
      </c>
      <c r="C49" s="88" t="s">
        <v>162</v>
      </c>
      <c r="D49" s="85">
        <v>115623.15000000001</v>
      </c>
      <c r="E49" s="199"/>
    </row>
    <row r="50" spans="1:5" ht="16.5" thickTop="1" thickBot="1">
      <c r="A50" s="86" t="s">
        <v>163</v>
      </c>
      <c r="B50" s="87" t="s">
        <v>79</v>
      </c>
      <c r="C50" s="88" t="s">
        <v>164</v>
      </c>
      <c r="D50" s="85">
        <v>120442.40000000001</v>
      </c>
      <c r="E50" s="199"/>
    </row>
    <row r="51" spans="1:5" ht="16.5" thickTop="1" thickBot="1">
      <c r="A51" s="86" t="s">
        <v>165</v>
      </c>
      <c r="B51" s="87" t="s">
        <v>79</v>
      </c>
      <c r="C51" s="88" t="s">
        <v>166</v>
      </c>
      <c r="D51" s="85">
        <v>48175.850000000006</v>
      </c>
      <c r="E51" s="199"/>
    </row>
    <row r="52" spans="1:5" ht="16.5" thickTop="1" thickBot="1">
      <c r="A52" s="86" t="s">
        <v>167</v>
      </c>
      <c r="B52" s="87" t="s">
        <v>79</v>
      </c>
      <c r="C52" s="88" t="s">
        <v>168</v>
      </c>
      <c r="D52" s="85">
        <v>96353.55</v>
      </c>
      <c r="E52" s="199"/>
    </row>
    <row r="53" spans="1:5" ht="16.5" thickTop="1" thickBot="1">
      <c r="A53" s="86" t="s">
        <v>169</v>
      </c>
      <c r="B53" s="87" t="s">
        <v>79</v>
      </c>
      <c r="C53" s="88" t="s">
        <v>170</v>
      </c>
      <c r="D53" s="85">
        <v>96353.55</v>
      </c>
      <c r="E53" s="199"/>
    </row>
    <row r="54" spans="1:5" ht="16.5" thickTop="1" thickBot="1">
      <c r="A54" s="86" t="s">
        <v>171</v>
      </c>
      <c r="B54" s="87" t="s">
        <v>79</v>
      </c>
      <c r="C54" s="88" t="s">
        <v>172</v>
      </c>
      <c r="D54" s="85">
        <v>192707.1</v>
      </c>
      <c r="E54" s="199"/>
    </row>
    <row r="55" spans="1:5" ht="46.5" thickTop="1" thickBot="1">
      <c r="A55" s="86" t="s">
        <v>173</v>
      </c>
      <c r="B55" s="87" t="s">
        <v>79</v>
      </c>
      <c r="C55" s="88" t="s">
        <v>174</v>
      </c>
      <c r="D55" s="85">
        <v>722648.85</v>
      </c>
      <c r="E55" s="199"/>
    </row>
    <row r="56" spans="1:5" ht="16.5" thickTop="1" thickBot="1">
      <c r="A56" s="86" t="s">
        <v>175</v>
      </c>
      <c r="B56" s="87" t="s">
        <v>79</v>
      </c>
      <c r="C56" s="88" t="s">
        <v>176</v>
      </c>
      <c r="D56" s="85">
        <v>72264.7</v>
      </c>
      <c r="E56" s="199"/>
    </row>
    <row r="57" spans="1:5" ht="16.5" thickTop="1" thickBot="1">
      <c r="A57" s="86" t="s">
        <v>177</v>
      </c>
      <c r="B57" s="87" t="s">
        <v>79</v>
      </c>
      <c r="C57" s="88" t="s">
        <v>178</v>
      </c>
      <c r="D57" s="85">
        <v>144529.4</v>
      </c>
      <c r="E57" s="199"/>
    </row>
    <row r="58" spans="1:5" ht="16.5" thickTop="1" thickBot="1">
      <c r="A58" s="86" t="s">
        <v>179</v>
      </c>
      <c r="B58" s="87" t="s">
        <v>79</v>
      </c>
      <c r="C58" s="88" t="s">
        <v>180</v>
      </c>
      <c r="D58" s="85">
        <v>96353.55</v>
      </c>
      <c r="E58" s="199"/>
    </row>
    <row r="59" spans="1:5" ht="16.5" thickTop="1" thickBot="1">
      <c r="A59" s="86" t="s">
        <v>181</v>
      </c>
      <c r="B59" s="87" t="s">
        <v>79</v>
      </c>
      <c r="C59" s="88" t="s">
        <v>182</v>
      </c>
      <c r="D59" s="85">
        <v>192707.1</v>
      </c>
      <c r="E59" s="199"/>
    </row>
    <row r="60" spans="1:5" ht="16.5" thickTop="1" thickBot="1">
      <c r="A60" s="86" t="s">
        <v>183</v>
      </c>
      <c r="B60" s="87" t="s">
        <v>79</v>
      </c>
      <c r="C60" s="88" t="s">
        <v>184</v>
      </c>
      <c r="D60" s="85">
        <v>120442.40000000001</v>
      </c>
      <c r="E60" s="199"/>
    </row>
    <row r="61" spans="1:5" ht="16.5" thickTop="1" thickBot="1">
      <c r="A61" s="86" t="s">
        <v>185</v>
      </c>
      <c r="B61" s="87" t="s">
        <v>79</v>
      </c>
      <c r="C61" s="88" t="s">
        <v>186</v>
      </c>
      <c r="D61" s="85">
        <v>144529.4</v>
      </c>
      <c r="E61" s="199"/>
    </row>
    <row r="62" spans="1:5" ht="16.5" thickTop="1" thickBot="1">
      <c r="A62" s="86" t="s">
        <v>187</v>
      </c>
      <c r="B62" s="87" t="s">
        <v>79</v>
      </c>
      <c r="C62" s="88" t="s">
        <v>186</v>
      </c>
      <c r="D62" s="85">
        <v>144529.4</v>
      </c>
      <c r="E62" s="199"/>
    </row>
    <row r="63" spans="1:5" ht="16.5" thickTop="1" thickBot="1">
      <c r="A63" s="86" t="s">
        <v>188</v>
      </c>
      <c r="B63" s="87" t="s">
        <v>79</v>
      </c>
      <c r="C63" s="88" t="s">
        <v>189</v>
      </c>
      <c r="D63" s="85">
        <v>144529.4</v>
      </c>
      <c r="E63" s="199"/>
    </row>
    <row r="64" spans="1:5" ht="17.25" customHeight="1" thickTop="1" thickBot="1">
      <c r="A64" s="86" t="s">
        <v>190</v>
      </c>
      <c r="B64" s="87" t="s">
        <v>79</v>
      </c>
      <c r="C64" s="88" t="s">
        <v>191</v>
      </c>
      <c r="D64" s="85">
        <v>48175.850000000006</v>
      </c>
      <c r="E64" s="199"/>
    </row>
    <row r="65" spans="1:5" ht="16.5" thickTop="1" thickBot="1">
      <c r="A65" s="86" t="s">
        <v>192</v>
      </c>
      <c r="B65" s="87" t="s">
        <v>101</v>
      </c>
      <c r="C65" s="88" t="s">
        <v>193</v>
      </c>
      <c r="D65" s="85">
        <v>481765.9</v>
      </c>
      <c r="E65" s="199"/>
    </row>
    <row r="66" spans="1:5" ht="16.5" thickTop="1" thickBot="1">
      <c r="A66" s="86" t="s">
        <v>194</v>
      </c>
      <c r="B66" s="87" t="s">
        <v>101</v>
      </c>
      <c r="C66" s="88" t="s">
        <v>195</v>
      </c>
      <c r="D66" s="85">
        <v>240882.95</v>
      </c>
      <c r="E66" s="199"/>
    </row>
    <row r="67" spans="1:5" ht="16.5" thickTop="1" thickBot="1">
      <c r="A67" s="86" t="s">
        <v>196</v>
      </c>
      <c r="B67" s="87" t="s">
        <v>79</v>
      </c>
      <c r="C67" s="88" t="s">
        <v>197</v>
      </c>
      <c r="D67" s="85">
        <v>48175.850000000006</v>
      </c>
      <c r="E67" s="199"/>
    </row>
    <row r="68" spans="1:5" ht="15.75" thickTop="1">
      <c r="A68" s="89"/>
      <c r="B68" s="90"/>
      <c r="C68" s="91"/>
      <c r="D68" s="92"/>
    </row>
    <row r="69" spans="1:5">
      <c r="A69" s="89"/>
      <c r="B69" s="90"/>
      <c r="C69" s="91"/>
      <c r="D69" s="92"/>
    </row>
  </sheetData>
  <autoFilter ref="A7:D67" xr:uid="{00000000-0009-0000-0000-000002000000}"/>
  <mergeCells count="2">
    <mergeCell ref="A1:D2"/>
    <mergeCell ref="A3:D5"/>
  </mergeCells>
  <pageMargins left="0.75" right="0.75" top="0.75" bottom="0.5" header="0.5" footer="0.75"/>
  <pageSetup orientation="portrait" r:id="rId1"/>
  <headerFooter>
    <oddHeader>&amp;CDIRECCION TECNICA</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499984740745262"/>
  </sheetPr>
  <dimension ref="A1:D155"/>
  <sheetViews>
    <sheetView zoomScale="77" zoomScaleNormal="77" workbookViewId="0">
      <pane xSplit="4" ySplit="3" topLeftCell="E115" activePane="bottomRight" state="frozen"/>
      <selection activeCell="F15" sqref="F15"/>
      <selection pane="topRight" activeCell="F15" sqref="F15"/>
      <selection pane="bottomLeft" activeCell="F15" sqref="F15"/>
      <selection pane="bottomRight" activeCell="F15" sqref="F15"/>
    </sheetView>
  </sheetViews>
  <sheetFormatPr baseColWidth="10" defaultRowHeight="15"/>
  <cols>
    <col min="1" max="1" width="11.5703125" style="79" customWidth="1"/>
    <col min="2" max="2" width="9.140625" style="102" customWidth="1"/>
    <col min="3" max="3" width="89.7109375" style="103" customWidth="1"/>
    <col min="4" max="4" width="17.140625" style="94" customWidth="1"/>
    <col min="5" max="16384" width="11.42578125" style="79"/>
  </cols>
  <sheetData>
    <row r="1" spans="1:4" ht="15.75" customHeight="1" thickTop="1">
      <c r="A1" s="439" t="s">
        <v>75</v>
      </c>
      <c r="B1" s="440"/>
      <c r="C1" s="440"/>
      <c r="D1" s="441"/>
    </row>
    <row r="2" spans="1:4" ht="89.25" customHeight="1" thickBot="1">
      <c r="A2" s="442"/>
      <c r="B2" s="443"/>
      <c r="C2" s="443"/>
      <c r="D2" s="444"/>
    </row>
    <row r="3" spans="1:4" ht="53.25" customHeight="1" thickTop="1" thickBot="1">
      <c r="A3" s="445" t="s">
        <v>198</v>
      </c>
      <c r="B3" s="446"/>
      <c r="C3" s="446"/>
      <c r="D3" s="447"/>
    </row>
    <row r="4" spans="1:4" ht="16.5" customHeight="1" thickTop="1" thickBot="1">
      <c r="A4" s="95"/>
      <c r="B4" s="95"/>
      <c r="C4" s="96"/>
      <c r="D4" s="97"/>
    </row>
    <row r="5" spans="1:4" ht="16.5" thickTop="1" thickBot="1">
      <c r="A5" s="95"/>
      <c r="B5" s="95"/>
      <c r="C5" s="96"/>
      <c r="D5" s="97"/>
    </row>
    <row r="6" spans="1:4" ht="16.5" thickTop="1" thickBot="1">
      <c r="A6" s="98"/>
      <c r="B6" s="95"/>
      <c r="C6" s="99" t="s">
        <v>199</v>
      </c>
      <c r="D6" s="100" t="s">
        <v>200</v>
      </c>
    </row>
    <row r="7" spans="1:4" ht="30" customHeight="1" thickTop="1" thickBot="1">
      <c r="A7" s="98" t="s">
        <v>201</v>
      </c>
      <c r="B7" s="95" t="s">
        <v>101</v>
      </c>
      <c r="C7" s="99" t="s">
        <v>202</v>
      </c>
      <c r="D7" s="100">
        <v>42806</v>
      </c>
    </row>
    <row r="8" spans="1:4" ht="30" customHeight="1" thickTop="1" thickBot="1">
      <c r="A8" s="98" t="s">
        <v>203</v>
      </c>
      <c r="B8" s="95" t="s">
        <v>204</v>
      </c>
      <c r="C8" s="99" t="s">
        <v>205</v>
      </c>
      <c r="D8" s="100">
        <v>2649</v>
      </c>
    </row>
    <row r="9" spans="1:4" ht="30" customHeight="1" thickTop="1" thickBot="1">
      <c r="A9" s="98" t="s">
        <v>206</v>
      </c>
      <c r="B9" s="95" t="s">
        <v>204</v>
      </c>
      <c r="C9" s="99" t="s">
        <v>207</v>
      </c>
      <c r="D9" s="100">
        <v>49507</v>
      </c>
    </row>
    <row r="10" spans="1:4" ht="30" customHeight="1" thickTop="1" thickBot="1">
      <c r="A10" s="98" t="s">
        <v>208</v>
      </c>
      <c r="B10" s="95" t="s">
        <v>204</v>
      </c>
      <c r="C10" s="99" t="s">
        <v>209</v>
      </c>
      <c r="D10" s="100">
        <v>35168</v>
      </c>
    </row>
    <row r="11" spans="1:4" ht="30" customHeight="1" thickTop="1" thickBot="1">
      <c r="A11" s="98" t="s">
        <v>210</v>
      </c>
      <c r="B11" s="95" t="s">
        <v>204</v>
      </c>
      <c r="C11" s="99" t="s">
        <v>211</v>
      </c>
      <c r="D11" s="100">
        <v>25933</v>
      </c>
    </row>
    <row r="12" spans="1:4" ht="30" customHeight="1" thickTop="1" thickBot="1">
      <c r="A12" s="98" t="s">
        <v>212</v>
      </c>
      <c r="B12" s="95" t="s">
        <v>204</v>
      </c>
      <c r="C12" s="99" t="s">
        <v>213</v>
      </c>
      <c r="D12" s="100">
        <v>42288</v>
      </c>
    </row>
    <row r="13" spans="1:4" ht="30" customHeight="1" thickTop="1" thickBot="1">
      <c r="A13" s="98" t="s">
        <v>214</v>
      </c>
      <c r="B13" s="95" t="s">
        <v>204</v>
      </c>
      <c r="C13" s="99" t="s">
        <v>215</v>
      </c>
      <c r="D13" s="100">
        <v>35071</v>
      </c>
    </row>
    <row r="14" spans="1:4" ht="30" customHeight="1" thickTop="1" thickBot="1">
      <c r="A14" s="98" t="s">
        <v>216</v>
      </c>
      <c r="B14" s="95" t="s">
        <v>204</v>
      </c>
      <c r="C14" s="99" t="s">
        <v>217</v>
      </c>
      <c r="D14" s="100">
        <v>219603</v>
      </c>
    </row>
    <row r="15" spans="1:4" ht="30" customHeight="1" thickTop="1" thickBot="1">
      <c r="A15" s="98" t="s">
        <v>218</v>
      </c>
      <c r="B15" s="95" t="s">
        <v>204</v>
      </c>
      <c r="C15" s="99" t="s">
        <v>219</v>
      </c>
      <c r="D15" s="100">
        <v>204962</v>
      </c>
    </row>
    <row r="16" spans="1:4" ht="30" customHeight="1" thickTop="1" thickBot="1">
      <c r="A16" s="98" t="s">
        <v>220</v>
      </c>
      <c r="B16" s="95" t="s">
        <v>204</v>
      </c>
      <c r="C16" s="99" t="s">
        <v>221</v>
      </c>
      <c r="D16" s="100">
        <v>164766</v>
      </c>
    </row>
    <row r="17" spans="1:4" ht="30" customHeight="1" thickTop="1" thickBot="1">
      <c r="A17" s="98" t="s">
        <v>222</v>
      </c>
      <c r="B17" s="95" t="s">
        <v>204</v>
      </c>
      <c r="C17" s="99" t="s">
        <v>223</v>
      </c>
      <c r="D17" s="100">
        <v>39737</v>
      </c>
    </row>
    <row r="18" spans="1:4" ht="30" customHeight="1" thickTop="1" thickBot="1">
      <c r="A18" s="98" t="s">
        <v>224</v>
      </c>
      <c r="B18" s="95" t="s">
        <v>204</v>
      </c>
      <c r="C18" s="99" t="s">
        <v>225</v>
      </c>
      <c r="D18" s="100">
        <v>45936</v>
      </c>
    </row>
    <row r="19" spans="1:4" ht="30" customHeight="1" thickTop="1" thickBot="1">
      <c r="A19" s="98" t="s">
        <v>226</v>
      </c>
      <c r="B19" s="95" t="s">
        <v>204</v>
      </c>
      <c r="C19" s="99" t="s">
        <v>227</v>
      </c>
      <c r="D19" s="100">
        <v>129470</v>
      </c>
    </row>
    <row r="20" spans="1:4" ht="30" customHeight="1" thickTop="1" thickBot="1">
      <c r="A20" s="98" t="s">
        <v>228</v>
      </c>
      <c r="B20" s="95" t="s">
        <v>204</v>
      </c>
      <c r="C20" s="99" t="s">
        <v>229</v>
      </c>
      <c r="D20" s="100">
        <v>60423</v>
      </c>
    </row>
    <row r="21" spans="1:4" ht="30" customHeight="1" thickTop="1" thickBot="1">
      <c r="A21" s="98" t="s">
        <v>230</v>
      </c>
      <c r="B21" s="95" t="s">
        <v>204</v>
      </c>
      <c r="C21" s="99" t="s">
        <v>231</v>
      </c>
      <c r="D21" s="100">
        <v>102986</v>
      </c>
    </row>
    <row r="22" spans="1:4" ht="30" customHeight="1" thickTop="1" thickBot="1">
      <c r="A22" s="98" t="s">
        <v>232</v>
      </c>
      <c r="B22" s="95" t="s">
        <v>204</v>
      </c>
      <c r="C22" s="99" t="s">
        <v>233</v>
      </c>
      <c r="D22" s="100">
        <v>39936</v>
      </c>
    </row>
    <row r="23" spans="1:4" ht="30" customHeight="1" thickTop="1" thickBot="1">
      <c r="A23" s="98" t="s">
        <v>234</v>
      </c>
      <c r="B23" s="95" t="s">
        <v>64</v>
      </c>
      <c r="C23" s="99" t="s">
        <v>235</v>
      </c>
      <c r="D23" s="100">
        <v>22970</v>
      </c>
    </row>
    <row r="24" spans="1:4" ht="30" customHeight="1" thickTop="1" thickBot="1">
      <c r="A24" s="98" t="s">
        <v>236</v>
      </c>
      <c r="B24" s="95" t="s">
        <v>67</v>
      </c>
      <c r="C24" s="99" t="s">
        <v>237</v>
      </c>
      <c r="D24" s="100">
        <v>23770</v>
      </c>
    </row>
    <row r="25" spans="1:4" ht="30" customHeight="1" thickTop="1" thickBot="1">
      <c r="A25" s="98" t="s">
        <v>238</v>
      </c>
      <c r="B25" s="95" t="s">
        <v>204</v>
      </c>
      <c r="C25" s="99" t="s">
        <v>239</v>
      </c>
      <c r="D25" s="100">
        <v>97241</v>
      </c>
    </row>
    <row r="26" spans="1:4" ht="30" customHeight="1" thickTop="1" thickBot="1">
      <c r="A26" s="98" t="s">
        <v>240</v>
      </c>
      <c r="B26" s="95" t="s">
        <v>204</v>
      </c>
      <c r="C26" s="99" t="s">
        <v>241</v>
      </c>
      <c r="D26" s="100">
        <v>112954</v>
      </c>
    </row>
    <row r="27" spans="1:4" ht="30" customHeight="1" thickTop="1" thickBot="1">
      <c r="A27" s="98" t="s">
        <v>242</v>
      </c>
      <c r="B27" s="95" t="s">
        <v>204</v>
      </c>
      <c r="C27" s="99" t="s">
        <v>243</v>
      </c>
      <c r="D27" s="100">
        <v>49455</v>
      </c>
    </row>
    <row r="28" spans="1:4" ht="30" customHeight="1" thickTop="1" thickBot="1">
      <c r="A28" s="98" t="s">
        <v>244</v>
      </c>
      <c r="B28" s="95" t="s">
        <v>204</v>
      </c>
      <c r="C28" s="99" t="s">
        <v>245</v>
      </c>
      <c r="D28" s="100">
        <v>66283</v>
      </c>
    </row>
    <row r="29" spans="1:4" ht="30" customHeight="1" thickTop="1" thickBot="1">
      <c r="A29" s="98" t="s">
        <v>246</v>
      </c>
      <c r="B29" s="95" t="s">
        <v>204</v>
      </c>
      <c r="C29" s="99" t="s">
        <v>247</v>
      </c>
      <c r="D29" s="100">
        <v>695</v>
      </c>
    </row>
    <row r="30" spans="1:4" ht="30" customHeight="1" thickTop="1" thickBot="1">
      <c r="A30" s="98" t="s">
        <v>248</v>
      </c>
      <c r="B30" s="95" t="s">
        <v>204</v>
      </c>
      <c r="C30" s="99" t="s">
        <v>249</v>
      </c>
      <c r="D30" s="100">
        <v>75101</v>
      </c>
    </row>
    <row r="31" spans="1:4" ht="30" customHeight="1" thickTop="1" thickBot="1">
      <c r="A31" s="98" t="s">
        <v>250</v>
      </c>
      <c r="B31" s="95" t="s">
        <v>204</v>
      </c>
      <c r="C31" s="99" t="s">
        <v>251</v>
      </c>
      <c r="D31" s="100">
        <v>7656</v>
      </c>
    </row>
    <row r="32" spans="1:4" ht="30" customHeight="1" thickTop="1" thickBot="1">
      <c r="A32" s="98" t="s">
        <v>252</v>
      </c>
      <c r="B32" s="95" t="s">
        <v>204</v>
      </c>
      <c r="C32" s="99" t="s">
        <v>253</v>
      </c>
      <c r="D32" s="100">
        <v>16018</v>
      </c>
    </row>
    <row r="33" spans="1:4" ht="30" customHeight="1" thickTop="1" thickBot="1">
      <c r="A33" s="98" t="s">
        <v>254</v>
      </c>
      <c r="B33" s="95" t="s">
        <v>204</v>
      </c>
      <c r="C33" s="99" t="s">
        <v>255</v>
      </c>
      <c r="D33" s="100">
        <v>6694</v>
      </c>
    </row>
    <row r="34" spans="1:4" ht="30" customHeight="1" thickTop="1" thickBot="1">
      <c r="A34" s="98" t="s">
        <v>256</v>
      </c>
      <c r="B34" s="95" t="s">
        <v>204</v>
      </c>
      <c r="C34" s="99" t="s">
        <v>257</v>
      </c>
      <c r="D34" s="100">
        <v>5206</v>
      </c>
    </row>
    <row r="35" spans="1:4" ht="30" customHeight="1" thickTop="1" thickBot="1">
      <c r="A35" s="98" t="s">
        <v>258</v>
      </c>
      <c r="B35" s="95" t="s">
        <v>204</v>
      </c>
      <c r="C35" s="99" t="s">
        <v>259</v>
      </c>
      <c r="D35" s="100">
        <v>133671</v>
      </c>
    </row>
    <row r="36" spans="1:4" ht="30" customHeight="1" thickTop="1" thickBot="1">
      <c r="A36" s="98" t="s">
        <v>260</v>
      </c>
      <c r="B36" s="95" t="s">
        <v>204</v>
      </c>
      <c r="C36" s="99" t="s">
        <v>261</v>
      </c>
      <c r="D36" s="100">
        <v>90568</v>
      </c>
    </row>
    <row r="37" spans="1:4" ht="30" customHeight="1" thickTop="1" thickBot="1">
      <c r="A37" s="98" t="s">
        <v>262</v>
      </c>
      <c r="B37" s="95" t="s">
        <v>204</v>
      </c>
      <c r="C37" s="99" t="s">
        <v>263</v>
      </c>
      <c r="D37" s="100">
        <v>114551</v>
      </c>
    </row>
    <row r="38" spans="1:4" ht="30" customHeight="1" thickTop="1" thickBot="1">
      <c r="A38" s="98" t="s">
        <v>264</v>
      </c>
      <c r="B38" s="95" t="s">
        <v>204</v>
      </c>
      <c r="C38" s="99" t="s">
        <v>265</v>
      </c>
      <c r="D38" s="100">
        <v>68980</v>
      </c>
    </row>
    <row r="39" spans="1:4" ht="30" customHeight="1" thickTop="1" thickBot="1">
      <c r="A39" s="98" t="s">
        <v>266</v>
      </c>
      <c r="B39" s="95" t="s">
        <v>204</v>
      </c>
      <c r="C39" s="99" t="s">
        <v>267</v>
      </c>
      <c r="D39" s="100">
        <v>49649</v>
      </c>
    </row>
    <row r="40" spans="1:4" ht="30" customHeight="1" thickTop="1" thickBot="1">
      <c r="A40" s="98" t="s">
        <v>268</v>
      </c>
      <c r="B40" s="95" t="s">
        <v>204</v>
      </c>
      <c r="C40" s="99" t="s">
        <v>269</v>
      </c>
      <c r="D40" s="100">
        <v>8181</v>
      </c>
    </row>
    <row r="41" spans="1:4" ht="30" customHeight="1" thickTop="1" thickBot="1">
      <c r="A41" s="98" t="s">
        <v>270</v>
      </c>
      <c r="B41" s="95" t="s">
        <v>204</v>
      </c>
      <c r="C41" s="99" t="s">
        <v>271</v>
      </c>
      <c r="D41" s="100">
        <v>54613</v>
      </c>
    </row>
    <row r="42" spans="1:4" ht="30" customHeight="1" thickTop="1" thickBot="1">
      <c r="A42" s="98" t="s">
        <v>272</v>
      </c>
      <c r="B42" s="95" t="s">
        <v>204</v>
      </c>
      <c r="C42" s="99" t="s">
        <v>273</v>
      </c>
      <c r="D42" s="100">
        <v>51412</v>
      </c>
    </row>
    <row r="43" spans="1:4" ht="30" customHeight="1" thickTop="1" thickBot="1">
      <c r="A43" s="98" t="s">
        <v>274</v>
      </c>
      <c r="B43" s="95" t="s">
        <v>204</v>
      </c>
      <c r="C43" s="99" t="s">
        <v>275</v>
      </c>
      <c r="D43" s="100">
        <v>6062</v>
      </c>
    </row>
    <row r="44" spans="1:4" ht="30" customHeight="1" thickTop="1" thickBot="1">
      <c r="A44" s="98" t="s">
        <v>276</v>
      </c>
      <c r="B44" s="95" t="s">
        <v>204</v>
      </c>
      <c r="C44" s="99" t="s">
        <v>277</v>
      </c>
      <c r="D44" s="100">
        <v>14639</v>
      </c>
    </row>
    <row r="45" spans="1:4" ht="30" customHeight="1" thickTop="1" thickBot="1">
      <c r="A45" s="98" t="s">
        <v>278</v>
      </c>
      <c r="B45" s="95" t="s">
        <v>204</v>
      </c>
      <c r="C45" s="99" t="s">
        <v>279</v>
      </c>
      <c r="D45" s="100">
        <v>3001</v>
      </c>
    </row>
    <row r="46" spans="1:4" ht="30" customHeight="1" thickTop="1" thickBot="1">
      <c r="A46" s="98" t="s">
        <v>280</v>
      </c>
      <c r="B46" s="95" t="s">
        <v>204</v>
      </c>
      <c r="C46" s="99" t="s">
        <v>281</v>
      </c>
      <c r="D46" s="100">
        <v>2469</v>
      </c>
    </row>
    <row r="47" spans="1:4" ht="30" customHeight="1" thickTop="1" thickBot="1">
      <c r="A47" s="98" t="s">
        <v>282</v>
      </c>
      <c r="B47" s="95" t="s">
        <v>204</v>
      </c>
      <c r="C47" s="99" t="s">
        <v>283</v>
      </c>
      <c r="D47" s="100">
        <v>4455</v>
      </c>
    </row>
    <row r="48" spans="1:4" ht="30" customHeight="1" thickTop="1" thickBot="1">
      <c r="A48" s="98" t="s">
        <v>284</v>
      </c>
      <c r="B48" s="95" t="s">
        <v>204</v>
      </c>
      <c r="C48" s="99" t="s">
        <v>285</v>
      </c>
      <c r="D48" s="100">
        <v>4455</v>
      </c>
    </row>
    <row r="49" spans="1:4" ht="30" customHeight="1" thickTop="1" thickBot="1">
      <c r="A49" s="98" t="s">
        <v>286</v>
      </c>
      <c r="B49" s="95" t="s">
        <v>204</v>
      </c>
      <c r="C49" s="99" t="s">
        <v>287</v>
      </c>
      <c r="D49" s="100">
        <v>72794</v>
      </c>
    </row>
    <row r="50" spans="1:4" ht="30" customHeight="1" thickTop="1" thickBot="1">
      <c r="A50" s="98" t="s">
        <v>288</v>
      </c>
      <c r="B50" s="95" t="s">
        <v>204</v>
      </c>
      <c r="C50" s="99" t="s">
        <v>289</v>
      </c>
      <c r="D50" s="100">
        <v>29693</v>
      </c>
    </row>
    <row r="51" spans="1:4" ht="30" customHeight="1" thickTop="1" thickBot="1">
      <c r="A51" s="98" t="s">
        <v>290</v>
      </c>
      <c r="B51" s="95" t="s">
        <v>204</v>
      </c>
      <c r="C51" s="99" t="s">
        <v>291</v>
      </c>
      <c r="D51" s="100">
        <v>1754</v>
      </c>
    </row>
    <row r="52" spans="1:4" ht="30" customHeight="1" thickTop="1" thickBot="1">
      <c r="A52" s="98" t="s">
        <v>292</v>
      </c>
      <c r="B52" s="95" t="s">
        <v>101</v>
      </c>
      <c r="C52" s="99" t="s">
        <v>293</v>
      </c>
      <c r="D52" s="100">
        <v>111470</v>
      </c>
    </row>
    <row r="53" spans="1:4" ht="30" customHeight="1" thickTop="1" thickBot="1">
      <c r="A53" s="98" t="s">
        <v>294</v>
      </c>
      <c r="B53" s="95" t="s">
        <v>204</v>
      </c>
      <c r="C53" s="99" t="s">
        <v>295</v>
      </c>
      <c r="D53" s="100">
        <v>9668.75</v>
      </c>
    </row>
    <row r="54" spans="1:4" ht="30" customHeight="1" thickTop="1" thickBot="1">
      <c r="A54" s="98" t="s">
        <v>296</v>
      </c>
      <c r="B54" s="95" t="s">
        <v>204</v>
      </c>
      <c r="C54" s="99" t="s">
        <v>297</v>
      </c>
      <c r="D54" s="100">
        <v>8302</v>
      </c>
    </row>
    <row r="55" spans="1:4" ht="30" customHeight="1" thickTop="1" thickBot="1">
      <c r="A55" s="98" t="s">
        <v>298</v>
      </c>
      <c r="B55" s="95" t="s">
        <v>204</v>
      </c>
      <c r="C55" s="99" t="s">
        <v>299</v>
      </c>
      <c r="D55" s="100">
        <v>111470</v>
      </c>
    </row>
    <row r="56" spans="1:4" ht="30" customHeight="1" thickTop="1" thickBot="1">
      <c r="A56" s="98" t="s">
        <v>300</v>
      </c>
      <c r="B56" s="95" t="s">
        <v>204</v>
      </c>
      <c r="C56" s="99" t="s">
        <v>301</v>
      </c>
      <c r="D56" s="100">
        <v>9367</v>
      </c>
    </row>
    <row r="57" spans="1:4" ht="30" customHeight="1" thickTop="1" thickBot="1">
      <c r="A57" s="98" t="s">
        <v>302</v>
      </c>
      <c r="B57" s="95" t="s">
        <v>204</v>
      </c>
      <c r="C57" s="99" t="s">
        <v>303</v>
      </c>
      <c r="D57" s="100">
        <v>60149</v>
      </c>
    </row>
    <row r="58" spans="1:4" ht="30" customHeight="1" thickTop="1" thickBot="1">
      <c r="A58" s="98" t="s">
        <v>304</v>
      </c>
      <c r="B58" s="95" t="s">
        <v>204</v>
      </c>
      <c r="C58" s="99" t="s">
        <v>305</v>
      </c>
      <c r="D58" s="100">
        <v>25829</v>
      </c>
    </row>
    <row r="59" spans="1:4" ht="30" customHeight="1" thickTop="1" thickBot="1">
      <c r="A59" s="98" t="s">
        <v>306</v>
      </c>
      <c r="B59" s="95" t="s">
        <v>204</v>
      </c>
      <c r="C59" s="99" t="s">
        <v>307</v>
      </c>
      <c r="D59" s="100">
        <v>9137</v>
      </c>
    </row>
    <row r="60" spans="1:4" ht="30" customHeight="1" thickTop="1" thickBot="1">
      <c r="A60" s="98" t="s">
        <v>308</v>
      </c>
      <c r="B60" s="95" t="s">
        <v>204</v>
      </c>
      <c r="C60" s="99" t="s">
        <v>309</v>
      </c>
      <c r="D60" s="100">
        <v>16078</v>
      </c>
    </row>
    <row r="61" spans="1:4" ht="30" customHeight="1" thickTop="1" thickBot="1">
      <c r="A61" s="98" t="s">
        <v>310</v>
      </c>
      <c r="B61" s="95" t="s">
        <v>204</v>
      </c>
      <c r="C61" s="99" t="s">
        <v>311</v>
      </c>
      <c r="D61" s="100">
        <v>16462</v>
      </c>
    </row>
    <row r="62" spans="1:4" ht="30" customHeight="1" thickTop="1" thickBot="1">
      <c r="A62" s="98" t="s">
        <v>312</v>
      </c>
      <c r="B62" s="95" t="s">
        <v>204</v>
      </c>
      <c r="C62" s="99" t="s">
        <v>313</v>
      </c>
      <c r="D62" s="100">
        <v>16462</v>
      </c>
    </row>
    <row r="63" spans="1:4" ht="30" customHeight="1" thickTop="1" thickBot="1">
      <c r="A63" s="98" t="s">
        <v>314</v>
      </c>
      <c r="B63" s="95" t="s">
        <v>204</v>
      </c>
      <c r="C63" s="99" t="s">
        <v>315</v>
      </c>
      <c r="D63" s="100">
        <v>30082</v>
      </c>
    </row>
    <row r="64" spans="1:4" ht="30" customHeight="1" thickTop="1" thickBot="1">
      <c r="A64" s="98" t="s">
        <v>316</v>
      </c>
      <c r="B64" s="95" t="s">
        <v>204</v>
      </c>
      <c r="C64" s="99" t="s">
        <v>317</v>
      </c>
      <c r="D64" s="100">
        <v>10373</v>
      </c>
    </row>
    <row r="65" spans="1:4" ht="30" customHeight="1" thickTop="1" thickBot="1">
      <c r="A65" s="98" t="s">
        <v>318</v>
      </c>
      <c r="B65" s="95" t="s">
        <v>204</v>
      </c>
      <c r="C65" s="99" t="s">
        <v>319</v>
      </c>
      <c r="D65" s="100">
        <v>11670</v>
      </c>
    </row>
    <row r="66" spans="1:4" ht="30" customHeight="1" thickTop="1" thickBot="1">
      <c r="A66" s="98" t="s">
        <v>320</v>
      </c>
      <c r="B66" s="95" t="s">
        <v>204</v>
      </c>
      <c r="C66" s="99" t="s">
        <v>321</v>
      </c>
      <c r="D66" s="100">
        <v>53818</v>
      </c>
    </row>
    <row r="67" spans="1:4" ht="30" customHeight="1" thickTop="1" thickBot="1">
      <c r="A67" s="98" t="s">
        <v>322</v>
      </c>
      <c r="B67" s="95" t="s">
        <v>204</v>
      </c>
      <c r="C67" s="99" t="s">
        <v>323</v>
      </c>
      <c r="D67" s="100">
        <v>22739</v>
      </c>
    </row>
    <row r="68" spans="1:4" ht="30" customHeight="1" thickTop="1" thickBot="1">
      <c r="A68" s="98" t="s">
        <v>324</v>
      </c>
      <c r="B68" s="95" t="s">
        <v>204</v>
      </c>
      <c r="C68" s="99" t="s">
        <v>325</v>
      </c>
      <c r="D68" s="100">
        <v>54348</v>
      </c>
    </row>
    <row r="69" spans="1:4" ht="30" customHeight="1" thickTop="1" thickBot="1">
      <c r="A69" s="98" t="s">
        <v>326</v>
      </c>
      <c r="B69" s="95" t="s">
        <v>204</v>
      </c>
      <c r="C69" s="99" t="s">
        <v>327</v>
      </c>
      <c r="D69" s="100">
        <v>14522</v>
      </c>
    </row>
    <row r="70" spans="1:4" ht="30" customHeight="1" thickTop="1" thickBot="1">
      <c r="A70" s="98" t="s">
        <v>328</v>
      </c>
      <c r="B70" s="95" t="s">
        <v>66</v>
      </c>
      <c r="C70" s="99" t="s">
        <v>329</v>
      </c>
      <c r="D70" s="100">
        <v>5187</v>
      </c>
    </row>
    <row r="71" spans="1:4" ht="30" customHeight="1" thickTop="1" thickBot="1">
      <c r="A71" s="98" t="s">
        <v>330</v>
      </c>
      <c r="B71" s="95" t="s">
        <v>204</v>
      </c>
      <c r="C71" s="99" t="s">
        <v>331</v>
      </c>
      <c r="D71" s="100">
        <v>3216</v>
      </c>
    </row>
    <row r="72" spans="1:4" ht="30" customHeight="1" thickTop="1" thickBot="1">
      <c r="A72" s="98" t="s">
        <v>332</v>
      </c>
      <c r="B72" s="95" t="s">
        <v>204</v>
      </c>
      <c r="C72" s="99" t="s">
        <v>333</v>
      </c>
      <c r="D72" s="100">
        <v>6797</v>
      </c>
    </row>
    <row r="73" spans="1:4" ht="30" customHeight="1" thickTop="1" thickBot="1">
      <c r="A73" s="98" t="s">
        <v>334</v>
      </c>
      <c r="B73" s="95" t="s">
        <v>204</v>
      </c>
      <c r="C73" s="99" t="s">
        <v>335</v>
      </c>
      <c r="D73" s="100">
        <v>3068</v>
      </c>
    </row>
    <row r="74" spans="1:4" ht="30" customHeight="1" thickTop="1" thickBot="1">
      <c r="A74" s="98" t="s">
        <v>336</v>
      </c>
      <c r="B74" s="95" t="s">
        <v>204</v>
      </c>
      <c r="C74" s="99" t="s">
        <v>337</v>
      </c>
      <c r="D74" s="100">
        <v>10601</v>
      </c>
    </row>
    <row r="75" spans="1:4" ht="30" customHeight="1" thickTop="1" thickBot="1">
      <c r="A75" s="98" t="s">
        <v>338</v>
      </c>
      <c r="B75" s="95" t="s">
        <v>204</v>
      </c>
      <c r="C75" s="99" t="s">
        <v>339</v>
      </c>
      <c r="D75" s="100">
        <v>251091</v>
      </c>
    </row>
    <row r="76" spans="1:4" ht="30" customHeight="1" thickTop="1" thickBot="1">
      <c r="A76" s="98" t="s">
        <v>340</v>
      </c>
      <c r="B76" s="95" t="s">
        <v>204</v>
      </c>
      <c r="C76" s="99" t="s">
        <v>341</v>
      </c>
      <c r="D76" s="100">
        <v>332909</v>
      </c>
    </row>
    <row r="77" spans="1:4" ht="30" customHeight="1" thickTop="1" thickBot="1">
      <c r="A77" s="98" t="s">
        <v>342</v>
      </c>
      <c r="B77" s="95" t="s">
        <v>204</v>
      </c>
      <c r="C77" s="99" t="s">
        <v>343</v>
      </c>
      <c r="D77" s="100">
        <v>102220</v>
      </c>
    </row>
    <row r="78" spans="1:4" ht="30" customHeight="1" thickTop="1" thickBot="1">
      <c r="A78" s="98" t="s">
        <v>344</v>
      </c>
      <c r="B78" s="95" t="s">
        <v>204</v>
      </c>
      <c r="C78" s="99" t="s">
        <v>345</v>
      </c>
      <c r="D78" s="100">
        <v>132500</v>
      </c>
    </row>
    <row r="79" spans="1:4" ht="30" customHeight="1" thickTop="1" thickBot="1">
      <c r="A79" s="98" t="s">
        <v>346</v>
      </c>
      <c r="B79" s="95" t="s">
        <v>204</v>
      </c>
      <c r="C79" s="99" t="s">
        <v>347</v>
      </c>
      <c r="D79" s="100">
        <v>89998</v>
      </c>
    </row>
    <row r="80" spans="1:4" ht="30" customHeight="1" thickTop="1" thickBot="1">
      <c r="A80" s="98" t="s">
        <v>348</v>
      </c>
      <c r="B80" s="95" t="s">
        <v>204</v>
      </c>
      <c r="C80" s="99" t="s">
        <v>349</v>
      </c>
      <c r="D80" s="100">
        <v>172814</v>
      </c>
    </row>
    <row r="81" spans="1:4" ht="30" customHeight="1" thickTop="1" thickBot="1">
      <c r="A81" s="98" t="s">
        <v>350</v>
      </c>
      <c r="B81" s="95" t="s">
        <v>204</v>
      </c>
      <c r="C81" s="99" t="s">
        <v>351</v>
      </c>
      <c r="D81" s="100">
        <v>239275</v>
      </c>
    </row>
    <row r="82" spans="1:4" ht="30" customHeight="1" thickTop="1" thickBot="1">
      <c r="A82" s="98" t="s">
        <v>352</v>
      </c>
      <c r="B82" s="95" t="s">
        <v>204</v>
      </c>
      <c r="C82" s="99" t="s">
        <v>353</v>
      </c>
      <c r="D82" s="100">
        <v>191916</v>
      </c>
    </row>
    <row r="83" spans="1:4" ht="30" customHeight="1" thickTop="1" thickBot="1">
      <c r="A83" s="98" t="s">
        <v>354</v>
      </c>
      <c r="B83" s="95" t="s">
        <v>204</v>
      </c>
      <c r="C83" s="99" t="s">
        <v>355</v>
      </c>
      <c r="D83" s="100">
        <v>117183</v>
      </c>
    </row>
    <row r="84" spans="1:4" ht="30" customHeight="1" thickTop="1" thickBot="1">
      <c r="A84" s="98" t="s">
        <v>356</v>
      </c>
      <c r="B84" s="95" t="s">
        <v>204</v>
      </c>
      <c r="C84" s="99" t="s">
        <v>357</v>
      </c>
      <c r="D84" s="100">
        <v>185158</v>
      </c>
    </row>
    <row r="85" spans="1:4" ht="30" customHeight="1" thickTop="1" thickBot="1">
      <c r="A85" s="98" t="s">
        <v>358</v>
      </c>
      <c r="B85" s="95" t="s">
        <v>204</v>
      </c>
      <c r="C85" s="99" t="s">
        <v>359</v>
      </c>
      <c r="D85" s="100">
        <v>318000</v>
      </c>
    </row>
    <row r="86" spans="1:4" ht="30" customHeight="1" thickTop="1" thickBot="1">
      <c r="A86" s="98" t="s">
        <v>360</v>
      </c>
      <c r="B86" s="95" t="s">
        <v>204</v>
      </c>
      <c r="C86" s="99" t="s">
        <v>361</v>
      </c>
      <c r="D86" s="100">
        <v>3721</v>
      </c>
    </row>
    <row r="87" spans="1:4" ht="30" customHeight="1" thickTop="1" thickBot="1">
      <c r="A87" s="98" t="s">
        <v>362</v>
      </c>
      <c r="B87" s="95" t="s">
        <v>204</v>
      </c>
      <c r="C87" s="99" t="s">
        <v>363</v>
      </c>
      <c r="D87" s="100">
        <v>1141071</v>
      </c>
    </row>
    <row r="88" spans="1:4" ht="30" customHeight="1" thickTop="1" thickBot="1">
      <c r="A88" s="98" t="s">
        <v>364</v>
      </c>
      <c r="B88" s="95" t="s">
        <v>204</v>
      </c>
      <c r="C88" s="99" t="s">
        <v>365</v>
      </c>
      <c r="D88" s="100">
        <v>15732</v>
      </c>
    </row>
    <row r="89" spans="1:4" ht="30" customHeight="1" thickTop="1" thickBot="1">
      <c r="A89" s="98" t="s">
        <v>366</v>
      </c>
      <c r="B89" s="95" t="s">
        <v>204</v>
      </c>
      <c r="C89" s="99" t="s">
        <v>367</v>
      </c>
      <c r="D89" s="100">
        <v>17270</v>
      </c>
    </row>
    <row r="90" spans="1:4" ht="30" customHeight="1" thickTop="1" thickBot="1">
      <c r="A90" s="98" t="s">
        <v>368</v>
      </c>
      <c r="B90" s="95" t="s">
        <v>204</v>
      </c>
      <c r="C90" s="99" t="s">
        <v>369</v>
      </c>
      <c r="D90" s="100">
        <v>5058</v>
      </c>
    </row>
    <row r="91" spans="1:4" ht="30" customHeight="1" thickTop="1" thickBot="1">
      <c r="A91" s="98" t="s">
        <v>370</v>
      </c>
      <c r="B91" s="95" t="s">
        <v>204</v>
      </c>
      <c r="C91" s="99" t="s">
        <v>371</v>
      </c>
      <c r="D91" s="100">
        <v>50338</v>
      </c>
    </row>
    <row r="92" spans="1:4" ht="30" customHeight="1" thickTop="1" thickBot="1">
      <c r="A92" s="98" t="s">
        <v>372</v>
      </c>
      <c r="B92" s="95" t="s">
        <v>204</v>
      </c>
      <c r="C92" s="99" t="s">
        <v>373</v>
      </c>
      <c r="D92" s="100">
        <v>4375</v>
      </c>
    </row>
    <row r="93" spans="1:4" ht="30" customHeight="1" thickTop="1" thickBot="1">
      <c r="A93" s="98" t="s">
        <v>374</v>
      </c>
      <c r="B93" s="95" t="s">
        <v>204</v>
      </c>
      <c r="C93" s="99" t="s">
        <v>375</v>
      </c>
      <c r="D93" s="100">
        <v>6703</v>
      </c>
    </row>
    <row r="94" spans="1:4" ht="30" customHeight="1" thickTop="1" thickBot="1">
      <c r="A94" s="98" t="s">
        <v>376</v>
      </c>
      <c r="B94" s="95" t="s">
        <v>204</v>
      </c>
      <c r="C94" s="99" t="s">
        <v>377</v>
      </c>
      <c r="D94" s="100">
        <v>15948</v>
      </c>
    </row>
    <row r="95" spans="1:4" ht="30" customHeight="1" thickTop="1" thickBot="1">
      <c r="A95" s="98" t="s">
        <v>378</v>
      </c>
      <c r="B95" s="95" t="s">
        <v>204</v>
      </c>
      <c r="C95" s="99" t="s">
        <v>379</v>
      </c>
      <c r="D95" s="100">
        <v>84229</v>
      </c>
    </row>
    <row r="96" spans="1:4" ht="30" customHeight="1" thickTop="1" thickBot="1">
      <c r="A96" s="98" t="s">
        <v>380</v>
      </c>
      <c r="B96" s="95" t="s">
        <v>204</v>
      </c>
      <c r="C96" s="99" t="s">
        <v>381</v>
      </c>
      <c r="D96" s="100">
        <v>117865</v>
      </c>
    </row>
    <row r="97" spans="1:4" ht="30" customHeight="1" thickTop="1" thickBot="1">
      <c r="A97" s="98" t="s">
        <v>382</v>
      </c>
      <c r="B97" s="95" t="s">
        <v>204</v>
      </c>
      <c r="C97" s="99" t="s">
        <v>383</v>
      </c>
      <c r="D97" s="100">
        <v>150167</v>
      </c>
    </row>
    <row r="98" spans="1:4" ht="30" customHeight="1" thickTop="1" thickBot="1">
      <c r="A98" s="98" t="s">
        <v>384</v>
      </c>
      <c r="B98" s="95" t="s">
        <v>204</v>
      </c>
      <c r="C98" s="99" t="s">
        <v>385</v>
      </c>
      <c r="D98" s="100">
        <v>4931</v>
      </c>
    </row>
    <row r="99" spans="1:4" ht="30" customHeight="1" thickTop="1" thickBot="1">
      <c r="A99" s="98" t="s">
        <v>386</v>
      </c>
      <c r="B99" s="95" t="s">
        <v>204</v>
      </c>
      <c r="C99" s="99" t="s">
        <v>387</v>
      </c>
      <c r="D99" s="100">
        <v>11388</v>
      </c>
    </row>
    <row r="100" spans="1:4" ht="30" customHeight="1" thickTop="1" thickBot="1">
      <c r="A100" s="98" t="s">
        <v>388</v>
      </c>
      <c r="B100" s="95" t="s">
        <v>204</v>
      </c>
      <c r="C100" s="99" t="s">
        <v>389</v>
      </c>
      <c r="D100" s="100">
        <v>261983</v>
      </c>
    </row>
    <row r="101" spans="1:4" ht="30" customHeight="1" thickTop="1" thickBot="1">
      <c r="A101" s="98" t="s">
        <v>390</v>
      </c>
      <c r="B101" s="95" t="s">
        <v>204</v>
      </c>
      <c r="C101" s="99" t="s">
        <v>391</v>
      </c>
      <c r="D101" s="100">
        <v>263391</v>
      </c>
    </row>
    <row r="102" spans="1:4" ht="30" customHeight="1" thickTop="1" thickBot="1">
      <c r="A102" s="98" t="s">
        <v>392</v>
      </c>
      <c r="B102" s="95" t="s">
        <v>204</v>
      </c>
      <c r="C102" s="99" t="s">
        <v>393</v>
      </c>
      <c r="D102" s="100">
        <v>350464</v>
      </c>
    </row>
    <row r="103" spans="1:4" ht="30" customHeight="1" thickTop="1" thickBot="1">
      <c r="A103" s="98" t="s">
        <v>394</v>
      </c>
      <c r="B103" s="95" t="s">
        <v>204</v>
      </c>
      <c r="C103" s="99" t="s">
        <v>395</v>
      </c>
      <c r="D103" s="100">
        <v>388019</v>
      </c>
    </row>
    <row r="104" spans="1:4" ht="30" customHeight="1" thickTop="1" thickBot="1">
      <c r="A104" s="98" t="s">
        <v>396</v>
      </c>
      <c r="B104" s="95" t="s">
        <v>204</v>
      </c>
      <c r="C104" s="99" t="s">
        <v>397</v>
      </c>
      <c r="D104" s="100">
        <v>406331</v>
      </c>
    </row>
    <row r="105" spans="1:4" ht="30" customHeight="1" thickTop="1" thickBot="1">
      <c r="A105" s="98" t="s">
        <v>398</v>
      </c>
      <c r="B105" s="95" t="s">
        <v>204</v>
      </c>
      <c r="C105" s="99" t="s">
        <v>399</v>
      </c>
      <c r="D105" s="100">
        <v>172111</v>
      </c>
    </row>
    <row r="106" spans="1:4" ht="30" customHeight="1" thickTop="1" thickBot="1">
      <c r="A106" s="98" t="s">
        <v>400</v>
      </c>
      <c r="B106" s="95" t="s">
        <v>204</v>
      </c>
      <c r="C106" s="99" t="s">
        <v>401</v>
      </c>
      <c r="D106" s="100">
        <v>8925</v>
      </c>
    </row>
    <row r="107" spans="1:4" ht="30" customHeight="1" thickTop="1" thickBot="1">
      <c r="A107" s="98" t="s">
        <v>402</v>
      </c>
      <c r="B107" s="95" t="s">
        <v>204</v>
      </c>
      <c r="C107" s="99" t="s">
        <v>403</v>
      </c>
      <c r="D107" s="100">
        <v>363704</v>
      </c>
    </row>
    <row r="108" spans="1:4" ht="30" customHeight="1" thickTop="1" thickBot="1">
      <c r="A108" s="98" t="s">
        <v>404</v>
      </c>
      <c r="B108" s="95" t="s">
        <v>204</v>
      </c>
      <c r="C108" s="99" t="s">
        <v>405</v>
      </c>
      <c r="D108" s="100">
        <v>5206</v>
      </c>
    </row>
    <row r="109" spans="1:4" ht="30" customHeight="1" thickTop="1" thickBot="1">
      <c r="A109" s="98" t="s">
        <v>406</v>
      </c>
      <c r="B109" s="95" t="s">
        <v>204</v>
      </c>
      <c r="C109" s="99" t="s">
        <v>407</v>
      </c>
      <c r="D109" s="100">
        <v>509160</v>
      </c>
    </row>
    <row r="110" spans="1:4" ht="30" customHeight="1" thickTop="1" thickBot="1">
      <c r="A110" s="98" t="s">
        <v>408</v>
      </c>
      <c r="B110" s="95" t="s">
        <v>204</v>
      </c>
      <c r="C110" s="99" t="s">
        <v>409</v>
      </c>
      <c r="D110" s="100">
        <v>4259</v>
      </c>
    </row>
    <row r="111" spans="1:4" ht="30" customHeight="1" thickTop="1" thickBot="1">
      <c r="A111" s="98" t="s">
        <v>410</v>
      </c>
      <c r="B111" s="95" t="s">
        <v>204</v>
      </c>
      <c r="C111" s="99" t="s">
        <v>411</v>
      </c>
      <c r="D111" s="100">
        <v>90995</v>
      </c>
    </row>
    <row r="112" spans="1:4" ht="30" customHeight="1" thickTop="1" thickBot="1">
      <c r="A112" s="98" t="s">
        <v>412</v>
      </c>
      <c r="B112" s="95" t="s">
        <v>204</v>
      </c>
      <c r="C112" s="99" t="s">
        <v>413</v>
      </c>
      <c r="D112" s="100">
        <v>317524</v>
      </c>
    </row>
    <row r="113" spans="1:4" ht="30" customHeight="1" thickTop="1" thickBot="1">
      <c r="A113" s="98" t="s">
        <v>414</v>
      </c>
      <c r="B113" s="95" t="s">
        <v>204</v>
      </c>
      <c r="C113" s="99" t="s">
        <v>415</v>
      </c>
      <c r="D113" s="100">
        <v>4463</v>
      </c>
    </row>
    <row r="114" spans="1:4" ht="30" customHeight="1" thickTop="1" thickBot="1">
      <c r="A114" s="98" t="s">
        <v>416</v>
      </c>
      <c r="B114" s="95" t="s">
        <v>204</v>
      </c>
      <c r="C114" s="99" t="s">
        <v>417</v>
      </c>
      <c r="D114" s="100">
        <v>98751</v>
      </c>
    </row>
    <row r="115" spans="1:4" ht="30" customHeight="1" thickTop="1" thickBot="1">
      <c r="A115" s="98" t="s">
        <v>418</v>
      </c>
      <c r="B115" s="95" t="s">
        <v>204</v>
      </c>
      <c r="C115" s="99" t="s">
        <v>419</v>
      </c>
      <c r="D115" s="100">
        <v>81401</v>
      </c>
    </row>
    <row r="116" spans="1:4" ht="30" customHeight="1" thickTop="1" thickBot="1">
      <c r="A116" s="98" t="s">
        <v>420</v>
      </c>
      <c r="B116" s="95" t="s">
        <v>204</v>
      </c>
      <c r="C116" s="99" t="s">
        <v>421</v>
      </c>
      <c r="D116" s="100">
        <v>129611</v>
      </c>
    </row>
    <row r="117" spans="1:4" ht="30" customHeight="1" thickTop="1" thickBot="1">
      <c r="A117" s="98" t="s">
        <v>422</v>
      </c>
      <c r="B117" s="95" t="s">
        <v>204</v>
      </c>
      <c r="C117" s="99" t="s">
        <v>423</v>
      </c>
      <c r="D117" s="100">
        <v>114126</v>
      </c>
    </row>
    <row r="118" spans="1:4" ht="30" customHeight="1" thickTop="1" thickBot="1">
      <c r="A118" s="98" t="s">
        <v>424</v>
      </c>
      <c r="B118" s="95" t="s">
        <v>204</v>
      </c>
      <c r="C118" s="99" t="s">
        <v>425</v>
      </c>
      <c r="D118" s="100">
        <v>298722</v>
      </c>
    </row>
    <row r="119" spans="1:4" ht="30" customHeight="1" thickTop="1" thickBot="1">
      <c r="A119" s="98" t="s">
        <v>426</v>
      </c>
      <c r="B119" s="95" t="s">
        <v>204</v>
      </c>
      <c r="C119" s="99" t="s">
        <v>427</v>
      </c>
      <c r="D119" s="100">
        <v>172814</v>
      </c>
    </row>
    <row r="120" spans="1:4" ht="30" customHeight="1" thickTop="1" thickBot="1">
      <c r="A120" s="98" t="s">
        <v>428</v>
      </c>
      <c r="B120" s="95" t="s">
        <v>204</v>
      </c>
      <c r="C120" s="99" t="s">
        <v>429</v>
      </c>
      <c r="D120" s="100">
        <v>170636</v>
      </c>
    </row>
    <row r="121" spans="1:4" ht="30" customHeight="1" thickTop="1" thickBot="1">
      <c r="A121" s="98" t="s">
        <v>430</v>
      </c>
      <c r="B121" s="95" t="s">
        <v>204</v>
      </c>
      <c r="C121" s="99" t="s">
        <v>431</v>
      </c>
      <c r="D121" s="100">
        <v>76935</v>
      </c>
    </row>
    <row r="122" spans="1:4" ht="30" customHeight="1" thickTop="1" thickBot="1">
      <c r="A122" s="98" t="s">
        <v>432</v>
      </c>
      <c r="B122" s="95" t="s">
        <v>204</v>
      </c>
      <c r="C122" s="99" t="s">
        <v>433</v>
      </c>
      <c r="D122" s="100">
        <v>129611</v>
      </c>
    </row>
    <row r="123" spans="1:4" ht="30" customHeight="1" thickTop="1" thickBot="1">
      <c r="A123" s="98" t="s">
        <v>434</v>
      </c>
      <c r="B123" s="95" t="s">
        <v>204</v>
      </c>
      <c r="C123" s="99" t="s">
        <v>435</v>
      </c>
      <c r="D123" s="100">
        <v>122079</v>
      </c>
    </row>
    <row r="124" spans="1:4" ht="30" customHeight="1" thickTop="1" thickBot="1">
      <c r="A124" s="98" t="s">
        <v>436</v>
      </c>
      <c r="B124" s="95" t="s">
        <v>204</v>
      </c>
      <c r="C124" s="99" t="s">
        <v>437</v>
      </c>
      <c r="D124" s="100">
        <v>166534</v>
      </c>
    </row>
    <row r="125" spans="1:4" ht="30" customHeight="1" thickTop="1" thickBot="1">
      <c r="A125" s="98" t="s">
        <v>438</v>
      </c>
      <c r="B125" s="95" t="s">
        <v>204</v>
      </c>
      <c r="C125" s="99" t="s">
        <v>439</v>
      </c>
      <c r="D125" s="100">
        <v>190096</v>
      </c>
    </row>
    <row r="126" spans="1:4" ht="30" customHeight="1" thickTop="1" thickBot="1">
      <c r="A126" s="98" t="s">
        <v>440</v>
      </c>
      <c r="B126" s="95" t="s">
        <v>204</v>
      </c>
      <c r="C126" s="99" t="s">
        <v>441</v>
      </c>
      <c r="D126" s="100">
        <v>123439</v>
      </c>
    </row>
    <row r="127" spans="1:4" ht="30" customHeight="1" thickTop="1" thickBot="1">
      <c r="A127" s="98" t="s">
        <v>442</v>
      </c>
      <c r="B127" s="95" t="s">
        <v>204</v>
      </c>
      <c r="C127" s="99" t="s">
        <v>443</v>
      </c>
      <c r="D127" s="100">
        <v>3442</v>
      </c>
    </row>
    <row r="128" spans="1:4" ht="30" customHeight="1" thickTop="1" thickBot="1">
      <c r="A128" s="98" t="s">
        <v>444</v>
      </c>
      <c r="B128" s="95" t="s">
        <v>204</v>
      </c>
      <c r="C128" s="99" t="s">
        <v>445</v>
      </c>
      <c r="D128" s="100">
        <v>73265</v>
      </c>
    </row>
    <row r="129" spans="1:4" ht="30" customHeight="1" thickTop="1" thickBot="1">
      <c r="A129" s="98" t="s">
        <v>446</v>
      </c>
      <c r="B129" s="95" t="s">
        <v>204</v>
      </c>
      <c r="C129" s="99" t="s">
        <v>447</v>
      </c>
      <c r="D129" s="100">
        <v>48</v>
      </c>
    </row>
    <row r="130" spans="1:4" ht="30" customHeight="1" thickTop="1" thickBot="1">
      <c r="A130" s="98" t="s">
        <v>448</v>
      </c>
      <c r="B130" s="95" t="s">
        <v>204</v>
      </c>
      <c r="C130" s="99" t="s">
        <v>449</v>
      </c>
      <c r="D130" s="100">
        <v>1881</v>
      </c>
    </row>
    <row r="131" spans="1:4" ht="30" customHeight="1" thickTop="1" thickBot="1">
      <c r="A131" s="98" t="s">
        <v>450</v>
      </c>
      <c r="B131" s="95" t="s">
        <v>204</v>
      </c>
      <c r="C131" s="99" t="s">
        <v>451</v>
      </c>
      <c r="D131" s="100">
        <v>1602</v>
      </c>
    </row>
    <row r="132" spans="1:4" ht="30" customHeight="1" thickTop="1" thickBot="1">
      <c r="A132" s="98" t="s">
        <v>452</v>
      </c>
      <c r="B132" s="95" t="s">
        <v>204</v>
      </c>
      <c r="C132" s="99" t="s">
        <v>453</v>
      </c>
      <c r="D132" s="100">
        <v>4112</v>
      </c>
    </row>
    <row r="133" spans="1:4" ht="30" customHeight="1" thickTop="1" thickBot="1">
      <c r="A133" s="98" t="s">
        <v>454</v>
      </c>
      <c r="B133" s="95" t="s">
        <v>101</v>
      </c>
      <c r="C133" s="99" t="s">
        <v>455</v>
      </c>
      <c r="D133" s="100">
        <v>208646</v>
      </c>
    </row>
    <row r="134" spans="1:4" ht="30" customHeight="1" thickTop="1" thickBot="1">
      <c r="A134" s="98" t="s">
        <v>456</v>
      </c>
      <c r="B134" s="95" t="s">
        <v>204</v>
      </c>
      <c r="C134" s="99" t="s">
        <v>457</v>
      </c>
      <c r="D134" s="100">
        <v>52844</v>
      </c>
    </row>
    <row r="135" spans="1:4" ht="30" customHeight="1" thickTop="1" thickBot="1">
      <c r="A135" s="98" t="s">
        <v>458</v>
      </c>
      <c r="B135" s="95" t="s">
        <v>459</v>
      </c>
      <c r="C135" s="99" t="s">
        <v>460</v>
      </c>
      <c r="D135" s="100">
        <v>888</v>
      </c>
    </row>
    <row r="136" spans="1:4" ht="30" customHeight="1" thickTop="1" thickBot="1">
      <c r="A136" s="98" t="s">
        <v>461</v>
      </c>
      <c r="B136" s="95" t="s">
        <v>459</v>
      </c>
      <c r="C136" s="99" t="s">
        <v>462</v>
      </c>
      <c r="D136" s="100">
        <v>999</v>
      </c>
    </row>
    <row r="137" spans="1:4" ht="30" customHeight="1" thickTop="1" thickBot="1">
      <c r="A137" s="98" t="s">
        <v>463</v>
      </c>
      <c r="B137" s="95" t="s">
        <v>464</v>
      </c>
      <c r="C137" s="99" t="s">
        <v>465</v>
      </c>
      <c r="D137" s="101">
        <v>0</v>
      </c>
    </row>
    <row r="138" spans="1:4" ht="30" customHeight="1" thickTop="1" thickBot="1">
      <c r="A138" s="98" t="s">
        <v>466</v>
      </c>
      <c r="B138" s="95" t="s">
        <v>464</v>
      </c>
      <c r="C138" s="99" t="s">
        <v>467</v>
      </c>
      <c r="D138" s="101">
        <v>0</v>
      </c>
    </row>
    <row r="139" spans="1:4" ht="30" customHeight="1" thickTop="1" thickBot="1">
      <c r="A139" s="98" t="s">
        <v>468</v>
      </c>
      <c r="B139" s="95" t="s">
        <v>459</v>
      </c>
      <c r="C139" s="99" t="s">
        <v>469</v>
      </c>
      <c r="D139" s="100">
        <v>1331</v>
      </c>
    </row>
    <row r="140" spans="1:4" ht="30" customHeight="1" thickTop="1" thickBot="1">
      <c r="A140" s="98" t="s">
        <v>470</v>
      </c>
      <c r="B140" s="95" t="s">
        <v>459</v>
      </c>
      <c r="C140" s="99" t="s">
        <v>471</v>
      </c>
      <c r="D140" s="100">
        <v>997</v>
      </c>
    </row>
    <row r="141" spans="1:4" ht="30" customHeight="1" thickTop="1" thickBot="1">
      <c r="A141" s="98" t="s">
        <v>472</v>
      </c>
      <c r="B141" s="95" t="s">
        <v>204</v>
      </c>
      <c r="C141" s="99" t="s">
        <v>473</v>
      </c>
      <c r="D141" s="100">
        <v>46970</v>
      </c>
    </row>
    <row r="142" spans="1:4" ht="30" customHeight="1" thickTop="1" thickBot="1">
      <c r="A142" s="98" t="s">
        <v>474</v>
      </c>
      <c r="B142" s="95" t="s">
        <v>459</v>
      </c>
      <c r="C142" s="99" t="s">
        <v>475</v>
      </c>
      <c r="D142" s="100">
        <v>875</v>
      </c>
    </row>
    <row r="143" spans="1:4" ht="30" customHeight="1" thickTop="1" thickBot="1">
      <c r="A143" s="98" t="s">
        <v>476</v>
      </c>
      <c r="B143" s="95" t="s">
        <v>204</v>
      </c>
      <c r="C143" s="99" t="s">
        <v>477</v>
      </c>
      <c r="D143" s="100">
        <v>43055</v>
      </c>
    </row>
    <row r="144" spans="1:4" ht="30" customHeight="1" thickTop="1" thickBot="1">
      <c r="A144" s="98" t="s">
        <v>478</v>
      </c>
      <c r="B144" s="95" t="s">
        <v>204</v>
      </c>
      <c r="C144" s="99" t="s">
        <v>479</v>
      </c>
      <c r="D144" s="100">
        <v>164192</v>
      </c>
    </row>
    <row r="145" spans="1:4" ht="68.25" customHeight="1" thickTop="1" thickBot="1">
      <c r="A145" s="98" t="s">
        <v>480</v>
      </c>
      <c r="B145" s="95" t="s">
        <v>204</v>
      </c>
      <c r="C145" s="99" t="s">
        <v>481</v>
      </c>
      <c r="D145" s="100">
        <v>163382</v>
      </c>
    </row>
    <row r="146" spans="1:4" ht="30" customHeight="1" thickTop="1" thickBot="1">
      <c r="A146" s="98" t="s">
        <v>482</v>
      </c>
      <c r="B146" s="95" t="s">
        <v>204</v>
      </c>
      <c r="C146" s="99" t="s">
        <v>483</v>
      </c>
      <c r="D146" s="100">
        <v>86115</v>
      </c>
    </row>
    <row r="147" spans="1:4" ht="30" customHeight="1" thickTop="1" thickBot="1">
      <c r="A147" s="98" t="s">
        <v>484</v>
      </c>
      <c r="B147" s="95" t="s">
        <v>204</v>
      </c>
      <c r="C147" s="99" t="s">
        <v>485</v>
      </c>
      <c r="D147" s="100">
        <v>111095</v>
      </c>
    </row>
    <row r="148" spans="1:4" ht="30" customHeight="1" thickTop="1" thickBot="1">
      <c r="A148" s="98" t="s">
        <v>486</v>
      </c>
      <c r="B148" s="95" t="s">
        <v>204</v>
      </c>
      <c r="C148" s="99" t="s">
        <v>487</v>
      </c>
      <c r="D148" s="100">
        <v>4375</v>
      </c>
    </row>
    <row r="149" spans="1:4" ht="30" customHeight="1" thickTop="1" thickBot="1">
      <c r="A149" s="98" t="s">
        <v>488</v>
      </c>
      <c r="B149" s="95" t="s">
        <v>204</v>
      </c>
      <c r="C149" s="99" t="s">
        <v>489</v>
      </c>
      <c r="D149" s="100">
        <v>5114</v>
      </c>
    </row>
    <row r="150" spans="1:4" ht="30" customHeight="1" thickTop="1" thickBot="1">
      <c r="A150" s="98" t="s">
        <v>490</v>
      </c>
      <c r="B150" s="95" t="s">
        <v>204</v>
      </c>
      <c r="C150" s="99" t="s">
        <v>491</v>
      </c>
      <c r="D150" s="100">
        <v>6694</v>
      </c>
    </row>
    <row r="151" spans="1:4" ht="30" customHeight="1" thickTop="1" thickBot="1">
      <c r="A151" s="98" t="s">
        <v>492</v>
      </c>
      <c r="B151" s="95" t="s">
        <v>204</v>
      </c>
      <c r="C151" s="99" t="s">
        <v>493</v>
      </c>
      <c r="D151" s="100">
        <v>82578</v>
      </c>
    </row>
    <row r="152" spans="1:4" ht="30" customHeight="1" thickTop="1" thickBot="1">
      <c r="A152" s="98" t="s">
        <v>494</v>
      </c>
      <c r="B152" s="95" t="s">
        <v>204</v>
      </c>
      <c r="C152" s="99" t="s">
        <v>495</v>
      </c>
      <c r="D152" s="100">
        <v>123439</v>
      </c>
    </row>
    <row r="153" spans="1:4" ht="30" customHeight="1" thickTop="1" thickBot="1">
      <c r="A153" s="98" t="s">
        <v>496</v>
      </c>
      <c r="B153" s="95" t="s">
        <v>204</v>
      </c>
      <c r="C153" s="99" t="s">
        <v>497</v>
      </c>
      <c r="D153" s="100">
        <v>101844</v>
      </c>
    </row>
    <row r="154" spans="1:4" ht="30" customHeight="1" thickTop="1" thickBot="1">
      <c r="A154" s="98" t="s">
        <v>498</v>
      </c>
      <c r="B154" s="95" t="s">
        <v>204</v>
      </c>
      <c r="C154" s="99" t="s">
        <v>499</v>
      </c>
      <c r="D154" s="100">
        <v>73178</v>
      </c>
    </row>
    <row r="155" spans="1:4" ht="15.75" thickTop="1">
      <c r="A155" s="200" t="s">
        <v>1530</v>
      </c>
      <c r="B155" s="102" t="s">
        <v>204</v>
      </c>
      <c r="C155" s="103" t="s">
        <v>1531</v>
      </c>
      <c r="D155" s="94">
        <v>2500</v>
      </c>
    </row>
  </sheetData>
  <mergeCells count="2">
    <mergeCell ref="A1:D2"/>
    <mergeCell ref="A3:D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P375"/>
  <sheetViews>
    <sheetView zoomScaleNormal="100" workbookViewId="0">
      <pane xSplit="3" ySplit="2" topLeftCell="D3" activePane="bottomRight" state="frozen"/>
      <selection activeCell="F15" sqref="F15"/>
      <selection pane="topRight" activeCell="F15" sqref="F15"/>
      <selection pane="bottomLeft" activeCell="F15" sqref="F15"/>
      <selection pane="bottomRight" activeCell="F15" sqref="F15"/>
    </sheetView>
  </sheetViews>
  <sheetFormatPr baseColWidth="10" defaultRowHeight="15"/>
  <cols>
    <col min="1" max="1" width="11.5703125" style="79" customWidth="1"/>
    <col min="2" max="2" width="11.42578125" style="79"/>
    <col min="3" max="3" width="77.42578125" style="112" customWidth="1"/>
    <col min="4" max="4" width="17.140625" style="94" customWidth="1"/>
    <col min="5" max="16384" width="11.42578125" style="79"/>
  </cols>
  <sheetData>
    <row r="1" spans="1:16" ht="81.75" customHeight="1" thickTop="1" thickBot="1">
      <c r="A1" s="448" t="s">
        <v>75</v>
      </c>
      <c r="B1" s="449"/>
      <c r="C1" s="449"/>
      <c r="D1" s="450"/>
    </row>
    <row r="2" spans="1:16" ht="60.75" customHeight="1" thickTop="1" thickBot="1">
      <c r="A2" s="451" t="s">
        <v>500</v>
      </c>
      <c r="B2" s="451"/>
      <c r="C2" s="451"/>
      <c r="D2" s="451"/>
      <c r="G2" s="79" t="s">
        <v>1532</v>
      </c>
      <c r="H2" s="79" t="s">
        <v>1533</v>
      </c>
      <c r="I2" s="79" t="s">
        <v>1534</v>
      </c>
      <c r="J2" s="79" t="s">
        <v>1535</v>
      </c>
      <c r="K2" s="79" t="s">
        <v>1536</v>
      </c>
      <c r="L2" s="79" t="s">
        <v>1537</v>
      </c>
      <c r="M2" s="79" t="s">
        <v>1538</v>
      </c>
      <c r="N2" s="79" t="s">
        <v>1539</v>
      </c>
      <c r="O2" s="79" t="s">
        <v>1540</v>
      </c>
      <c r="P2" s="79" t="s">
        <v>1541</v>
      </c>
    </row>
    <row r="3" spans="1:16" ht="16.5" customHeight="1" thickTop="1" thickBot="1">
      <c r="A3" s="104"/>
      <c r="B3" s="104"/>
      <c r="C3" s="105"/>
      <c r="D3" s="106"/>
    </row>
    <row r="4" spans="1:16" ht="16.5" customHeight="1" thickTop="1" thickBot="1">
      <c r="A4" s="104"/>
      <c r="B4" s="104"/>
      <c r="C4" s="105" t="s">
        <v>500</v>
      </c>
      <c r="D4" s="106"/>
    </row>
    <row r="5" spans="1:16" ht="16.5" thickTop="1" thickBot="1">
      <c r="A5" s="104"/>
      <c r="B5" s="104"/>
      <c r="C5" s="105"/>
      <c r="D5" s="107" t="s">
        <v>200</v>
      </c>
    </row>
    <row r="6" spans="1:16" ht="31.5" thickTop="1" thickBot="1">
      <c r="A6" s="104" t="s">
        <v>501</v>
      </c>
      <c r="B6" s="104" t="s">
        <v>65</v>
      </c>
      <c r="C6" s="105" t="s">
        <v>502</v>
      </c>
      <c r="D6" s="106">
        <v>2332</v>
      </c>
      <c r="G6" s="94">
        <f>+[1]MATERIALES!$D6</f>
        <v>2877</v>
      </c>
      <c r="H6" s="94">
        <f>+[2]MATERIALES!$D6</f>
        <v>3250</v>
      </c>
      <c r="I6" s="94">
        <f>+[3]MATERIALES!$D6</f>
        <v>2930</v>
      </c>
      <c r="J6" s="94">
        <f>+[4]MATERIALES!$D6</f>
        <v>3610</v>
      </c>
      <c r="K6" s="94">
        <f>+[5]MATERIALES!$D6</f>
        <v>2914</v>
      </c>
      <c r="L6" s="94">
        <f>+[6]MATERIALES!$D6</f>
        <v>3810</v>
      </c>
      <c r="M6" s="94">
        <f>+[7]MATERIALES!$D6</f>
        <v>3851</v>
      </c>
      <c r="N6" s="94">
        <f>+[8]MATERIALES!$D6</f>
        <v>2248.0248836074215</v>
      </c>
      <c r="O6" s="94">
        <f>+[9]MATERIALES!$D6</f>
        <v>3625</v>
      </c>
      <c r="P6" s="94">
        <f>+[10]MATERIALES!$D6</f>
        <v>3344</v>
      </c>
    </row>
    <row r="7" spans="1:16" ht="16.5" thickTop="1" thickBot="1">
      <c r="A7" s="104" t="s">
        <v>503</v>
      </c>
      <c r="B7" s="104" t="s">
        <v>65</v>
      </c>
      <c r="C7" s="105" t="s">
        <v>504</v>
      </c>
      <c r="D7" s="106">
        <v>1699</v>
      </c>
      <c r="G7" s="94">
        <f>+[1]MATERIALES!$D7</f>
        <v>2783</v>
      </c>
      <c r="H7" s="94">
        <f>+[2]MATERIALES!$D7</f>
        <v>3043</v>
      </c>
      <c r="I7" s="94">
        <f>+[3]MATERIALES!$D7</f>
        <v>2680</v>
      </c>
      <c r="J7" s="94">
        <f>+[4]MATERIALES!$D7</f>
        <v>2910.3941313632899</v>
      </c>
      <c r="K7" s="94">
        <f>+[5]MATERIALES!$D7</f>
        <v>2612.8000000000002</v>
      </c>
      <c r="L7" s="94">
        <f>+[6]MATERIALES!$D7</f>
        <v>2975</v>
      </c>
      <c r="M7" s="94">
        <f>+[7]MATERIALES!$D7</f>
        <v>3571.0600000000004</v>
      </c>
      <c r="N7" s="94">
        <f>+[8]MATERIALES!$D7</f>
        <v>2131.0018782058264</v>
      </c>
      <c r="O7" s="94">
        <f>+[9]MATERIALES!$D7</f>
        <v>3641</v>
      </c>
      <c r="P7" s="94">
        <f>+[10]MATERIALES!$D7</f>
        <v>3174</v>
      </c>
    </row>
    <row r="8" spans="1:16" ht="16.5" thickTop="1" thickBot="1">
      <c r="A8" s="104" t="s">
        <v>505</v>
      </c>
      <c r="B8" s="104" t="s">
        <v>65</v>
      </c>
      <c r="C8" s="105" t="s">
        <v>506</v>
      </c>
      <c r="D8" s="106">
        <v>2140</v>
      </c>
      <c r="G8" s="94">
        <f>+[1]MATERIALES!$D8</f>
        <v>2905</v>
      </c>
      <c r="H8" s="94">
        <f>+[2]MATERIALES!$D8</f>
        <v>2981</v>
      </c>
      <c r="I8" s="94">
        <f>+[3]MATERIALES!$D8</f>
        <v>2950</v>
      </c>
      <c r="J8" s="94">
        <f>+[4]MATERIALES!$D8</f>
        <v>2858</v>
      </c>
      <c r="K8" s="94">
        <f>+[5]MATERIALES!$D8</f>
        <v>2922</v>
      </c>
      <c r="L8" s="94">
        <f>+[6]MATERIALES!$D8</f>
        <v>3094</v>
      </c>
      <c r="M8" s="94">
        <f>+[7]MATERIALES!$D8</f>
        <v>3416</v>
      </c>
      <c r="N8" s="94">
        <f>+[8]MATERIALES!$D8</f>
        <v>2056.6410750266414</v>
      </c>
      <c r="O8" s="94">
        <f>+[9]MATERIALES!$D8</f>
        <v>3470</v>
      </c>
      <c r="P8" s="94">
        <f>+[10]MATERIALES!$D8</f>
        <v>3107</v>
      </c>
    </row>
    <row r="9" spans="1:16" ht="16.5" thickTop="1" thickBot="1">
      <c r="A9" s="104" t="s">
        <v>507</v>
      </c>
      <c r="B9" s="104" t="s">
        <v>65</v>
      </c>
      <c r="C9" s="105" t="s">
        <v>508</v>
      </c>
      <c r="D9" s="106">
        <v>2229</v>
      </c>
      <c r="G9" s="94">
        <f>+[1]MATERIALES!$D9</f>
        <v>2615</v>
      </c>
      <c r="H9" s="94">
        <f>+[2]MATERIALES!$D9</f>
        <v>3195</v>
      </c>
      <c r="I9" s="94">
        <f>+[3]MATERIALES!$D9</f>
        <v>3708</v>
      </c>
      <c r="J9" s="94">
        <f>+[4]MATERIALES!$D9</f>
        <v>3000</v>
      </c>
      <c r="K9" s="94">
        <f>+[5]MATERIALES!$D9</f>
        <v>2922</v>
      </c>
      <c r="L9" s="94">
        <f>+[6]MATERIALES!$D9</f>
        <v>3300</v>
      </c>
      <c r="M9" s="94">
        <f>+[7]MATERIALES!$D9</f>
        <v>3680</v>
      </c>
      <c r="N9" s="94">
        <f>+[8]MATERIALES!$D9</f>
        <v>2028.7469398077426</v>
      </c>
      <c r="O9" s="94">
        <f>+[9]MATERIALES!$D9</f>
        <v>2653</v>
      </c>
      <c r="P9" s="94">
        <f>+[10]MATERIALES!$D9</f>
        <v>3090</v>
      </c>
    </row>
    <row r="10" spans="1:16" ht="16.5" thickTop="1" thickBot="1">
      <c r="A10" s="104" t="s">
        <v>509</v>
      </c>
      <c r="B10" s="104" t="s">
        <v>65</v>
      </c>
      <c r="C10" s="105" t="s">
        <v>510</v>
      </c>
      <c r="D10" s="106">
        <v>2283</v>
      </c>
      <c r="G10" s="94">
        <f>+[1]MATERIALES!$D10</f>
        <v>2401.6</v>
      </c>
      <c r="H10" s="94">
        <f>+[2]MATERIALES!$D10</f>
        <v>2514</v>
      </c>
      <c r="I10" s="94">
        <f>+[3]MATERIALES!$D10</f>
        <v>2902.4860186359092</v>
      </c>
      <c r="J10" s="94">
        <f>+[4]MATERIALES!$D10</f>
        <v>3500</v>
      </c>
      <c r="K10" s="94">
        <f>+[5]MATERIALES!$D10</f>
        <v>3255</v>
      </c>
      <c r="L10" s="94">
        <f>+[6]MATERIALES!$D10</f>
        <v>3090</v>
      </c>
      <c r="M10" s="94">
        <f>+[7]MATERIALES!$D10</f>
        <v>3741.36</v>
      </c>
      <c r="N10" s="94">
        <f>+[8]MATERIALES!$D10</f>
        <v>3100</v>
      </c>
      <c r="O10" s="94">
        <f>+[9]MATERIALES!$D10</f>
        <v>2899.5</v>
      </c>
      <c r="P10" s="94">
        <f>+[10]MATERIALES!$D10</f>
        <v>3268</v>
      </c>
    </row>
    <row r="11" spans="1:16" ht="16.5" thickTop="1" thickBot="1">
      <c r="A11" s="104" t="s">
        <v>511</v>
      </c>
      <c r="B11" s="104" t="s">
        <v>65</v>
      </c>
      <c r="C11" s="105" t="s">
        <v>512</v>
      </c>
      <c r="D11" s="106">
        <v>7934</v>
      </c>
      <c r="G11" s="94">
        <f>+[1]MATERIALES!$D11</f>
        <v>11126.5</v>
      </c>
      <c r="H11" s="94">
        <f>+[2]MATERIALES!$D11</f>
        <v>10179</v>
      </c>
      <c r="I11" s="94">
        <f>+[3]MATERIALES!$D11</f>
        <v>12360</v>
      </c>
      <c r="J11" s="94">
        <f>+[4]MATERIALES!$D11</f>
        <v>10926.038654963417</v>
      </c>
      <c r="K11" s="94">
        <f>+[5]MATERIALES!$D11</f>
        <v>9995</v>
      </c>
      <c r="L11" s="94">
        <f>+[6]MATERIALES!$D11</f>
        <v>9260</v>
      </c>
      <c r="M11" s="94">
        <f>+[7]MATERIALES!$D11</f>
        <v>12733</v>
      </c>
      <c r="N11" s="94">
        <f>+[8]MATERIALES!$D11</f>
        <v>7648.2270584743919</v>
      </c>
      <c r="O11" s="94">
        <f>+[9]MATERIALES!$D11</f>
        <v>12017</v>
      </c>
      <c r="P11" s="94">
        <f>+[10]MATERIALES!$D11</f>
        <v>8154</v>
      </c>
    </row>
    <row r="12" spans="1:16" ht="16.5" thickTop="1" thickBot="1">
      <c r="A12" s="104" t="s">
        <v>513</v>
      </c>
      <c r="B12" s="104" t="s">
        <v>65</v>
      </c>
      <c r="C12" s="105" t="s">
        <v>514</v>
      </c>
      <c r="D12" s="106">
        <v>5179</v>
      </c>
      <c r="G12" s="94">
        <f>+[1]MATERIALES!$D12</f>
        <v>5117</v>
      </c>
      <c r="H12" s="94">
        <f>+[2]MATERIALES!$D12</f>
        <v>5787</v>
      </c>
      <c r="I12" s="94">
        <f>+[3]MATERIALES!$D12</f>
        <v>6180</v>
      </c>
      <c r="J12" s="94">
        <f>+[4]MATERIALES!$D12</f>
        <v>6297.9898187715089</v>
      </c>
      <c r="K12" s="94">
        <f>+[5]MATERIALES!$D12</f>
        <v>6297.9898187715089</v>
      </c>
      <c r="L12" s="94">
        <f>+[6]MATERIALES!$D12</f>
        <v>4740</v>
      </c>
      <c r="M12" s="94">
        <f>+[7]MATERIALES!$D12</f>
        <v>5288.33</v>
      </c>
      <c r="N12" s="94">
        <f>+[8]MATERIALES!$D12</f>
        <v>4408.5928731400563</v>
      </c>
      <c r="O12" s="94">
        <f>+[9]MATERIALES!$D12</f>
        <v>5549.67</v>
      </c>
      <c r="P12" s="94">
        <f>+[10]MATERIALES!$D12</f>
        <v>7313</v>
      </c>
    </row>
    <row r="13" spans="1:16" ht="16.5" thickTop="1" thickBot="1">
      <c r="A13" s="104" t="s">
        <v>515</v>
      </c>
      <c r="B13" s="104" t="s">
        <v>101</v>
      </c>
      <c r="C13" s="105" t="s">
        <v>516</v>
      </c>
      <c r="D13" s="106">
        <v>896</v>
      </c>
      <c r="G13" s="94">
        <f>+[1]MATERIALES!$D13</f>
        <v>854</v>
      </c>
      <c r="H13" s="94">
        <f>+[2]MATERIALES!$D13</f>
        <v>1014</v>
      </c>
      <c r="I13" s="94">
        <f>+[3]MATERIALES!$D13</f>
        <v>1000</v>
      </c>
      <c r="J13" s="94">
        <f>+[4]MATERIALES!$D13</f>
        <v>1015.9771140594091</v>
      </c>
      <c r="K13" s="94">
        <f>+[5]MATERIALES!$D13</f>
        <v>950</v>
      </c>
      <c r="L13" s="94">
        <f>+[6]MATERIALES!$D13</f>
        <v>1030</v>
      </c>
      <c r="M13" s="94">
        <f>+[7]MATERIALES!$D13</f>
        <v>1017</v>
      </c>
      <c r="N13" s="94">
        <f>+[8]MATERIALES!$D13</f>
        <v>983</v>
      </c>
      <c r="O13" s="94">
        <f>+[9]MATERIALES!$D13</f>
        <v>1162</v>
      </c>
      <c r="P13" s="94">
        <f>+[10]MATERIALES!$D13</f>
        <v>1002</v>
      </c>
    </row>
    <row r="14" spans="1:16" ht="16.5" thickTop="1" thickBot="1">
      <c r="A14" s="104" t="s">
        <v>517</v>
      </c>
      <c r="B14" s="104" t="s">
        <v>66</v>
      </c>
      <c r="C14" s="105" t="s">
        <v>518</v>
      </c>
      <c r="D14" s="106">
        <v>51765</v>
      </c>
      <c r="G14" s="94">
        <f>+[1]MATERIALES!$D14</f>
        <v>44150</v>
      </c>
      <c r="H14" s="94">
        <f>+[2]MATERIALES!$D14</f>
        <v>42366</v>
      </c>
      <c r="I14" s="94">
        <f>+[3]MATERIALES!$D14</f>
        <v>46350</v>
      </c>
      <c r="J14" s="94">
        <f>+[4]MATERIALES!$D14</f>
        <v>43272.234218059304</v>
      </c>
      <c r="K14" s="94">
        <f>+[5]MATERIALES!$D14</f>
        <v>31600</v>
      </c>
      <c r="L14" s="94">
        <f>+[6]MATERIALES!$D14</f>
        <v>53490</v>
      </c>
      <c r="M14" s="94">
        <f>+[7]MATERIALES!$D14</f>
        <v>43272.234218059304</v>
      </c>
      <c r="N14" s="94">
        <f>+[8]MATERIALES!$D14</f>
        <v>46500</v>
      </c>
      <c r="O14" s="94">
        <f>+[9]MATERIALES!$D14</f>
        <v>42965</v>
      </c>
      <c r="P14" s="94">
        <f>+[10]MATERIALES!$D14</f>
        <v>42000</v>
      </c>
    </row>
    <row r="15" spans="1:16" ht="16.5" thickTop="1" thickBot="1">
      <c r="A15" s="104" t="s">
        <v>519</v>
      </c>
      <c r="B15" s="104" t="s">
        <v>101</v>
      </c>
      <c r="C15" s="105" t="s">
        <v>520</v>
      </c>
      <c r="D15" s="106">
        <v>1098</v>
      </c>
      <c r="G15" s="94">
        <f>+[1]MATERIALES!$D15</f>
        <v>980</v>
      </c>
      <c r="H15" s="94">
        <f>+[2]MATERIALES!$D15</f>
        <v>955</v>
      </c>
      <c r="I15" s="94">
        <f>+[3]MATERIALES!$D15</f>
        <v>740.86607825819306</v>
      </c>
      <c r="J15" s="94">
        <f>+[4]MATERIALES!$D15</f>
        <v>1058.3801117974187</v>
      </c>
      <c r="K15" s="94">
        <f>+[5]MATERIALES!$D15</f>
        <v>1150</v>
      </c>
      <c r="L15" s="94">
        <f>+[6]MATERIALES!$D15</f>
        <v>1040.7023211779219</v>
      </c>
      <c r="M15" s="94">
        <f>+[7]MATERIALES!$D15</f>
        <v>1045</v>
      </c>
      <c r="N15" s="94">
        <f>+[8]MATERIALES!$D15</f>
        <v>740.86607825819306</v>
      </c>
      <c r="O15" s="94">
        <f>+[9]MATERIALES!$D15</f>
        <v>1162</v>
      </c>
      <c r="P15" s="94">
        <f>+[10]MATERIALES!$D15</f>
        <v>1071</v>
      </c>
    </row>
    <row r="16" spans="1:16" ht="16.5" thickTop="1" thickBot="1">
      <c r="A16" s="104" t="s">
        <v>521</v>
      </c>
      <c r="B16" s="104" t="s">
        <v>66</v>
      </c>
      <c r="C16" s="105" t="s">
        <v>522</v>
      </c>
      <c r="D16" s="106">
        <v>31579</v>
      </c>
      <c r="G16" s="94">
        <f>+[1]MATERIALES!$D16</f>
        <v>42700</v>
      </c>
      <c r="H16" s="94">
        <f>+[2]MATERIALES!$D16</f>
        <v>46470</v>
      </c>
      <c r="I16" s="94">
        <f>+[3]MATERIALES!$D16</f>
        <v>43490.234429506403</v>
      </c>
      <c r="J16" s="94">
        <f>+[4]MATERIALES!$D16</f>
        <v>43490.234429506403</v>
      </c>
      <c r="K16" s="94">
        <f>+[5]MATERIALES!$D16</f>
        <v>30443.164100654481</v>
      </c>
      <c r="L16" s="94">
        <f>+[6]MATERIALES!$D16</f>
        <v>43490.234429506403</v>
      </c>
      <c r="M16" s="94">
        <f>+[7]MATERIALES!$D16</f>
        <v>38124</v>
      </c>
      <c r="N16" s="94">
        <f>+[8]MATERIALES!$D16</f>
        <v>47250</v>
      </c>
      <c r="O16" s="94">
        <f>+[9]MATERIALES!$D16</f>
        <v>46569</v>
      </c>
      <c r="P16" s="94">
        <f>+[10]MATERIALES!$D16</f>
        <v>34000</v>
      </c>
    </row>
    <row r="17" spans="1:16" ht="16.5" thickTop="1" thickBot="1">
      <c r="A17" s="104" t="s">
        <v>523</v>
      </c>
      <c r="B17" s="104" t="s">
        <v>524</v>
      </c>
      <c r="C17" s="105" t="s">
        <v>525</v>
      </c>
      <c r="D17" s="106">
        <v>7444</v>
      </c>
      <c r="G17" s="94">
        <f>+[1]MATERIALES!$D17</f>
        <v>13063.5</v>
      </c>
      <c r="H17" s="94">
        <f>+[2]MATERIALES!$D17</f>
        <v>9135</v>
      </c>
      <c r="I17" s="94">
        <f>+[3]MATERIALES!$D17</f>
        <v>7176.7844809767539</v>
      </c>
      <c r="J17" s="94">
        <f>+[4]MATERIALES!$D17</f>
        <v>7176.7844809767539</v>
      </c>
      <c r="K17" s="94">
        <f>+[5]MATERIALES!$D17</f>
        <v>10252.54925853822</v>
      </c>
      <c r="L17" s="94">
        <f>+[6]MATERIALES!$D17</f>
        <v>10290</v>
      </c>
      <c r="M17" s="94">
        <f>+[7]MATERIALES!$D17</f>
        <v>9645</v>
      </c>
      <c r="N17" s="94">
        <f>+[8]MATERIALES!$D17</f>
        <v>7176.7844809767539</v>
      </c>
      <c r="O17" s="94">
        <f>+[9]MATERIALES!$D17</f>
        <v>9905</v>
      </c>
      <c r="P17" s="94">
        <f>+[10]MATERIALES!$D17</f>
        <v>9757</v>
      </c>
    </row>
    <row r="18" spans="1:16" ht="16.5" thickTop="1" thickBot="1">
      <c r="A18" s="104" t="s">
        <v>526</v>
      </c>
      <c r="B18" s="104" t="s">
        <v>59</v>
      </c>
      <c r="C18" s="105" t="s">
        <v>527</v>
      </c>
      <c r="D18" s="106">
        <v>42733</v>
      </c>
      <c r="G18" s="94">
        <f>+[1]MATERIALES!$D18</f>
        <v>52042.666666666664</v>
      </c>
      <c r="H18" s="94">
        <f>+[2]MATERIALES!$D18</f>
        <v>54097</v>
      </c>
      <c r="I18" s="94">
        <f>+[3]MATERIALES!$D18</f>
        <v>55110.850091930661</v>
      </c>
      <c r="J18" s="94">
        <f>+[4]MATERIALES!$D18</f>
        <v>71500</v>
      </c>
      <c r="K18" s="94">
        <f>+[5]MATERIALES!$D18</f>
        <v>65926.75</v>
      </c>
      <c r="L18" s="94">
        <f>+[6]MATERIALES!$D18</f>
        <v>55851.902795623704</v>
      </c>
      <c r="M18" s="94">
        <f>+[7]MATERIALES!$D18</f>
        <v>59500</v>
      </c>
      <c r="N18" s="94">
        <f>+[8]MATERIALES!$D18</f>
        <v>61285</v>
      </c>
      <c r="O18" s="94">
        <f>+[9]MATERIALES!$D18</f>
        <v>54261</v>
      </c>
      <c r="P18" s="94">
        <f>+[10]MATERIALES!$D18</f>
        <v>58718</v>
      </c>
    </row>
    <row r="19" spans="1:16" ht="31.5" thickTop="1" thickBot="1">
      <c r="A19" s="104" t="s">
        <v>528</v>
      </c>
      <c r="B19" s="104" t="s">
        <v>59</v>
      </c>
      <c r="C19" s="105" t="s">
        <v>529</v>
      </c>
      <c r="D19" s="106">
        <v>41639</v>
      </c>
      <c r="G19" s="94">
        <f>+[1]MATERIALES!$D19</f>
        <v>57410.48</v>
      </c>
      <c r="H19" s="94">
        <f>+[2]MATERIALES!$D19</f>
        <v>55271</v>
      </c>
      <c r="I19" s="94">
        <f>+[3]MATERIALES!$D19</f>
        <v>56825.784454369015</v>
      </c>
      <c r="J19" s="94">
        <f>+[4]MATERIALES!$D19</f>
        <v>71500</v>
      </c>
      <c r="K19" s="94">
        <f>+[5]MATERIALES!$D19</f>
        <v>52640</v>
      </c>
      <c r="L19" s="94">
        <f>+[6]MATERIALES!$D19</f>
        <v>51440</v>
      </c>
      <c r="M19" s="94">
        <f>+[7]MATERIALES!$D19</f>
        <v>56825.784454369015</v>
      </c>
      <c r="N19" s="94">
        <f>+[8]MATERIALES!$D19</f>
        <v>61285</v>
      </c>
      <c r="O19" s="94">
        <f>+[9]MATERIALES!$D19</f>
        <v>56300</v>
      </c>
      <c r="P19" s="94">
        <f>+[10]MATERIALES!$D19</f>
        <v>66579</v>
      </c>
    </row>
    <row r="20" spans="1:16" ht="16.5" thickTop="1" thickBot="1">
      <c r="A20" s="104" t="s">
        <v>530</v>
      </c>
      <c r="B20" s="104" t="s">
        <v>59</v>
      </c>
      <c r="C20" s="105" t="s">
        <v>531</v>
      </c>
      <c r="D20" s="106">
        <v>41154</v>
      </c>
      <c r="G20" s="94">
        <f>+[1]MATERIALES!$D20</f>
        <v>43689.656849999999</v>
      </c>
      <c r="H20" s="94">
        <f>+[2]MATERIALES!$D20</f>
        <v>48835</v>
      </c>
      <c r="I20" s="94">
        <f>+[3]MATERIALES!$D20</f>
        <v>56677.728724129105</v>
      </c>
      <c r="J20" s="94">
        <f>+[4]MATERIALES!$D20</f>
        <v>71500</v>
      </c>
      <c r="K20" s="94">
        <f>+[5]MATERIALES!$D20</f>
        <v>52640</v>
      </c>
      <c r="L20" s="94">
        <f>+[6]MATERIALES!$D20</f>
        <v>49380</v>
      </c>
      <c r="M20" s="94">
        <f>+[7]MATERIALES!$D20</f>
        <v>56677.728724129105</v>
      </c>
      <c r="N20" s="94">
        <f>+[8]MATERIALES!$D20</f>
        <v>61285</v>
      </c>
      <c r="O20" s="94">
        <f>+[9]MATERIALES!$D20</f>
        <v>56300</v>
      </c>
      <c r="P20" s="94">
        <f>+[10]MATERIALES!$D20</f>
        <v>68954</v>
      </c>
    </row>
    <row r="21" spans="1:16" ht="31.5" thickTop="1" thickBot="1">
      <c r="A21" s="104" t="s">
        <v>532</v>
      </c>
      <c r="B21" s="104" t="s">
        <v>59</v>
      </c>
      <c r="C21" s="105" t="s">
        <v>533</v>
      </c>
      <c r="D21" s="106">
        <v>40579</v>
      </c>
      <c r="G21" s="94">
        <f>+[1]MATERIALES!$D21</f>
        <v>44387</v>
      </c>
      <c r="H21" s="94">
        <f>+[2]MATERIALES!$D21</f>
        <v>53877</v>
      </c>
      <c r="I21" s="94">
        <f>+[3]MATERIALES!$D21</f>
        <v>53138.365710277176</v>
      </c>
      <c r="J21" s="94">
        <f>+[4]MATERIALES!$D21</f>
        <v>53138.365710277176</v>
      </c>
      <c r="K21" s="94">
        <f>+[5]MATERIALES!$D21</f>
        <v>52640</v>
      </c>
      <c r="L21" s="94">
        <f>+[6]MATERIALES!$D21</f>
        <v>51440</v>
      </c>
      <c r="M21" s="94">
        <f>+[7]MATERIALES!$D21</f>
        <v>53138.365710277176</v>
      </c>
      <c r="N21" s="94">
        <f>+[8]MATERIALES!$D21</f>
        <v>61285</v>
      </c>
      <c r="O21" s="94">
        <f>+[9]MATERIALES!$D21</f>
        <v>56300</v>
      </c>
      <c r="P21" s="94">
        <f>+[10]MATERIALES!$D21</f>
        <v>66579</v>
      </c>
    </row>
    <row r="22" spans="1:16" ht="31.5" thickTop="1" thickBot="1">
      <c r="A22" s="104" t="s">
        <v>534</v>
      </c>
      <c r="B22" s="104" t="s">
        <v>59</v>
      </c>
      <c r="C22" s="105" t="s">
        <v>535</v>
      </c>
      <c r="D22" s="106">
        <v>41637</v>
      </c>
      <c r="G22" s="94">
        <f>+[1]MATERIALES!$D22</f>
        <v>44387</v>
      </c>
      <c r="H22" s="94">
        <f>+[2]MATERIALES!$D22</f>
        <v>54525</v>
      </c>
      <c r="I22" s="94">
        <f>+[3]MATERIALES!$D22</f>
        <v>54550.818197464825</v>
      </c>
      <c r="J22" s="94">
        <f>+[4]MATERIALES!$D22</f>
        <v>54550.818197464825</v>
      </c>
      <c r="K22" s="94">
        <f>+[5]MATERIALES!$D22</f>
        <v>38185.572738225383</v>
      </c>
      <c r="L22" s="94">
        <f>+[6]MATERIALES!$D22</f>
        <v>56580</v>
      </c>
      <c r="M22" s="94">
        <f>+[7]MATERIALES!$D22</f>
        <v>54550.818197464825</v>
      </c>
      <c r="N22" s="94">
        <f>+[8]MATERIALES!$D22</f>
        <v>61285</v>
      </c>
      <c r="O22" s="94">
        <f>+[9]MATERIALES!$D22</f>
        <v>56300</v>
      </c>
      <c r="P22" s="94">
        <f>+[10]MATERIALES!$D22</f>
        <v>66579</v>
      </c>
    </row>
    <row r="23" spans="1:16" ht="16.5" thickTop="1" thickBot="1">
      <c r="A23" s="104" t="s">
        <v>536</v>
      </c>
      <c r="B23" s="104" t="s">
        <v>59</v>
      </c>
      <c r="C23" s="105" t="s">
        <v>537</v>
      </c>
      <c r="D23" s="106">
        <v>55853</v>
      </c>
      <c r="G23" s="94">
        <f>+[1]MATERIALES!$D23</f>
        <v>51540.83</v>
      </c>
      <c r="H23" s="94">
        <f>+[2]MATERIALES!$D23</f>
        <v>58169</v>
      </c>
      <c r="I23" s="94">
        <f>+[3]MATERIALES!$D23</f>
        <v>70000</v>
      </c>
      <c r="J23" s="94">
        <f>+[4]MATERIALES!$D23</f>
        <v>73428</v>
      </c>
      <c r="K23" s="94">
        <f>+[5]MATERIALES!$D23</f>
        <v>50400</v>
      </c>
      <c r="L23" s="94">
        <f>+[6]MATERIALES!$D23</f>
        <v>56580</v>
      </c>
      <c r="M23" s="94">
        <f>+[7]MATERIALES!$D23</f>
        <v>78970.862597265004</v>
      </c>
      <c r="N23" s="94">
        <f>+[8]MATERIALES!$D23</f>
        <v>61285</v>
      </c>
      <c r="O23" s="94">
        <f>+[9]MATERIALES!$D23</f>
        <v>56300</v>
      </c>
      <c r="P23" s="94">
        <f>+[10]MATERIALES!$D23</f>
        <v>66579</v>
      </c>
    </row>
    <row r="24" spans="1:16" ht="16.5" thickTop="1" thickBot="1">
      <c r="A24" s="104" t="s">
        <v>538</v>
      </c>
      <c r="B24" s="104" t="s">
        <v>59</v>
      </c>
      <c r="C24" s="105" t="s">
        <v>539</v>
      </c>
      <c r="D24" s="106">
        <v>25240</v>
      </c>
      <c r="G24" s="94">
        <f>+[1]MATERIALES!$D24</f>
        <v>22074.5</v>
      </c>
      <c r="H24" s="94">
        <f>+[2]MATERIALES!$D24</f>
        <v>16887.732617867743</v>
      </c>
      <c r="I24" s="94">
        <f>+[3]MATERIALES!$D24</f>
        <v>16887.732617867743</v>
      </c>
      <c r="J24" s="94">
        <f>+[4]MATERIALES!$D24</f>
        <v>24125.332311239632</v>
      </c>
      <c r="K24" s="94">
        <f>+[5]MATERIALES!$D24</f>
        <v>24125.332311239632</v>
      </c>
      <c r="L24" s="94">
        <f>+[6]MATERIALES!$D24</f>
        <v>16980</v>
      </c>
      <c r="M24" s="94">
        <f>+[7]MATERIALES!$D24</f>
        <v>23800</v>
      </c>
      <c r="N24" s="94">
        <f>+[8]MATERIALES!$D24</f>
        <v>24125.332311239632</v>
      </c>
      <c r="O24" s="94">
        <f>+[9]MATERIALES!$D24</f>
        <v>16887.732617867743</v>
      </c>
      <c r="P24" s="94">
        <f>+[10]MATERIALES!$D24</f>
        <v>20552</v>
      </c>
    </row>
    <row r="25" spans="1:16" ht="16.5" thickTop="1" thickBot="1">
      <c r="A25" s="104" t="s">
        <v>540</v>
      </c>
      <c r="B25" s="104" t="s">
        <v>59</v>
      </c>
      <c r="C25" s="105" t="s">
        <v>541</v>
      </c>
      <c r="D25" s="106">
        <v>40403</v>
      </c>
      <c r="G25" s="94">
        <f>+[1]MATERIALES!$D25</f>
        <v>47480.083700000003</v>
      </c>
      <c r="H25" s="94">
        <f>+[2]MATERIALES!$D25</f>
        <v>48154</v>
      </c>
      <c r="I25" s="94">
        <f>+[3]MATERIALES!$D25</f>
        <v>36241.170410963983</v>
      </c>
      <c r="J25" s="94">
        <f>+[4]MATERIALES!$D25</f>
        <v>51773.100587091401</v>
      </c>
      <c r="K25" s="94">
        <f>+[5]MATERIALES!$D25</f>
        <v>50400</v>
      </c>
      <c r="L25" s="94">
        <f>+[6]MATERIALES!$D25</f>
        <v>36241.170410963983</v>
      </c>
      <c r="M25" s="94">
        <f>+[7]MATERIALES!$D25</f>
        <v>61405</v>
      </c>
      <c r="N25" s="94">
        <f>+[8]MATERIALES!$D25</f>
        <v>61285</v>
      </c>
      <c r="O25" s="94">
        <f>+[9]MATERIALES!$D25</f>
        <v>56300</v>
      </c>
      <c r="P25" s="94">
        <f>+[10]MATERIALES!$D25</f>
        <v>53656</v>
      </c>
    </row>
    <row r="26" spans="1:16" ht="16.5" thickTop="1" thickBot="1">
      <c r="A26" s="104" t="s">
        <v>542</v>
      </c>
      <c r="B26" s="104" t="s">
        <v>59</v>
      </c>
      <c r="C26" s="105" t="s">
        <v>543</v>
      </c>
      <c r="D26" s="106">
        <v>35726</v>
      </c>
      <c r="G26" s="94">
        <f>+[1]MATERIALES!$D26</f>
        <v>46200.502800000002</v>
      </c>
      <c r="H26" s="94">
        <f>+[2]MATERIALES!$D26</f>
        <v>44956</v>
      </c>
      <c r="I26" s="94">
        <f>+[3]MATERIALES!$D26</f>
        <v>46350</v>
      </c>
      <c r="J26" s="94">
        <f>+[4]MATERIALES!$D26</f>
        <v>49202.424530139768</v>
      </c>
      <c r="K26" s="94">
        <f>+[5]MATERIALES!$D26</f>
        <v>56000</v>
      </c>
      <c r="L26" s="94">
        <f>+[6]MATERIALES!$D26</f>
        <v>41150</v>
      </c>
      <c r="M26" s="94">
        <f>+[7]MATERIALES!$D26</f>
        <v>52231</v>
      </c>
      <c r="N26" s="94">
        <f>+[8]MATERIALES!$D26</f>
        <v>61285</v>
      </c>
      <c r="O26" s="94">
        <f>+[9]MATERIALES!$D26</f>
        <v>48151</v>
      </c>
      <c r="P26" s="94">
        <f>+[10]MATERIALES!$D26</f>
        <v>62992</v>
      </c>
    </row>
    <row r="27" spans="1:16" ht="16.5" thickTop="1" thickBot="1">
      <c r="A27" s="104" t="s">
        <v>544</v>
      </c>
      <c r="B27" s="104" t="s">
        <v>59</v>
      </c>
      <c r="C27" s="105" t="s">
        <v>545</v>
      </c>
      <c r="D27" s="106">
        <v>37117</v>
      </c>
      <c r="G27" s="94">
        <f>+[1]MATERIALES!$D27</f>
        <v>46200.502800000002</v>
      </c>
      <c r="H27" s="94">
        <f>+[2]MATERIALES!$D27</f>
        <v>45016</v>
      </c>
      <c r="I27" s="94">
        <f>+[3]MATERIALES!$D27</f>
        <v>51500</v>
      </c>
      <c r="J27" s="94">
        <f>+[4]MATERIALES!$D27</f>
        <v>51117.235142231926</v>
      </c>
      <c r="K27" s="94">
        <f>+[5]MATERIALES!$D27</f>
        <v>56000</v>
      </c>
      <c r="L27" s="94">
        <f>+[6]MATERIALES!$D27</f>
        <v>41150</v>
      </c>
      <c r="M27" s="94">
        <f>+[7]MATERIALES!$D27</f>
        <v>52969</v>
      </c>
      <c r="N27" s="94">
        <f>+[8]MATERIALES!$D27</f>
        <v>61285</v>
      </c>
      <c r="O27" s="94">
        <f>+[9]MATERIALES!$D27</f>
        <v>46818</v>
      </c>
      <c r="P27" s="94">
        <f>+[10]MATERIALES!$D27</f>
        <v>62992</v>
      </c>
    </row>
    <row r="28" spans="1:16" ht="16.5" thickTop="1" thickBot="1">
      <c r="A28" s="104" t="s">
        <v>546</v>
      </c>
      <c r="B28" s="104" t="s">
        <v>59</v>
      </c>
      <c r="C28" s="105" t="s">
        <v>547</v>
      </c>
      <c r="D28" s="106">
        <v>37532</v>
      </c>
      <c r="G28" s="94">
        <f>+[1]MATERIALES!$D28</f>
        <v>46200.502800000002</v>
      </c>
      <c r="H28" s="94">
        <f>+[2]MATERIALES!$D28</f>
        <v>47434</v>
      </c>
      <c r="I28" s="94">
        <f>+[3]MATERIALES!$D28</f>
        <v>54000</v>
      </c>
      <c r="J28" s="94">
        <f>+[4]MATERIALES!$D28</f>
        <v>51689.566557153405</v>
      </c>
      <c r="K28" s="94">
        <f>+[5]MATERIALES!$D28</f>
        <v>56000</v>
      </c>
      <c r="L28" s="94">
        <f>+[6]MATERIALES!$D28</f>
        <v>43210</v>
      </c>
      <c r="M28" s="94">
        <f>+[7]MATERIALES!$D28</f>
        <v>52969</v>
      </c>
      <c r="N28" s="94">
        <f>+[8]MATERIALES!$D28</f>
        <v>61285</v>
      </c>
      <c r="O28" s="94">
        <f>+[9]MATERIALES!$D28</f>
        <v>52163</v>
      </c>
      <c r="P28" s="94">
        <f>+[10]MATERIALES!$D28</f>
        <v>62992</v>
      </c>
    </row>
    <row r="29" spans="1:16" ht="16.5" thickTop="1" thickBot="1">
      <c r="A29" s="104" t="s">
        <v>548</v>
      </c>
      <c r="B29" s="104" t="s">
        <v>59</v>
      </c>
      <c r="C29" s="105" t="s">
        <v>549</v>
      </c>
      <c r="D29" s="106">
        <v>38382</v>
      </c>
      <c r="G29" s="94">
        <f>+[1]MATERIALES!$D29</f>
        <v>46200.502800000002</v>
      </c>
      <c r="H29" s="94">
        <f>+[2]MATERIALES!$D29</f>
        <v>47398</v>
      </c>
      <c r="I29" s="94">
        <f>+[3]MATERIALES!$D29</f>
        <v>57600</v>
      </c>
      <c r="J29" s="94">
        <f>+[4]MATERIALES!$D29</f>
        <v>52860.097076662787</v>
      </c>
      <c r="K29" s="94">
        <f>+[5]MATERIALES!$D29</f>
        <v>56000</v>
      </c>
      <c r="L29" s="94">
        <f>+[6]MATERIALES!$D29</f>
        <v>41150</v>
      </c>
      <c r="M29" s="94">
        <f>+[7]MATERIALES!$D29</f>
        <v>52969</v>
      </c>
      <c r="N29" s="94">
        <f>+[8]MATERIALES!$D29</f>
        <v>61285</v>
      </c>
      <c r="O29" s="94">
        <f>+[9]MATERIALES!$D29</f>
        <v>48819</v>
      </c>
      <c r="P29" s="94">
        <f>+[10]MATERIALES!$D29</f>
        <v>62992</v>
      </c>
    </row>
    <row r="30" spans="1:16" ht="31.5" thickTop="1" thickBot="1">
      <c r="A30" s="104" t="s">
        <v>550</v>
      </c>
      <c r="B30" s="104" t="s">
        <v>59</v>
      </c>
      <c r="C30" s="105" t="s">
        <v>551</v>
      </c>
      <c r="D30" s="106">
        <v>46376</v>
      </c>
      <c r="G30" s="94">
        <f>+[1]MATERIALES!$D30</f>
        <v>56171.33</v>
      </c>
      <c r="H30" s="94">
        <f>+[2]MATERIALES!$D30</f>
        <v>66442</v>
      </c>
      <c r="I30" s="94">
        <f>+[3]MATERIALES!$D30</f>
        <v>75000</v>
      </c>
      <c r="J30" s="94">
        <f>+[4]MATERIALES!$D30</f>
        <v>77350</v>
      </c>
      <c r="K30" s="94">
        <f>+[5]MATERIALES!$D30</f>
        <v>56000</v>
      </c>
      <c r="L30" s="94">
        <f>+[6]MATERIALES!$D30</f>
        <v>63780</v>
      </c>
      <c r="M30" s="94">
        <f>+[7]MATERIALES!$D30</f>
        <v>63868.471292054099</v>
      </c>
      <c r="N30" s="94">
        <f>+[8]MATERIALES!$D30</f>
        <v>61285</v>
      </c>
      <c r="O30" s="94">
        <f>+[9]MATERIALES!$D30</f>
        <v>55330</v>
      </c>
      <c r="P30" s="94">
        <f>+[10]MATERIALES!$D30</f>
        <v>76659</v>
      </c>
    </row>
    <row r="31" spans="1:16" ht="16.5" thickTop="1" thickBot="1">
      <c r="A31" s="104" t="s">
        <v>552</v>
      </c>
      <c r="B31" s="104" t="s">
        <v>524</v>
      </c>
      <c r="C31" s="105" t="s">
        <v>553</v>
      </c>
      <c r="D31" s="106">
        <v>38</v>
      </c>
      <c r="G31" s="94">
        <f>+[1]MATERIALES!$D31</f>
        <v>45</v>
      </c>
      <c r="H31" s="94">
        <f>+[2]MATERIALES!$D31</f>
        <v>58</v>
      </c>
      <c r="I31" s="94">
        <f>+[3]MATERIALES!$D31</f>
        <v>35.656490152579906</v>
      </c>
      <c r="J31" s="94">
        <f>+[4]MATERIALES!$D31</f>
        <v>65</v>
      </c>
      <c r="K31" s="94">
        <f>+[5]MATERIALES!$D31</f>
        <v>36</v>
      </c>
      <c r="L31" s="94">
        <f>+[6]MATERIALES!$D31</f>
        <v>60</v>
      </c>
      <c r="M31" s="94">
        <f>+[7]MATERIALES!$D31</f>
        <v>55</v>
      </c>
      <c r="N31" s="94">
        <f>+[8]MATERIALES!$D31</f>
        <v>35.656490152579906</v>
      </c>
      <c r="O31" s="94">
        <f>+[9]MATERIALES!$D31</f>
        <v>65</v>
      </c>
      <c r="P31" s="94">
        <f>+[10]MATERIALES!$D31</f>
        <v>52</v>
      </c>
    </row>
    <row r="32" spans="1:16" ht="16.5" thickTop="1" thickBot="1">
      <c r="A32" s="104" t="s">
        <v>554</v>
      </c>
      <c r="B32" s="104" t="s">
        <v>64</v>
      </c>
      <c r="C32" s="105" t="s">
        <v>555</v>
      </c>
      <c r="D32" s="106">
        <v>418.04139000000004</v>
      </c>
      <c r="G32" s="94">
        <f>+[1]MATERIALES!$D32</f>
        <v>448</v>
      </c>
      <c r="H32" s="94">
        <f>+[2]MATERIALES!$D32</f>
        <v>507</v>
      </c>
      <c r="I32" s="94">
        <f>+[3]MATERIALES!$D32</f>
        <v>342.85714285714283</v>
      </c>
      <c r="J32" s="94">
        <f>+[4]MATERIALES!$D32</f>
        <v>527</v>
      </c>
      <c r="K32" s="94">
        <f>+[5]MATERIALES!$D32</f>
        <v>432</v>
      </c>
      <c r="L32" s="94">
        <f>+[6]MATERIALES!$D32</f>
        <v>424</v>
      </c>
      <c r="M32" s="94">
        <f>+[7]MATERIALES!$D32</f>
        <v>310.64154686641484</v>
      </c>
      <c r="N32" s="94">
        <f>+[8]MATERIALES!$D32</f>
        <v>443.77363838059267</v>
      </c>
      <c r="O32" s="94">
        <f>+[9]MATERIALES!$D32</f>
        <v>506.33612499999998</v>
      </c>
      <c r="P32" s="94">
        <f>+[10]MATERIALES!$D32</f>
        <v>420</v>
      </c>
    </row>
    <row r="33" spans="1:16" ht="16.5" thickTop="1" thickBot="1">
      <c r="A33" s="104" t="s">
        <v>556</v>
      </c>
      <c r="B33" s="104" t="s">
        <v>65</v>
      </c>
      <c r="C33" s="105" t="s">
        <v>557</v>
      </c>
      <c r="D33" s="106">
        <v>3904</v>
      </c>
      <c r="G33" s="94">
        <f>+[1]MATERIALES!$D33</f>
        <v>5211.97</v>
      </c>
      <c r="H33" s="94">
        <f>+[2]MATERIALES!$D33</f>
        <v>5095</v>
      </c>
      <c r="I33" s="94">
        <f>+[3]MATERIALES!$D33</f>
        <v>6386</v>
      </c>
      <c r="J33" s="94">
        <f>+[4]MATERIALES!$D33</f>
        <v>5700</v>
      </c>
      <c r="K33" s="94">
        <f>+[5]MATERIALES!$D33</f>
        <v>4059</v>
      </c>
      <c r="L33" s="94">
        <f>+[6]MATERIALES!$D33</f>
        <v>5970</v>
      </c>
      <c r="M33" s="94">
        <f>+[7]MATERIALES!$D33</f>
        <v>6306.8639999999996</v>
      </c>
      <c r="N33" s="94">
        <f>+[8]MATERIALES!$D33</f>
        <v>5091.3496926143825</v>
      </c>
      <c r="O33" s="94">
        <f>+[9]MATERIALES!$D33</f>
        <v>5300</v>
      </c>
      <c r="P33" s="94">
        <f>+[10]MATERIALES!$D33</f>
        <v>6213</v>
      </c>
    </row>
    <row r="34" spans="1:16" ht="16.5" thickTop="1" thickBot="1">
      <c r="A34" s="104" t="s">
        <v>558</v>
      </c>
      <c r="B34" s="104" t="s">
        <v>65</v>
      </c>
      <c r="C34" s="105" t="s">
        <v>559</v>
      </c>
      <c r="D34" s="106">
        <v>3697</v>
      </c>
      <c r="G34" s="94">
        <f>+[1]MATERIALES!$D34</f>
        <v>3947.23</v>
      </c>
      <c r="H34" s="94">
        <f>+[2]MATERIALES!$D34</f>
        <v>4893</v>
      </c>
      <c r="I34" s="94">
        <f>+[3]MATERIALES!$D34</f>
        <v>6386</v>
      </c>
      <c r="J34" s="94">
        <f>+[4]MATERIALES!$D34</f>
        <v>5051.3327457756122</v>
      </c>
      <c r="K34" s="94">
        <f>+[5]MATERIALES!$D34</f>
        <v>4796</v>
      </c>
      <c r="L34" s="94">
        <f>+[6]MATERIALES!$D34</f>
        <v>5077.9662363507005</v>
      </c>
      <c r="M34" s="94">
        <f>+[7]MATERIALES!$D34</f>
        <v>4274.01</v>
      </c>
      <c r="N34" s="94">
        <f>+[8]MATERIALES!$D34</f>
        <v>3535.9329220429286</v>
      </c>
      <c r="O34" s="94">
        <f>+[9]MATERIALES!$D34</f>
        <v>5580</v>
      </c>
      <c r="P34" s="94">
        <f>+[10]MATERIALES!$D34</f>
        <v>6177</v>
      </c>
    </row>
    <row r="35" spans="1:16" ht="16.5" thickTop="1" thickBot="1">
      <c r="A35" s="104" t="s">
        <v>560</v>
      </c>
      <c r="B35" s="104" t="s">
        <v>65</v>
      </c>
      <c r="C35" s="105" t="s">
        <v>561</v>
      </c>
      <c r="D35" s="106">
        <v>4262.4610000000002</v>
      </c>
      <c r="G35" s="94">
        <f>+[1]MATERIALES!$D35</f>
        <v>4821.4775000000009</v>
      </c>
      <c r="H35" s="94">
        <f>+[2]MATERIALES!$D35</f>
        <v>4202</v>
      </c>
      <c r="I35" s="94">
        <f>+[3]MATERIALES!$D35</f>
        <v>4951.1752685297552</v>
      </c>
      <c r="J35" s="94">
        <f>+[4]MATERIALES!$D35</f>
        <v>6000</v>
      </c>
      <c r="K35" s="94">
        <f>+[5]MATERIALES!$D35</f>
        <v>6376.4</v>
      </c>
      <c r="L35" s="94">
        <f>+[6]MATERIALES!$D35</f>
        <v>5600</v>
      </c>
      <c r="M35" s="94">
        <f>+[7]MATERIALES!$D35</f>
        <v>5040</v>
      </c>
      <c r="N35" s="94">
        <f>+[8]MATERIALES!$D35</f>
        <v>4640</v>
      </c>
      <c r="O35" s="94">
        <f>+[9]MATERIALES!$D35</f>
        <v>4631.1819999999998</v>
      </c>
      <c r="P35" s="94">
        <f>+[10]MATERIALES!$D35</f>
        <v>6000</v>
      </c>
    </row>
    <row r="36" spans="1:16" ht="16.5" thickTop="1" thickBot="1">
      <c r="A36" s="104" t="s">
        <v>562</v>
      </c>
      <c r="B36" s="104" t="s">
        <v>65</v>
      </c>
      <c r="C36" s="105" t="s">
        <v>563</v>
      </c>
      <c r="D36" s="106">
        <v>3943</v>
      </c>
      <c r="G36" s="94">
        <f>+[1]MATERIALES!$D36</f>
        <v>4500</v>
      </c>
      <c r="H36" s="94">
        <f>+[2]MATERIALES!$D36</f>
        <v>5017</v>
      </c>
      <c r="I36" s="94">
        <f>+[3]MATERIALES!$D36</f>
        <v>5430.7619383480987</v>
      </c>
      <c r="J36" s="94">
        <f>+[4]MATERIALES!$D36</f>
        <v>5430.7619383480987</v>
      </c>
      <c r="K36" s="94">
        <f>+[5]MATERIALES!$D36</f>
        <v>3801.533356843669</v>
      </c>
      <c r="L36" s="94">
        <f>+[6]MATERIALES!$D36</f>
        <v>5350</v>
      </c>
      <c r="M36" s="94">
        <f>+[7]MATERIALES!$D36</f>
        <v>7001.688000000001</v>
      </c>
      <c r="N36" s="94">
        <f>+[8]MATERIALES!$D36</f>
        <v>5793</v>
      </c>
      <c r="O36" s="94">
        <f>+[9]MATERIALES!$D36</f>
        <v>5698</v>
      </c>
      <c r="P36" s="94">
        <f>+[10]MATERIALES!$D36</f>
        <v>6218</v>
      </c>
    </row>
    <row r="37" spans="1:16" ht="16.5" thickTop="1" thickBot="1">
      <c r="A37" s="104" t="s">
        <v>564</v>
      </c>
      <c r="B37" s="104" t="s">
        <v>65</v>
      </c>
      <c r="C37" s="105" t="s">
        <v>565</v>
      </c>
      <c r="D37" s="106">
        <v>2617</v>
      </c>
      <c r="G37" s="94">
        <f>+[1]MATERIALES!$D37</f>
        <v>3620</v>
      </c>
      <c r="H37" s="94">
        <f>+[2]MATERIALES!$D37</f>
        <v>3666</v>
      </c>
      <c r="I37" s="94">
        <f>+[3]MATERIALES!$D37</f>
        <v>4120</v>
      </c>
      <c r="J37" s="94">
        <f>+[4]MATERIALES!$D37</f>
        <v>3927</v>
      </c>
      <c r="K37" s="94">
        <f>+[5]MATERIALES!$D37</f>
        <v>3166.6666666666665</v>
      </c>
      <c r="L37" s="94">
        <f>+[6]MATERIALES!$D37</f>
        <v>3500</v>
      </c>
      <c r="M37" s="94">
        <f>+[7]MATERIALES!$D37</f>
        <v>4400</v>
      </c>
      <c r="N37" s="94">
        <f>+[8]MATERIALES!$D37</f>
        <v>3300</v>
      </c>
      <c r="O37" s="94">
        <f>+[9]MATERIALES!$D37</f>
        <v>3688.4</v>
      </c>
      <c r="P37" s="94">
        <f>+[10]MATERIALES!$D37</f>
        <v>3800</v>
      </c>
    </row>
    <row r="38" spans="1:16" ht="16.5" thickTop="1" thickBot="1">
      <c r="A38" s="104" t="s">
        <v>566</v>
      </c>
      <c r="B38" s="104" t="s">
        <v>65</v>
      </c>
      <c r="C38" s="105" t="s">
        <v>567</v>
      </c>
      <c r="D38" s="106">
        <v>4300</v>
      </c>
      <c r="G38" s="94">
        <f>+[1]MATERIALES!$D38</f>
        <v>3620</v>
      </c>
      <c r="H38" s="94">
        <f>+[2]MATERIALES!$D38</f>
        <v>3528</v>
      </c>
      <c r="I38" s="94">
        <f>+[3]MATERIALES!$D38</f>
        <v>4429</v>
      </c>
      <c r="J38" s="94">
        <f>+[4]MATERIALES!$D38</f>
        <v>4600</v>
      </c>
      <c r="K38" s="94">
        <f>+[5]MATERIALES!$D38</f>
        <v>4261</v>
      </c>
      <c r="L38" s="94">
        <f>+[6]MATERIALES!$D38</f>
        <v>3200</v>
      </c>
      <c r="M38" s="94">
        <f>+[7]MATERIALES!$D38</f>
        <v>3786.7311931413915</v>
      </c>
      <c r="N38" s="94">
        <f>+[8]MATERIALES!$D38</f>
        <v>3490</v>
      </c>
      <c r="O38" s="94">
        <f>+[9]MATERIALES!$D38</f>
        <v>4862.7961000000005</v>
      </c>
      <c r="P38" s="94">
        <f>+[10]MATERIALES!$D38</f>
        <v>3815</v>
      </c>
    </row>
    <row r="39" spans="1:16" ht="31.5" thickTop="1" thickBot="1">
      <c r="A39" s="104" t="s">
        <v>568</v>
      </c>
      <c r="B39" s="104" t="s">
        <v>101</v>
      </c>
      <c r="C39" s="105" t="s">
        <v>569</v>
      </c>
      <c r="D39" s="106">
        <v>458150</v>
      </c>
      <c r="G39" s="94">
        <f>+[1]MATERIALES!$D39</f>
        <v>460595.73666666663</v>
      </c>
      <c r="H39" s="94">
        <f>+[2]MATERIALES!$D39</f>
        <v>423023</v>
      </c>
      <c r="I39" s="94">
        <f>+[3]MATERIALES!$D39</f>
        <v>463500</v>
      </c>
      <c r="J39" s="94">
        <f>+[4]MATERIALES!$D39</f>
        <v>375749.34771432698</v>
      </c>
      <c r="K39" s="94">
        <f>+[5]MATERIALES!$D39</f>
        <v>292896</v>
      </c>
      <c r="L39" s="94">
        <f>+[6]MATERIALES!$D39</f>
        <v>339450</v>
      </c>
      <c r="M39" s="94">
        <f>+[7]MATERIALES!$D39</f>
        <v>358713</v>
      </c>
      <c r="N39" s="94">
        <f>+[8]MATERIALES!$D39</f>
        <v>401625</v>
      </c>
      <c r="O39" s="94">
        <f>+[9]MATERIALES!$D39</f>
        <v>349901</v>
      </c>
      <c r="P39" s="94">
        <f>+[10]MATERIALES!$D39</f>
        <v>263024.5434000289</v>
      </c>
    </row>
    <row r="40" spans="1:16" ht="16.5" thickTop="1" thickBot="1">
      <c r="A40" s="104" t="s">
        <v>570</v>
      </c>
      <c r="B40" s="104" t="s">
        <v>101</v>
      </c>
      <c r="C40" s="105" t="s">
        <v>571</v>
      </c>
      <c r="D40" s="106">
        <v>33588</v>
      </c>
      <c r="G40" s="94">
        <f>+[1]MATERIALES!$D40</f>
        <v>26989</v>
      </c>
      <c r="H40" s="94">
        <f>+[2]MATERIALES!$D40</f>
        <v>28590</v>
      </c>
      <c r="I40" s="94">
        <f>+[3]MATERIALES!$D40</f>
        <v>30381.836985117392</v>
      </c>
      <c r="J40" s="94">
        <f>+[4]MATERIALES!$D40</f>
        <v>29488</v>
      </c>
      <c r="K40" s="94">
        <f>+[5]MATERIALES!$D40</f>
        <v>28000</v>
      </c>
      <c r="L40" s="94">
        <f>+[6]MATERIALES!$D40</f>
        <v>27370</v>
      </c>
      <c r="M40" s="94">
        <f>+[7]MATERIALES!$D40</f>
        <v>27350</v>
      </c>
      <c r="N40" s="94">
        <f>+[8]MATERIALES!$D40</f>
        <v>35700</v>
      </c>
      <c r="O40" s="94">
        <f>+[9]MATERIALES!$D40</f>
        <v>28845</v>
      </c>
      <c r="P40" s="94">
        <f>+[10]MATERIALES!$D40</f>
        <v>30381.836985117392</v>
      </c>
    </row>
    <row r="41" spans="1:16" ht="16.5" thickTop="1" thickBot="1">
      <c r="A41" s="104" t="s">
        <v>572</v>
      </c>
      <c r="B41" s="104" t="s">
        <v>101</v>
      </c>
      <c r="C41" s="105" t="s">
        <v>573</v>
      </c>
      <c r="D41" s="106">
        <v>656</v>
      </c>
      <c r="G41" s="94">
        <f>+[1]MATERIALES!$D41</f>
        <v>903.7158677178677</v>
      </c>
      <c r="H41" s="94">
        <f>+[2]MATERIALES!$D41</f>
        <v>898</v>
      </c>
      <c r="I41" s="94">
        <f>+[3]MATERIALES!$D41</f>
        <v>903.7158677178677</v>
      </c>
      <c r="J41" s="94">
        <f>+[4]MATERIALES!$D41</f>
        <v>950</v>
      </c>
      <c r="K41" s="94">
        <f>+[5]MATERIALES!$D41</f>
        <v>903.7158677178677</v>
      </c>
      <c r="L41" s="94">
        <f>+[6]MATERIALES!$D41</f>
        <v>830</v>
      </c>
      <c r="M41" s="94">
        <f>+[7]MATERIALES!$D41</f>
        <v>876.11030975999995</v>
      </c>
      <c r="N41" s="94">
        <f>+[8]MATERIALES!$D41</f>
        <v>632.60110740250741</v>
      </c>
      <c r="O41" s="94">
        <f>+[9]MATERIALES!$D41</f>
        <v>953</v>
      </c>
      <c r="P41" s="94">
        <f>+[10]MATERIALES!$D41</f>
        <v>632.60110740250741</v>
      </c>
    </row>
    <row r="42" spans="1:16" ht="16.5" thickTop="1" thickBot="1">
      <c r="A42" s="104" t="s">
        <v>574</v>
      </c>
      <c r="B42" s="104" t="s">
        <v>101</v>
      </c>
      <c r="C42" s="105" t="s">
        <v>575</v>
      </c>
      <c r="D42" s="106">
        <v>10170</v>
      </c>
      <c r="G42" s="94">
        <f>+[1]MATERIALES!$D42</f>
        <v>14147</v>
      </c>
      <c r="H42" s="94">
        <f>+[2]MATERIALES!$D42</f>
        <v>12887</v>
      </c>
      <c r="I42" s="94">
        <f>+[3]MATERIALES!$D42</f>
        <v>9804.4400237953378</v>
      </c>
      <c r="J42" s="94">
        <f>+[4]MATERIALES!$D42</f>
        <v>14006.342891136197</v>
      </c>
      <c r="K42" s="94">
        <f>+[5]MATERIALES!$D42</f>
        <v>14464</v>
      </c>
      <c r="L42" s="94">
        <f>+[6]MATERIALES!$D42</f>
        <v>18010</v>
      </c>
      <c r="M42" s="94">
        <f>+[7]MATERIALES!$D42</f>
        <v>12353.02</v>
      </c>
      <c r="N42" s="94">
        <f>+[8]MATERIALES!$D42</f>
        <v>9804.4400237953378</v>
      </c>
      <c r="O42" s="94">
        <f>+[9]MATERIALES!$D42</f>
        <v>13832</v>
      </c>
      <c r="P42" s="94">
        <f>+[10]MATERIALES!$D42</f>
        <v>9804.4400237953378</v>
      </c>
    </row>
    <row r="43" spans="1:16" ht="16.5" thickTop="1" thickBot="1">
      <c r="A43" s="104" t="s">
        <v>576</v>
      </c>
      <c r="B43" s="104" t="s">
        <v>65</v>
      </c>
      <c r="C43" s="105" t="s">
        <v>577</v>
      </c>
      <c r="D43" s="106">
        <v>5558</v>
      </c>
      <c r="G43" s="94">
        <f>+[1]MATERIALES!$D43</f>
        <v>5110</v>
      </c>
      <c r="H43" s="94">
        <f>+[2]MATERIALES!$D43</f>
        <v>4246</v>
      </c>
      <c r="I43" s="94">
        <f>+[3]MATERIALES!$D43</f>
        <v>5200</v>
      </c>
      <c r="J43" s="94">
        <f>+[4]MATERIALES!$D43</f>
        <v>6030</v>
      </c>
      <c r="K43" s="94">
        <f>+[5]MATERIALES!$D43</f>
        <v>5600</v>
      </c>
      <c r="L43" s="94">
        <f>+[6]MATERIALES!$D43</f>
        <v>4330</v>
      </c>
      <c r="M43" s="94">
        <f>+[7]MATERIALES!$D43</f>
        <v>5049</v>
      </c>
      <c r="N43" s="94">
        <f>+[8]MATERIALES!$D43</f>
        <v>4857.0483817618851</v>
      </c>
      <c r="O43" s="94">
        <f>+[9]MATERIALES!$D43</f>
        <v>4187</v>
      </c>
      <c r="P43" s="94">
        <f>+[10]MATERIALES!$D43</f>
        <v>5107</v>
      </c>
    </row>
    <row r="44" spans="1:16" ht="31.5" thickTop="1" thickBot="1">
      <c r="A44" s="104" t="s">
        <v>578</v>
      </c>
      <c r="B44" s="104" t="s">
        <v>64</v>
      </c>
      <c r="C44" s="105" t="s">
        <v>579</v>
      </c>
      <c r="D44" s="106">
        <v>10595</v>
      </c>
      <c r="G44" s="94">
        <f>+[1]MATERIALES!$D44</f>
        <v>9371</v>
      </c>
      <c r="H44" s="94">
        <f>+[2]MATERIALES!$D44</f>
        <v>10652</v>
      </c>
      <c r="I44" s="94">
        <f>+[3]MATERIALES!$D44</f>
        <v>7063.855460484293</v>
      </c>
      <c r="J44" s="94">
        <f>+[4]MATERIALES!$D44</f>
        <v>7063.855460484293</v>
      </c>
      <c r="K44" s="94">
        <f>+[5]MATERIALES!$D44</f>
        <v>9389</v>
      </c>
      <c r="L44" s="94">
        <f>+[6]MATERIALES!$D44</f>
        <v>7705.3027906451644</v>
      </c>
      <c r="M44" s="94">
        <f>+[7]MATERIALES!$D44</f>
        <v>7063.855460484293</v>
      </c>
      <c r="N44" s="94">
        <f>+[8]MATERIALES!$D44</f>
        <v>9167</v>
      </c>
      <c r="O44" s="94">
        <f>+[9]MATERIALES!$D44</f>
        <v>9201</v>
      </c>
      <c r="P44" s="94">
        <f>+[10]MATERIALES!$D44</f>
        <v>12940</v>
      </c>
    </row>
    <row r="45" spans="1:16" ht="16.5" thickTop="1" thickBot="1">
      <c r="A45" s="104" t="s">
        <v>580</v>
      </c>
      <c r="B45" s="104" t="s">
        <v>65</v>
      </c>
      <c r="C45" s="105" t="s">
        <v>581</v>
      </c>
      <c r="D45" s="106">
        <v>4257.3440000000001</v>
      </c>
      <c r="G45" s="94">
        <f>+[1]MATERIALES!$D45</f>
        <v>5330</v>
      </c>
      <c r="H45" s="94">
        <f>+[2]MATERIALES!$D45</f>
        <v>5026</v>
      </c>
      <c r="I45" s="94">
        <f>+[3]MATERIALES!$D45</f>
        <v>6231.5</v>
      </c>
      <c r="J45" s="94">
        <f>+[4]MATERIALES!$D45</f>
        <v>4095.9788085885466</v>
      </c>
      <c r="K45" s="94">
        <f>+[5]MATERIALES!$D45</f>
        <v>4922.5</v>
      </c>
      <c r="L45" s="94">
        <f>+[6]MATERIALES!$D45</f>
        <v>4879</v>
      </c>
      <c r="M45" s="94">
        <f>+[7]MATERIALES!$D45</f>
        <v>6405</v>
      </c>
      <c r="N45" s="94">
        <f>+[8]MATERIALES!$D45</f>
        <v>6000</v>
      </c>
      <c r="O45" s="94">
        <f>+[9]MATERIALES!$D45</f>
        <v>5851.3982979836383</v>
      </c>
      <c r="P45" s="94">
        <f>+[10]MATERIALES!$D45</f>
        <v>4300</v>
      </c>
    </row>
    <row r="46" spans="1:16" ht="16.5" thickTop="1" thickBot="1">
      <c r="A46" s="104" t="s">
        <v>582</v>
      </c>
      <c r="B46" s="104" t="s">
        <v>101</v>
      </c>
      <c r="C46" s="105" t="s">
        <v>583</v>
      </c>
      <c r="D46" s="106">
        <v>900</v>
      </c>
      <c r="G46" s="94">
        <f>+[1]MATERIALES!$D46</f>
        <v>555.21034908011097</v>
      </c>
      <c r="H46" s="94">
        <f>+[2]MATERIALES!$D46</f>
        <v>655</v>
      </c>
      <c r="I46" s="94">
        <f>+[3]MATERIALES!$D46</f>
        <v>555.21034908011097</v>
      </c>
      <c r="J46" s="94">
        <f>+[4]MATERIALES!$D46</f>
        <v>555.21034908011097</v>
      </c>
      <c r="K46" s="94">
        <f>+[5]MATERIALES!$D46</f>
        <v>555.21034908011097</v>
      </c>
      <c r="L46" s="94">
        <f>+[6]MATERIALES!$D46</f>
        <v>590.01181286001611</v>
      </c>
      <c r="M46" s="94">
        <f>+[7]MATERIALES!$D46</f>
        <v>949.08614439999997</v>
      </c>
      <c r="N46" s="94">
        <f>+[8]MATERIALES!$D46</f>
        <v>555.21034908011097</v>
      </c>
      <c r="O46" s="94">
        <f>+[9]MATERIALES!$D46</f>
        <v>555.21034908011097</v>
      </c>
      <c r="P46" s="94">
        <f>+[10]MATERIALES!$D46</f>
        <v>960</v>
      </c>
    </row>
    <row r="47" spans="1:16" ht="16.5" thickTop="1" thickBot="1">
      <c r="A47" s="104" t="s">
        <v>584</v>
      </c>
      <c r="B47" s="104" t="s">
        <v>101</v>
      </c>
      <c r="C47" s="105" t="s">
        <v>585</v>
      </c>
      <c r="D47" s="106">
        <v>13000</v>
      </c>
      <c r="G47" s="94">
        <f>+[1]MATERIALES!$D47</f>
        <v>16030.51169198885</v>
      </c>
      <c r="H47" s="94">
        <f>+[2]MATERIALES!$D47</f>
        <v>16284</v>
      </c>
      <c r="I47" s="94">
        <f>+[3]MATERIALES!$D47</f>
        <v>11221.358184392195</v>
      </c>
      <c r="J47" s="94">
        <f>+[4]MATERIALES!$D47</f>
        <v>15830</v>
      </c>
      <c r="K47" s="94">
        <f>+[5]MATERIALES!$D47</f>
        <v>15500</v>
      </c>
      <c r="L47" s="94">
        <f>+[6]MATERIALES!$D47</f>
        <v>14920</v>
      </c>
      <c r="M47" s="94">
        <f>+[7]MATERIALES!$D47</f>
        <v>17647.20914096</v>
      </c>
      <c r="N47" s="94">
        <f>+[8]MATERIALES!$D47</f>
        <v>20000</v>
      </c>
      <c r="O47" s="94">
        <f>+[9]MATERIALES!$D47</f>
        <v>16030.51169198885</v>
      </c>
      <c r="P47" s="94">
        <f>+[10]MATERIALES!$D47</f>
        <v>17665</v>
      </c>
    </row>
    <row r="48" spans="1:16" ht="16.5" thickTop="1" thickBot="1">
      <c r="A48" s="104" t="s">
        <v>586</v>
      </c>
      <c r="B48" s="104" t="s">
        <v>59</v>
      </c>
      <c r="C48" s="105" t="s">
        <v>587</v>
      </c>
      <c r="D48" s="106">
        <v>42529</v>
      </c>
      <c r="G48" s="94">
        <f>+[1]MATERIALES!$D48</f>
        <v>31398.406506626819</v>
      </c>
      <c r="H48" s="94">
        <f>+[2]MATERIALES!$D48</f>
        <v>43205</v>
      </c>
      <c r="I48" s="94">
        <f>+[3]MATERIALES!$D48</f>
        <v>38600</v>
      </c>
      <c r="J48" s="94">
        <f>+[4]MATERIALES!$D48</f>
        <v>44854.866438038312</v>
      </c>
      <c r="K48" s="94">
        <f>+[5]MATERIALES!$D48</f>
        <v>44854.866438038312</v>
      </c>
      <c r="L48" s="94">
        <f>+[6]MATERIALES!$D48</f>
        <v>37550</v>
      </c>
      <c r="M48" s="94">
        <f>+[7]MATERIALES!$D48</f>
        <v>42887.040721440004</v>
      </c>
      <c r="N48" s="94">
        <f>+[8]MATERIALES!$D48</f>
        <v>44854.866438038312</v>
      </c>
      <c r="O48" s="94">
        <f>+[9]MATERIALES!$D48</f>
        <v>41860</v>
      </c>
      <c r="P48" s="94">
        <f>+[10]MATERIALES!$D48</f>
        <v>46530</v>
      </c>
    </row>
    <row r="49" spans="1:16" ht="16.5" thickTop="1" thickBot="1">
      <c r="A49" s="104" t="s">
        <v>588</v>
      </c>
      <c r="B49" s="104" t="s">
        <v>59</v>
      </c>
      <c r="C49" s="105" t="s">
        <v>589</v>
      </c>
      <c r="D49" s="106">
        <v>43857</v>
      </c>
      <c r="G49" s="94">
        <f>+[1]MATERIALES!$D49</f>
        <v>35700</v>
      </c>
      <c r="H49" s="94">
        <f>+[2]MATERIALES!$D49</f>
        <v>43658</v>
      </c>
      <c r="I49" s="94">
        <f>+[3]MATERIALES!$D49</f>
        <v>38600</v>
      </c>
      <c r="J49" s="94">
        <f>+[4]MATERIALES!$D49</f>
        <v>42750.037982993468</v>
      </c>
      <c r="K49" s="94">
        <f>+[5]MATERIALES!$D49</f>
        <v>53566.666666666664</v>
      </c>
      <c r="L49" s="94">
        <f>+[6]MATERIALES!$D49</f>
        <v>34980</v>
      </c>
      <c r="M49" s="94">
        <f>+[7]MATERIALES!$D49</f>
        <v>39705.347703680003</v>
      </c>
      <c r="N49" s="94">
        <f>+[8]MATERIALES!$D49</f>
        <v>42750.037982993468</v>
      </c>
      <c r="O49" s="94">
        <f>+[9]MATERIALES!$D49</f>
        <v>42375</v>
      </c>
      <c r="P49" s="94">
        <f>+[10]MATERIALES!$D49</f>
        <v>46916</v>
      </c>
    </row>
    <row r="50" spans="1:16" ht="16.5" thickTop="1" thickBot="1">
      <c r="A50" s="104" t="s">
        <v>590</v>
      </c>
      <c r="B50" s="104" t="s">
        <v>59</v>
      </c>
      <c r="C50" s="105" t="s">
        <v>591</v>
      </c>
      <c r="D50" s="106">
        <v>51170</v>
      </c>
      <c r="G50" s="94">
        <f>+[1]MATERIALES!$D50</f>
        <v>47481</v>
      </c>
      <c r="H50" s="94">
        <f>+[2]MATERIALES!$D50</f>
        <v>41285</v>
      </c>
      <c r="I50" s="94">
        <f>+[3]MATERIALES!$D50</f>
        <v>38600</v>
      </c>
      <c r="J50" s="94">
        <f>+[4]MATERIALES!$D50</f>
        <v>41431.705229106949</v>
      </c>
      <c r="K50" s="94">
        <f>+[5]MATERIALES!$D50</f>
        <v>41431.705229106949</v>
      </c>
      <c r="L50" s="94">
        <f>+[6]MATERIALES!$D50</f>
        <v>33950</v>
      </c>
      <c r="M50" s="94">
        <f>+[7]MATERIALES!$D50</f>
        <v>41315</v>
      </c>
      <c r="N50" s="94">
        <f>+[8]MATERIALES!$D50</f>
        <v>40640</v>
      </c>
      <c r="O50" s="94">
        <f>+[9]MATERIALES!$D50</f>
        <v>35950</v>
      </c>
      <c r="P50" s="94">
        <f>+[10]MATERIALES!$D50</f>
        <v>43156</v>
      </c>
    </row>
    <row r="51" spans="1:16" ht="16.5" thickTop="1" thickBot="1">
      <c r="A51" s="104" t="s">
        <v>592</v>
      </c>
      <c r="B51" s="104" t="s">
        <v>59</v>
      </c>
      <c r="C51" s="105" t="s">
        <v>593</v>
      </c>
      <c r="D51" s="106">
        <v>30186</v>
      </c>
      <c r="G51" s="94">
        <f>+[1]MATERIALES!$D51</f>
        <v>51963.333333333336</v>
      </c>
      <c r="H51" s="94">
        <f>+[2]MATERIALES!$D51</f>
        <v>41102</v>
      </c>
      <c r="I51" s="94">
        <f>+[3]MATERIALES!$D51</f>
        <v>38600</v>
      </c>
      <c r="J51" s="94">
        <f>+[4]MATERIALES!$D51</f>
        <v>41571.922176082779</v>
      </c>
      <c r="K51" s="94">
        <f>+[5]MATERIALES!$D51</f>
        <v>41571.922176082779</v>
      </c>
      <c r="L51" s="94">
        <f>+[6]MATERIALES!$D51</f>
        <v>30860</v>
      </c>
      <c r="M51" s="94">
        <f>+[7]MATERIALES!$D51</f>
        <v>47824</v>
      </c>
      <c r="N51" s="94">
        <f>+[8]MATERIALES!$D51</f>
        <v>40460</v>
      </c>
      <c r="O51" s="94">
        <f>+[9]MATERIALES!$D51</f>
        <v>35950</v>
      </c>
      <c r="P51" s="94">
        <f>+[10]MATERIALES!$D51</f>
        <v>44554</v>
      </c>
    </row>
    <row r="52" spans="1:16" ht="16.5" thickTop="1" thickBot="1">
      <c r="A52" s="104" t="s">
        <v>594</v>
      </c>
      <c r="B52" s="104" t="s">
        <v>59</v>
      </c>
      <c r="C52" s="105" t="s">
        <v>595</v>
      </c>
      <c r="D52" s="106">
        <v>44007</v>
      </c>
      <c r="G52" s="94">
        <f>+[1]MATERIALES!$D52</f>
        <v>48790</v>
      </c>
      <c r="H52" s="94">
        <f>+[2]MATERIALES!$D52</f>
        <v>40457</v>
      </c>
      <c r="I52" s="94">
        <f>+[3]MATERIALES!$D52</f>
        <v>42001.186870784964</v>
      </c>
      <c r="J52" s="94">
        <f>+[4]MATERIALES!$D52</f>
        <v>29400.830809549476</v>
      </c>
      <c r="K52" s="94">
        <f>+[5]MATERIALES!$D52</f>
        <v>42001.186870784964</v>
      </c>
      <c r="L52" s="94">
        <f>+[6]MATERIALES!$D52</f>
        <v>33000</v>
      </c>
      <c r="M52" s="94">
        <f>+[7]MATERIALES!$D52</f>
        <v>38943</v>
      </c>
      <c r="N52" s="94">
        <f>+[8]MATERIALES!$D52</f>
        <v>42001.186870784964</v>
      </c>
      <c r="O52" s="94">
        <f>+[9]MATERIALES!$D52</f>
        <v>39121.25</v>
      </c>
      <c r="P52" s="94">
        <f>+[10]MATERIALES!$D52</f>
        <v>44604.44</v>
      </c>
    </row>
    <row r="53" spans="1:16" ht="16.5" thickTop="1" thickBot="1">
      <c r="A53" s="104" t="s">
        <v>596</v>
      </c>
      <c r="B53" s="104" t="s">
        <v>64</v>
      </c>
      <c r="C53" s="105" t="s">
        <v>597</v>
      </c>
      <c r="D53" s="106">
        <v>3111</v>
      </c>
      <c r="G53" s="94">
        <f>+[1]MATERIALES!$D53</f>
        <v>3489</v>
      </c>
      <c r="H53" s="94">
        <f>+[2]MATERIALES!$D53</f>
        <v>4238</v>
      </c>
      <c r="I53" s="94">
        <f>+[3]MATERIALES!$D53</f>
        <v>4016.3019163526778</v>
      </c>
      <c r="J53" s="94">
        <f>+[4]MATERIALES!$D53</f>
        <v>4016.3019163526778</v>
      </c>
      <c r="K53" s="94">
        <f>+[5]MATERIALES!$D53</f>
        <v>2811.4113414468748</v>
      </c>
      <c r="L53" s="94">
        <f>+[6]MATERIALES!$D53</f>
        <v>4940</v>
      </c>
      <c r="M53" s="94">
        <f>+[7]MATERIALES!$D53</f>
        <v>3636.3714962400004</v>
      </c>
      <c r="N53" s="94">
        <f>+[8]MATERIALES!$D53</f>
        <v>2811.4113414468748</v>
      </c>
      <c r="O53" s="94">
        <f>+[9]MATERIALES!$D53</f>
        <v>4685</v>
      </c>
      <c r="P53" s="94">
        <f>+[10]MATERIALES!$D53</f>
        <v>3679</v>
      </c>
    </row>
    <row r="54" spans="1:16" ht="16.5" thickTop="1" thickBot="1">
      <c r="A54" s="104" t="s">
        <v>598</v>
      </c>
      <c r="B54" s="104" t="s">
        <v>65</v>
      </c>
      <c r="C54" s="105" t="s">
        <v>599</v>
      </c>
      <c r="D54" s="106">
        <v>1920</v>
      </c>
      <c r="G54" s="94">
        <f>+[1]MATERIALES!$D54</f>
        <v>2339.6666666666665</v>
      </c>
      <c r="H54" s="94">
        <f>+[2]MATERIALES!$D54</f>
        <v>2606</v>
      </c>
      <c r="I54" s="94">
        <f>+[3]MATERIALES!$D54</f>
        <v>2617.0133678450084</v>
      </c>
      <c r="J54" s="94">
        <f>+[4]MATERIALES!$D54</f>
        <v>3255</v>
      </c>
      <c r="K54" s="94">
        <f>+[5]MATERIALES!$D54</f>
        <v>2576</v>
      </c>
      <c r="L54" s="94">
        <f>+[6]MATERIALES!$D54</f>
        <v>1831.9093574915059</v>
      </c>
      <c r="M54" s="94">
        <f>+[7]MATERIALES!$D54</f>
        <v>2067</v>
      </c>
      <c r="N54" s="94">
        <f>+[8]MATERIALES!$D54</f>
        <v>1831.9093574915059</v>
      </c>
      <c r="O54" s="94">
        <f>+[9]MATERIALES!$D54</f>
        <v>2741</v>
      </c>
      <c r="P54" s="94">
        <f>+[10]MATERIALES!$D54</f>
        <v>2987</v>
      </c>
    </row>
    <row r="55" spans="1:16" ht="16.5" thickTop="1" thickBot="1">
      <c r="A55" s="104" t="s">
        <v>600</v>
      </c>
      <c r="B55" s="104" t="s">
        <v>524</v>
      </c>
      <c r="C55" s="105" t="s">
        <v>601</v>
      </c>
      <c r="D55" s="106">
        <v>1397.06</v>
      </c>
      <c r="G55" s="94">
        <f>+[1]MATERIALES!$D55</f>
        <v>2558</v>
      </c>
      <c r="H55" s="94">
        <f>+[2]MATERIALES!$D55</f>
        <v>2240</v>
      </c>
      <c r="I55" s="94">
        <f>+[3]MATERIALES!$D55</f>
        <v>2785.9738417328331</v>
      </c>
      <c r="J55" s="94">
        <f>+[4]MATERIALES!$D55</f>
        <v>2975</v>
      </c>
      <c r="K55" s="94">
        <f>+[5]MATERIALES!$D55</f>
        <v>2214</v>
      </c>
      <c r="L55" s="94">
        <f>+[6]MATERIALES!$D55</f>
        <v>3300</v>
      </c>
      <c r="M55" s="94">
        <f>+[7]MATERIALES!$D55</f>
        <v>3141</v>
      </c>
      <c r="N55" s="94">
        <f>+[8]MATERIALES!$D55</f>
        <v>2380</v>
      </c>
      <c r="O55" s="94">
        <f>+[9]MATERIALES!$D55</f>
        <v>2725</v>
      </c>
      <c r="P55" s="94">
        <f>+[10]MATERIALES!$D55</f>
        <v>3177</v>
      </c>
    </row>
    <row r="56" spans="1:16" ht="16.5" thickTop="1" thickBot="1">
      <c r="A56" s="104" t="s">
        <v>602</v>
      </c>
      <c r="B56" s="104" t="s">
        <v>603</v>
      </c>
      <c r="C56" s="105" t="s">
        <v>604</v>
      </c>
      <c r="D56" s="106">
        <v>5219</v>
      </c>
      <c r="G56" s="94">
        <f>+[1]MATERIALES!$D56</f>
        <v>9077</v>
      </c>
      <c r="H56" s="94">
        <f>+[2]MATERIALES!$D56</f>
        <v>7930</v>
      </c>
      <c r="I56" s="94">
        <f>+[3]MATERIALES!$D56</f>
        <v>7188.0988125304602</v>
      </c>
      <c r="J56" s="94">
        <f>+[4]MATERIALES!$D56</f>
        <v>7188.0988125304602</v>
      </c>
      <c r="K56" s="94">
        <f>+[5]MATERIALES!$D56</f>
        <v>5031.6691687713228</v>
      </c>
      <c r="L56" s="94">
        <f>+[6]MATERIALES!$D56</f>
        <v>5787.4280181605427</v>
      </c>
      <c r="M56" s="94">
        <f>+[7]MATERIALES!$D56</f>
        <v>5787.4280181605427</v>
      </c>
      <c r="N56" s="94">
        <f>+[8]MATERIALES!$D56</f>
        <v>8996</v>
      </c>
      <c r="O56" s="94">
        <f>+[9]MATERIALES!$D56</f>
        <v>7620</v>
      </c>
      <c r="P56" s="94">
        <f>+[10]MATERIALES!$D56</f>
        <v>8170</v>
      </c>
    </row>
    <row r="57" spans="1:16" ht="16.5" thickTop="1" thickBot="1">
      <c r="A57" s="104" t="s">
        <v>605</v>
      </c>
      <c r="B57" s="104" t="s">
        <v>65</v>
      </c>
      <c r="C57" s="105" t="s">
        <v>606</v>
      </c>
      <c r="D57" s="106">
        <v>2937</v>
      </c>
      <c r="G57" s="94">
        <f>+[1]MATERIALES!$D57</f>
        <v>2831.4701547203908</v>
      </c>
      <c r="H57" s="94">
        <f>+[2]MATERIALES!$D57</f>
        <v>4007</v>
      </c>
      <c r="I57" s="94">
        <f>+[3]MATERIALES!$D57</f>
        <v>4044.9573638862726</v>
      </c>
      <c r="J57" s="94">
        <f>+[4]MATERIALES!$D57</f>
        <v>4738</v>
      </c>
      <c r="K57" s="94">
        <f>+[5]MATERIALES!$D57</f>
        <v>4044.9573638862726</v>
      </c>
      <c r="L57" s="94">
        <f>+[6]MATERIALES!$D57</f>
        <v>4840</v>
      </c>
      <c r="M57" s="94">
        <f>+[7]MATERIALES!$D57</f>
        <v>4383.3536073599998</v>
      </c>
      <c r="N57" s="94">
        <f>+[8]MATERIALES!$D57</f>
        <v>2831.4701547203908</v>
      </c>
      <c r="O57" s="94">
        <f>+[9]MATERIALES!$D57</f>
        <v>4198</v>
      </c>
      <c r="P57" s="94">
        <f>+[10]MATERIALES!$D57</f>
        <v>4434</v>
      </c>
    </row>
    <row r="58" spans="1:16" ht="16.5" thickTop="1" thickBot="1">
      <c r="A58" s="104" t="s">
        <v>607</v>
      </c>
      <c r="B58" s="104" t="s">
        <v>65</v>
      </c>
      <c r="C58" s="105" t="s">
        <v>608</v>
      </c>
      <c r="D58" s="106">
        <v>2272</v>
      </c>
      <c r="G58" s="94">
        <f>+[1]MATERIALES!$D58</f>
        <v>2607</v>
      </c>
      <c r="H58" s="94">
        <f>+[2]MATERIALES!$D58</f>
        <v>3299</v>
      </c>
      <c r="I58" s="94">
        <f>+[3]MATERIALES!$D58</f>
        <v>3128.637872511898</v>
      </c>
      <c r="J58" s="94">
        <f>+[4]MATERIALES!$D58</f>
        <v>2567</v>
      </c>
      <c r="K58" s="94">
        <f>+[5]MATERIALES!$D58</f>
        <v>3808</v>
      </c>
      <c r="L58" s="94">
        <f>+[6]MATERIALES!$D58</f>
        <v>3090</v>
      </c>
      <c r="M58" s="94">
        <f>+[7]MATERIALES!$D58</f>
        <v>3661.4842852718511</v>
      </c>
      <c r="N58" s="94">
        <f>+[8]MATERIALES!$D58</f>
        <v>2739</v>
      </c>
      <c r="O58" s="94">
        <f>+[9]MATERIALES!$D58</f>
        <v>3506</v>
      </c>
      <c r="P58" s="94">
        <f>+[10]MATERIALES!$D58</f>
        <v>3259</v>
      </c>
    </row>
    <row r="59" spans="1:16" ht="31.5" thickTop="1" thickBot="1">
      <c r="A59" s="104" t="s">
        <v>609</v>
      </c>
      <c r="B59" s="104" t="s">
        <v>59</v>
      </c>
      <c r="C59" s="105" t="s">
        <v>610</v>
      </c>
      <c r="D59" s="106">
        <v>20528</v>
      </c>
      <c r="G59" s="94">
        <f>+[1]MATERIALES!$D59</f>
        <v>21068</v>
      </c>
      <c r="H59" s="94">
        <f>+[2]MATERIALES!$D59</f>
        <v>27110</v>
      </c>
      <c r="I59" s="94">
        <f>+[3]MATERIALES!$D59</f>
        <v>28270.990626611452</v>
      </c>
      <c r="J59" s="94">
        <f>+[4]MATERIALES!$D59</f>
        <v>28270.990626611452</v>
      </c>
      <c r="K59" s="94">
        <f>+[5]MATERIALES!$D59</f>
        <v>28000</v>
      </c>
      <c r="L59" s="94">
        <f>+[6]MATERIALES!$D59</f>
        <v>30860</v>
      </c>
      <c r="M59" s="94">
        <f>+[7]MATERIALES!$D59</f>
        <v>30791.149559288784</v>
      </c>
      <c r="N59" s="94">
        <f>+[8]MATERIALES!$D59</f>
        <v>19789.693438628019</v>
      </c>
      <c r="O59" s="94">
        <f>+[9]MATERIALES!$D59</f>
        <v>29884</v>
      </c>
      <c r="P59" s="94">
        <f>+[10]MATERIALES!$D59</f>
        <v>33746</v>
      </c>
    </row>
    <row r="60" spans="1:16" ht="16.5" thickTop="1" thickBot="1">
      <c r="A60" s="104" t="s">
        <v>611</v>
      </c>
      <c r="B60" s="104" t="s">
        <v>65</v>
      </c>
      <c r="C60" s="105" t="s">
        <v>612</v>
      </c>
      <c r="D60" s="106">
        <v>5664</v>
      </c>
      <c r="G60" s="94">
        <f>+[1]MATERIALES!$D60</f>
        <v>5460.2296073402667</v>
      </c>
      <c r="H60" s="94">
        <f>+[2]MATERIALES!$D60</f>
        <v>7750</v>
      </c>
      <c r="I60" s="94">
        <f>+[3]MATERIALES!$D60</f>
        <v>5460.2296073402667</v>
      </c>
      <c r="J60" s="94">
        <f>+[4]MATERIALES!$D60</f>
        <v>6566</v>
      </c>
      <c r="K60" s="94">
        <f>+[5]MATERIALES!$D60</f>
        <v>8904</v>
      </c>
      <c r="L60" s="94">
        <f>+[6]MATERIALES!$D60</f>
        <v>7930</v>
      </c>
      <c r="M60" s="94">
        <f>+[7]MATERIALES!$D60</f>
        <v>8785.0317881600004</v>
      </c>
      <c r="N60" s="94">
        <f>+[8]MATERIALES!$D60</f>
        <v>5460.2296073402667</v>
      </c>
      <c r="O60" s="94">
        <f>+[9]MATERIALES!$D60</f>
        <v>5460.2296073402667</v>
      </c>
      <c r="P60" s="94">
        <f>+[10]MATERIALES!$D60</f>
        <v>5460.2296073402667</v>
      </c>
    </row>
    <row r="61" spans="1:16" ht="16.5" thickTop="1" thickBot="1">
      <c r="A61" s="104" t="s">
        <v>613</v>
      </c>
      <c r="B61" s="104" t="s">
        <v>66</v>
      </c>
      <c r="C61" s="105" t="s">
        <v>614</v>
      </c>
      <c r="D61" s="106">
        <v>64543</v>
      </c>
      <c r="G61" s="94">
        <f>+[1]MATERIALES!$D61</f>
        <v>62222.08036980874</v>
      </c>
      <c r="H61" s="94">
        <f>+[2]MATERIALES!$D61</f>
        <v>93067</v>
      </c>
      <c r="I61" s="94">
        <f>+[3]MATERIALES!$D61</f>
        <v>88888.686242583921</v>
      </c>
      <c r="J61" s="94">
        <f>+[4]MATERIALES!$D61</f>
        <v>87505</v>
      </c>
      <c r="K61" s="94">
        <f>+[5]MATERIALES!$D61</f>
        <v>62222.08036980874</v>
      </c>
      <c r="L61" s="94">
        <f>+[6]MATERIALES!$D61</f>
        <v>97730</v>
      </c>
      <c r="M61" s="94">
        <f>+[7]MATERIALES!$D61</f>
        <v>113298.13701743256</v>
      </c>
      <c r="N61" s="94">
        <f>+[8]MATERIALES!$D61</f>
        <v>62222.08036980874</v>
      </c>
      <c r="O61" s="94">
        <f>+[9]MATERIALES!$D61</f>
        <v>102400</v>
      </c>
      <c r="P61" s="94">
        <f>+[10]MATERIALES!$D61</f>
        <v>62222.08036980874</v>
      </c>
    </row>
    <row r="62" spans="1:16" ht="16.5" thickTop="1" thickBot="1">
      <c r="A62" s="104" t="s">
        <v>615</v>
      </c>
      <c r="B62" s="104" t="s">
        <v>66</v>
      </c>
      <c r="C62" s="105" t="s">
        <v>616</v>
      </c>
      <c r="D62" s="106">
        <v>5176</v>
      </c>
      <c r="G62" s="94">
        <f>+[1]MATERIALES!$D62</f>
        <v>4284</v>
      </c>
      <c r="H62" s="94">
        <f>+[2]MATERIALES!$D62</f>
        <v>4095</v>
      </c>
      <c r="I62" s="94">
        <f>+[3]MATERIALES!$D62</f>
        <v>3348.07962891431</v>
      </c>
      <c r="J62" s="94">
        <f>+[4]MATERIALES!$D62</f>
        <v>5557</v>
      </c>
      <c r="K62" s="94">
        <f>+[5]MATERIALES!$D62</f>
        <v>4782.9708984490144</v>
      </c>
      <c r="L62" s="94">
        <f>+[6]MATERIALES!$D62</f>
        <v>5870</v>
      </c>
      <c r="M62" s="94">
        <f>+[7]MATERIALES!$D62</f>
        <v>4646</v>
      </c>
      <c r="N62" s="94">
        <f>+[8]MATERIALES!$D62</f>
        <v>5236</v>
      </c>
      <c r="O62" s="94">
        <f>+[9]MATERIALES!$D62</f>
        <v>5710</v>
      </c>
      <c r="P62" s="94">
        <f>+[10]MATERIALES!$D62</f>
        <v>3348.07962891431</v>
      </c>
    </row>
    <row r="63" spans="1:16" ht="16.5" thickTop="1" thickBot="1">
      <c r="A63" s="104" t="s">
        <v>617</v>
      </c>
      <c r="B63" s="104" t="s">
        <v>59</v>
      </c>
      <c r="C63" s="105" t="s">
        <v>618</v>
      </c>
      <c r="D63" s="106">
        <v>20169.309999999998</v>
      </c>
      <c r="G63" s="94">
        <f>+[1]MATERIALES!$D63</f>
        <v>21623</v>
      </c>
      <c r="H63" s="94">
        <f>+[2]MATERIALES!$D63</f>
        <v>23129</v>
      </c>
      <c r="I63" s="94">
        <f>+[3]MATERIALES!$D63</f>
        <v>25750</v>
      </c>
      <c r="J63" s="94">
        <f>+[4]MATERIALES!$D63</f>
        <v>27399</v>
      </c>
      <c r="K63" s="94">
        <f>+[5]MATERIALES!$D63</f>
        <v>17619</v>
      </c>
      <c r="L63" s="94">
        <f>+[6]MATERIALES!$D63</f>
        <v>16499.09933027071</v>
      </c>
      <c r="M63" s="94">
        <f>+[7]MATERIALES!$D63</f>
        <v>27915</v>
      </c>
      <c r="N63" s="94">
        <f>+[8]MATERIALES!$D63</f>
        <v>27915</v>
      </c>
      <c r="O63" s="94">
        <f>+[9]MATERIALES!$D63</f>
        <v>28314</v>
      </c>
      <c r="P63" s="94">
        <f>+[10]MATERIALES!$D63</f>
        <v>16499.09933027071</v>
      </c>
    </row>
    <row r="64" spans="1:16" ht="16.5" thickTop="1" thickBot="1">
      <c r="A64" s="104" t="s">
        <v>619</v>
      </c>
      <c r="B64" s="104" t="s">
        <v>101</v>
      </c>
      <c r="C64" s="105" t="s">
        <v>620</v>
      </c>
      <c r="D64" s="106">
        <v>32350</v>
      </c>
      <c r="G64" s="94">
        <f>+[1]MATERIALES!$D64</f>
        <v>26628.63</v>
      </c>
      <c r="H64" s="94">
        <f>+[2]MATERIALES!$D64</f>
        <v>29957</v>
      </c>
      <c r="I64" s="94">
        <f>+[3]MATERIALES!$D64</f>
        <v>30384.465477483944</v>
      </c>
      <c r="J64" s="94">
        <f>+[4]MATERIALES!$D64</f>
        <v>37049</v>
      </c>
      <c r="K64" s="94">
        <f>+[5]MATERIALES!$D64</f>
        <v>34832</v>
      </c>
      <c r="L64" s="94">
        <f>+[6]MATERIALES!$D64</f>
        <v>30384.465477483944</v>
      </c>
      <c r="M64" s="94">
        <f>+[7]MATERIALES!$D64</f>
        <v>25258.39</v>
      </c>
      <c r="N64" s="94">
        <f>+[8]MATERIALES!$D64</f>
        <v>32915</v>
      </c>
      <c r="O64" s="94">
        <f>+[9]MATERIALES!$D64</f>
        <v>24561</v>
      </c>
      <c r="P64" s="94">
        <f>+[10]MATERIALES!$D64</f>
        <v>25278</v>
      </c>
    </row>
    <row r="65" spans="1:16" ht="16.5" thickTop="1" thickBot="1">
      <c r="A65" s="104" t="s">
        <v>621</v>
      </c>
      <c r="B65" s="104" t="s">
        <v>101</v>
      </c>
      <c r="C65" s="105" t="s">
        <v>622</v>
      </c>
      <c r="D65" s="106">
        <v>62757</v>
      </c>
      <c r="G65" s="94">
        <f>+[1]MATERIALES!$D65</f>
        <v>61225</v>
      </c>
      <c r="H65" s="94">
        <f>+[2]MATERIALES!$D65</f>
        <v>48880</v>
      </c>
      <c r="I65" s="94">
        <f>+[3]MATERIALES!$D65</f>
        <v>66000</v>
      </c>
      <c r="J65" s="94">
        <f>+[4]MATERIALES!$D65</f>
        <v>58030</v>
      </c>
      <c r="K65" s="94">
        <f>+[5]MATERIALES!$D65</f>
        <v>61600</v>
      </c>
      <c r="L65" s="94">
        <f>+[6]MATERIALES!$D65</f>
        <v>56580</v>
      </c>
      <c r="M65" s="94">
        <f>+[7]MATERIALES!$D65</f>
        <v>60724</v>
      </c>
      <c r="N65" s="94">
        <f>+[8]MATERIALES!$D65</f>
        <v>57600</v>
      </c>
      <c r="O65" s="94">
        <f>+[9]MATERIALES!$D65</f>
        <v>50713</v>
      </c>
      <c r="P65" s="94">
        <f>+[10]MATERIALES!$D65</f>
        <v>37531.178238758526</v>
      </c>
    </row>
    <row r="66" spans="1:16" ht="16.5" thickTop="1" thickBot="1">
      <c r="A66" s="104" t="s">
        <v>623</v>
      </c>
      <c r="B66" s="104" t="s">
        <v>101</v>
      </c>
      <c r="C66" s="105" t="s">
        <v>624</v>
      </c>
      <c r="D66" s="106">
        <v>50676</v>
      </c>
      <c r="G66" s="94">
        <f>+[1]MATERIALES!$D66</f>
        <v>76953.5</v>
      </c>
      <c r="H66" s="94">
        <f>+[2]MATERIALES!$D66</f>
        <v>72062</v>
      </c>
      <c r="I66" s="94">
        <f>+[3]MATERIALES!$D66</f>
        <v>70000</v>
      </c>
      <c r="J66" s="94">
        <f>+[4]MATERIALES!$D66</f>
        <v>83690</v>
      </c>
      <c r="K66" s="94">
        <f>+[5]MATERIALES!$D66</f>
        <v>85844</v>
      </c>
      <c r="L66" s="94">
        <f>+[6]MATERIALES!$D66</f>
        <v>69791.119674025365</v>
      </c>
      <c r="M66" s="94">
        <f>+[7]MATERIALES!$D66</f>
        <v>66927</v>
      </c>
      <c r="N66" s="94">
        <f>+[8]MATERIALES!$D66</f>
        <v>70000</v>
      </c>
      <c r="O66" s="94">
        <f>+[9]MATERIALES!$D66</f>
        <v>84139</v>
      </c>
      <c r="P66" s="94">
        <f>+[10]MATERIALES!$D66</f>
        <v>60351</v>
      </c>
    </row>
    <row r="67" spans="1:16" ht="16.5" thickTop="1" thickBot="1">
      <c r="A67" s="104" t="s">
        <v>625</v>
      </c>
      <c r="B67" s="104" t="s">
        <v>64</v>
      </c>
      <c r="C67" s="105" t="s">
        <v>626</v>
      </c>
      <c r="D67" s="106">
        <v>7324</v>
      </c>
      <c r="F67" s="108"/>
      <c r="G67" s="94">
        <f>+[1]MATERIALES!$D67</f>
        <v>9075</v>
      </c>
      <c r="H67" s="94">
        <f>+[2]MATERIALES!$D67</f>
        <v>10490</v>
      </c>
      <c r="I67" s="94">
        <f>+[3]MATERIALES!$D67</f>
        <v>10086.192747780118</v>
      </c>
      <c r="J67" s="94">
        <f>+[4]MATERIALES!$D67</f>
        <v>12300</v>
      </c>
      <c r="K67" s="94">
        <f>+[5]MATERIALES!$D67</f>
        <v>7842</v>
      </c>
      <c r="L67" s="94">
        <f>+[6]MATERIALES!$D67</f>
        <v>10290</v>
      </c>
      <c r="M67" s="94">
        <f>+[7]MATERIALES!$D67</f>
        <v>11523</v>
      </c>
      <c r="N67" s="94">
        <f>+[8]MATERIALES!$D67</f>
        <v>7060.3349234460829</v>
      </c>
      <c r="O67" s="94">
        <f>+[9]MATERIALES!$D67</f>
        <v>10086.192747780118</v>
      </c>
      <c r="P67" s="94">
        <f>+[10]MATERIALES!$D67</f>
        <v>7876</v>
      </c>
    </row>
    <row r="68" spans="1:16" ht="16.5" thickTop="1" thickBot="1">
      <c r="A68" s="104" t="s">
        <v>627</v>
      </c>
      <c r="B68" s="104" t="s">
        <v>65</v>
      </c>
      <c r="C68" s="105" t="s">
        <v>628</v>
      </c>
      <c r="D68" s="106">
        <v>1009</v>
      </c>
      <c r="G68" s="94">
        <f>+[1]MATERIALES!$D68</f>
        <v>809</v>
      </c>
      <c r="H68" s="94">
        <f>+[2]MATERIALES!$D68</f>
        <v>776</v>
      </c>
      <c r="I68" s="94">
        <f>+[3]MATERIALES!$D68</f>
        <v>900</v>
      </c>
      <c r="J68" s="94">
        <f>+[4]MATERIALES!$D68</f>
        <v>1002</v>
      </c>
      <c r="K68" s="94">
        <f>+[5]MATERIALES!$D68</f>
        <v>751.66666666666663</v>
      </c>
      <c r="L68" s="94">
        <f>+[6]MATERIALES!$D68</f>
        <v>851.3478661571578</v>
      </c>
      <c r="M68" s="94">
        <f>+[7]MATERIALES!$D68</f>
        <v>646.3662534073278</v>
      </c>
      <c r="N68" s="94">
        <f>+[8]MATERIALES!$D68</f>
        <v>823</v>
      </c>
      <c r="O68" s="94">
        <f>+[9]MATERIALES!$D68</f>
        <v>930.49440000000004</v>
      </c>
      <c r="P68" s="94">
        <f>+[10]MATERIALES!$D68</f>
        <v>1125</v>
      </c>
    </row>
    <row r="69" spans="1:16" ht="16.5" thickTop="1" thickBot="1">
      <c r="A69" s="104" t="s">
        <v>629</v>
      </c>
      <c r="B69" s="104" t="s">
        <v>65</v>
      </c>
      <c r="C69" s="105" t="s">
        <v>630</v>
      </c>
      <c r="D69" s="106">
        <v>5988</v>
      </c>
      <c r="G69" s="94">
        <f>+[1]MATERIALES!$D69</f>
        <v>8246.2916617901137</v>
      </c>
      <c r="H69" s="94">
        <f>+[2]MATERIALES!$D69</f>
        <v>8446</v>
      </c>
      <c r="I69" s="94">
        <f>+[3]MATERIALES!$D69</f>
        <v>8246.2916617901137</v>
      </c>
      <c r="J69" s="94">
        <f>+[4]MATERIALES!$D69</f>
        <v>9232</v>
      </c>
      <c r="K69" s="94">
        <f>+[5]MATERIALES!$D69</f>
        <v>8246.2916617901137</v>
      </c>
      <c r="L69" s="94">
        <f>+[6]MATERIALES!$D69</f>
        <v>7720</v>
      </c>
      <c r="M69" s="94">
        <f>+[7]MATERIALES!$D69</f>
        <v>8460.41</v>
      </c>
      <c r="N69" s="94">
        <f>+[8]MATERIALES!$D69</f>
        <v>10401</v>
      </c>
      <c r="O69" s="94">
        <f>+[9]MATERIALES!$D69</f>
        <v>8986</v>
      </c>
      <c r="P69" s="94">
        <f>+[10]MATERIALES!$D69</f>
        <v>8246.2916617901137</v>
      </c>
    </row>
    <row r="70" spans="1:16" ht="16.5" thickTop="1" thickBot="1">
      <c r="A70" s="104" t="s">
        <v>631</v>
      </c>
      <c r="B70" s="104" t="s">
        <v>64</v>
      </c>
      <c r="C70" s="105" t="s">
        <v>632</v>
      </c>
      <c r="D70" s="106">
        <v>29699</v>
      </c>
      <c r="G70" s="94">
        <f>+[1]MATERIALES!$D70</f>
        <v>30815.5</v>
      </c>
      <c r="H70" s="94">
        <f>+[2]MATERIALES!$D70</f>
        <v>39193</v>
      </c>
      <c r="I70" s="94">
        <f>+[3]MATERIALES!$D70</f>
        <v>40901.64135934598</v>
      </c>
      <c r="J70" s="94">
        <f>+[4]MATERIALES!$D70</f>
        <v>50180</v>
      </c>
      <c r="K70" s="94">
        <f>+[5]MATERIALES!$D70</f>
        <v>33646</v>
      </c>
      <c r="L70" s="94">
        <f>+[6]MATERIALES!$D70</f>
        <v>40648.251262665573</v>
      </c>
      <c r="M70" s="94">
        <f>+[7]MATERIALES!$D70</f>
        <v>51038.211611426545</v>
      </c>
      <c r="N70" s="94">
        <f>+[8]MATERIALES!$D70</f>
        <v>43655</v>
      </c>
      <c r="O70" s="94">
        <f>+[9]MATERIALES!$D70</f>
        <v>41994</v>
      </c>
      <c r="P70" s="94">
        <f>+[10]MATERIALES!$D70</f>
        <v>40901.64135934598</v>
      </c>
    </row>
    <row r="71" spans="1:16" ht="16.5" thickTop="1" thickBot="1">
      <c r="A71" s="104" t="s">
        <v>633</v>
      </c>
      <c r="B71" s="104" t="s">
        <v>101</v>
      </c>
      <c r="C71" s="105" t="s">
        <v>634</v>
      </c>
      <c r="D71" s="106">
        <v>10423</v>
      </c>
      <c r="F71" s="108"/>
      <c r="G71" s="94">
        <f>+[1]MATERIALES!$D71</f>
        <v>8747</v>
      </c>
      <c r="H71" s="94">
        <f>+[2]MATERIALES!$D71</f>
        <v>9754</v>
      </c>
      <c r="I71" s="94">
        <f>+[3]MATERIALES!$D71</f>
        <v>7033.4249333241696</v>
      </c>
      <c r="J71" s="94">
        <f>+[4]MATERIALES!$D71</f>
        <v>11900</v>
      </c>
      <c r="K71" s="94">
        <f>+[5]MATERIALES!$D71</f>
        <v>10000</v>
      </c>
      <c r="L71" s="94">
        <f>+[6]MATERIALES!$D71</f>
        <v>11900</v>
      </c>
      <c r="M71" s="94">
        <f>+[7]MATERIALES!$D71</f>
        <v>12197.15</v>
      </c>
      <c r="N71" s="94">
        <f>+[8]MATERIALES!$D71</f>
        <v>8925</v>
      </c>
      <c r="O71" s="94">
        <f>+[9]MATERIALES!$D71</f>
        <v>8741</v>
      </c>
      <c r="P71" s="94">
        <f>+[10]MATERIALES!$D71</f>
        <v>10047.749904748813</v>
      </c>
    </row>
    <row r="72" spans="1:16" ht="16.5" thickTop="1" thickBot="1">
      <c r="A72" s="104" t="s">
        <v>635</v>
      </c>
      <c r="B72" s="104" t="s">
        <v>101</v>
      </c>
      <c r="C72" s="105" t="s">
        <v>636</v>
      </c>
      <c r="D72" s="106">
        <v>11930911</v>
      </c>
      <c r="G72" s="94">
        <f>+[1]MATERIALES!$D72</f>
        <v>20196641.5</v>
      </c>
      <c r="H72" s="94">
        <f>+[2]MATERIALES!$D72</f>
        <v>13879954</v>
      </c>
      <c r="I72" s="94">
        <f>+[3]MATERIALES!$D72</f>
        <v>11501890.283477917</v>
      </c>
      <c r="J72" s="94">
        <f>+[4]MATERIALES!$D72</f>
        <v>16616250</v>
      </c>
      <c r="K72" s="94">
        <f>+[5]MATERIALES!$D72</f>
        <v>16431271.833539883</v>
      </c>
      <c r="L72" s="94">
        <f>+[6]MATERIALES!$D72</f>
        <v>18515380</v>
      </c>
      <c r="M72" s="94">
        <f>+[7]MATERIALES!$D72</f>
        <v>14812858.26</v>
      </c>
      <c r="N72" s="94">
        <f>+[8]MATERIALES!$D72</f>
        <v>11501890.283477917</v>
      </c>
      <c r="O72" s="94">
        <f>+[9]MATERIALES!$D72</f>
        <v>17969231</v>
      </c>
      <c r="P72" s="94">
        <f>+[10]MATERIALES!$D72</f>
        <v>11501890.283477917</v>
      </c>
    </row>
    <row r="73" spans="1:16" ht="16.5" thickTop="1" thickBot="1">
      <c r="A73" s="104" t="s">
        <v>637</v>
      </c>
      <c r="B73" s="104" t="s">
        <v>65</v>
      </c>
      <c r="C73" s="105" t="s">
        <v>638</v>
      </c>
      <c r="D73" s="106">
        <v>1520</v>
      </c>
      <c r="G73" s="94">
        <f>+[1]MATERIALES!$D73</f>
        <v>1497</v>
      </c>
      <c r="H73" s="94">
        <f>+[2]MATERIALES!$D73</f>
        <v>1402</v>
      </c>
      <c r="I73" s="94">
        <f>+[3]MATERIALES!$D73</f>
        <v>1250</v>
      </c>
      <c r="J73" s="94">
        <f>+[4]MATERIALES!$D73</f>
        <v>1540</v>
      </c>
      <c r="K73" s="94">
        <f>+[5]MATERIALES!$D73</f>
        <v>1140</v>
      </c>
      <c r="L73" s="94">
        <f>+[6]MATERIALES!$D73</f>
        <v>1240</v>
      </c>
      <c r="M73" s="94">
        <f>+[7]MATERIALES!$D73</f>
        <v>1868.04</v>
      </c>
      <c r="N73" s="94">
        <f>+[8]MATERIALES!$D73</f>
        <v>1703</v>
      </c>
      <c r="O73" s="94">
        <f>+[9]MATERIALES!$D73</f>
        <v>1450</v>
      </c>
      <c r="P73" s="94">
        <f>+[10]MATERIALES!$D73</f>
        <v>1640</v>
      </c>
    </row>
    <row r="74" spans="1:16" ht="16.5" thickTop="1" thickBot="1">
      <c r="A74" s="104" t="s">
        <v>639</v>
      </c>
      <c r="B74" s="104" t="s">
        <v>65</v>
      </c>
      <c r="C74" s="105" t="s">
        <v>640</v>
      </c>
      <c r="D74" s="106">
        <v>1449</v>
      </c>
      <c r="G74" s="94">
        <f>+[1]MATERIALES!$D74</f>
        <v>1430</v>
      </c>
      <c r="H74" s="94">
        <f>+[2]MATERIALES!$D74</f>
        <v>1361</v>
      </c>
      <c r="I74" s="94">
        <f>+[3]MATERIALES!$D74</f>
        <v>1450</v>
      </c>
      <c r="J74" s="94">
        <f>+[4]MATERIALES!$D74</f>
        <v>1454.4018287025417</v>
      </c>
      <c r="K74" s="94">
        <f>+[5]MATERIALES!$D74</f>
        <v>1140</v>
      </c>
      <c r="L74" s="94">
        <f>+[6]MATERIALES!$D74</f>
        <v>1450</v>
      </c>
      <c r="M74" s="94">
        <f>+[7]MATERIALES!$D74</f>
        <v>1781.3274656189765</v>
      </c>
      <c r="N74" s="94">
        <f>+[8]MATERIALES!$D74</f>
        <v>1572</v>
      </c>
      <c r="O74" s="94">
        <f>+[9]MATERIALES!$D74</f>
        <v>1450</v>
      </c>
      <c r="P74" s="94">
        <f>+[10]MATERIALES!$D74</f>
        <v>1557</v>
      </c>
    </row>
    <row r="75" spans="1:16" ht="16.5" thickTop="1" thickBot="1">
      <c r="A75" s="104" t="s">
        <v>641</v>
      </c>
      <c r="B75" s="104" t="s">
        <v>65</v>
      </c>
      <c r="C75" s="105" t="s">
        <v>642</v>
      </c>
      <c r="D75" s="106">
        <v>1449</v>
      </c>
      <c r="G75" s="94">
        <f>+[1]MATERIALES!$D75</f>
        <v>1430</v>
      </c>
      <c r="H75" s="94">
        <f>+[2]MATERIALES!$D75</f>
        <v>1301</v>
      </c>
      <c r="I75" s="94">
        <f>+[3]MATERIALES!$D75</f>
        <v>1463.4765687248848</v>
      </c>
      <c r="J75" s="94">
        <f>+[4]MATERIALES!$D75</f>
        <v>1463.4765687248848</v>
      </c>
      <c r="K75" s="94">
        <f>+[5]MATERIALES!$D75</f>
        <v>1140</v>
      </c>
      <c r="L75" s="94">
        <f>+[6]MATERIALES!$D75</f>
        <v>1420</v>
      </c>
      <c r="M75" s="94">
        <f>+[7]MATERIALES!$D75</f>
        <v>1502.0701773599999</v>
      </c>
      <c r="N75" s="94">
        <f>+[8]MATERIALES!$D75</f>
        <v>1572</v>
      </c>
      <c r="O75" s="94">
        <f>+[9]MATERIALES!$D75</f>
        <v>1450</v>
      </c>
      <c r="P75" s="94">
        <f>+[10]MATERIALES!$D75</f>
        <v>1520</v>
      </c>
    </row>
    <row r="76" spans="1:16" ht="16.5" thickTop="1" thickBot="1">
      <c r="A76" s="104" t="s">
        <v>643</v>
      </c>
      <c r="B76" s="104" t="s">
        <v>65</v>
      </c>
      <c r="C76" s="105" t="s">
        <v>644</v>
      </c>
      <c r="D76" s="106">
        <v>2235</v>
      </c>
      <c r="G76" s="94">
        <f>+[1]MATERIALES!$D76</f>
        <v>1999.2</v>
      </c>
      <c r="H76" s="94">
        <f>+[2]MATERIALES!$D76</f>
        <v>2045</v>
      </c>
      <c r="I76" s="94">
        <f>+[3]MATERIALES!$D76</f>
        <v>2200</v>
      </c>
      <c r="J76" s="94">
        <f>+[4]MATERIALES!$D76</f>
        <v>2321</v>
      </c>
      <c r="K76" s="94">
        <f>+[5]MATERIALES!$D76</f>
        <v>1810</v>
      </c>
      <c r="L76" s="94">
        <f>+[6]MATERIALES!$D76</f>
        <v>2470</v>
      </c>
      <c r="M76" s="94">
        <f>+[7]MATERIALES!$D76</f>
        <v>1903.0091755999999</v>
      </c>
      <c r="N76" s="94">
        <f>+[8]MATERIALES!$D76</f>
        <v>2179</v>
      </c>
      <c r="O76" s="94">
        <f>+[9]MATERIALES!$D76</f>
        <v>2404</v>
      </c>
      <c r="P76" s="94">
        <f>+[10]MATERIALES!$D76</f>
        <v>2750</v>
      </c>
    </row>
    <row r="77" spans="1:16" ht="16.5" thickTop="1" thickBot="1">
      <c r="A77" s="104" t="s">
        <v>645</v>
      </c>
      <c r="B77" s="104" t="s">
        <v>65</v>
      </c>
      <c r="C77" s="105" t="s">
        <v>646</v>
      </c>
      <c r="D77" s="106">
        <v>1073</v>
      </c>
      <c r="G77" s="94">
        <f>+[1]MATERIALES!$D77</f>
        <v>1463.7</v>
      </c>
      <c r="H77" s="94">
        <f>+[2]MATERIALES!$D77</f>
        <v>1328</v>
      </c>
      <c r="I77" s="94">
        <f>+[3]MATERIALES!$D77</f>
        <v>1236</v>
      </c>
      <c r="J77" s="94">
        <f>+[4]MATERIALES!$D77</f>
        <v>1520</v>
      </c>
      <c r="K77" s="94">
        <f>+[5]MATERIALES!$D77</f>
        <v>1434</v>
      </c>
      <c r="L77" s="94">
        <f>+[6]MATERIALES!$D77</f>
        <v>1550</v>
      </c>
      <c r="M77" s="94">
        <f>+[7]MATERIALES!$D77</f>
        <v>1115</v>
      </c>
      <c r="N77" s="94">
        <f>+[8]MATERIALES!$D77</f>
        <v>1703</v>
      </c>
      <c r="O77" s="94">
        <f>+[9]MATERIALES!$D77</f>
        <v>1410</v>
      </c>
      <c r="P77" s="94">
        <f>+[10]MATERIALES!$D77</f>
        <v>1611</v>
      </c>
    </row>
    <row r="78" spans="1:16" ht="16.5" thickTop="1" thickBot="1">
      <c r="A78" s="104" t="s">
        <v>647</v>
      </c>
      <c r="B78" s="104" t="s">
        <v>65</v>
      </c>
      <c r="C78" s="105" t="s">
        <v>648</v>
      </c>
      <c r="D78" s="106">
        <v>2074</v>
      </c>
      <c r="G78" s="94">
        <f>+[1]MATERIALES!$D78</f>
        <v>2100</v>
      </c>
      <c r="H78" s="94">
        <f>+[2]MATERIALES!$D78</f>
        <v>1957</v>
      </c>
      <c r="I78" s="94">
        <f>+[3]MATERIALES!$D78</f>
        <v>2163</v>
      </c>
      <c r="J78" s="94">
        <f>+[4]MATERIALES!$D78</f>
        <v>2640</v>
      </c>
      <c r="K78" s="94">
        <f>+[5]MATERIALES!$D78</f>
        <v>2442</v>
      </c>
      <c r="L78" s="94">
        <f>+[6]MATERIALES!$D78</f>
        <v>2060</v>
      </c>
      <c r="M78" s="94">
        <f>+[7]MATERIALES!$D78</f>
        <v>1723</v>
      </c>
      <c r="N78" s="94">
        <f>+[8]MATERIALES!$D78</f>
        <v>2179</v>
      </c>
      <c r="O78" s="94">
        <f>+[9]MATERIALES!$D78</f>
        <v>2480</v>
      </c>
      <c r="P78" s="94">
        <f>+[10]MATERIALES!$D78</f>
        <v>2490</v>
      </c>
    </row>
    <row r="79" spans="1:16" ht="16.5" thickTop="1" thickBot="1">
      <c r="A79" s="104" t="s">
        <v>649</v>
      </c>
      <c r="B79" s="104" t="s">
        <v>65</v>
      </c>
      <c r="C79" s="105" t="s">
        <v>650</v>
      </c>
      <c r="D79" s="106">
        <v>2074</v>
      </c>
      <c r="G79" s="94">
        <f>+[1]MATERIALES!$D79</f>
        <v>2100</v>
      </c>
      <c r="H79" s="94">
        <f>+[2]MATERIALES!$D79</f>
        <v>2139</v>
      </c>
      <c r="I79" s="94">
        <f>+[3]MATERIALES!$D79</f>
        <v>2369</v>
      </c>
      <c r="J79" s="94">
        <f>+[4]MATERIALES!$D79</f>
        <v>2670</v>
      </c>
      <c r="K79" s="94">
        <f>+[5]MATERIALES!$D79</f>
        <v>2520</v>
      </c>
      <c r="L79" s="94">
        <f>+[6]MATERIALES!$D79</f>
        <v>2170</v>
      </c>
      <c r="M79" s="94">
        <f>+[7]MATERIALES!$D79</f>
        <v>1773</v>
      </c>
      <c r="N79" s="94">
        <f>+[8]MATERIALES!$D79</f>
        <v>2179</v>
      </c>
      <c r="O79" s="94">
        <f>+[9]MATERIALES!$D79</f>
        <v>2550</v>
      </c>
      <c r="P79" s="94">
        <f>+[10]MATERIALES!$D79</f>
        <v>2562</v>
      </c>
    </row>
    <row r="80" spans="1:16" ht="16.5" thickTop="1" thickBot="1">
      <c r="A80" s="104" t="s">
        <v>651</v>
      </c>
      <c r="B80" s="104" t="s">
        <v>65</v>
      </c>
      <c r="C80" s="105" t="s">
        <v>652</v>
      </c>
      <c r="D80" s="106">
        <v>2074</v>
      </c>
      <c r="G80" s="94">
        <f>+[1]MATERIALES!$D80</f>
        <v>2100</v>
      </c>
      <c r="H80" s="94">
        <f>+[2]MATERIALES!$D80</f>
        <v>2166</v>
      </c>
      <c r="I80" s="94">
        <f>+[3]MATERIALES!$D80</f>
        <v>2472</v>
      </c>
      <c r="J80" s="94">
        <f>+[4]MATERIALES!$D80</f>
        <v>2732</v>
      </c>
      <c r="K80" s="94">
        <f>+[5]MATERIALES!$D80</f>
        <v>2621</v>
      </c>
      <c r="L80" s="94">
        <f>+[6]MATERIALES!$D80</f>
        <v>2220</v>
      </c>
      <c r="M80" s="94">
        <f>+[7]MATERIALES!$D80</f>
        <v>1827.11</v>
      </c>
      <c r="N80" s="94">
        <f>+[8]MATERIALES!$D80</f>
        <v>2179</v>
      </c>
      <c r="O80" s="94">
        <f>+[9]MATERIALES!$D80</f>
        <v>2650</v>
      </c>
      <c r="P80" s="94">
        <f>+[10]MATERIALES!$D80</f>
        <v>2641</v>
      </c>
    </row>
    <row r="81" spans="1:16" ht="31.5" thickTop="1" thickBot="1">
      <c r="A81" s="104" t="s">
        <v>653</v>
      </c>
      <c r="B81" s="104" t="s">
        <v>65</v>
      </c>
      <c r="C81" s="105" t="s">
        <v>654</v>
      </c>
      <c r="D81" s="106">
        <v>2103</v>
      </c>
      <c r="G81" s="94">
        <f>+[1]MATERIALES!$D81</f>
        <v>2127</v>
      </c>
      <c r="H81" s="94">
        <f>+[2]MATERIALES!$D81</f>
        <v>2256</v>
      </c>
      <c r="I81" s="94">
        <f>+[3]MATERIALES!$D81</f>
        <v>2369</v>
      </c>
      <c r="J81" s="94">
        <f>+[4]MATERIALES!$D81</f>
        <v>2880</v>
      </c>
      <c r="K81" s="94">
        <f>+[5]MATERIALES!$D81</f>
        <v>3080</v>
      </c>
      <c r="L81" s="94">
        <f>+[6]MATERIALES!$D81</f>
        <v>2530</v>
      </c>
      <c r="M81" s="94">
        <f>+[7]MATERIALES!$D81</f>
        <v>2977</v>
      </c>
      <c r="N81" s="94">
        <f>+[8]MATERIALES!$D81</f>
        <v>2686</v>
      </c>
      <c r="O81" s="94">
        <f>+[9]MATERIALES!$D81</f>
        <v>2700</v>
      </c>
      <c r="P81" s="94">
        <f>+[10]MATERIALES!$D81</f>
        <v>2488</v>
      </c>
    </row>
    <row r="82" spans="1:16" ht="31.5" thickTop="1" thickBot="1">
      <c r="A82" s="104" t="s">
        <v>655</v>
      </c>
      <c r="B82" s="104" t="s">
        <v>65</v>
      </c>
      <c r="C82" s="105" t="s">
        <v>656</v>
      </c>
      <c r="D82" s="106">
        <v>2103</v>
      </c>
      <c r="G82" s="94">
        <f>+[1]MATERIALES!$D82</f>
        <v>2127</v>
      </c>
      <c r="H82" s="94">
        <f>+[2]MATERIALES!$D82</f>
        <v>2471</v>
      </c>
      <c r="I82" s="94">
        <f>+[3]MATERIALES!$D82</f>
        <v>2472</v>
      </c>
      <c r="J82" s="94">
        <f>+[4]MATERIALES!$D82</f>
        <v>2850</v>
      </c>
      <c r="K82" s="94">
        <f>+[5]MATERIALES!$D82</f>
        <v>2677</v>
      </c>
      <c r="L82" s="94">
        <f>+[6]MATERIALES!$D82</f>
        <v>1960</v>
      </c>
      <c r="M82" s="94">
        <f>+[7]MATERIALES!$D82</f>
        <v>3108.2056962400006</v>
      </c>
      <c r="N82" s="94">
        <f>+[8]MATERIALES!$D82</f>
        <v>2726</v>
      </c>
      <c r="O82" s="94">
        <f>+[9]MATERIALES!$D82</f>
        <v>2657</v>
      </c>
      <c r="P82" s="94">
        <f>+[10]MATERIALES!$D82</f>
        <v>3262</v>
      </c>
    </row>
    <row r="83" spans="1:16" ht="31.5" thickTop="1" thickBot="1">
      <c r="A83" s="104" t="s">
        <v>657</v>
      </c>
      <c r="B83" s="104" t="s">
        <v>65</v>
      </c>
      <c r="C83" s="105" t="s">
        <v>658</v>
      </c>
      <c r="D83" s="106">
        <v>2123</v>
      </c>
      <c r="G83" s="94">
        <f>+[1]MATERIALES!$D83</f>
        <v>2080</v>
      </c>
      <c r="H83" s="94">
        <f>+[2]MATERIALES!$D83</f>
        <v>2374</v>
      </c>
      <c r="I83" s="94">
        <f>+[3]MATERIALES!$D83</f>
        <v>2678</v>
      </c>
      <c r="J83" s="94">
        <f>+[4]MATERIALES!$D83</f>
        <v>2870</v>
      </c>
      <c r="K83" s="94">
        <f>+[5]MATERIALES!$D83</f>
        <v>2663</v>
      </c>
      <c r="L83" s="94">
        <f>+[6]MATERIALES!$D83</f>
        <v>2000</v>
      </c>
      <c r="M83" s="94">
        <f>+[7]MATERIALES!$D83</f>
        <v>3105.8052863924754</v>
      </c>
      <c r="N83" s="94">
        <f>+[8]MATERIALES!$D83</f>
        <v>2755</v>
      </c>
      <c r="O83" s="94">
        <f>+[9]MATERIALES!$D83</f>
        <v>2518</v>
      </c>
      <c r="P83" s="94">
        <f>+[10]MATERIALES!$D83</f>
        <v>2646</v>
      </c>
    </row>
    <row r="84" spans="1:16" ht="31.5" thickTop="1" thickBot="1">
      <c r="A84" s="104" t="s">
        <v>659</v>
      </c>
      <c r="B84" s="104" t="s">
        <v>65</v>
      </c>
      <c r="C84" s="105" t="s">
        <v>660</v>
      </c>
      <c r="D84" s="106">
        <v>1871</v>
      </c>
      <c r="G84" s="94">
        <f>+[1]MATERIALES!$D84</f>
        <v>2147</v>
      </c>
      <c r="H84" s="94">
        <f>+[2]MATERIALES!$D84</f>
        <v>2518</v>
      </c>
      <c r="I84" s="94">
        <f>+[3]MATERIALES!$D84</f>
        <v>2780</v>
      </c>
      <c r="J84" s="94">
        <f>+[4]MATERIALES!$D84</f>
        <v>2891</v>
      </c>
      <c r="K84" s="94">
        <f>+[5]MATERIALES!$D84</f>
        <v>2856</v>
      </c>
      <c r="L84" s="94">
        <f>+[6]MATERIALES!$D84</f>
        <v>2410</v>
      </c>
      <c r="M84" s="94">
        <f>+[7]MATERIALES!$D84</f>
        <v>3253.6956734705673</v>
      </c>
      <c r="N84" s="94">
        <f>+[8]MATERIALES!$D84</f>
        <v>2755</v>
      </c>
      <c r="O84" s="94">
        <f>+[9]MATERIALES!$D84</f>
        <v>2330</v>
      </c>
      <c r="P84" s="94">
        <f>+[10]MATERIALES!$D84</f>
        <v>2838</v>
      </c>
    </row>
    <row r="85" spans="1:16" ht="16.5" thickTop="1" thickBot="1">
      <c r="A85" s="104" t="s">
        <v>661</v>
      </c>
      <c r="B85" s="104" t="s">
        <v>65</v>
      </c>
      <c r="C85" s="105" t="s">
        <v>662</v>
      </c>
      <c r="D85" s="106">
        <v>2123</v>
      </c>
      <c r="G85" s="94">
        <f>+[1]MATERIALES!$D85</f>
        <v>2080</v>
      </c>
      <c r="H85" s="94">
        <f>+[2]MATERIALES!$D85</f>
        <v>2710</v>
      </c>
      <c r="I85" s="94">
        <f>+[3]MATERIALES!$D85</f>
        <v>2780</v>
      </c>
      <c r="J85" s="94">
        <f>+[4]MATERIALES!$D85</f>
        <v>2901</v>
      </c>
      <c r="K85" s="94">
        <f>+[5]MATERIALES!$D85</f>
        <v>2716.0111223022886</v>
      </c>
      <c r="L85" s="94">
        <f>+[6]MATERIALES!$D85</f>
        <v>2220</v>
      </c>
      <c r="M85" s="94">
        <f>+[7]MATERIALES!$D85</f>
        <v>3399.2928000000002</v>
      </c>
      <c r="N85" s="94">
        <f>+[8]MATERIALES!$D85</f>
        <v>2755</v>
      </c>
      <c r="O85" s="94">
        <f>+[9]MATERIALES!$D85</f>
        <v>3150</v>
      </c>
      <c r="P85" s="94">
        <f>+[10]MATERIALES!$D85</f>
        <v>2716.0111223022886</v>
      </c>
    </row>
    <row r="86" spans="1:16" ht="31.5" thickTop="1" thickBot="1">
      <c r="A86" s="104" t="s">
        <v>663</v>
      </c>
      <c r="B86" s="104" t="s">
        <v>65</v>
      </c>
      <c r="C86" s="105" t="s">
        <v>664</v>
      </c>
      <c r="D86" s="106">
        <v>2123</v>
      </c>
      <c r="G86" s="94">
        <f>+[1]MATERIALES!$D86</f>
        <v>2080</v>
      </c>
      <c r="H86" s="94">
        <f>+[2]MATERIALES!$D86</f>
        <v>2710</v>
      </c>
      <c r="I86" s="94">
        <f>+[3]MATERIALES!$D86</f>
        <v>2890</v>
      </c>
      <c r="J86" s="94">
        <f>+[4]MATERIALES!$D86</f>
        <v>2901</v>
      </c>
      <c r="K86" s="94">
        <f>+[5]MATERIALES!$D86</f>
        <v>2643.1066467696596</v>
      </c>
      <c r="L86" s="94">
        <f>+[6]MATERIALES!$D86</f>
        <v>2270</v>
      </c>
      <c r="M86" s="94">
        <f>+[7]MATERIALES!$D86</f>
        <v>2391.09</v>
      </c>
      <c r="N86" s="94">
        <f>+[8]MATERIALES!$D86</f>
        <v>2755</v>
      </c>
      <c r="O86" s="94">
        <f>+[9]MATERIALES!$D86</f>
        <v>2903</v>
      </c>
      <c r="P86" s="94">
        <f>+[10]MATERIALES!$D86</f>
        <v>3066</v>
      </c>
    </row>
    <row r="87" spans="1:16" ht="31.5" thickTop="1" thickBot="1">
      <c r="A87" s="104" t="s">
        <v>665</v>
      </c>
      <c r="B87" s="104" t="s">
        <v>65</v>
      </c>
      <c r="C87" s="105" t="s">
        <v>666</v>
      </c>
      <c r="D87" s="106">
        <v>440</v>
      </c>
      <c r="G87" s="94">
        <f>+[1]MATERIALES!$D87</f>
        <v>485</v>
      </c>
      <c r="H87" s="94">
        <f>+[2]MATERIALES!$D87</f>
        <v>460</v>
      </c>
      <c r="I87" s="94">
        <f>+[3]MATERIALES!$D87</f>
        <v>400</v>
      </c>
      <c r="J87" s="94">
        <f>+[4]MATERIALES!$D87</f>
        <v>453</v>
      </c>
      <c r="K87" s="94">
        <f>+[5]MATERIALES!$D87</f>
        <v>440.16666666666669</v>
      </c>
      <c r="L87" s="94">
        <f>+[6]MATERIALES!$D87</f>
        <v>483.13514531176202</v>
      </c>
      <c r="M87" s="94">
        <f>+[7]MATERIALES!$D87</f>
        <v>483.13514531176202</v>
      </c>
      <c r="N87" s="94">
        <f>+[8]MATERIALES!$D87</f>
        <v>480</v>
      </c>
      <c r="O87" s="94">
        <f>+[9]MATERIALES!$D87</f>
        <v>447.89270000000005</v>
      </c>
      <c r="P87" s="94">
        <f>+[10]MATERIALES!$D87</f>
        <v>338.19460171823346</v>
      </c>
    </row>
    <row r="88" spans="1:16" ht="16.5" thickTop="1" thickBot="1">
      <c r="A88" s="104" t="s">
        <v>667</v>
      </c>
      <c r="B88" s="104" t="s">
        <v>65</v>
      </c>
      <c r="C88" s="105" t="s">
        <v>668</v>
      </c>
      <c r="D88" s="106">
        <v>484</v>
      </c>
      <c r="G88" s="94">
        <f>+[1]MATERIALES!$D88</f>
        <v>510.25</v>
      </c>
      <c r="H88" s="94">
        <f>+[2]MATERIALES!$D88</f>
        <v>679</v>
      </c>
      <c r="I88" s="94">
        <f>+[3]MATERIALES!$D88</f>
        <v>666.67015889643665</v>
      </c>
      <c r="J88" s="94">
        <f>+[4]MATERIALES!$D88</f>
        <v>591</v>
      </c>
      <c r="K88" s="94">
        <f>+[5]MATERIALES!$D88</f>
        <v>855</v>
      </c>
      <c r="L88" s="94">
        <f>+[6]MATERIALES!$D88</f>
        <v>780</v>
      </c>
      <c r="M88" s="94">
        <f>+[7]MATERIALES!$D88</f>
        <v>594</v>
      </c>
      <c r="N88" s="94">
        <f>+[8]MATERIALES!$D88</f>
        <v>466.66911122750565</v>
      </c>
      <c r="O88" s="94">
        <f>+[9]MATERIALES!$D88</f>
        <v>780</v>
      </c>
      <c r="P88" s="94">
        <f>+[10]MATERIALES!$D88</f>
        <v>858</v>
      </c>
    </row>
    <row r="89" spans="1:16" ht="16.5" thickTop="1" thickBot="1">
      <c r="A89" s="104" t="s">
        <v>669</v>
      </c>
      <c r="B89" s="104" t="s">
        <v>65</v>
      </c>
      <c r="C89" s="105" t="s">
        <v>670</v>
      </c>
      <c r="D89" s="106">
        <v>421</v>
      </c>
      <c r="G89" s="94">
        <f>+[1]MATERIALES!$D89</f>
        <v>535.5</v>
      </c>
      <c r="H89" s="94">
        <f>+[2]MATERIALES!$D89</f>
        <v>561</v>
      </c>
      <c r="I89" s="94">
        <f>+[3]MATERIALES!$D89</f>
        <v>579.96732269342704</v>
      </c>
      <c r="J89" s="94">
        <f>+[4]MATERIALES!$D89</f>
        <v>591</v>
      </c>
      <c r="K89" s="94">
        <f>+[5]MATERIALES!$D89</f>
        <v>538</v>
      </c>
      <c r="L89" s="94">
        <f>+[6]MATERIALES!$D89</f>
        <v>730</v>
      </c>
      <c r="M89" s="94">
        <f>+[7]MATERIALES!$D89</f>
        <v>556</v>
      </c>
      <c r="N89" s="94">
        <f>+[8]MATERIALES!$D89</f>
        <v>405.97712588539889</v>
      </c>
      <c r="O89" s="94">
        <f>+[9]MATERIALES!$D89</f>
        <v>700</v>
      </c>
      <c r="P89" s="94">
        <f>+[10]MATERIALES!$D89</f>
        <v>709</v>
      </c>
    </row>
    <row r="90" spans="1:16" ht="16.5" thickTop="1" thickBot="1">
      <c r="A90" s="104" t="s">
        <v>671</v>
      </c>
      <c r="B90" s="104" t="s">
        <v>66</v>
      </c>
      <c r="C90" s="105" t="s">
        <v>672</v>
      </c>
      <c r="D90" s="106">
        <v>8298</v>
      </c>
      <c r="G90" s="94">
        <f>+[1]MATERIALES!$D90</f>
        <v>7395</v>
      </c>
      <c r="H90" s="94">
        <f>+[2]MATERIALES!$D90</f>
        <v>5799</v>
      </c>
      <c r="I90" s="94">
        <f>+[3]MATERIALES!$D90</f>
        <v>6354.4724755231691</v>
      </c>
      <c r="J90" s="94">
        <f>+[4]MATERIALES!$D90</f>
        <v>6330</v>
      </c>
      <c r="K90" s="94">
        <f>+[5]MATERIALES!$D90</f>
        <v>6960</v>
      </c>
      <c r="L90" s="94">
        <f>+[6]MATERIALES!$D90</f>
        <v>7410</v>
      </c>
      <c r="M90" s="94">
        <f>+[7]MATERIALES!$D90</f>
        <v>7003</v>
      </c>
      <c r="N90" s="94">
        <f>+[8]MATERIALES!$D90</f>
        <v>7000</v>
      </c>
      <c r="O90" s="94">
        <f>+[9]MATERIALES!$D90</f>
        <v>5325</v>
      </c>
      <c r="P90" s="94">
        <f>+[10]MATERIALES!$D90</f>
        <v>5723</v>
      </c>
    </row>
    <row r="91" spans="1:16" ht="31.5" thickTop="1" thickBot="1">
      <c r="A91" s="104" t="s">
        <v>673</v>
      </c>
      <c r="B91" s="104" t="s">
        <v>65</v>
      </c>
      <c r="C91" s="105" t="s">
        <v>674</v>
      </c>
      <c r="D91" s="106">
        <v>8959</v>
      </c>
      <c r="G91" s="94">
        <f>+[1]MATERIALES!$D91</f>
        <v>13683</v>
      </c>
      <c r="H91" s="94">
        <f>+[2]MATERIALES!$D91</f>
        <v>12301</v>
      </c>
      <c r="I91" s="94">
        <f>+[3]MATERIALES!$D91</f>
        <v>8636.5251925601005</v>
      </c>
      <c r="J91" s="94">
        <f>+[4]MATERIALES!$D91</f>
        <v>12970</v>
      </c>
      <c r="K91" s="94">
        <f>+[5]MATERIALES!$D91</f>
        <v>9639</v>
      </c>
      <c r="L91" s="94">
        <f>+[6]MATERIALES!$D91</f>
        <v>12680.949156038525</v>
      </c>
      <c r="M91" s="94">
        <f>+[7]MATERIALES!$D91</f>
        <v>13670</v>
      </c>
      <c r="N91" s="94">
        <f>+[8]MATERIALES!$D91</f>
        <v>8636.5251925601005</v>
      </c>
      <c r="O91" s="94">
        <f>+[9]MATERIALES!$D91</f>
        <v>13593</v>
      </c>
      <c r="P91" s="94">
        <f>+[10]MATERIALES!$D91</f>
        <v>13829</v>
      </c>
    </row>
    <row r="92" spans="1:16" ht="16.5" thickTop="1" thickBot="1">
      <c r="A92" s="104" t="s">
        <v>675</v>
      </c>
      <c r="B92" s="104" t="s">
        <v>64</v>
      </c>
      <c r="C92" s="105" t="s">
        <v>676</v>
      </c>
      <c r="D92" s="106">
        <v>37555</v>
      </c>
      <c r="G92" s="94">
        <f>+[1]MATERIALES!$D92</f>
        <v>30170</v>
      </c>
      <c r="H92" s="94">
        <f>+[2]MATERIALES!$D92</f>
        <v>33716</v>
      </c>
      <c r="I92" s="94">
        <f>+[3]MATERIALES!$D92</f>
        <v>40170</v>
      </c>
      <c r="J92" s="94">
        <f>+[4]MATERIALES!$D92</f>
        <v>35700</v>
      </c>
      <c r="K92" s="94">
        <f>+[5]MATERIALES!$D92</f>
        <v>35778.5</v>
      </c>
      <c r="L92" s="94">
        <f>+[6]MATERIALES!$D92</f>
        <v>25720</v>
      </c>
      <c r="M92" s="94">
        <f>+[7]MATERIALES!$D92</f>
        <v>34614.768443433255</v>
      </c>
      <c r="N92" s="94">
        <f>+[8]MATERIALES!$D92</f>
        <v>35903</v>
      </c>
      <c r="O92" s="94">
        <f>+[9]MATERIALES!$D92</f>
        <v>33468</v>
      </c>
      <c r="P92" s="94">
        <f>+[10]MATERIALES!$D92</f>
        <v>36229</v>
      </c>
    </row>
    <row r="93" spans="1:16" ht="16.5" thickTop="1" thickBot="1">
      <c r="A93" s="104" t="s">
        <v>677</v>
      </c>
      <c r="B93" s="104" t="s">
        <v>64</v>
      </c>
      <c r="C93" s="105" t="s">
        <v>678</v>
      </c>
      <c r="D93" s="106">
        <v>741</v>
      </c>
      <c r="G93" s="94">
        <f>+[1]MATERIALES!$D93</f>
        <v>894.55219927596841</v>
      </c>
      <c r="H93" s="94">
        <f>+[2]MATERIALES!$D93</f>
        <v>845</v>
      </c>
      <c r="I93" s="94">
        <f>+[3]MATERIALES!$D93</f>
        <v>762.2</v>
      </c>
      <c r="J93" s="94">
        <f>+[4]MATERIALES!$D93</f>
        <v>1070</v>
      </c>
      <c r="K93" s="94">
        <f>+[5]MATERIALES!$D93</f>
        <v>632.5</v>
      </c>
      <c r="L93" s="94">
        <f>+[6]MATERIALES!$D93</f>
        <v>914.92319364960974</v>
      </c>
      <c r="M93" s="94">
        <f>+[7]MATERIALES!$D93</f>
        <v>944</v>
      </c>
      <c r="N93" s="94">
        <f>+[8]MATERIALES!$D93</f>
        <v>714</v>
      </c>
      <c r="O93" s="94">
        <f>+[9]MATERIALES!$D93</f>
        <v>894.55219927596841</v>
      </c>
      <c r="P93" s="94">
        <f>+[10]MATERIALES!$D93</f>
        <v>1125</v>
      </c>
    </row>
    <row r="94" spans="1:16" ht="16.5" thickTop="1" thickBot="1">
      <c r="A94" s="104" t="s">
        <v>679</v>
      </c>
      <c r="B94" s="104" t="s">
        <v>64</v>
      </c>
      <c r="C94" s="105" t="s">
        <v>680</v>
      </c>
      <c r="D94" s="106">
        <v>741</v>
      </c>
      <c r="G94" s="94">
        <f>+[1]MATERIALES!$D94</f>
        <v>906.932593247044</v>
      </c>
      <c r="H94" s="94">
        <f>+[2]MATERIALES!$D94</f>
        <v>906</v>
      </c>
      <c r="I94" s="94">
        <f>+[3]MATERIALES!$D94</f>
        <v>756.834112</v>
      </c>
      <c r="J94" s="94">
        <f>+[4]MATERIALES!$D94</f>
        <v>1070</v>
      </c>
      <c r="K94" s="94">
        <f>+[5]MATERIALES!$D94</f>
        <v>669</v>
      </c>
      <c r="L94" s="94">
        <f>+[6]MATERIALES!$D94</f>
        <v>640</v>
      </c>
      <c r="M94" s="94">
        <f>+[7]MATERIALES!$D94</f>
        <v>906.932593247044</v>
      </c>
      <c r="N94" s="94">
        <f>+[8]MATERIALES!$D94</f>
        <v>714</v>
      </c>
      <c r="O94" s="94">
        <f>+[9]MATERIALES!$D94</f>
        <v>906.932593247044</v>
      </c>
      <c r="P94" s="94">
        <f>+[10]MATERIALES!$D94</f>
        <v>1125</v>
      </c>
    </row>
    <row r="95" spans="1:16" ht="16.5" thickTop="1" thickBot="1">
      <c r="A95" s="104" t="s">
        <v>681</v>
      </c>
      <c r="B95" s="104" t="s">
        <v>65</v>
      </c>
      <c r="C95" s="105" t="s">
        <v>682</v>
      </c>
      <c r="D95" s="106">
        <v>4531</v>
      </c>
      <c r="G95" s="94">
        <f>+[1]MATERIALES!$D95</f>
        <v>3199.91</v>
      </c>
      <c r="H95" s="94">
        <f>+[2]MATERIALES!$D95</f>
        <v>4288</v>
      </c>
      <c r="I95" s="94">
        <f>+[3]MATERIALES!$D95</f>
        <v>4017</v>
      </c>
      <c r="J95" s="94">
        <f>+[4]MATERIALES!$D95</f>
        <v>4464.2531956571456</v>
      </c>
      <c r="K95" s="94">
        <f>+[5]MATERIALES!$D95</f>
        <v>5340</v>
      </c>
      <c r="L95" s="94">
        <f>+[6]MATERIALES!$D95</f>
        <v>4330</v>
      </c>
      <c r="M95" s="94">
        <f>+[7]MATERIALES!$D95</f>
        <v>5176</v>
      </c>
      <c r="N95" s="94">
        <f>+[8]MATERIALES!$D95</f>
        <v>3124.9772369600023</v>
      </c>
      <c r="O95" s="94">
        <f>+[9]MATERIALES!$D95</f>
        <v>4930</v>
      </c>
      <c r="P95" s="94">
        <f>+[10]MATERIALES!$D95</f>
        <v>4983</v>
      </c>
    </row>
    <row r="96" spans="1:16" ht="16.5" thickTop="1" thickBot="1">
      <c r="A96" s="104" t="s">
        <v>683</v>
      </c>
      <c r="B96" s="104" t="s">
        <v>65</v>
      </c>
      <c r="C96" s="105" t="s">
        <v>684</v>
      </c>
      <c r="D96" s="106">
        <v>3718</v>
      </c>
      <c r="G96" s="94">
        <f>+[1]MATERIALES!$D96</f>
        <v>3179</v>
      </c>
      <c r="H96" s="94">
        <f>+[2]MATERIALES!$D96</f>
        <v>3616</v>
      </c>
      <c r="I96" s="94">
        <f>+[3]MATERIALES!$D96</f>
        <v>4326</v>
      </c>
      <c r="J96" s="94">
        <f>+[4]MATERIALES!$D96</f>
        <v>3482</v>
      </c>
      <c r="K96" s="94">
        <f>+[5]MATERIALES!$D96</f>
        <v>4274</v>
      </c>
      <c r="L96" s="94">
        <f>+[6]MATERIALES!$D96</f>
        <v>3190</v>
      </c>
      <c r="M96" s="94">
        <f>+[7]MATERIALES!$D96</f>
        <v>4418</v>
      </c>
      <c r="N96" s="94">
        <f>+[8]MATERIALES!$D96</f>
        <v>3513.0312938907086</v>
      </c>
      <c r="O96" s="94">
        <f>+[9]MATERIALES!$D96</f>
        <v>3349</v>
      </c>
      <c r="P96" s="94">
        <f>+[10]MATERIALES!$D96</f>
        <v>3161</v>
      </c>
    </row>
    <row r="97" spans="1:16" ht="16.5" thickTop="1" thickBot="1">
      <c r="A97" s="104" t="s">
        <v>685</v>
      </c>
      <c r="B97" s="104" t="s">
        <v>65</v>
      </c>
      <c r="C97" s="105" t="s">
        <v>686</v>
      </c>
      <c r="D97" s="106">
        <v>4719</v>
      </c>
      <c r="G97" s="94">
        <f>+[1]MATERIALES!$D97</f>
        <v>3201</v>
      </c>
      <c r="H97" s="94">
        <f>+[2]MATERIALES!$D97</f>
        <v>4919</v>
      </c>
      <c r="I97" s="94">
        <f>+[3]MATERIALES!$D97</f>
        <v>4455.6408236218076</v>
      </c>
      <c r="J97" s="94">
        <f>+[4]MATERIALES!$D97</f>
        <v>5381</v>
      </c>
      <c r="K97" s="94">
        <f>+[5]MATERIALES!$D97</f>
        <v>4953</v>
      </c>
      <c r="L97" s="94">
        <f>+[6]MATERIALES!$D97</f>
        <v>4940</v>
      </c>
      <c r="M97" s="94">
        <f>+[7]MATERIALES!$D97</f>
        <v>4551</v>
      </c>
      <c r="N97" s="94">
        <f>+[8]MATERIALES!$D97</f>
        <v>3118.9485765352656</v>
      </c>
      <c r="O97" s="94">
        <f>+[9]MATERIALES!$D97</f>
        <v>4850</v>
      </c>
      <c r="P97" s="94">
        <f>+[10]MATERIALES!$D97</f>
        <v>4983</v>
      </c>
    </row>
    <row r="98" spans="1:16" ht="16.5" thickTop="1" thickBot="1">
      <c r="A98" s="104" t="s">
        <v>687</v>
      </c>
      <c r="B98" s="104" t="s">
        <v>524</v>
      </c>
      <c r="C98" s="105" t="s">
        <v>688</v>
      </c>
      <c r="D98" s="106">
        <v>3593</v>
      </c>
      <c r="G98" s="94">
        <f>+[1]MATERIALES!$D98</f>
        <v>2417.5743331126969</v>
      </c>
      <c r="H98" s="94">
        <f>+[2]MATERIALES!$D98</f>
        <v>3096</v>
      </c>
      <c r="I98" s="94">
        <f>+[3]MATERIALES!$D98</f>
        <v>3453.6776187324244</v>
      </c>
      <c r="J98" s="94">
        <f>+[4]MATERIALES!$D98</f>
        <v>3800</v>
      </c>
      <c r="K98" s="94">
        <f>+[5]MATERIALES!$D98</f>
        <v>2606</v>
      </c>
      <c r="L98" s="94">
        <f>+[6]MATERIALES!$D98</f>
        <v>3395.893540350794</v>
      </c>
      <c r="M98" s="94">
        <f>+[7]MATERIALES!$D98</f>
        <v>4195</v>
      </c>
      <c r="N98" s="94">
        <f>+[8]MATERIALES!$D98</f>
        <v>2417.5743331126969</v>
      </c>
      <c r="O98" s="94">
        <f>+[9]MATERIALES!$D98</f>
        <v>2578</v>
      </c>
      <c r="P98" s="94">
        <f>+[10]MATERIALES!$D98</f>
        <v>3937</v>
      </c>
    </row>
    <row r="99" spans="1:16" ht="31.5" thickTop="1" thickBot="1">
      <c r="A99" s="104" t="s">
        <v>689</v>
      </c>
      <c r="B99" s="104" t="s">
        <v>59</v>
      </c>
      <c r="C99" s="105" t="s">
        <v>690</v>
      </c>
      <c r="D99" s="106">
        <v>363542</v>
      </c>
      <c r="G99" s="94">
        <f>+[1]MATERIALES!$D99</f>
        <v>297375</v>
      </c>
      <c r="H99" s="94">
        <f>+[2]MATERIALES!$D99</f>
        <v>333985</v>
      </c>
      <c r="I99" s="94">
        <f>+[3]MATERIALES!$D99</f>
        <v>420000</v>
      </c>
      <c r="J99" s="94">
        <f>+[4]MATERIALES!$D99</f>
        <v>347562.88515937235</v>
      </c>
      <c r="K99" s="94">
        <f>+[5]MATERIALES!$D99</f>
        <v>381920</v>
      </c>
      <c r="L99" s="94">
        <f>+[6]MATERIALES!$D99</f>
        <v>386770</v>
      </c>
      <c r="M99" s="94">
        <f>+[7]MATERIALES!$D99</f>
        <v>280686.09000000003</v>
      </c>
      <c r="N99" s="94">
        <f>+[8]MATERIALES!$D99</f>
        <v>371280</v>
      </c>
      <c r="O99" s="94">
        <f>+[9]MATERIALES!$D99</f>
        <v>341795</v>
      </c>
      <c r="P99" s="94">
        <f>+[10]MATERIALES!$D99</f>
        <v>405644</v>
      </c>
    </row>
    <row r="100" spans="1:16" ht="31.5" thickTop="1" thickBot="1">
      <c r="A100" s="104" t="s">
        <v>691</v>
      </c>
      <c r="B100" s="104" t="s">
        <v>59</v>
      </c>
      <c r="C100" s="105" t="s">
        <v>692</v>
      </c>
      <c r="D100" s="106">
        <v>393295</v>
      </c>
      <c r="G100" s="94">
        <f>+[1]MATERIALES!$D100</f>
        <v>387553.5</v>
      </c>
      <c r="H100" s="94">
        <f>+[2]MATERIALES!$D100</f>
        <v>345962</v>
      </c>
      <c r="I100" s="94">
        <f>+[3]MATERIALES!$D100</f>
        <v>435000</v>
      </c>
      <c r="J100" s="94">
        <f>+[4]MATERIALES!$D100</f>
        <v>386585.28184420802</v>
      </c>
      <c r="K100" s="94">
        <f>+[5]MATERIALES!$D100</f>
        <v>400960</v>
      </c>
      <c r="L100" s="94">
        <f>+[6]MATERIALES!$D100</f>
        <v>392940</v>
      </c>
      <c r="M100" s="94">
        <f>+[7]MATERIALES!$D100</f>
        <v>389175</v>
      </c>
      <c r="N100" s="94">
        <f>+[8]MATERIALES!$D100</f>
        <v>431970</v>
      </c>
      <c r="O100" s="94">
        <f>+[9]MATERIALES!$D100</f>
        <v>369580</v>
      </c>
      <c r="P100" s="94">
        <f>+[10]MATERIALES!$D100</f>
        <v>443785</v>
      </c>
    </row>
    <row r="101" spans="1:16" ht="31.5" thickTop="1" thickBot="1">
      <c r="A101" s="104" t="s">
        <v>693</v>
      </c>
      <c r="B101" s="104" t="s">
        <v>59</v>
      </c>
      <c r="C101" s="105" t="s">
        <v>694</v>
      </c>
      <c r="D101" s="106">
        <v>614159</v>
      </c>
      <c r="G101" s="94">
        <f>+[1]MATERIALES!$D101</f>
        <v>416500</v>
      </c>
      <c r="H101" s="94">
        <f>+[2]MATERIALES!$D101</f>
        <v>504259</v>
      </c>
      <c r="I101" s="94">
        <f>+[3]MATERIALES!$D101</f>
        <v>560000</v>
      </c>
      <c r="J101" s="94">
        <f>+[4]MATERIALES!$D101</f>
        <v>601350</v>
      </c>
      <c r="K101" s="94">
        <f>+[5]MATERIALES!$D101</f>
        <v>499520</v>
      </c>
      <c r="L101" s="94">
        <f>+[6]MATERIALES!$D101</f>
        <v>602780</v>
      </c>
      <c r="M101" s="94">
        <f>+[7]MATERIALES!$D101</f>
        <v>575000</v>
      </c>
      <c r="N101" s="94">
        <f>+[8]MATERIALES!$D101</f>
        <v>579054</v>
      </c>
      <c r="O101" s="94">
        <f>+[9]MATERIALES!$D101</f>
        <v>567900</v>
      </c>
      <c r="P101" s="94">
        <f>+[10]MATERIALES!$D101</f>
        <v>562065</v>
      </c>
    </row>
    <row r="102" spans="1:16" ht="31.5" thickTop="1" thickBot="1">
      <c r="A102" s="104" t="s">
        <v>695</v>
      </c>
      <c r="B102" s="104" t="s">
        <v>59</v>
      </c>
      <c r="C102" s="105" t="s">
        <v>696</v>
      </c>
      <c r="D102" s="106">
        <v>471597</v>
      </c>
      <c r="G102" s="94">
        <f>+[1]MATERIALES!$D102</f>
        <v>422782.5</v>
      </c>
      <c r="H102" s="94">
        <f>+[2]MATERIALES!$D102</f>
        <v>434724</v>
      </c>
      <c r="I102" s="94">
        <f>+[3]MATERIALES!$D102</f>
        <v>505000</v>
      </c>
      <c r="J102" s="94">
        <f>+[4]MATERIALES!$D102</f>
        <v>526234</v>
      </c>
      <c r="K102" s="94">
        <f>+[5]MATERIALES!$D102</f>
        <v>457280</v>
      </c>
      <c r="L102" s="94">
        <f>+[6]MATERIALES!$D102</f>
        <v>462890</v>
      </c>
      <c r="M102" s="94">
        <f>+[7]MATERIALES!$D102</f>
        <v>470790</v>
      </c>
      <c r="N102" s="94">
        <f>+[8]MATERIALES!$D102</f>
        <v>483140</v>
      </c>
      <c r="O102" s="94">
        <f>+[9]MATERIALES!$D102</f>
        <v>469455</v>
      </c>
      <c r="P102" s="94">
        <f>+[10]MATERIALES!$D102</f>
        <v>495599</v>
      </c>
    </row>
    <row r="103" spans="1:16" ht="31.5" thickTop="1" thickBot="1">
      <c r="A103" s="104" t="s">
        <v>697</v>
      </c>
      <c r="B103" s="104" t="s">
        <v>59</v>
      </c>
      <c r="C103" s="105" t="s">
        <v>698</v>
      </c>
      <c r="D103" s="106">
        <v>486353</v>
      </c>
      <c r="G103" s="94">
        <f>+[1]MATERIALES!$D103</f>
        <v>442620.5</v>
      </c>
      <c r="H103" s="94">
        <f>+[2]MATERIALES!$D103</f>
        <v>440058</v>
      </c>
      <c r="I103" s="94">
        <f>+[3]MATERIALES!$D103</f>
        <v>518000</v>
      </c>
      <c r="J103" s="94">
        <f>+[4]MATERIALES!$D103</f>
        <v>582148</v>
      </c>
      <c r="K103" s="94">
        <f>+[5]MATERIALES!$D103</f>
        <v>490560</v>
      </c>
      <c r="L103" s="94">
        <f>+[6]MATERIALES!$D103</f>
        <v>462890</v>
      </c>
      <c r="M103" s="94">
        <f>+[7]MATERIALES!$D103</f>
        <v>433652</v>
      </c>
      <c r="N103" s="94">
        <f>+[8]MATERIALES!$D103</f>
        <v>502180</v>
      </c>
      <c r="O103" s="94">
        <f>+[9]MATERIALES!$D103</f>
        <v>483453</v>
      </c>
      <c r="P103" s="94">
        <f>+[10]MATERIALES!$D103</f>
        <v>518507</v>
      </c>
    </row>
    <row r="104" spans="1:16" ht="16.5" thickTop="1" thickBot="1">
      <c r="A104" s="104" t="s">
        <v>699</v>
      </c>
      <c r="B104" s="104" t="s">
        <v>59</v>
      </c>
      <c r="C104" s="105" t="s">
        <v>700</v>
      </c>
      <c r="D104" s="106">
        <v>344624</v>
      </c>
      <c r="G104" s="94">
        <f>+[1]MATERIALES!$D104</f>
        <v>347480</v>
      </c>
      <c r="H104" s="94">
        <f>+[2]MATERIALES!$D104</f>
        <v>316419</v>
      </c>
      <c r="I104" s="94">
        <f>+[3]MATERIALES!$D104</f>
        <v>354939.24475336005</v>
      </c>
      <c r="J104" s="94">
        <f>+[4]MATERIALES!$D104</f>
        <v>438789</v>
      </c>
      <c r="K104" s="94">
        <f>+[5]MATERIALES!$D104</f>
        <v>329280</v>
      </c>
      <c r="L104" s="94">
        <f>+[6]MATERIALES!$D104</f>
        <v>326080</v>
      </c>
      <c r="M104" s="94">
        <f>+[7]MATERIALES!$D104</f>
        <v>369828</v>
      </c>
      <c r="N104" s="94">
        <f>+[8]MATERIALES!$D104</f>
        <v>371280</v>
      </c>
      <c r="O104" s="94">
        <f>+[9]MATERIALES!$D104</f>
        <v>329990</v>
      </c>
      <c r="P104" s="94">
        <f>+[10]MATERIALES!$D104</f>
        <v>301587.48</v>
      </c>
    </row>
    <row r="105" spans="1:16" ht="16.5" thickTop="1" thickBot="1">
      <c r="A105" s="104" t="s">
        <v>701</v>
      </c>
      <c r="B105" s="104" t="s">
        <v>59</v>
      </c>
      <c r="C105" s="105" t="s">
        <v>702</v>
      </c>
      <c r="D105" s="106">
        <v>374136</v>
      </c>
      <c r="G105" s="94">
        <f>+[1]MATERIALES!$D105</f>
        <v>405790</v>
      </c>
      <c r="H105" s="94">
        <f>+[2]MATERIALES!$D105</f>
        <v>353159</v>
      </c>
      <c r="I105" s="94">
        <f>+[3]MATERIALES!$D105</f>
        <v>490000</v>
      </c>
      <c r="J105" s="94">
        <f>+[4]MATERIALES!$D105</f>
        <v>477666</v>
      </c>
      <c r="K105" s="94">
        <f>+[5]MATERIALES!$D105</f>
        <v>365860</v>
      </c>
      <c r="L105" s="94">
        <f>+[6]MATERIALES!$D105</f>
        <v>349740</v>
      </c>
      <c r="M105" s="94">
        <f>+[7]MATERIALES!$D105</f>
        <v>415494</v>
      </c>
      <c r="N105" s="94">
        <f>+[8]MATERIALES!$D105</f>
        <v>406980</v>
      </c>
      <c r="O105" s="94">
        <f>+[9]MATERIALES!$D105</f>
        <v>387480</v>
      </c>
      <c r="P105" s="94">
        <f>+[10]MATERIALES!$D105</f>
        <v>362400</v>
      </c>
    </row>
    <row r="106" spans="1:16" ht="16.5" thickTop="1" thickBot="1">
      <c r="A106" s="104" t="s">
        <v>703</v>
      </c>
      <c r="B106" s="104" t="s">
        <v>59</v>
      </c>
      <c r="C106" s="105" t="s">
        <v>704</v>
      </c>
      <c r="D106" s="106">
        <v>403172</v>
      </c>
      <c r="G106" s="94">
        <f>+[1]MATERIALES!$D106</f>
        <v>433160</v>
      </c>
      <c r="H106" s="94">
        <f>+[2]MATERIALES!$D106</f>
        <v>422830</v>
      </c>
      <c r="I106" s="94">
        <f>+[3]MATERIALES!$D106</f>
        <v>495000</v>
      </c>
      <c r="J106" s="94">
        <f>+[4]MATERIALES!$D106</f>
        <v>508689</v>
      </c>
      <c r="K106" s="94">
        <f>+[5]MATERIALES!$D106</f>
        <v>377360</v>
      </c>
      <c r="L106" s="94">
        <f>+[6]MATERIALES!$D106</f>
        <v>382660</v>
      </c>
      <c r="M106" s="94">
        <f>+[7]MATERIALES!$D106</f>
        <v>430075</v>
      </c>
      <c r="N106" s="94">
        <f>+[8]MATERIALES!$D106</f>
        <v>445060</v>
      </c>
      <c r="O106" s="94">
        <f>+[9]MATERIALES!$D106</f>
        <v>387480</v>
      </c>
      <c r="P106" s="94">
        <f>+[10]MATERIALES!$D106</f>
        <v>384000</v>
      </c>
    </row>
    <row r="107" spans="1:16" ht="16.5" thickTop="1" thickBot="1">
      <c r="A107" s="104" t="s">
        <v>705</v>
      </c>
      <c r="B107" s="104" t="s">
        <v>59</v>
      </c>
      <c r="C107" s="105" t="s">
        <v>704</v>
      </c>
      <c r="D107" s="106">
        <v>403172</v>
      </c>
      <c r="G107" s="94">
        <f>+[1]MATERIALES!$D107</f>
        <v>433160</v>
      </c>
      <c r="H107" s="94">
        <f>+[2]MATERIALES!$D107</f>
        <v>395925</v>
      </c>
      <c r="I107" s="94">
        <f>+[3]MATERIALES!$D107</f>
        <v>495000</v>
      </c>
      <c r="J107" s="94">
        <f>+[4]MATERIALES!$D107</f>
        <v>508689</v>
      </c>
      <c r="K107" s="94">
        <f>+[5]MATERIALES!$D107</f>
        <v>377360</v>
      </c>
      <c r="L107" s="94">
        <f>+[6]MATERIALES!$D107</f>
        <v>382660</v>
      </c>
      <c r="M107" s="94">
        <f>+[7]MATERIALES!$D107</f>
        <v>449016</v>
      </c>
      <c r="N107" s="94">
        <f>+[8]MATERIALES!$D107</f>
        <v>445060</v>
      </c>
      <c r="O107" s="94">
        <f>+[9]MATERIALES!$D107</f>
        <v>387480</v>
      </c>
      <c r="P107" s="94">
        <f>+[10]MATERIALES!$D107</f>
        <v>384000</v>
      </c>
    </row>
    <row r="108" spans="1:16" ht="16.5" thickTop="1" thickBot="1">
      <c r="A108" s="104" t="s">
        <v>706</v>
      </c>
      <c r="B108" s="104" t="s">
        <v>59</v>
      </c>
      <c r="C108" s="105" t="s">
        <v>707</v>
      </c>
      <c r="D108" s="106">
        <v>417928</v>
      </c>
      <c r="G108" s="94">
        <f>+[1]MATERIALES!$D108</f>
        <v>459340</v>
      </c>
      <c r="H108" s="94">
        <f>+[2]MATERIALES!$D108</f>
        <v>420633</v>
      </c>
      <c r="I108" s="94">
        <f>+[3]MATERIALES!$D108</f>
        <v>510000</v>
      </c>
      <c r="J108" s="94">
        <f>+[4]MATERIALES!$D108</f>
        <v>520819</v>
      </c>
      <c r="K108" s="94">
        <f>+[5]MATERIALES!$D108</f>
        <v>396400</v>
      </c>
      <c r="L108" s="94">
        <f>+[6]MATERIALES!$D108</f>
        <v>399110</v>
      </c>
      <c r="M108" s="94">
        <f>+[7]MATERIALES!$D108</f>
        <v>559942</v>
      </c>
      <c r="N108" s="94">
        <f>+[8]MATERIALES!$D108</f>
        <v>504025</v>
      </c>
      <c r="O108" s="94">
        <f>+[9]MATERIALES!$D108</f>
        <v>432560</v>
      </c>
      <c r="P108" s="94">
        <f>+[10]MATERIALES!$D108</f>
        <v>477548</v>
      </c>
    </row>
    <row r="109" spans="1:16" ht="16.5" thickTop="1" thickBot="1">
      <c r="A109" s="104" t="s">
        <v>708</v>
      </c>
      <c r="B109" s="104" t="s">
        <v>59</v>
      </c>
      <c r="C109" s="105" t="s">
        <v>709</v>
      </c>
      <c r="D109" s="106">
        <v>432684</v>
      </c>
      <c r="G109" s="94">
        <f>+[1]MATERIALES!$D109</f>
        <v>486710</v>
      </c>
      <c r="H109" s="94">
        <f>+[2]MATERIALES!$D109</f>
        <v>433675</v>
      </c>
      <c r="I109" s="94">
        <f>+[3]MATERIALES!$D109</f>
        <v>530000</v>
      </c>
      <c r="J109" s="94">
        <f>+[4]MATERIALES!$D109</f>
        <v>528769</v>
      </c>
      <c r="K109" s="94">
        <f>+[5]MATERIALES!$D109</f>
        <v>405900</v>
      </c>
      <c r="L109" s="94">
        <f>+[6]MATERIALES!$D109</f>
        <v>422770</v>
      </c>
      <c r="M109" s="94">
        <f>+[7]MATERIALES!$D109</f>
        <v>570474</v>
      </c>
      <c r="N109" s="94">
        <f>+[8]MATERIALES!$D109</f>
        <v>526575</v>
      </c>
      <c r="O109" s="94">
        <f>+[9]MATERIALES!$D109</f>
        <v>424490</v>
      </c>
      <c r="P109" s="94">
        <f>+[10]MATERIALES!$D109</f>
        <v>396000</v>
      </c>
    </row>
    <row r="110" spans="1:16" ht="16.5" thickTop="1" thickBot="1">
      <c r="A110" s="104" t="s">
        <v>710</v>
      </c>
      <c r="B110" s="104" t="s">
        <v>59</v>
      </c>
      <c r="C110" s="105" t="s">
        <v>711</v>
      </c>
      <c r="D110" s="106">
        <v>402286</v>
      </c>
      <c r="G110" s="94">
        <f>+[1]MATERIALES!$D110</f>
        <v>330697.5</v>
      </c>
      <c r="H110" s="94">
        <f>+[2]MATERIALES!$D110</f>
        <v>276422</v>
      </c>
      <c r="I110" s="94">
        <f>+[3]MATERIALES!$D110</f>
        <v>330000</v>
      </c>
      <c r="J110" s="94">
        <f>+[4]MATERIALES!$D110</f>
        <v>307152</v>
      </c>
      <c r="K110" s="94">
        <f>+[5]MATERIALES!$D110</f>
        <v>395360</v>
      </c>
      <c r="L110" s="94">
        <f>+[6]MATERIALES!$D110</f>
        <v>329170</v>
      </c>
      <c r="M110" s="94">
        <f>+[7]MATERIALES!$D110</f>
        <v>346169.00536816008</v>
      </c>
      <c r="N110" s="94">
        <f>+[8]MATERIALES!$D110</f>
        <v>371280</v>
      </c>
      <c r="O110" s="94">
        <f>+[9]MATERIALES!$D110</f>
        <v>352330</v>
      </c>
      <c r="P110" s="94">
        <f>+[10]MATERIALES!$D110</f>
        <v>350195</v>
      </c>
    </row>
    <row r="111" spans="1:16" ht="16.5" thickTop="1" thickBot="1">
      <c r="A111" s="104" t="s">
        <v>712</v>
      </c>
      <c r="B111" s="104" t="s">
        <v>64</v>
      </c>
      <c r="C111" s="105" t="s">
        <v>713</v>
      </c>
      <c r="D111" s="106">
        <v>1315</v>
      </c>
      <c r="G111" s="94">
        <f>+[1]MATERIALES!$D111</f>
        <v>1339</v>
      </c>
      <c r="H111" s="94">
        <f>+[2]MATERIALES!$D111</f>
        <v>1631</v>
      </c>
      <c r="I111" s="94">
        <f>+[3]MATERIALES!$D111</f>
        <v>1811.2423495883172</v>
      </c>
      <c r="J111" s="94">
        <f>+[4]MATERIALES!$D111</f>
        <v>2090</v>
      </c>
      <c r="K111" s="94">
        <f>+[5]MATERIALES!$D111</f>
        <v>1811.2423495883172</v>
      </c>
      <c r="L111" s="94">
        <f>+[6]MATERIALES!$D111</f>
        <v>1844.0723026928395</v>
      </c>
      <c r="M111" s="94">
        <f>+[7]MATERIALES!$D111</f>
        <v>2159</v>
      </c>
      <c r="N111" s="94">
        <f>+[8]MATERIALES!$D111</f>
        <v>1267.869644711822</v>
      </c>
      <c r="O111" s="94">
        <f>+[9]MATERIALES!$D111</f>
        <v>1811.2423495883172</v>
      </c>
      <c r="P111" s="94">
        <f>+[10]MATERIALES!$D111</f>
        <v>2184</v>
      </c>
    </row>
    <row r="112" spans="1:16" ht="16.5" thickTop="1" thickBot="1">
      <c r="A112" s="104" t="s">
        <v>714</v>
      </c>
      <c r="B112" s="104" t="s">
        <v>66</v>
      </c>
      <c r="C112" s="105" t="s">
        <v>715</v>
      </c>
      <c r="D112" s="106">
        <v>721</v>
      </c>
      <c r="G112" s="94">
        <f>+[1]MATERIALES!$D112</f>
        <v>695.04364792996194</v>
      </c>
      <c r="H112" s="94">
        <f>+[2]MATERIALES!$D112</f>
        <v>944</v>
      </c>
      <c r="I112" s="94">
        <f>+[3]MATERIALES!$D112</f>
        <v>800</v>
      </c>
      <c r="J112" s="94">
        <f>+[4]MATERIALES!$D112</f>
        <v>1211</v>
      </c>
      <c r="K112" s="94">
        <f>+[5]MATERIALES!$D112</f>
        <v>695.04364792996194</v>
      </c>
      <c r="L112" s="94">
        <f>+[6]MATERIALES!$D112</f>
        <v>880</v>
      </c>
      <c r="M112" s="94">
        <f>+[7]MATERIALES!$D112</f>
        <v>992.91949704280273</v>
      </c>
      <c r="N112" s="94">
        <f>+[8]MATERIALES!$D112</f>
        <v>695.04364792996194</v>
      </c>
      <c r="O112" s="94">
        <f>+[9]MATERIALES!$D112</f>
        <v>1262</v>
      </c>
      <c r="P112" s="94">
        <f>+[10]MATERIALES!$D112</f>
        <v>992.91949704280273</v>
      </c>
    </row>
    <row r="113" spans="1:16" ht="31.5" thickTop="1" thickBot="1">
      <c r="A113" s="104" t="s">
        <v>716</v>
      </c>
      <c r="B113" s="104" t="s">
        <v>101</v>
      </c>
      <c r="C113" s="105" t="s">
        <v>717</v>
      </c>
      <c r="D113" s="106">
        <v>467</v>
      </c>
      <c r="G113" s="94">
        <f>+[1]MATERIALES!$D113</f>
        <v>454</v>
      </c>
      <c r="H113" s="94">
        <f>+[2]MATERIALES!$D113</f>
        <v>656</v>
      </c>
      <c r="I113" s="94">
        <f>+[3]MATERIALES!$D113</f>
        <v>448.81731636175124</v>
      </c>
      <c r="J113" s="94">
        <f>+[4]MATERIALES!$D113</f>
        <v>800</v>
      </c>
      <c r="K113" s="94">
        <f>+[5]MATERIALES!$D113</f>
        <v>448.81731636175124</v>
      </c>
      <c r="L113" s="94">
        <f>+[6]MATERIALES!$D113</f>
        <v>740</v>
      </c>
      <c r="M113" s="94">
        <f>+[7]MATERIALES!$D113</f>
        <v>641.16759480250175</v>
      </c>
      <c r="N113" s="94">
        <f>+[8]MATERIALES!$D113</f>
        <v>448.81731636175124</v>
      </c>
      <c r="O113" s="94">
        <f>+[9]MATERIALES!$D113</f>
        <v>640</v>
      </c>
      <c r="P113" s="94">
        <f>+[10]MATERIALES!$D113</f>
        <v>641.16759480250175</v>
      </c>
    </row>
    <row r="114" spans="1:16" ht="31.5" thickTop="1" thickBot="1">
      <c r="A114" s="104" t="s">
        <v>718</v>
      </c>
      <c r="B114" s="104" t="s">
        <v>64</v>
      </c>
      <c r="C114" s="105" t="s">
        <v>719</v>
      </c>
      <c r="D114" s="106">
        <v>43862</v>
      </c>
      <c r="G114" s="94">
        <f>+[1]MATERIALES!$D114</f>
        <v>41363.805</v>
      </c>
      <c r="H114" s="94">
        <f>+[2]MATERIALES!$D114</f>
        <v>40043</v>
      </c>
      <c r="I114" s="94">
        <f>+[3]MATERIALES!$D114</f>
        <v>42635.595743827878</v>
      </c>
      <c r="J114" s="94">
        <f>+[4]MATERIALES!$D114</f>
        <v>52500</v>
      </c>
      <c r="K114" s="94">
        <f>+[5]MATERIALES!$D114</f>
        <v>34653</v>
      </c>
      <c r="L114" s="94">
        <f>+[6]MATERIALES!$D114</f>
        <v>49890</v>
      </c>
      <c r="M114" s="94">
        <f>+[7]MATERIALES!$D114</f>
        <v>34404</v>
      </c>
      <c r="N114" s="94">
        <f>+[8]MATERIALES!$D114</f>
        <v>29844.917020679517</v>
      </c>
      <c r="O114" s="94">
        <f>+[9]MATERIALES!$D114</f>
        <v>36213</v>
      </c>
      <c r="P114" s="94">
        <f>+[10]MATERIALES!$D114</f>
        <v>42635.595743827878</v>
      </c>
    </row>
    <row r="115" spans="1:16" ht="16.5" thickTop="1" thickBot="1">
      <c r="A115" s="104" t="s">
        <v>720</v>
      </c>
      <c r="B115" s="104" t="s">
        <v>101</v>
      </c>
      <c r="C115" s="109" t="s">
        <v>721</v>
      </c>
      <c r="D115" s="106">
        <v>43862</v>
      </c>
      <c r="G115" s="94">
        <f>+[1]MATERIALES!$D115</f>
        <v>31559.225943147612</v>
      </c>
      <c r="H115" s="94">
        <f>+[2]MATERIALES!$D115</f>
        <v>39022</v>
      </c>
      <c r="I115" s="94">
        <f>+[3]MATERIALES!$D115</f>
        <v>38965.354367908018</v>
      </c>
      <c r="J115" s="94">
        <f>+[4]MATERIALES!$D115</f>
        <v>50059</v>
      </c>
      <c r="K115" s="94">
        <f>+[5]MATERIALES!$D115</f>
        <v>35346</v>
      </c>
      <c r="L115" s="94">
        <f>+[6]MATERIALES!$D115</f>
        <v>38965.354367908018</v>
      </c>
      <c r="M115" s="94">
        <f>+[7]MATERIALES!$D115</f>
        <v>35092</v>
      </c>
      <c r="N115" s="94">
        <f>+[8]MATERIALES!$D115</f>
        <v>27275.748057535613</v>
      </c>
      <c r="O115" s="94">
        <f>+[9]MATERIALES!$D115</f>
        <v>27275.748057535613</v>
      </c>
      <c r="P115" s="94">
        <f>+[10]MATERIALES!$D115</f>
        <v>30000</v>
      </c>
    </row>
    <row r="116" spans="1:16" ht="16.5" thickTop="1" thickBot="1">
      <c r="A116" s="104" t="s">
        <v>722</v>
      </c>
      <c r="B116" s="104" t="s">
        <v>101</v>
      </c>
      <c r="C116" s="105" t="s">
        <v>723</v>
      </c>
      <c r="D116" s="106">
        <v>229081</v>
      </c>
      <c r="G116" s="94">
        <f>+[1]MATERIALES!$D116</f>
        <v>304045</v>
      </c>
      <c r="H116" s="94">
        <f>+[2]MATERIALES!$D116</f>
        <v>287393</v>
      </c>
      <c r="I116" s="94">
        <f>+[3]MATERIALES!$D116</f>
        <v>299000</v>
      </c>
      <c r="J116" s="94">
        <f>+[4]MATERIALES!$D116</f>
        <v>301511</v>
      </c>
      <c r="K116" s="94">
        <f>+[5]MATERIALES!$D116</f>
        <v>196879.4144222287</v>
      </c>
      <c r="L116" s="94">
        <f>+[6]MATERIALES!$D116</f>
        <v>267750</v>
      </c>
      <c r="M116" s="94">
        <f>+[7]MATERIALES!$D116</f>
        <v>281256.30631746957</v>
      </c>
      <c r="N116" s="94">
        <f>+[8]MATERIALES!$D116</f>
        <v>351286</v>
      </c>
      <c r="O116" s="94">
        <f>+[9]MATERIALES!$D116</f>
        <v>300423</v>
      </c>
      <c r="P116" s="94">
        <f>+[10]MATERIALES!$D116</f>
        <v>327160</v>
      </c>
    </row>
    <row r="117" spans="1:16" ht="16.5" thickTop="1" thickBot="1">
      <c r="A117" s="104" t="s">
        <v>724</v>
      </c>
      <c r="B117" s="104" t="s">
        <v>101</v>
      </c>
      <c r="C117" s="105" t="s">
        <v>725</v>
      </c>
      <c r="D117" s="106">
        <v>25009</v>
      </c>
      <c r="G117" s="94">
        <f>+[1]MATERIALES!$D117</f>
        <v>36192</v>
      </c>
      <c r="H117" s="94">
        <f>+[2]MATERIALES!$D117</f>
        <v>31744</v>
      </c>
      <c r="I117" s="94">
        <f>+[3]MATERIALES!$D117</f>
        <v>41200</v>
      </c>
      <c r="J117" s="94">
        <f>+[4]MATERIALES!$D117</f>
        <v>33445.335417208596</v>
      </c>
      <c r="K117" s="94">
        <f>+[5]MATERIALES!$D117</f>
        <v>37452</v>
      </c>
      <c r="L117" s="94">
        <f>+[6]MATERIALES!$D117</f>
        <v>27570</v>
      </c>
      <c r="M117" s="94">
        <f>+[7]MATERIALES!$D117</f>
        <v>37182</v>
      </c>
      <c r="N117" s="94">
        <f>+[8]MATERIALES!$D117</f>
        <v>35105</v>
      </c>
      <c r="O117" s="94">
        <f>+[9]MATERIALES!$D117</f>
        <v>23411.734792046016</v>
      </c>
      <c r="P117" s="94">
        <f>+[10]MATERIALES!$D117</f>
        <v>39370</v>
      </c>
    </row>
    <row r="118" spans="1:16" ht="31.5" thickTop="1" thickBot="1">
      <c r="A118" s="104" t="s">
        <v>726</v>
      </c>
      <c r="B118" s="104" t="s">
        <v>101</v>
      </c>
      <c r="C118" s="109" t="s">
        <v>727</v>
      </c>
      <c r="D118" s="106">
        <v>25535</v>
      </c>
      <c r="G118" s="94">
        <f>+[1]MATERIALES!$D118</f>
        <v>24706</v>
      </c>
      <c r="H118" s="94">
        <f>+[2]MATERIALES!$D118</f>
        <v>29508</v>
      </c>
      <c r="I118" s="94">
        <f>+[3]MATERIALES!$D118</f>
        <v>22012.685307236112</v>
      </c>
      <c r="J118" s="94">
        <f>+[4]MATERIALES!$D118</f>
        <v>31446.693296051584</v>
      </c>
      <c r="K118" s="94">
        <f>+[5]MATERIALES!$D118</f>
        <v>34593</v>
      </c>
      <c r="L118" s="94">
        <f>+[6]MATERIALES!$D118</f>
        <v>27470</v>
      </c>
      <c r="M118" s="94">
        <f>+[7]MATERIALES!$D118</f>
        <v>26125.35</v>
      </c>
      <c r="N118" s="94">
        <f>+[8]MATERIALES!$D118</f>
        <v>22012.685307236112</v>
      </c>
      <c r="O118" s="94">
        <f>+[9]MATERIALES!$D118</f>
        <v>22012.685307236112</v>
      </c>
      <c r="P118" s="94">
        <f>+[10]MATERIALES!$D118</f>
        <v>39370</v>
      </c>
    </row>
    <row r="119" spans="1:16" ht="31.5" thickTop="1" thickBot="1">
      <c r="A119" s="104" t="s">
        <v>728</v>
      </c>
      <c r="B119" s="104" t="s">
        <v>59</v>
      </c>
      <c r="C119" s="105" t="s">
        <v>729</v>
      </c>
      <c r="D119" s="106">
        <v>3119</v>
      </c>
      <c r="G119" s="94">
        <f>+[1]MATERIALES!$D119</f>
        <v>3672</v>
      </c>
      <c r="H119" s="94">
        <f>+[2]MATERIALES!$D119</f>
        <v>4181</v>
      </c>
      <c r="I119" s="94">
        <f>+[3]MATERIALES!$D119</f>
        <v>4178.6821378472996</v>
      </c>
      <c r="J119" s="94">
        <f>+[4]MATERIALES!$D119</f>
        <v>4020</v>
      </c>
      <c r="K119" s="94">
        <f>+[5]MATERIALES!$D119</f>
        <v>3920</v>
      </c>
      <c r="L119" s="94">
        <f>+[6]MATERIALES!$D119</f>
        <v>3500</v>
      </c>
      <c r="M119" s="94">
        <f>+[7]MATERIALES!$D119</f>
        <v>4178.6821378472996</v>
      </c>
      <c r="N119" s="94">
        <f>+[8]MATERIALES!$D119</f>
        <v>2925.0774964931097</v>
      </c>
      <c r="O119" s="94">
        <f>+[9]MATERIALES!$D119</f>
        <v>4386.67</v>
      </c>
      <c r="P119" s="94">
        <f>+[10]MATERIALES!$D119</f>
        <v>5169</v>
      </c>
    </row>
    <row r="120" spans="1:16" ht="31.5" thickTop="1" thickBot="1">
      <c r="A120" s="104" t="s">
        <v>730</v>
      </c>
      <c r="B120" s="104" t="s">
        <v>59</v>
      </c>
      <c r="C120" s="105" t="s">
        <v>731</v>
      </c>
      <c r="D120" s="106">
        <v>3607</v>
      </c>
      <c r="G120" s="94">
        <f>+[1]MATERIALES!$D120</f>
        <v>4792</v>
      </c>
      <c r="H120" s="94">
        <f>+[2]MATERIALES!$D120</f>
        <v>3866</v>
      </c>
      <c r="I120" s="94">
        <f>+[3]MATERIALES!$D120</f>
        <v>3978.4032536654804</v>
      </c>
      <c r="J120" s="94">
        <f>+[4]MATERIALES!$D120</f>
        <v>4020</v>
      </c>
      <c r="K120" s="94">
        <f>+[5]MATERIALES!$D120</f>
        <v>3920</v>
      </c>
      <c r="L120" s="94">
        <f>+[6]MATERIALES!$D120</f>
        <v>3400</v>
      </c>
      <c r="M120" s="94">
        <f>+[7]MATERIALES!$D120</f>
        <v>3978.4032536654804</v>
      </c>
      <c r="N120" s="94">
        <f>+[8]MATERIALES!$D120</f>
        <v>2784.8822775658364</v>
      </c>
      <c r="O120" s="94">
        <f>+[9]MATERIALES!$D120</f>
        <v>3576</v>
      </c>
      <c r="P120" s="94">
        <f>+[10]MATERIALES!$D120</f>
        <v>4802</v>
      </c>
    </row>
    <row r="121" spans="1:16" ht="31.5" thickTop="1" thickBot="1">
      <c r="A121" s="104" t="s">
        <v>732</v>
      </c>
      <c r="B121" s="104" t="s">
        <v>603</v>
      </c>
      <c r="C121" s="105" t="s">
        <v>733</v>
      </c>
      <c r="D121" s="106">
        <v>24281</v>
      </c>
      <c r="G121" s="94">
        <f>+[1]MATERIALES!$D121</f>
        <v>17960</v>
      </c>
      <c r="H121" s="94">
        <f>+[2]MATERIALES!$D121</f>
        <v>16543</v>
      </c>
      <c r="I121" s="94">
        <f>+[3]MATERIALES!$D121</f>
        <v>21000</v>
      </c>
      <c r="J121" s="94">
        <f>+[4]MATERIALES!$D121</f>
        <v>18089.016753532698</v>
      </c>
      <c r="K121" s="94">
        <f>+[5]MATERIALES!$D121</f>
        <v>14150</v>
      </c>
      <c r="L121" s="94">
        <f>+[6]MATERIALES!$D121</f>
        <v>18445</v>
      </c>
      <c r="M121" s="94">
        <f>+[7]MATERIALES!$D121</f>
        <v>17926</v>
      </c>
      <c r="N121" s="94">
        <f>+[8]MATERIALES!$D121</f>
        <v>18500</v>
      </c>
      <c r="O121" s="94">
        <f>+[9]MATERIALES!$D121</f>
        <v>18052.400000000001</v>
      </c>
      <c r="P121" s="94">
        <f>+[10]MATERIALES!$D121</f>
        <v>12662.31172747289</v>
      </c>
    </row>
    <row r="122" spans="1:16" ht="16.5" thickTop="1" thickBot="1">
      <c r="A122" s="104" t="s">
        <v>734</v>
      </c>
      <c r="B122" s="104" t="s">
        <v>603</v>
      </c>
      <c r="C122" s="105" t="s">
        <v>735</v>
      </c>
      <c r="D122" s="106">
        <v>30867</v>
      </c>
      <c r="G122" s="94">
        <f>+[1]MATERIALES!$D122</f>
        <v>21955.5</v>
      </c>
      <c r="H122" s="94">
        <f>+[2]MATERIALES!$D122</f>
        <v>28978</v>
      </c>
      <c r="I122" s="94">
        <f>+[3]MATERIALES!$D122</f>
        <v>28732.519978945154</v>
      </c>
      <c r="J122" s="94">
        <f>+[4]MATERIALES!$D122</f>
        <v>31650</v>
      </c>
      <c r="K122" s="94">
        <f>+[5]MATERIALES!$D122</f>
        <v>22066</v>
      </c>
      <c r="L122" s="94">
        <f>+[6]MATERIALES!$D122</f>
        <v>30345</v>
      </c>
      <c r="M122" s="94">
        <f>+[7]MATERIALES!$D122</f>
        <v>31523.16</v>
      </c>
      <c r="N122" s="94">
        <f>+[8]MATERIALES!$D122</f>
        <v>29900</v>
      </c>
      <c r="O122" s="94">
        <f>+[9]MATERIALES!$D122</f>
        <v>26940</v>
      </c>
      <c r="P122" s="94">
        <f>+[10]MATERIALES!$D122</f>
        <v>22092</v>
      </c>
    </row>
    <row r="123" spans="1:16" ht="16.5" thickTop="1" thickBot="1">
      <c r="A123" s="104" t="s">
        <v>736</v>
      </c>
      <c r="B123" s="104" t="s">
        <v>59</v>
      </c>
      <c r="C123" s="105" t="s">
        <v>737</v>
      </c>
      <c r="D123" s="106">
        <v>2046</v>
      </c>
      <c r="G123" s="94">
        <f>+[1]MATERIALES!$D123</f>
        <v>3553.54</v>
      </c>
      <c r="H123" s="94">
        <f>+[2]MATERIALES!$D123</f>
        <v>2250</v>
      </c>
      <c r="I123" s="94">
        <f>+[3]MATERIALES!$D123</f>
        <v>1972.6874119961694</v>
      </c>
      <c r="J123" s="94">
        <f>+[4]MATERIALES!$D123</f>
        <v>2200</v>
      </c>
      <c r="K123" s="94">
        <f>+[5]MATERIALES!$D123</f>
        <v>3360</v>
      </c>
      <c r="L123" s="94">
        <f>+[6]MATERIALES!$D123</f>
        <v>2320</v>
      </c>
      <c r="M123" s="94">
        <f>+[7]MATERIALES!$D123</f>
        <v>3431.3616000000002</v>
      </c>
      <c r="N123" s="94">
        <f>+[8]MATERIALES!$D123</f>
        <v>1972.6874119961694</v>
      </c>
      <c r="O123" s="94">
        <f>+[9]MATERIALES!$D123</f>
        <v>2187</v>
      </c>
      <c r="P123" s="94">
        <f>+[10]MATERIALES!$D123</f>
        <v>3299</v>
      </c>
    </row>
    <row r="124" spans="1:16" ht="16.5" thickTop="1" thickBot="1">
      <c r="A124" s="104" t="s">
        <v>738</v>
      </c>
      <c r="B124" s="104" t="s">
        <v>64</v>
      </c>
      <c r="C124" s="105" t="s">
        <v>739</v>
      </c>
      <c r="D124" s="106">
        <v>10248</v>
      </c>
      <c r="G124" s="94">
        <f>+[1]MATERIALES!$D124</f>
        <v>9879.0697472412248</v>
      </c>
      <c r="H124" s="94">
        <f>+[2]MATERIALES!$D124</f>
        <v>13742</v>
      </c>
      <c r="I124" s="94">
        <f>+[3]MATERIALES!$D124</f>
        <v>14950</v>
      </c>
      <c r="J124" s="94">
        <f>+[4]MATERIALES!$D124</f>
        <v>17940</v>
      </c>
      <c r="K124" s="94">
        <f>+[5]MATERIALES!$D124</f>
        <v>9879.0697472412248</v>
      </c>
      <c r="L124" s="94">
        <f>+[6]MATERIALES!$D124</f>
        <v>17290</v>
      </c>
      <c r="M124" s="94">
        <f>+[7]MATERIALES!$D124</f>
        <v>17678.309999999998</v>
      </c>
      <c r="N124" s="94">
        <f>+[8]MATERIALES!$D124</f>
        <v>9879.0697472412248</v>
      </c>
      <c r="O124" s="94">
        <f>+[9]MATERIALES!$D124</f>
        <v>12688</v>
      </c>
      <c r="P124" s="94">
        <f>+[10]MATERIALES!$D124</f>
        <v>17998</v>
      </c>
    </row>
    <row r="125" spans="1:16" ht="16.5" thickTop="1" thickBot="1">
      <c r="A125" s="104" t="s">
        <v>740</v>
      </c>
      <c r="B125" s="104" t="s">
        <v>524</v>
      </c>
      <c r="C125" s="105" t="s">
        <v>741</v>
      </c>
      <c r="D125" s="106">
        <v>1274</v>
      </c>
      <c r="G125" s="94">
        <f>+[1]MATERIALES!$D125</f>
        <v>1303.05</v>
      </c>
      <c r="H125" s="94">
        <f>+[2]MATERIALES!$D125</f>
        <v>1623</v>
      </c>
      <c r="I125" s="94">
        <f>+[3]MATERIALES!$D125</f>
        <v>1500</v>
      </c>
      <c r="J125" s="94">
        <f>+[4]MATERIALES!$D125</f>
        <v>1998</v>
      </c>
      <c r="K125" s="94">
        <f>+[5]MATERIALES!$D125</f>
        <v>2111</v>
      </c>
      <c r="L125" s="94">
        <f>+[6]MATERIALES!$D125</f>
        <v>1600</v>
      </c>
      <c r="M125" s="94">
        <f>+[7]MATERIALES!$D125</f>
        <v>2049</v>
      </c>
      <c r="N125" s="94">
        <f>+[8]MATERIALES!$D125</f>
        <v>1625</v>
      </c>
      <c r="O125" s="94">
        <f>+[9]MATERIALES!$D125</f>
        <v>2012</v>
      </c>
      <c r="P125" s="94">
        <f>+[10]MATERIALES!$D125</f>
        <v>2102</v>
      </c>
    </row>
    <row r="126" spans="1:16" ht="16.5" thickTop="1" thickBot="1">
      <c r="A126" s="104" t="s">
        <v>742</v>
      </c>
      <c r="B126" s="104" t="s">
        <v>524</v>
      </c>
      <c r="C126" s="105" t="s">
        <v>743</v>
      </c>
      <c r="D126" s="106">
        <v>1571</v>
      </c>
      <c r="G126" s="94">
        <f>+[1]MATERIALES!$D126</f>
        <v>1631.7550000000001</v>
      </c>
      <c r="H126" s="94">
        <f>+[2]MATERIALES!$D126</f>
        <v>2156</v>
      </c>
      <c r="I126" s="94">
        <f>+[3]MATERIALES!$D126</f>
        <v>2580</v>
      </c>
      <c r="J126" s="94">
        <f>+[4]MATERIALES!$D126</f>
        <v>2264</v>
      </c>
      <c r="K126" s="94">
        <f>+[5]MATERIALES!$D126</f>
        <v>2240</v>
      </c>
      <c r="L126" s="94">
        <f>+[6]MATERIALES!$D126</f>
        <v>2170</v>
      </c>
      <c r="M126" s="94">
        <f>+[7]MATERIALES!$D126</f>
        <v>2316</v>
      </c>
      <c r="N126" s="94">
        <f>+[8]MATERIALES!$D126</f>
        <v>2713</v>
      </c>
      <c r="O126" s="94">
        <f>+[9]MATERIALES!$D126</f>
        <v>2163.0308728245564</v>
      </c>
      <c r="P126" s="94">
        <f>+[10]MATERIALES!$D126</f>
        <v>2414</v>
      </c>
    </row>
    <row r="127" spans="1:16" ht="31.5" thickTop="1" thickBot="1">
      <c r="A127" s="104" t="s">
        <v>744</v>
      </c>
      <c r="B127" s="104" t="s">
        <v>524</v>
      </c>
      <c r="C127" s="105" t="s">
        <v>745</v>
      </c>
      <c r="D127" s="106">
        <v>1527</v>
      </c>
      <c r="G127" s="94">
        <f>+[1]MATERIALES!$D127</f>
        <v>1631.7550000000001</v>
      </c>
      <c r="H127" s="94">
        <f>+[2]MATERIALES!$D127</f>
        <v>2139</v>
      </c>
      <c r="I127" s="94">
        <f>+[3]MATERIALES!$D127</f>
        <v>2580</v>
      </c>
      <c r="J127" s="94">
        <f>+[4]MATERIALES!$D127</f>
        <v>2290</v>
      </c>
      <c r="K127" s="94">
        <f>+[5]MATERIALES!$D127</f>
        <v>2240</v>
      </c>
      <c r="L127" s="94">
        <f>+[6]MATERIALES!$D127</f>
        <v>2140</v>
      </c>
      <c r="M127" s="94">
        <f>+[7]MATERIALES!$D127</f>
        <v>2253.3300000000004</v>
      </c>
      <c r="N127" s="94">
        <f>+[8]MATERIALES!$D127</f>
        <v>2713</v>
      </c>
      <c r="O127" s="94">
        <f>+[9]MATERIALES!$D127</f>
        <v>2102.690989206912</v>
      </c>
      <c r="P127" s="94">
        <f>+[10]MATERIALES!$D127</f>
        <v>2643</v>
      </c>
    </row>
    <row r="128" spans="1:16" ht="16.5" thickTop="1" thickBot="1">
      <c r="A128" s="104" t="s">
        <v>746</v>
      </c>
      <c r="B128" s="104" t="s">
        <v>524</v>
      </c>
      <c r="C128" s="105" t="s">
        <v>747</v>
      </c>
      <c r="D128" s="106">
        <v>1303</v>
      </c>
      <c r="G128" s="94">
        <f>+[1]MATERIALES!$D128</f>
        <v>1353.0250000000001</v>
      </c>
      <c r="H128" s="94">
        <f>+[2]MATERIALES!$D128</f>
        <v>1589</v>
      </c>
      <c r="I128" s="94">
        <f>+[3]MATERIALES!$D128</f>
        <v>1860</v>
      </c>
      <c r="J128" s="94">
        <f>+[4]MATERIALES!$D128</f>
        <v>2100</v>
      </c>
      <c r="K128" s="94">
        <f>+[5]MATERIALES!$D128</f>
        <v>2111</v>
      </c>
      <c r="L128" s="94">
        <f>+[6]MATERIALES!$D128</f>
        <v>1700</v>
      </c>
      <c r="M128" s="94">
        <f>+[7]MATERIALES!$D128</f>
        <v>1960</v>
      </c>
      <c r="N128" s="94">
        <f>+[8]MATERIALES!$D128</f>
        <v>1303</v>
      </c>
      <c r="O128" s="94">
        <f>+[9]MATERIALES!$D128</f>
        <v>1890</v>
      </c>
      <c r="P128" s="94">
        <f>+[10]MATERIALES!$D128</f>
        <v>1986</v>
      </c>
    </row>
    <row r="129" spans="1:16" ht="16.5" thickTop="1" thickBot="1">
      <c r="A129" s="104" t="s">
        <v>748</v>
      </c>
      <c r="B129" s="104" t="s">
        <v>524</v>
      </c>
      <c r="C129" s="105" t="s">
        <v>749</v>
      </c>
      <c r="D129" s="106">
        <v>1059</v>
      </c>
      <c r="G129" s="94">
        <f>+[1]MATERIALES!$D129</f>
        <v>1176.9032509229828</v>
      </c>
      <c r="H129" s="94">
        <f>+[2]MATERIALES!$D129</f>
        <v>1658</v>
      </c>
      <c r="I129" s="94">
        <f>+[3]MATERIALES!$D129</f>
        <v>1900</v>
      </c>
      <c r="J129" s="94">
        <f>+[4]MATERIALES!$D129</f>
        <v>2100</v>
      </c>
      <c r="K129" s="94">
        <f>+[5]MATERIALES!$D129</f>
        <v>1176.9032509229828</v>
      </c>
      <c r="L129" s="94">
        <f>+[6]MATERIALES!$D129</f>
        <v>1390</v>
      </c>
      <c r="M129" s="94">
        <f>+[7]MATERIALES!$D129</f>
        <v>2109.3419535868993</v>
      </c>
      <c r="N129" s="94">
        <f>+[8]MATERIALES!$D129</f>
        <v>1731</v>
      </c>
      <c r="O129" s="94">
        <f>+[9]MATERIALES!$D129</f>
        <v>1890</v>
      </c>
      <c r="P129" s="94">
        <f>+[10]MATERIALES!$D129</f>
        <v>1981</v>
      </c>
    </row>
    <row r="130" spans="1:16" ht="16.5" thickTop="1" thickBot="1">
      <c r="A130" s="104" t="s">
        <v>750</v>
      </c>
      <c r="B130" s="104" t="s">
        <v>524</v>
      </c>
      <c r="C130" s="105" t="s">
        <v>751</v>
      </c>
      <c r="D130" s="106">
        <v>1228</v>
      </c>
      <c r="G130" s="94">
        <f>+[1]MATERIALES!$D130</f>
        <v>1278.04</v>
      </c>
      <c r="H130" s="94">
        <f>+[2]MATERIALES!$D130</f>
        <v>1604</v>
      </c>
      <c r="I130" s="94">
        <f>+[3]MATERIALES!$D130</f>
        <v>1980</v>
      </c>
      <c r="J130" s="94">
        <f>+[4]MATERIALES!$D130</f>
        <v>2100</v>
      </c>
      <c r="K130" s="94">
        <f>+[5]MATERIALES!$D130</f>
        <v>1792</v>
      </c>
      <c r="L130" s="94">
        <f>+[6]MATERIALES!$D130</f>
        <v>1340</v>
      </c>
      <c r="M130" s="94">
        <f>+[7]MATERIALES!$D130</f>
        <v>2135.6456851264643</v>
      </c>
      <c r="N130" s="94">
        <f>+[8]MATERIALES!$D130</f>
        <v>1498</v>
      </c>
      <c r="O130" s="94">
        <f>+[9]MATERIALES!$D130</f>
        <v>1890</v>
      </c>
      <c r="P130" s="94">
        <f>+[10]MATERIALES!$D130</f>
        <v>1973</v>
      </c>
    </row>
    <row r="131" spans="1:16" ht="16.5" thickTop="1" thickBot="1">
      <c r="A131" s="104" t="s">
        <v>752</v>
      </c>
      <c r="B131" s="104" t="s">
        <v>524</v>
      </c>
      <c r="C131" s="105" t="s">
        <v>753</v>
      </c>
      <c r="D131" s="106">
        <v>1582</v>
      </c>
      <c r="G131" s="94">
        <f>+[1]MATERIALES!$D131</f>
        <v>1615</v>
      </c>
      <c r="H131" s="94">
        <f>+[2]MATERIALES!$D131</f>
        <v>2220</v>
      </c>
      <c r="I131" s="94">
        <f>+[3]MATERIALES!$D131</f>
        <v>2680</v>
      </c>
      <c r="J131" s="94">
        <f>+[4]MATERIALES!$D131</f>
        <v>2100</v>
      </c>
      <c r="K131" s="94">
        <f>+[5]MATERIALES!$D131</f>
        <v>2542</v>
      </c>
      <c r="L131" s="94">
        <f>+[6]MATERIALES!$D131</f>
        <v>1650</v>
      </c>
      <c r="M131" s="94">
        <f>+[7]MATERIALES!$D131</f>
        <v>2550.9370371536056</v>
      </c>
      <c r="N131" s="94">
        <f>+[8]MATERIALES!$D131</f>
        <v>1838</v>
      </c>
      <c r="O131" s="94">
        <f>+[9]MATERIALES!$D131</f>
        <v>1890</v>
      </c>
      <c r="P131" s="94">
        <f>+[10]MATERIALES!$D131</f>
        <v>2450</v>
      </c>
    </row>
    <row r="132" spans="1:16" ht="16.5" thickTop="1" thickBot="1">
      <c r="A132" s="104" t="s">
        <v>754</v>
      </c>
      <c r="B132" s="104" t="s">
        <v>524</v>
      </c>
      <c r="C132" s="105" t="s">
        <v>755</v>
      </c>
      <c r="D132" s="106">
        <v>1213</v>
      </c>
      <c r="G132" s="94">
        <f>+[1]MATERIALES!$D132</f>
        <v>1313</v>
      </c>
      <c r="H132" s="94">
        <f>+[2]MATERIALES!$D132</f>
        <v>1599</v>
      </c>
      <c r="I132" s="94">
        <f>+[3]MATERIALES!$D132</f>
        <v>1500</v>
      </c>
      <c r="J132" s="94">
        <f>+[4]MATERIALES!$D132</f>
        <v>2100</v>
      </c>
      <c r="K132" s="94">
        <f>+[5]MATERIALES!$D132</f>
        <v>1694.7960961558351</v>
      </c>
      <c r="L132" s="94">
        <f>+[6]MATERIALES!$D132</f>
        <v>1450</v>
      </c>
      <c r="M132" s="94">
        <f>+[7]MATERIALES!$D132</f>
        <v>1990</v>
      </c>
      <c r="N132" s="94">
        <f>+[8]MATERIALES!$D132</f>
        <v>1356</v>
      </c>
      <c r="O132" s="94">
        <f>+[9]MATERIALES!$D132</f>
        <v>1890</v>
      </c>
      <c r="P132" s="94">
        <f>+[10]MATERIALES!$D132</f>
        <v>1694.7960961558351</v>
      </c>
    </row>
    <row r="133" spans="1:16" ht="16.5" thickTop="1" thickBot="1">
      <c r="A133" s="104" t="s">
        <v>756</v>
      </c>
      <c r="B133" s="104" t="s">
        <v>524</v>
      </c>
      <c r="C133" s="105" t="s">
        <v>757</v>
      </c>
      <c r="D133" s="106">
        <v>1015</v>
      </c>
      <c r="G133" s="94">
        <f>+[1]MATERIALES!$D133</f>
        <v>1184.5529181373026</v>
      </c>
      <c r="H133" s="94">
        <f>+[2]MATERIALES!$D133</f>
        <v>1490</v>
      </c>
      <c r="I133" s="94">
        <f>+[3]MATERIALES!$D133</f>
        <v>2060</v>
      </c>
      <c r="J133" s="94">
        <f>+[4]MATERIALES!$D133</f>
        <v>2100</v>
      </c>
      <c r="K133" s="94">
        <f>+[5]MATERIALES!$D133</f>
        <v>1960</v>
      </c>
      <c r="L133" s="94">
        <f>+[6]MATERIALES!$D133</f>
        <v>1184.5529181373026</v>
      </c>
      <c r="M133" s="94">
        <f>+[7]MATERIALES!$D133</f>
        <v>2089.7437182938838</v>
      </c>
      <c r="N133" s="94">
        <f>+[8]MATERIALES!$D133</f>
        <v>1445</v>
      </c>
      <c r="O133" s="94">
        <f>+[9]MATERIALES!$D133</f>
        <v>1890</v>
      </c>
      <c r="P133" s="94">
        <f>+[10]MATERIALES!$D133</f>
        <v>1943</v>
      </c>
    </row>
    <row r="134" spans="1:16" ht="16.5" thickTop="1" thickBot="1">
      <c r="A134" s="104" t="s">
        <v>758</v>
      </c>
      <c r="B134" s="104" t="s">
        <v>524</v>
      </c>
      <c r="C134" s="105" t="s">
        <v>759</v>
      </c>
      <c r="D134" s="106">
        <v>1319</v>
      </c>
      <c r="G134" s="94">
        <f>+[1]MATERIALES!$D134</f>
        <v>1368.76</v>
      </c>
      <c r="H134" s="94">
        <f>+[2]MATERIALES!$D134</f>
        <v>1712</v>
      </c>
      <c r="I134" s="94">
        <f>+[3]MATERIALES!$D134</f>
        <v>2160</v>
      </c>
      <c r="J134" s="94">
        <f>+[4]MATERIALES!$D134</f>
        <v>2100</v>
      </c>
      <c r="K134" s="94">
        <f>+[5]MATERIALES!$D134</f>
        <v>2094</v>
      </c>
      <c r="L134" s="94">
        <f>+[6]MATERIALES!$D134</f>
        <v>1750</v>
      </c>
      <c r="M134" s="94">
        <f>+[7]MATERIALES!$D134</f>
        <v>1804.20402306596</v>
      </c>
      <c r="N134" s="94">
        <f>+[8]MATERIALES!$D134</f>
        <v>1838</v>
      </c>
      <c r="O134" s="94">
        <f>+[9]MATERIALES!$D134</f>
        <v>1890</v>
      </c>
      <c r="P134" s="94">
        <f>+[10]MATERIALES!$D134</f>
        <v>1946</v>
      </c>
    </row>
    <row r="135" spans="1:16" ht="16.5" thickTop="1" thickBot="1">
      <c r="A135" s="104" t="s">
        <v>760</v>
      </c>
      <c r="B135" s="104" t="s">
        <v>524</v>
      </c>
      <c r="C135" s="105" t="s">
        <v>761</v>
      </c>
      <c r="D135" s="106">
        <v>1091</v>
      </c>
      <c r="G135" s="94">
        <f>+[1]MATERIALES!$D135</f>
        <v>1230.1586649720998</v>
      </c>
      <c r="H135" s="94">
        <f>+[2]MATERIALES!$D135</f>
        <v>1758</v>
      </c>
      <c r="I135" s="94">
        <f>+[3]MATERIALES!$D135</f>
        <v>1757.3695213887138</v>
      </c>
      <c r="J135" s="94">
        <f>+[4]MATERIALES!$D135</f>
        <v>2100</v>
      </c>
      <c r="K135" s="94">
        <f>+[5]MATERIALES!$D135</f>
        <v>1757.3695213887138</v>
      </c>
      <c r="L135" s="94">
        <f>+[6]MATERIALES!$D135</f>
        <v>1740.4204427520124</v>
      </c>
      <c r="M135" s="94">
        <f>+[7]MATERIALES!$D135</f>
        <v>2206</v>
      </c>
      <c r="N135" s="94">
        <f>+[8]MATERIALES!$D135</f>
        <v>1897</v>
      </c>
      <c r="O135" s="94">
        <f>+[9]MATERIALES!$D135</f>
        <v>1890</v>
      </c>
      <c r="P135" s="94">
        <f>+[10]MATERIALES!$D135</f>
        <v>1914</v>
      </c>
    </row>
    <row r="136" spans="1:16" ht="16.5" thickTop="1" thickBot="1">
      <c r="A136" s="104" t="s">
        <v>762</v>
      </c>
      <c r="B136" s="104" t="s">
        <v>524</v>
      </c>
      <c r="C136" s="105" t="s">
        <v>763</v>
      </c>
      <c r="D136" s="106">
        <v>1373</v>
      </c>
      <c r="G136" s="94">
        <f>+[1]MATERIALES!$D136</f>
        <v>1423.13</v>
      </c>
      <c r="H136" s="94">
        <f>+[2]MATERIALES!$D136</f>
        <v>1900</v>
      </c>
      <c r="I136" s="94">
        <f>+[3]MATERIALES!$D136</f>
        <v>2110</v>
      </c>
      <c r="J136" s="94">
        <f>+[4]MATERIALES!$D136</f>
        <v>2100</v>
      </c>
      <c r="K136" s="94">
        <f>+[5]MATERIALES!$D136</f>
        <v>2061</v>
      </c>
      <c r="L136" s="94">
        <f>+[6]MATERIALES!$D136</f>
        <v>1380</v>
      </c>
      <c r="M136" s="94">
        <f>+[7]MATERIALES!$D136</f>
        <v>1871.6560457324981</v>
      </c>
      <c r="N136" s="94">
        <f>+[8]MATERIALES!$D136</f>
        <v>1727</v>
      </c>
      <c r="O136" s="94">
        <f>+[9]MATERIALES!$D136</f>
        <v>1890</v>
      </c>
      <c r="P136" s="94">
        <f>+[10]MATERIALES!$D136</f>
        <v>2274</v>
      </c>
    </row>
    <row r="137" spans="1:16" ht="31.5" thickTop="1" thickBot="1">
      <c r="A137" s="104" t="s">
        <v>764</v>
      </c>
      <c r="B137" s="104" t="s">
        <v>65</v>
      </c>
      <c r="C137" s="105" t="s">
        <v>765</v>
      </c>
      <c r="D137" s="106">
        <v>5074</v>
      </c>
      <c r="G137" s="94">
        <f>+[1]MATERIALES!$D137</f>
        <v>5599</v>
      </c>
      <c r="H137" s="94">
        <f>+[2]MATERIALES!$D137</f>
        <v>6713</v>
      </c>
      <c r="I137" s="94">
        <f>+[3]MATERIALES!$D137</f>
        <v>4755.8529303052946</v>
      </c>
      <c r="J137" s="94">
        <f>+[4]MATERIALES!$D137</f>
        <v>6794.0756147218499</v>
      </c>
      <c r="K137" s="94">
        <f>+[5]MATERIALES!$D137</f>
        <v>8520</v>
      </c>
      <c r="L137" s="94">
        <f>+[6]MATERIALES!$D137</f>
        <v>6989.2816773083887</v>
      </c>
      <c r="M137" s="94">
        <f>+[7]MATERIALES!$D137</f>
        <v>5921</v>
      </c>
      <c r="N137" s="94">
        <f>+[8]MATERIALES!$D137</f>
        <v>4755.8529303052946</v>
      </c>
      <c r="O137" s="94">
        <f>+[9]MATERIALES!$D137</f>
        <v>6794.0756147218499</v>
      </c>
      <c r="P137" s="94">
        <f>+[10]MATERIALES!$D137</f>
        <v>5989</v>
      </c>
    </row>
    <row r="138" spans="1:16" ht="31.5" thickTop="1" thickBot="1">
      <c r="A138" s="104" t="s">
        <v>766</v>
      </c>
      <c r="B138" s="104" t="s">
        <v>767</v>
      </c>
      <c r="C138" s="105" t="s">
        <v>768</v>
      </c>
      <c r="D138" s="106">
        <v>0</v>
      </c>
      <c r="G138" s="94">
        <f>+[1]MATERIALES!$D138</f>
        <v>2.8695264550011666E-2</v>
      </c>
      <c r="H138" s="94">
        <f>+[2]MATERIALES!$D138</f>
        <v>1.9485786494510507E-2</v>
      </c>
      <c r="I138" s="94">
        <f>+[3]MATERIALES!$D138</f>
        <v>1.9485786494510507E-2</v>
      </c>
      <c r="J138" s="94">
        <f>+[4]MATERIALES!$D138</f>
        <v>1.9485786494510507E-2</v>
      </c>
      <c r="K138" s="94">
        <f>+[5]MATERIALES!$D138</f>
        <v>1.9485786494510507E-2</v>
      </c>
      <c r="L138" s="94">
        <f>+[6]MATERIALES!$D138</f>
        <v>2.3253262118246389E-2</v>
      </c>
      <c r="M138" s="94">
        <f>+[7]MATERIALES!$D138</f>
        <v>2.7836837849300727E-2</v>
      </c>
      <c r="N138" s="94">
        <f>+[8]MATERIALES!$D138</f>
        <v>1.9485786494510507E-2</v>
      </c>
      <c r="O138" s="94">
        <f>+[9]MATERIALES!$D138</f>
        <v>1.9485786494510507E-2</v>
      </c>
      <c r="P138" s="94">
        <f>+[10]MATERIALES!$D138</f>
        <v>1.9485786494510507E-2</v>
      </c>
    </row>
    <row r="139" spans="1:16" ht="16.5" thickTop="1" thickBot="1">
      <c r="A139" s="104" t="s">
        <v>769</v>
      </c>
      <c r="B139" s="104" t="s">
        <v>65</v>
      </c>
      <c r="C139" s="105" t="s">
        <v>770</v>
      </c>
      <c r="D139" s="106">
        <v>5686</v>
      </c>
      <c r="G139" s="94">
        <f>+[1]MATERIALES!$D139</f>
        <v>4308</v>
      </c>
      <c r="H139" s="94">
        <f>+[2]MATERIALES!$D139</f>
        <v>3596</v>
      </c>
      <c r="I139" s="94">
        <f>+[3]MATERIALES!$D139</f>
        <v>4080</v>
      </c>
      <c r="J139" s="94">
        <f>+[4]MATERIALES!$D139</f>
        <v>4750</v>
      </c>
      <c r="K139" s="94">
        <f>+[5]MATERIALES!$D139</f>
        <v>4164</v>
      </c>
      <c r="L139" s="94">
        <f>+[6]MATERIALES!$D139</f>
        <v>4760</v>
      </c>
      <c r="M139" s="94">
        <f>+[7]MATERIALES!$D139</f>
        <v>4302.0622546320046</v>
      </c>
      <c r="N139" s="94">
        <f>+[8]MATERIALES!$D139</f>
        <v>3011.4435782424034</v>
      </c>
      <c r="O139" s="94">
        <f>+[9]MATERIALES!$D139</f>
        <v>5360</v>
      </c>
      <c r="P139" s="94">
        <f>+[10]MATERIALES!$D139</f>
        <v>4536</v>
      </c>
    </row>
    <row r="140" spans="1:16" ht="31.5" thickTop="1" thickBot="1">
      <c r="A140" s="104" t="s">
        <v>771</v>
      </c>
      <c r="B140" s="104" t="s">
        <v>772</v>
      </c>
      <c r="C140" s="105" t="s">
        <v>773</v>
      </c>
      <c r="D140" s="106">
        <v>384</v>
      </c>
      <c r="G140" s="94">
        <f>+[1]MATERIALES!$D140</f>
        <v>569</v>
      </c>
      <c r="H140" s="94">
        <f>+[2]MATERIALES!$D140</f>
        <v>478</v>
      </c>
      <c r="I140" s="94">
        <f>+[3]MATERIALES!$D140</f>
        <v>566.5</v>
      </c>
      <c r="J140" s="94">
        <f>+[4]MATERIALES!$D140</f>
        <v>352.95585224179138</v>
      </c>
      <c r="K140" s="94">
        <f>+[5]MATERIALES!$D140</f>
        <v>352.95585224179138</v>
      </c>
      <c r="L140" s="94">
        <f>+[6]MATERIALES!$D140</f>
        <v>440</v>
      </c>
      <c r="M140" s="94">
        <f>+[7]MATERIALES!$D140</f>
        <v>565</v>
      </c>
      <c r="N140" s="94">
        <f>+[8]MATERIALES!$D140</f>
        <v>400</v>
      </c>
      <c r="O140" s="94">
        <f>+[9]MATERIALES!$D140</f>
        <v>650</v>
      </c>
      <c r="P140" s="94">
        <f>+[10]MATERIALES!$D140</f>
        <v>504.22264605970202</v>
      </c>
    </row>
    <row r="141" spans="1:16" ht="31.5" thickTop="1" thickBot="1">
      <c r="A141" s="104" t="s">
        <v>774</v>
      </c>
      <c r="B141" s="104" t="s">
        <v>64</v>
      </c>
      <c r="C141" s="105" t="s">
        <v>775</v>
      </c>
      <c r="D141" s="106">
        <v>3433</v>
      </c>
      <c r="G141" s="94">
        <f>+[1]MATERIALES!$D141</f>
        <v>5556</v>
      </c>
      <c r="H141" s="94">
        <f>+[2]MATERIALES!$D141</f>
        <v>4310</v>
      </c>
      <c r="I141" s="94">
        <f>+[3]MATERIALES!$D141</f>
        <v>3309.8660738774461</v>
      </c>
      <c r="J141" s="94">
        <f>+[4]MATERIALES!$D141</f>
        <v>5680</v>
      </c>
      <c r="K141" s="94">
        <f>+[5]MATERIALES!$D141</f>
        <v>3309.8660738774461</v>
      </c>
      <c r="L141" s="94">
        <f>+[6]MATERIALES!$D141</f>
        <v>4940</v>
      </c>
      <c r="M141" s="94">
        <f>+[7]MATERIALES!$D141</f>
        <v>5560</v>
      </c>
      <c r="N141" s="94">
        <f>+[8]MATERIALES!$D141</f>
        <v>3309.8660738774461</v>
      </c>
      <c r="O141" s="94">
        <f>+[9]MATERIALES!$D141</f>
        <v>5550</v>
      </c>
      <c r="P141" s="94">
        <f>+[10]MATERIALES!$D141</f>
        <v>4236</v>
      </c>
    </row>
    <row r="142" spans="1:16" ht="31.5" thickTop="1" thickBot="1">
      <c r="A142" s="104" t="s">
        <v>776</v>
      </c>
      <c r="B142" s="104" t="s">
        <v>101</v>
      </c>
      <c r="C142" s="105" t="s">
        <v>777</v>
      </c>
      <c r="D142" s="106">
        <v>4165</v>
      </c>
      <c r="G142" s="94">
        <f>+[1]MATERIALES!$D142</f>
        <v>2083</v>
      </c>
      <c r="H142" s="94">
        <f>+[2]MATERIALES!$D142</f>
        <v>2747</v>
      </c>
      <c r="I142" s="94">
        <f>+[3]MATERIALES!$D142</f>
        <v>2000</v>
      </c>
      <c r="J142" s="94">
        <f>+[4]MATERIALES!$D142</f>
        <v>2424</v>
      </c>
      <c r="K142" s="94">
        <f>+[5]MATERIALES!$D142</f>
        <v>2500</v>
      </c>
      <c r="L142" s="94">
        <f>+[6]MATERIALES!$D142</f>
        <v>2975</v>
      </c>
      <c r="M142" s="94">
        <f>+[7]MATERIALES!$D142</f>
        <v>3006</v>
      </c>
      <c r="N142" s="94">
        <f>+[8]MATERIALES!$D142</f>
        <v>2142</v>
      </c>
      <c r="O142" s="94">
        <f>+[9]MATERIALES!$D142</f>
        <v>2681</v>
      </c>
      <c r="P142" s="94">
        <f>+[10]MATERIALES!$D142</f>
        <v>2531</v>
      </c>
    </row>
    <row r="143" spans="1:16" ht="16.5" thickTop="1" thickBot="1">
      <c r="A143" s="104" t="s">
        <v>778</v>
      </c>
      <c r="B143" s="104" t="s">
        <v>779</v>
      </c>
      <c r="C143" s="105" t="s">
        <v>780</v>
      </c>
      <c r="D143" s="106">
        <v>9411</v>
      </c>
      <c r="G143" s="94">
        <f>+[1]MATERIALES!$D143</f>
        <v>11513.34965</v>
      </c>
      <c r="H143" s="94">
        <f>+[2]MATERIALES!$D143</f>
        <v>7266</v>
      </c>
      <c r="I143" s="94">
        <f>+[3]MATERIALES!$D143</f>
        <v>8500</v>
      </c>
      <c r="J143" s="94">
        <f>+[4]MATERIALES!$D143</f>
        <v>11220</v>
      </c>
      <c r="K143" s="94">
        <f>+[5]MATERIALES!$D143</f>
        <v>9504</v>
      </c>
      <c r="L143" s="94">
        <f>+[6]MATERIALES!$D143</f>
        <v>9060</v>
      </c>
      <c r="M143" s="94">
        <f>+[7]MATERIALES!$D143</f>
        <v>10317.663995246336</v>
      </c>
      <c r="N143" s="94">
        <f>+[8]MATERIALES!$D143</f>
        <v>6350.6623958182436</v>
      </c>
      <c r="O143" s="94">
        <f>+[9]MATERIALES!$D143</f>
        <v>9072.3748511689191</v>
      </c>
      <c r="P143" s="94">
        <f>+[10]MATERIALES!$D143</f>
        <v>9546</v>
      </c>
    </row>
    <row r="144" spans="1:16" ht="16.5" thickTop="1" thickBot="1">
      <c r="A144" s="104" t="s">
        <v>781</v>
      </c>
      <c r="B144" s="104" t="s">
        <v>524</v>
      </c>
      <c r="C144" s="105" t="s">
        <v>782</v>
      </c>
      <c r="D144" s="106">
        <v>30082</v>
      </c>
      <c r="G144" s="94">
        <f>+[1]MATERIALES!$D144</f>
        <v>24110</v>
      </c>
      <c r="H144" s="94">
        <f>+[2]MATERIALES!$D144</f>
        <v>22625</v>
      </c>
      <c r="I144" s="94">
        <f>+[3]MATERIALES!$D144</f>
        <v>23017.660609502556</v>
      </c>
      <c r="J144" s="94">
        <f>+[4]MATERIALES!$D144</f>
        <v>26283</v>
      </c>
      <c r="K144" s="94">
        <f>+[5]MATERIALES!$D144</f>
        <v>19352</v>
      </c>
      <c r="L144" s="94">
        <f>+[6]MATERIALES!$D144</f>
        <v>25720</v>
      </c>
      <c r="M144" s="94">
        <f>+[7]MATERIALES!$D144</f>
        <v>20000</v>
      </c>
      <c r="N144" s="94">
        <f>+[8]MATERIALES!$D144</f>
        <v>23017.660609502556</v>
      </c>
      <c r="O144" s="94">
        <f>+[9]MATERIALES!$D144</f>
        <v>24124</v>
      </c>
      <c r="P144" s="94">
        <f>+[10]MATERIALES!$D144</f>
        <v>22497</v>
      </c>
    </row>
    <row r="145" spans="1:16" ht="16.5" thickTop="1" thickBot="1">
      <c r="A145" s="104" t="s">
        <v>783</v>
      </c>
      <c r="B145" s="104" t="s">
        <v>66</v>
      </c>
      <c r="C145" s="105" t="s">
        <v>784</v>
      </c>
      <c r="D145" s="106">
        <v>10920</v>
      </c>
      <c r="G145" s="94">
        <f>+[1]MATERIALES!$D145</f>
        <v>16515</v>
      </c>
      <c r="H145" s="94">
        <f>+[2]MATERIALES!$D145</f>
        <v>14197</v>
      </c>
      <c r="I145" s="94">
        <f>+[3]MATERIALES!$D145</f>
        <v>18000</v>
      </c>
      <c r="J145" s="94">
        <f>+[4]MATERIALES!$D145</f>
        <v>13472</v>
      </c>
      <c r="K145" s="94">
        <f>+[5]MATERIALES!$D145</f>
        <v>14008.586476578144</v>
      </c>
      <c r="L145" s="94">
        <f>+[6]MATERIALES!$D145</f>
        <v>15430</v>
      </c>
      <c r="M145" s="94">
        <f>+[7]MATERIALES!$D145</f>
        <v>14199.06481656</v>
      </c>
      <c r="N145" s="94">
        <f>+[8]MATERIALES!$D145</f>
        <v>9806.0105336047018</v>
      </c>
      <c r="O145" s="94">
        <f>+[9]MATERIALES!$D145</f>
        <v>14008.586476578144</v>
      </c>
      <c r="P145" s="94">
        <f>+[10]MATERIALES!$D145</f>
        <v>14008.586476578144</v>
      </c>
    </row>
    <row r="146" spans="1:16" ht="46.5" thickTop="1" thickBot="1">
      <c r="A146" s="104" t="s">
        <v>785</v>
      </c>
      <c r="B146" s="104" t="s">
        <v>66</v>
      </c>
      <c r="C146" s="105" t="s">
        <v>786</v>
      </c>
      <c r="D146" s="106">
        <v>5487</v>
      </c>
      <c r="G146" s="201">
        <f>+[1]MATERIALES!$D146</f>
        <v>4316</v>
      </c>
      <c r="H146" s="201">
        <f>+[2]MATERIALES!$D146</f>
        <v>4604</v>
      </c>
      <c r="I146" s="201">
        <f>+[3]MATERIALES!$D146</f>
        <v>4267.015774259763</v>
      </c>
      <c r="J146" s="201">
        <f>+[4]MATERIALES!$D146</f>
        <v>4550</v>
      </c>
      <c r="K146" s="201">
        <f>+[5]MATERIALES!$D146</f>
        <v>6095.7368203710903</v>
      </c>
      <c r="L146" s="201">
        <f>+[6]MATERIALES!$D146</f>
        <v>4740</v>
      </c>
      <c r="M146" s="201">
        <f>+[7]MATERIALES!$D146</f>
        <v>6095.7368203710903</v>
      </c>
      <c r="N146" s="201">
        <f>+[8]MATERIALES!$D146</f>
        <v>4655</v>
      </c>
      <c r="O146" s="201">
        <f>+[9]MATERIALES!$D146</f>
        <v>7850</v>
      </c>
      <c r="P146" s="201">
        <f>+[10]MATERIALES!$D146</f>
        <v>6388</v>
      </c>
    </row>
    <row r="147" spans="1:16" ht="31.5" thickTop="1" thickBot="1">
      <c r="A147" s="104" t="s">
        <v>787</v>
      </c>
      <c r="B147" s="104" t="s">
        <v>66</v>
      </c>
      <c r="C147" s="105" t="s">
        <v>788</v>
      </c>
      <c r="D147" s="106">
        <v>14618</v>
      </c>
      <c r="G147" s="94">
        <f>+[1]MATERIALES!$D147</f>
        <v>16357.75</v>
      </c>
      <c r="H147" s="94">
        <f>+[2]MATERIALES!$D147</f>
        <v>18197</v>
      </c>
      <c r="I147" s="94">
        <f>+[3]MATERIALES!$D147</f>
        <v>17500</v>
      </c>
      <c r="J147" s="94">
        <f>+[4]MATERIALES!$D147</f>
        <v>23620</v>
      </c>
      <c r="K147" s="94">
        <f>+[5]MATERIALES!$D147</f>
        <v>20132.260791966532</v>
      </c>
      <c r="L147" s="94">
        <f>+[6]MATERIALES!$D147</f>
        <v>19240</v>
      </c>
      <c r="M147" s="94">
        <f>+[7]MATERIALES!$D147</f>
        <v>23572</v>
      </c>
      <c r="N147" s="94">
        <f>+[8]MATERIALES!$D147</f>
        <v>14092.582554376571</v>
      </c>
      <c r="O147" s="94">
        <f>+[9]MATERIALES!$D147</f>
        <v>23100</v>
      </c>
      <c r="P147" s="94">
        <f>+[10]MATERIALES!$D147</f>
        <v>23846</v>
      </c>
    </row>
    <row r="148" spans="1:16" ht="16.5" thickTop="1" thickBot="1">
      <c r="A148" s="104" t="s">
        <v>789</v>
      </c>
      <c r="B148" s="104" t="s">
        <v>66</v>
      </c>
      <c r="C148" s="105" t="s">
        <v>790</v>
      </c>
      <c r="D148" s="106">
        <v>8498</v>
      </c>
      <c r="G148" s="94">
        <f>+[1]MATERIALES!$D148</f>
        <v>14189.75</v>
      </c>
      <c r="H148" s="94">
        <f>+[2]MATERIALES!$D148</f>
        <v>10260</v>
      </c>
      <c r="I148" s="94">
        <f>+[3]MATERIALES!$D148</f>
        <v>11703.406414987652</v>
      </c>
      <c r="J148" s="94">
        <f>+[4]MATERIALES!$D148</f>
        <v>11590</v>
      </c>
      <c r="K148" s="94">
        <f>+[5]MATERIALES!$D148</f>
        <v>11703.406414987652</v>
      </c>
      <c r="L148" s="94">
        <f>+[6]MATERIALES!$D148</f>
        <v>8315.9207841540883</v>
      </c>
      <c r="M148" s="94">
        <f>+[7]MATERIALES!$D148</f>
        <v>11703.406414987652</v>
      </c>
      <c r="N148" s="94">
        <f>+[8]MATERIALES!$D148</f>
        <v>8192.3844904913567</v>
      </c>
      <c r="O148" s="94">
        <f>+[9]MATERIALES!$D148</f>
        <v>11703.406414987652</v>
      </c>
      <c r="P148" s="94">
        <f>+[10]MATERIALES!$D148</f>
        <v>12355</v>
      </c>
    </row>
    <row r="149" spans="1:16" ht="31.5" thickTop="1" thickBot="1">
      <c r="A149" s="104" t="s">
        <v>791</v>
      </c>
      <c r="B149" s="104" t="s">
        <v>64</v>
      </c>
      <c r="C149" s="105" t="s">
        <v>792</v>
      </c>
      <c r="D149" s="106">
        <v>17586</v>
      </c>
      <c r="G149" s="94">
        <f>+[1]MATERIALES!$D149</f>
        <v>21224</v>
      </c>
      <c r="H149" s="94">
        <f>+[2]MATERIALES!$D149</f>
        <v>28561</v>
      </c>
      <c r="I149" s="94">
        <f>+[3]MATERIALES!$D149</f>
        <v>16953.50867164943</v>
      </c>
      <c r="J149" s="94">
        <f>+[4]MATERIALES!$D149</f>
        <v>26380</v>
      </c>
      <c r="K149" s="94">
        <f>+[5]MATERIALES!$D149</f>
        <v>25760</v>
      </c>
      <c r="L149" s="94">
        <f>+[6]MATERIALES!$D149</f>
        <v>28810</v>
      </c>
      <c r="M149" s="94">
        <f>+[7]MATERIALES!$D149</f>
        <v>24219.29810235633</v>
      </c>
      <c r="N149" s="94">
        <f>+[8]MATERIALES!$D149</f>
        <v>24219.29810235633</v>
      </c>
      <c r="O149" s="94">
        <f>+[9]MATERIALES!$D149</f>
        <v>29915</v>
      </c>
      <c r="P149" s="94">
        <f>+[10]MATERIALES!$D149</f>
        <v>29916</v>
      </c>
    </row>
    <row r="150" spans="1:16" ht="16.5" thickTop="1" thickBot="1">
      <c r="A150" s="104" t="s">
        <v>793</v>
      </c>
      <c r="B150" s="104" t="s">
        <v>66</v>
      </c>
      <c r="C150" s="105" t="s">
        <v>794</v>
      </c>
      <c r="D150" s="106">
        <v>5393</v>
      </c>
      <c r="G150" s="94">
        <f>+[1]MATERIALES!$D150</f>
        <v>6458</v>
      </c>
      <c r="H150" s="94">
        <f>+[2]MATERIALES!$D150</f>
        <v>6343</v>
      </c>
      <c r="I150" s="94">
        <f>+[3]MATERIALES!$D150</f>
        <v>7850</v>
      </c>
      <c r="J150" s="94">
        <f>+[4]MATERIALES!$D150</f>
        <v>6610</v>
      </c>
      <c r="K150" s="94">
        <f>+[5]MATERIALES!$D150</f>
        <v>5199.0825157109794</v>
      </c>
      <c r="L150" s="94">
        <f>+[6]MATERIALES!$D150</f>
        <v>6625.7928743813427</v>
      </c>
      <c r="M150" s="94">
        <f>+[7]MATERIALES!$D150</f>
        <v>6967</v>
      </c>
      <c r="N150" s="94">
        <f>+[8]MATERIALES!$D150</f>
        <v>7427.2607367299706</v>
      </c>
      <c r="O150" s="94">
        <f>+[9]MATERIALES!$D150</f>
        <v>8145</v>
      </c>
      <c r="P150" s="94">
        <f>+[10]MATERIALES!$D150</f>
        <v>7048</v>
      </c>
    </row>
    <row r="151" spans="1:16" ht="31.5" thickTop="1" thickBot="1">
      <c r="A151" s="104" t="s">
        <v>795</v>
      </c>
      <c r="B151" s="104" t="s">
        <v>772</v>
      </c>
      <c r="C151" s="105" t="s">
        <v>796</v>
      </c>
      <c r="D151" s="106">
        <v>113894</v>
      </c>
      <c r="G151" s="94">
        <f>+[1]MATERIALES!$D151</f>
        <v>117006</v>
      </c>
      <c r="H151" s="94">
        <f>+[2]MATERIALES!$D151</f>
        <v>138402</v>
      </c>
      <c r="I151" s="94">
        <f>+[3]MATERIALES!$D151</f>
        <v>156855.07875523725</v>
      </c>
      <c r="J151" s="94">
        <f>+[4]MATERIALES!$D151</f>
        <v>163530</v>
      </c>
      <c r="K151" s="94">
        <f>+[5]MATERIALES!$D151</f>
        <v>122929</v>
      </c>
      <c r="L151" s="94">
        <f>+[6]MATERIALES!$D151</f>
        <v>154300</v>
      </c>
      <c r="M151" s="94">
        <f>+[7]MATERIALES!$D151</f>
        <v>167940</v>
      </c>
      <c r="N151" s="94">
        <f>+[8]MATERIALES!$D151</f>
        <v>109798.55512866608</v>
      </c>
      <c r="O151" s="94">
        <f>+[9]MATERIALES!$D151</f>
        <v>140144</v>
      </c>
      <c r="P151" s="94">
        <f>+[10]MATERIALES!$D151</f>
        <v>202475</v>
      </c>
    </row>
    <row r="152" spans="1:16" ht="16.5" thickTop="1" thickBot="1">
      <c r="A152" s="104" t="s">
        <v>797</v>
      </c>
      <c r="B152" s="104" t="s">
        <v>101</v>
      </c>
      <c r="C152" s="105" t="s">
        <v>798</v>
      </c>
      <c r="D152" s="106">
        <v>720</v>
      </c>
      <c r="G152" s="94">
        <f>+[1]MATERIALES!$D152</f>
        <v>810</v>
      </c>
      <c r="H152" s="94">
        <f>+[2]MATERIALES!$D152</f>
        <v>997</v>
      </c>
      <c r="I152" s="94">
        <f>+[3]MATERIALES!$D152</f>
        <v>1150</v>
      </c>
      <c r="J152" s="94">
        <f>+[4]MATERIALES!$D152</f>
        <v>1123</v>
      </c>
      <c r="K152" s="94">
        <f>+[5]MATERIALES!$D152</f>
        <v>991.6107178298962</v>
      </c>
      <c r="L152" s="94">
        <f>+[6]MATERIALES!$D152</f>
        <v>1090</v>
      </c>
      <c r="M152" s="94">
        <f>+[7]MATERIALES!$D152</f>
        <v>1034.02632432</v>
      </c>
      <c r="N152" s="94">
        <f>+[8]MATERIALES!$D152</f>
        <v>1008</v>
      </c>
      <c r="O152" s="94">
        <f>+[9]MATERIALES!$D152</f>
        <v>953</v>
      </c>
      <c r="P152" s="94">
        <f>+[10]MATERIALES!$D152</f>
        <v>1046</v>
      </c>
    </row>
    <row r="153" spans="1:16" ht="16.5" thickTop="1" thickBot="1">
      <c r="A153" s="104" t="s">
        <v>799</v>
      </c>
      <c r="B153" s="104" t="s">
        <v>65</v>
      </c>
      <c r="C153" s="105" t="s">
        <v>800</v>
      </c>
      <c r="D153" s="106">
        <v>21326</v>
      </c>
      <c r="G153" s="94">
        <f>+[1]MATERIALES!$D153</f>
        <v>30845</v>
      </c>
      <c r="H153" s="94">
        <f>+[2]MATERIALES!$D153</f>
        <v>28646</v>
      </c>
      <c r="I153" s="94">
        <f>+[3]MATERIALES!$D153</f>
        <v>38110</v>
      </c>
      <c r="J153" s="94">
        <f>+[4]MATERIALES!$D153</f>
        <v>30090</v>
      </c>
      <c r="K153" s="94">
        <f>+[5]MATERIALES!$D153</f>
        <v>33600</v>
      </c>
      <c r="L153" s="94">
        <f>+[6]MATERIALES!$D153</f>
        <v>27260</v>
      </c>
      <c r="M153" s="94">
        <f>+[7]MATERIALES!$D153</f>
        <v>29218.321083759995</v>
      </c>
      <c r="N153" s="94">
        <f>+[8]MATERIALES!$D153</f>
        <v>29370.342562469134</v>
      </c>
      <c r="O153" s="94">
        <f>+[9]MATERIALES!$D153</f>
        <v>34926</v>
      </c>
      <c r="P153" s="94">
        <f>+[10]MATERIALES!$D153</f>
        <v>20559.239793728393</v>
      </c>
    </row>
    <row r="154" spans="1:16" ht="16.5" thickTop="1" thickBot="1">
      <c r="A154" s="104" t="s">
        <v>801</v>
      </c>
      <c r="B154" s="104" t="s">
        <v>65</v>
      </c>
      <c r="C154" s="105" t="s">
        <v>802</v>
      </c>
      <c r="D154" s="106">
        <v>2416</v>
      </c>
      <c r="G154" s="94">
        <f>+[1]MATERIALES!$D154</f>
        <v>2765</v>
      </c>
      <c r="H154" s="94">
        <f>+[2]MATERIALES!$D154</f>
        <v>3240</v>
      </c>
      <c r="I154" s="94">
        <f>+[3]MATERIALES!$D154</f>
        <v>2329.1908652450002</v>
      </c>
      <c r="J154" s="94">
        <f>+[4]MATERIALES!$D154</f>
        <v>4224.5</v>
      </c>
      <c r="K154" s="94">
        <f>+[5]MATERIALES!$D154</f>
        <v>3080</v>
      </c>
      <c r="L154" s="94">
        <f>+[6]MATERIALES!$D154</f>
        <v>4120</v>
      </c>
      <c r="M154" s="94">
        <f>+[7]MATERIALES!$D154</f>
        <v>3758.1200000000003</v>
      </c>
      <c r="N154" s="94">
        <f>+[8]MATERIALES!$D154</f>
        <v>2329.1908652450002</v>
      </c>
      <c r="O154" s="94">
        <f>+[9]MATERIALES!$D154</f>
        <v>4070</v>
      </c>
      <c r="P154" s="94">
        <f>+[10]MATERIALES!$D154</f>
        <v>2329.1908652450002</v>
      </c>
    </row>
    <row r="155" spans="1:16" ht="31.5" thickTop="1" thickBot="1">
      <c r="A155" s="104" t="s">
        <v>803</v>
      </c>
      <c r="B155" s="104" t="s">
        <v>64</v>
      </c>
      <c r="C155" s="105" t="s">
        <v>804</v>
      </c>
      <c r="D155" s="106">
        <v>45247</v>
      </c>
      <c r="G155" s="94">
        <f>+[1]MATERIALES!$D155</f>
        <v>71933</v>
      </c>
      <c r="H155" s="94">
        <f>+[2]MATERIALES!$D155</f>
        <v>58506</v>
      </c>
      <c r="I155" s="94">
        <f>+[3]MATERIALES!$D155</f>
        <v>60038</v>
      </c>
      <c r="J155" s="94">
        <f>+[4]MATERIALES!$D155</f>
        <v>58254</v>
      </c>
      <c r="K155" s="94">
        <f>+[5]MATERIALES!$D155</f>
        <v>63587</v>
      </c>
      <c r="L155" s="94">
        <f>+[6]MATERIALES!$D155</f>
        <v>54520</v>
      </c>
      <c r="M155" s="94">
        <f>+[7]MATERIALES!$D155</f>
        <v>60038</v>
      </c>
      <c r="N155" s="94">
        <f>+[8]MATERIALES!$D155</f>
        <v>71933</v>
      </c>
      <c r="O155" s="94">
        <f>+[9]MATERIALES!$D155</f>
        <v>62313.940517590534</v>
      </c>
      <c r="P155" s="94">
        <f>+[10]MATERIALES!$D155</f>
        <v>47043</v>
      </c>
    </row>
    <row r="156" spans="1:16" ht="31.5" thickTop="1" thickBot="1">
      <c r="A156" s="104" t="s">
        <v>805</v>
      </c>
      <c r="B156" s="104" t="s">
        <v>64</v>
      </c>
      <c r="C156" s="105" t="s">
        <v>806</v>
      </c>
      <c r="D156" s="106">
        <v>16022</v>
      </c>
      <c r="G156" s="94">
        <f>+[1]MATERIALES!$D156</f>
        <v>15259</v>
      </c>
      <c r="H156" s="94">
        <f>+[2]MATERIALES!$D156</f>
        <v>16390</v>
      </c>
      <c r="I156" s="94">
        <f>+[3]MATERIALES!$D156</f>
        <v>17151</v>
      </c>
      <c r="J156" s="94">
        <f>+[4]MATERIALES!$D156</f>
        <v>21117</v>
      </c>
      <c r="K156" s="94">
        <f>+[5]MATERIALES!$D156</f>
        <v>14362</v>
      </c>
      <c r="L156" s="94">
        <f>+[6]MATERIALES!$D156</f>
        <v>15259.369999999999</v>
      </c>
      <c r="M156" s="94">
        <f>+[7]MATERIALES!$D156</f>
        <v>17151</v>
      </c>
      <c r="N156" s="94">
        <f>+[8]MATERIALES!$D156</f>
        <v>16693.417695831329</v>
      </c>
      <c r="O156" s="94">
        <f>+[9]MATERIALES!$D156</f>
        <v>17900</v>
      </c>
      <c r="P156" s="94">
        <f>+[10]MATERIALES!$D156</f>
        <v>11685.392387081931</v>
      </c>
    </row>
    <row r="157" spans="1:16" ht="31.5" thickTop="1" thickBot="1">
      <c r="A157" s="104" t="s">
        <v>807</v>
      </c>
      <c r="B157" s="104" t="s">
        <v>64</v>
      </c>
      <c r="C157" s="105" t="s">
        <v>808</v>
      </c>
      <c r="D157" s="106">
        <v>30187</v>
      </c>
      <c r="G157" s="94">
        <f>+[1]MATERIALES!$D157</f>
        <v>31383</v>
      </c>
      <c r="H157" s="94">
        <f>+[2]MATERIALES!$D157</f>
        <v>32017</v>
      </c>
      <c r="I157" s="94">
        <f>+[3]MATERIALES!$D157</f>
        <v>28585</v>
      </c>
      <c r="J157" s="94">
        <f>+[4]MATERIALES!$D157</f>
        <v>34076</v>
      </c>
      <c r="K157" s="94">
        <f>+[5]MATERIALES!$D157</f>
        <v>27058</v>
      </c>
      <c r="L157" s="94">
        <f>+[6]MATERIALES!$D157</f>
        <v>28749.21</v>
      </c>
      <c r="M157" s="94">
        <f>+[7]MATERIALES!$D157</f>
        <v>36309</v>
      </c>
      <c r="N157" s="94">
        <f>+[8]MATERIALES!$D157</f>
        <v>30842.328259529884</v>
      </c>
      <c r="O157" s="94">
        <f>+[9]MATERIALES!$D157</f>
        <v>35420</v>
      </c>
      <c r="P157" s="94">
        <f>+[10]MATERIALES!$D157</f>
        <v>22119</v>
      </c>
    </row>
    <row r="158" spans="1:16" ht="31.5" thickTop="1" thickBot="1">
      <c r="A158" s="104" t="s">
        <v>809</v>
      </c>
      <c r="B158" s="104" t="s">
        <v>64</v>
      </c>
      <c r="C158" s="105" t="s">
        <v>810</v>
      </c>
      <c r="D158" s="106">
        <v>59583</v>
      </c>
      <c r="G158" s="94">
        <f>+[1]MATERIALES!$D158</f>
        <v>55039</v>
      </c>
      <c r="H158" s="94">
        <f>+[2]MATERIALES!$D158</f>
        <v>57138</v>
      </c>
      <c r="I158" s="94">
        <f>+[3]MATERIALES!$D158</f>
        <v>57170</v>
      </c>
      <c r="J158" s="94">
        <f>+[4]MATERIALES!$D158</f>
        <v>68152</v>
      </c>
      <c r="K158" s="94">
        <f>+[5]MATERIALES!$D158</f>
        <v>53408</v>
      </c>
      <c r="L158" s="94">
        <f>+[6]MATERIALES!$D158</f>
        <v>56746.34</v>
      </c>
      <c r="M158" s="94">
        <f>+[7]MATERIALES!$D158</f>
        <v>57170</v>
      </c>
      <c r="N158" s="94">
        <f>+[8]MATERIALES!$D158</f>
        <v>71933</v>
      </c>
      <c r="O158" s="94">
        <f>+[9]MATERIALES!$D158</f>
        <v>55570</v>
      </c>
      <c r="P158" s="94">
        <f>+[10]MATERIALES!$D158</f>
        <v>44237</v>
      </c>
    </row>
    <row r="159" spans="1:16" ht="16.5" thickTop="1" thickBot="1">
      <c r="A159" s="104" t="s">
        <v>811</v>
      </c>
      <c r="B159" s="104" t="s">
        <v>66</v>
      </c>
      <c r="C159" s="105" t="s">
        <v>812</v>
      </c>
      <c r="D159" s="106">
        <v>4830</v>
      </c>
      <c r="G159" s="94">
        <f>+[1]MATERIALES!$D159</f>
        <v>7927</v>
      </c>
      <c r="H159" s="94">
        <f>+[2]MATERIALES!$D159</f>
        <v>6626</v>
      </c>
      <c r="I159" s="94">
        <f>+[3]MATERIALES!$D159</f>
        <v>8042</v>
      </c>
      <c r="J159" s="94">
        <f>+[4]MATERIALES!$D159</f>
        <v>7974</v>
      </c>
      <c r="K159" s="94">
        <f>+[5]MATERIALES!$D159</f>
        <v>7423</v>
      </c>
      <c r="L159" s="94">
        <f>+[6]MATERIALES!$D159</f>
        <v>8906</v>
      </c>
      <c r="M159" s="94">
        <f>+[7]MATERIALES!$D159</f>
        <v>6797</v>
      </c>
      <c r="N159" s="94">
        <f>+[8]MATERIALES!$D159</f>
        <v>5305.9694237264157</v>
      </c>
      <c r="O159" s="94">
        <f>+[9]MATERIALES!$D159</f>
        <v>7535</v>
      </c>
      <c r="P159" s="94">
        <f>+[10]MATERIALES!$D159</f>
        <v>5305.9694237264157</v>
      </c>
    </row>
    <row r="160" spans="1:16" ht="16.5" thickTop="1" thickBot="1">
      <c r="A160" s="104" t="s">
        <v>813</v>
      </c>
      <c r="B160" s="104" t="s">
        <v>66</v>
      </c>
      <c r="C160" s="105" t="s">
        <v>812</v>
      </c>
      <c r="D160" s="106">
        <v>7650</v>
      </c>
      <c r="G160" s="94">
        <f>+[1]MATERIALES!$D160</f>
        <v>7927</v>
      </c>
      <c r="H160" s="94">
        <f>+[2]MATERIALES!$D160</f>
        <v>6317</v>
      </c>
      <c r="I160" s="94">
        <f>+[3]MATERIALES!$D160</f>
        <v>8042</v>
      </c>
      <c r="J160" s="94">
        <f>+[4]MATERIALES!$D160</f>
        <v>7974</v>
      </c>
      <c r="K160" s="94">
        <f>+[5]MATERIALES!$D160</f>
        <v>7423</v>
      </c>
      <c r="L160" s="94">
        <f>+[6]MATERIALES!$D160</f>
        <v>7035.0595451366516</v>
      </c>
      <c r="M160" s="94">
        <f>+[7]MATERIALES!$D160</f>
        <v>6797</v>
      </c>
      <c r="N160" s="94">
        <f>+[8]MATERIALES!$D160</f>
        <v>6882</v>
      </c>
      <c r="O160" s="94">
        <f>+[9]MATERIALES!$D160</f>
        <v>7777</v>
      </c>
      <c r="P160" s="94">
        <f>+[10]MATERIALES!$D160</f>
        <v>4924.541681595656</v>
      </c>
    </row>
    <row r="161" spans="1:16" ht="16.5" thickTop="1" thickBot="1">
      <c r="A161" s="104" t="s">
        <v>814</v>
      </c>
      <c r="B161" s="104" t="s">
        <v>66</v>
      </c>
      <c r="C161" s="105" t="s">
        <v>815</v>
      </c>
      <c r="D161" s="106">
        <v>9940</v>
      </c>
      <c r="G161" s="94">
        <f>+[1]MATERIALES!$D161</f>
        <v>9508.9648520246847</v>
      </c>
      <c r="H161" s="94">
        <f>+[2]MATERIALES!$D161</f>
        <v>9045</v>
      </c>
      <c r="I161" s="94">
        <f>+[3]MATERIALES!$D161</f>
        <v>10300</v>
      </c>
      <c r="J161" s="94">
        <f>+[4]MATERIALES!$D161</f>
        <v>9570</v>
      </c>
      <c r="K161" s="94">
        <f>+[5]MATERIALES!$D161</f>
        <v>11826</v>
      </c>
      <c r="L161" s="94">
        <f>+[6]MATERIALES!$D161</f>
        <v>9583.304726166145</v>
      </c>
      <c r="M161" s="94">
        <f>+[7]MATERIALES!$D161</f>
        <v>10098.4</v>
      </c>
      <c r="N161" s="94">
        <f>+[8]MATERIALES!$D161</f>
        <v>8827</v>
      </c>
      <c r="O161" s="94">
        <f>+[9]MATERIALES!$D161</f>
        <v>8640</v>
      </c>
      <c r="P161" s="94">
        <f>+[10]MATERIALES!$D161</f>
        <v>7259</v>
      </c>
    </row>
    <row r="162" spans="1:16" ht="16.5" thickTop="1" thickBot="1">
      <c r="A162" s="104" t="s">
        <v>816</v>
      </c>
      <c r="B162" s="104" t="s">
        <v>66</v>
      </c>
      <c r="C162" s="105" t="s">
        <v>815</v>
      </c>
      <c r="D162" s="106">
        <v>6468</v>
      </c>
      <c r="G162" s="94">
        <f>+[1]MATERIALES!$D162</f>
        <v>8907.5660107674212</v>
      </c>
      <c r="H162" s="94">
        <f>+[2]MATERIALES!$D162</f>
        <v>8484</v>
      </c>
      <c r="I162" s="94">
        <f>+[3]MATERIALES!$D162</f>
        <v>10300</v>
      </c>
      <c r="J162" s="94">
        <f>+[4]MATERIALES!$D162</f>
        <v>9570</v>
      </c>
      <c r="K162" s="94">
        <f>+[5]MATERIALES!$D162</f>
        <v>8907.5660107674212</v>
      </c>
      <c r="L162" s="94">
        <f>+[6]MATERIALES!$D162</f>
        <v>9819.2850275871115</v>
      </c>
      <c r="M162" s="94">
        <f>+[7]MATERIALES!$D162</f>
        <v>10098.4</v>
      </c>
      <c r="N162" s="94">
        <f>+[8]MATERIALES!$D162</f>
        <v>8827</v>
      </c>
      <c r="O162" s="94">
        <f>+[9]MATERIALES!$D162</f>
        <v>8640</v>
      </c>
      <c r="P162" s="94">
        <f>+[10]MATERIALES!$D162</f>
        <v>7259</v>
      </c>
    </row>
    <row r="163" spans="1:16" ht="16.5" thickTop="1" thickBot="1">
      <c r="A163" s="104" t="s">
        <v>817</v>
      </c>
      <c r="B163" s="104" t="s">
        <v>66</v>
      </c>
      <c r="C163" s="105" t="s">
        <v>818</v>
      </c>
      <c r="D163" s="106">
        <v>7069</v>
      </c>
      <c r="G163" s="94">
        <f>+[1]MATERIALES!$D163</f>
        <v>8825.32</v>
      </c>
      <c r="H163" s="94">
        <f>+[2]MATERIALES!$D163</f>
        <v>7640</v>
      </c>
      <c r="I163" s="94">
        <f>+[3]MATERIALES!$D163</f>
        <v>7214</v>
      </c>
      <c r="J163" s="94">
        <f>+[4]MATERIALES!$D163</f>
        <v>10727</v>
      </c>
      <c r="K163" s="94">
        <f>+[5]MATERIALES!$D163</f>
        <v>9510</v>
      </c>
      <c r="L163" s="94">
        <f>+[6]MATERIALES!$D163</f>
        <v>10320</v>
      </c>
      <c r="M163" s="94">
        <f>+[7]MATERIALES!$D163</f>
        <v>7214</v>
      </c>
      <c r="N163" s="94">
        <f>+[8]MATERIALES!$D163</f>
        <v>10710</v>
      </c>
      <c r="O163" s="94">
        <f>+[9]MATERIALES!$D163</f>
        <v>10090</v>
      </c>
      <c r="P163" s="94">
        <f>+[10]MATERIALES!$D163</f>
        <v>9551</v>
      </c>
    </row>
    <row r="164" spans="1:16" ht="16.5" thickTop="1" thickBot="1">
      <c r="A164" s="104" t="s">
        <v>819</v>
      </c>
      <c r="B164" s="104" t="s">
        <v>66</v>
      </c>
      <c r="C164" s="105" t="s">
        <v>818</v>
      </c>
      <c r="D164" s="106">
        <v>10746</v>
      </c>
      <c r="G164" s="94">
        <f>+[1]MATERIALES!$D164</f>
        <v>8825.32</v>
      </c>
      <c r="H164" s="94">
        <f>+[2]MATERIALES!$D164</f>
        <v>7958</v>
      </c>
      <c r="I164" s="94">
        <f>+[3]MATERIALES!$D164</f>
        <v>7214</v>
      </c>
      <c r="J164" s="94">
        <f>+[4]MATERIALES!$D164</f>
        <v>8245.7616742463888</v>
      </c>
      <c r="K164" s="94">
        <f>+[5]MATERIALES!$D164</f>
        <v>9713</v>
      </c>
      <c r="L164" s="94">
        <f>+[6]MATERIALES!$D164</f>
        <v>8245.7616742463888</v>
      </c>
      <c r="M164" s="94">
        <f>+[7]MATERIALES!$D164</f>
        <v>9112</v>
      </c>
      <c r="N164" s="94">
        <f>+[8]MATERIALES!$D164</f>
        <v>10710</v>
      </c>
      <c r="O164" s="94">
        <f>+[9]MATERIALES!$D164</f>
        <v>10090</v>
      </c>
      <c r="P164" s="94">
        <f>+[10]MATERIALES!$D164</f>
        <v>9755</v>
      </c>
    </row>
    <row r="165" spans="1:16" ht="16.5" thickTop="1" thickBot="1">
      <c r="A165" s="104" t="s">
        <v>820</v>
      </c>
      <c r="B165" s="104" t="s">
        <v>821</v>
      </c>
      <c r="C165" s="105" t="s">
        <v>822</v>
      </c>
      <c r="D165" s="106">
        <v>8372</v>
      </c>
      <c r="G165" s="94">
        <f>+[1]MATERIALES!$D165</f>
        <v>13303.310000000001</v>
      </c>
      <c r="H165" s="94">
        <f>+[2]MATERIALES!$D165</f>
        <v>11173</v>
      </c>
      <c r="I165" s="94">
        <f>+[3]MATERIALES!$D165</f>
        <v>12463</v>
      </c>
      <c r="J165" s="94">
        <f>+[4]MATERIALES!$D165</f>
        <v>11530.270562429465</v>
      </c>
      <c r="K165" s="94">
        <f>+[5]MATERIALES!$D165</f>
        <v>12211</v>
      </c>
      <c r="L165" s="94">
        <f>+[6]MATERIALES!$D165</f>
        <v>11141.185716065254</v>
      </c>
      <c r="M165" s="94">
        <f>+[7]MATERIALES!$D165</f>
        <v>8487</v>
      </c>
      <c r="N165" s="94">
        <f>+[8]MATERIALES!$D165</f>
        <v>10090</v>
      </c>
      <c r="O165" s="94">
        <f>+[9]MATERIALES!$D165</f>
        <v>10608</v>
      </c>
      <c r="P165" s="94">
        <f>+[10]MATERIALES!$D165</f>
        <v>11249</v>
      </c>
    </row>
    <row r="166" spans="1:16" ht="16.5" thickTop="1" thickBot="1">
      <c r="A166" s="104" t="s">
        <v>823</v>
      </c>
      <c r="B166" s="104" t="s">
        <v>66</v>
      </c>
      <c r="C166" s="105" t="s">
        <v>824</v>
      </c>
      <c r="D166" s="106">
        <v>7854</v>
      </c>
      <c r="G166" s="94">
        <f>+[1]MATERIALES!$D166</f>
        <v>8317.11</v>
      </c>
      <c r="H166" s="94">
        <f>+[2]MATERIALES!$D166</f>
        <v>7382</v>
      </c>
      <c r="I166" s="94">
        <f>+[3]MATERIALES!$D166</f>
        <v>8137</v>
      </c>
      <c r="J166" s="94">
        <f>+[4]MATERIALES!$D166</f>
        <v>7616.0505073718468</v>
      </c>
      <c r="K166" s="94">
        <f>+[5]MATERIALES!$D166</f>
        <v>8039</v>
      </c>
      <c r="L166" s="94">
        <f>+[6]MATERIALES!$D166</f>
        <v>9040</v>
      </c>
      <c r="M166" s="94">
        <f>+[7]MATERIALES!$D166</f>
        <v>5587.0601444799995</v>
      </c>
      <c r="N166" s="94">
        <f>+[8]MATERIALES!$D166</f>
        <v>5331.2353551602928</v>
      </c>
      <c r="O166" s="94">
        <f>+[9]MATERIALES!$D166</f>
        <v>8140</v>
      </c>
      <c r="P166" s="94">
        <f>+[10]MATERIALES!$D166</f>
        <v>8074</v>
      </c>
    </row>
    <row r="167" spans="1:16" ht="16.5" thickTop="1" thickBot="1">
      <c r="A167" s="104" t="s">
        <v>825</v>
      </c>
      <c r="B167" s="104" t="s">
        <v>66</v>
      </c>
      <c r="C167" s="105" t="s">
        <v>826</v>
      </c>
      <c r="D167" s="106">
        <v>5173</v>
      </c>
      <c r="G167" s="94">
        <f>+[1]MATERIALES!$D167</f>
        <v>9049.8358428671745</v>
      </c>
      <c r="H167" s="94">
        <f>+[2]MATERIALES!$D167</f>
        <v>7223</v>
      </c>
      <c r="I167" s="94">
        <f>+[3]MATERIALES!$D167</f>
        <v>8549</v>
      </c>
      <c r="J167" s="94">
        <f>+[4]MATERIALES!$D167</f>
        <v>8404.6372088049593</v>
      </c>
      <c r="K167" s="94">
        <f>+[5]MATERIALES!$D167</f>
        <v>9473</v>
      </c>
      <c r="L167" s="94">
        <f>+[6]MATERIALES!$D167</f>
        <v>8775.4728200823447</v>
      </c>
      <c r="M167" s="94">
        <f>+[7]MATERIALES!$D167</f>
        <v>9404.4646384000025</v>
      </c>
      <c r="N167" s="94">
        <f>+[8]MATERIALES!$D167</f>
        <v>8404.6372088049593</v>
      </c>
      <c r="O167" s="94">
        <f>+[9]MATERIALES!$D167</f>
        <v>6145</v>
      </c>
      <c r="P167" s="94">
        <f>+[10]MATERIALES!$D167</f>
        <v>10124</v>
      </c>
    </row>
    <row r="168" spans="1:16" ht="16.5" thickTop="1" thickBot="1">
      <c r="A168" s="104" t="s">
        <v>827</v>
      </c>
      <c r="B168" s="104" t="s">
        <v>66</v>
      </c>
      <c r="C168" s="105" t="s">
        <v>826</v>
      </c>
      <c r="D168" s="106">
        <v>8486</v>
      </c>
      <c r="G168" s="94">
        <f>+[1]MATERIALES!$D168</f>
        <v>9669.6916314896935</v>
      </c>
      <c r="H168" s="94">
        <f>+[2]MATERIALES!$D168</f>
        <v>7992</v>
      </c>
      <c r="I168" s="94">
        <f>+[3]MATERIALES!$D168</f>
        <v>8577.6960515760857</v>
      </c>
      <c r="J168" s="94">
        <f>+[4]MATERIALES!$D168</f>
        <v>8577.6960515760857</v>
      </c>
      <c r="K168" s="94">
        <f>+[5]MATERIALES!$D168</f>
        <v>10121</v>
      </c>
      <c r="L168" s="94">
        <f>+[6]MATERIALES!$D168</f>
        <v>8577.6960515760857</v>
      </c>
      <c r="M168" s="94">
        <f>+[7]MATERIALES!$D168</f>
        <v>10049</v>
      </c>
      <c r="N168" s="94">
        <f>+[8]MATERIALES!$D168</f>
        <v>8577.6960515760857</v>
      </c>
      <c r="O168" s="94">
        <f>+[9]MATERIALES!$D168</f>
        <v>6145</v>
      </c>
      <c r="P168" s="94">
        <f>+[10]MATERIALES!$D168</f>
        <v>10124</v>
      </c>
    </row>
    <row r="169" spans="1:16" ht="16.5" thickTop="1" thickBot="1">
      <c r="A169" s="104" t="s">
        <v>828</v>
      </c>
      <c r="B169" s="104" t="s">
        <v>66</v>
      </c>
      <c r="C169" s="105" t="s">
        <v>829</v>
      </c>
      <c r="D169" s="106">
        <v>8226</v>
      </c>
      <c r="G169" s="94">
        <f>+[1]MATERIALES!$D169</f>
        <v>11838.73690989328</v>
      </c>
      <c r="H169" s="94">
        <f>+[2]MATERIALES!$D169</f>
        <v>10867</v>
      </c>
      <c r="I169" s="94">
        <f>+[3]MATERIALES!$D169</f>
        <v>8137</v>
      </c>
      <c r="J169" s="94">
        <f>+[4]MATERIALES!$D169</f>
        <v>11329.246563099823</v>
      </c>
      <c r="K169" s="94">
        <f>+[5]MATERIALES!$D169</f>
        <v>13808</v>
      </c>
      <c r="L169" s="94">
        <f>+[6]MATERIALES!$D169</f>
        <v>10953.836480832468</v>
      </c>
      <c r="M169" s="94">
        <f>+[7]MATERIALES!$D169</f>
        <v>11329.246563099823</v>
      </c>
      <c r="N169" s="94">
        <f>+[8]MATERIALES!$D169</f>
        <v>11329.246563099823</v>
      </c>
      <c r="O169" s="94">
        <f>+[9]MATERIALES!$D169</f>
        <v>10650</v>
      </c>
      <c r="P169" s="94">
        <f>+[10]MATERIALES!$D169</f>
        <v>9674</v>
      </c>
    </row>
    <row r="170" spans="1:16" ht="16.5" thickTop="1" thickBot="1">
      <c r="A170" s="104" t="s">
        <v>830</v>
      </c>
      <c r="B170" s="104" t="s">
        <v>66</v>
      </c>
      <c r="C170" s="105" t="s">
        <v>829</v>
      </c>
      <c r="D170" s="106">
        <v>7750</v>
      </c>
      <c r="G170" s="94">
        <f>+[1]MATERIALES!$D170</f>
        <v>11673.927781256081</v>
      </c>
      <c r="H170" s="94">
        <f>+[2]MATERIALES!$D170</f>
        <v>10066</v>
      </c>
      <c r="I170" s="94">
        <f>+[3]MATERIALES!$D170</f>
        <v>8137</v>
      </c>
      <c r="J170" s="94">
        <f>+[4]MATERIALES!$D170</f>
        <v>10672.782935182506</v>
      </c>
      <c r="K170" s="94">
        <f>+[5]MATERIALES!$D170</f>
        <v>13808</v>
      </c>
      <c r="L170" s="94">
        <f>+[6]MATERIALES!$D170</f>
        <v>10844.58828234135</v>
      </c>
      <c r="M170" s="94">
        <f>+[7]MATERIALES!$D170</f>
        <v>10672.782935182506</v>
      </c>
      <c r="N170" s="94">
        <f>+[8]MATERIALES!$D170</f>
        <v>10672.782935182506</v>
      </c>
      <c r="O170" s="94">
        <f>+[9]MATERIALES!$D170</f>
        <v>10650</v>
      </c>
      <c r="P170" s="94">
        <f>+[10]MATERIALES!$D170</f>
        <v>9674</v>
      </c>
    </row>
    <row r="171" spans="1:16" ht="16.5" thickTop="1" thickBot="1">
      <c r="A171" s="104" t="s">
        <v>831</v>
      </c>
      <c r="B171" s="104" t="s">
        <v>66</v>
      </c>
      <c r="C171" s="105" t="s">
        <v>832</v>
      </c>
      <c r="D171" s="106">
        <v>10728</v>
      </c>
      <c r="G171" s="94">
        <f>+[1]MATERIALES!$D171</f>
        <v>9774</v>
      </c>
      <c r="H171" s="94">
        <f>+[2]MATERIALES!$D171</f>
        <v>8612</v>
      </c>
      <c r="I171" s="94">
        <f>+[3]MATERIALES!$D171</f>
        <v>8961</v>
      </c>
      <c r="J171" s="94">
        <f>+[4]MATERIALES!$D171</f>
        <v>8449</v>
      </c>
      <c r="K171" s="94">
        <f>+[5]MATERIALES!$D171</f>
        <v>9922</v>
      </c>
      <c r="L171" s="94">
        <f>+[6]MATERIALES!$D171</f>
        <v>10342.289999999999</v>
      </c>
      <c r="M171" s="94">
        <f>+[7]MATERIALES!$D171</f>
        <v>10964</v>
      </c>
      <c r="N171" s="94">
        <f>+[8]MATERIALES!$D171</f>
        <v>8435</v>
      </c>
      <c r="O171" s="94">
        <f>+[9]MATERIALES!$D171</f>
        <v>8800</v>
      </c>
      <c r="P171" s="94">
        <f>+[10]MATERIALES!$D171</f>
        <v>9561</v>
      </c>
    </row>
    <row r="172" spans="1:16" ht="16.5" thickTop="1" thickBot="1">
      <c r="A172" s="104" t="s">
        <v>833</v>
      </c>
      <c r="B172" s="104" t="s">
        <v>821</v>
      </c>
      <c r="C172" s="105" t="s">
        <v>834</v>
      </c>
      <c r="D172" s="106">
        <v>11618</v>
      </c>
      <c r="G172" s="94">
        <f>+[1]MATERIALES!$D172</f>
        <v>11680</v>
      </c>
      <c r="H172" s="94">
        <f>+[2]MATERIALES!$D172</f>
        <v>17329</v>
      </c>
      <c r="I172" s="94">
        <f>+[3]MATERIALES!$D172</f>
        <v>15999.826575274952</v>
      </c>
      <c r="J172" s="94">
        <f>+[4]MATERIALES!$D172</f>
        <v>15999.826575274952</v>
      </c>
      <c r="K172" s="94">
        <f>+[5]MATERIALES!$D172</f>
        <v>11199.878602692466</v>
      </c>
      <c r="L172" s="94">
        <f>+[6]MATERIALES!$D172</f>
        <v>16251.904099932606</v>
      </c>
      <c r="M172" s="94">
        <f>+[7]MATERIALES!$D172</f>
        <v>12406.214347919999</v>
      </c>
      <c r="N172" s="94">
        <f>+[8]MATERIALES!$D172</f>
        <v>20426</v>
      </c>
      <c r="O172" s="94">
        <f>+[9]MATERIALES!$D172</f>
        <v>16940</v>
      </c>
      <c r="P172" s="94">
        <f>+[10]MATERIALES!$D172</f>
        <v>14623</v>
      </c>
    </row>
    <row r="173" spans="1:16" ht="16.5" thickTop="1" thickBot="1">
      <c r="A173" s="104" t="s">
        <v>835</v>
      </c>
      <c r="B173" s="104" t="s">
        <v>821</v>
      </c>
      <c r="C173" s="105" t="s">
        <v>836</v>
      </c>
      <c r="D173" s="106">
        <v>4724</v>
      </c>
      <c r="G173" s="94">
        <f>+[1]MATERIALES!$D173</f>
        <v>3741</v>
      </c>
      <c r="H173" s="94">
        <f>+[2]MATERIALES!$D173</f>
        <v>4789</v>
      </c>
      <c r="I173" s="94">
        <f>+[3]MATERIALES!$D173</f>
        <v>5665</v>
      </c>
      <c r="J173" s="94">
        <f>+[4]MATERIALES!$D173</f>
        <v>5349</v>
      </c>
      <c r="K173" s="94">
        <f>+[5]MATERIALES!$D173</f>
        <v>3550.348926421414</v>
      </c>
      <c r="L173" s="94">
        <f>+[6]MATERIALES!$D173</f>
        <v>6190</v>
      </c>
      <c r="M173" s="94">
        <f>+[7]MATERIALES!$D173</f>
        <v>3899</v>
      </c>
      <c r="N173" s="94">
        <f>+[8]MATERIALES!$D173</f>
        <v>5299</v>
      </c>
      <c r="O173" s="94">
        <f>+[9]MATERIALES!$D173</f>
        <v>5920</v>
      </c>
      <c r="P173" s="94">
        <f>+[10]MATERIALES!$D173</f>
        <v>4453</v>
      </c>
    </row>
    <row r="174" spans="1:16" ht="16.5" thickTop="1" thickBot="1">
      <c r="A174" s="104" t="s">
        <v>837</v>
      </c>
      <c r="B174" s="104" t="s">
        <v>66</v>
      </c>
      <c r="C174" s="105" t="s">
        <v>838</v>
      </c>
      <c r="D174" s="106">
        <v>3816</v>
      </c>
      <c r="G174" s="94">
        <f>+[1]MATERIALES!$D174</f>
        <v>5349</v>
      </c>
      <c r="H174" s="94">
        <f>+[2]MATERIALES!$D174</f>
        <v>3924</v>
      </c>
      <c r="I174" s="94">
        <f>+[3]MATERIALES!$D174</f>
        <v>3605</v>
      </c>
      <c r="J174" s="94">
        <f>+[4]MATERIALES!$D174</f>
        <v>4615.3031012478859</v>
      </c>
      <c r="K174" s="94">
        <f>+[5]MATERIALES!$D174</f>
        <v>5373</v>
      </c>
      <c r="L174" s="94">
        <f>+[6]MATERIALES!$D174</f>
        <v>4261.8014112291057</v>
      </c>
      <c r="M174" s="94">
        <f>+[7]MATERIALES!$D174</f>
        <v>4716</v>
      </c>
      <c r="N174" s="94">
        <f>+[8]MATERIALES!$D174</f>
        <v>5067</v>
      </c>
      <c r="O174" s="94">
        <f>+[9]MATERIALES!$D174</f>
        <v>4615.3031012478859</v>
      </c>
      <c r="P174" s="94">
        <f>+[10]MATERIALES!$D174</f>
        <v>5396</v>
      </c>
    </row>
    <row r="175" spans="1:16" ht="16.5" thickTop="1" thickBot="1">
      <c r="A175" s="104" t="s">
        <v>839</v>
      </c>
      <c r="B175" s="104" t="s">
        <v>66</v>
      </c>
      <c r="C175" s="105" t="s">
        <v>840</v>
      </c>
      <c r="D175" s="106">
        <v>4116</v>
      </c>
      <c r="G175" s="94">
        <f>+[1]MATERIALES!$D175</f>
        <v>5449</v>
      </c>
      <c r="H175" s="94">
        <f>+[2]MATERIALES!$D175</f>
        <v>3949</v>
      </c>
      <c r="I175" s="94">
        <f>+[3]MATERIALES!$D175</f>
        <v>3605</v>
      </c>
      <c r="J175" s="94">
        <f>+[4]MATERIALES!$D175</f>
        <v>4465.8861030542594</v>
      </c>
      <c r="K175" s="94">
        <f>+[5]MATERIALES!$D175</f>
        <v>4143</v>
      </c>
      <c r="L175" s="94">
        <f>+[6]MATERIALES!$D175</f>
        <v>4269.8183079098671</v>
      </c>
      <c r="M175" s="94">
        <f>+[7]MATERIALES!$D175</f>
        <v>4855.0600000000004</v>
      </c>
      <c r="N175" s="94">
        <f>+[8]MATERIALES!$D175</f>
        <v>3126.1202721379814</v>
      </c>
      <c r="O175" s="94">
        <f>+[9]MATERIALES!$D175</f>
        <v>4465.8861030542594</v>
      </c>
      <c r="P175" s="94">
        <f>+[10]MATERIALES!$D175</f>
        <v>5551</v>
      </c>
    </row>
    <row r="176" spans="1:16" ht="31.5" thickTop="1" thickBot="1">
      <c r="A176" s="104" t="s">
        <v>841</v>
      </c>
      <c r="B176" s="104" t="s">
        <v>66</v>
      </c>
      <c r="C176" s="105" t="s">
        <v>842</v>
      </c>
      <c r="D176" s="106">
        <v>4890</v>
      </c>
      <c r="G176" s="94">
        <f>+[1]MATERIALES!$D176</f>
        <v>5130</v>
      </c>
      <c r="H176" s="94">
        <f>+[2]MATERIALES!$D176</f>
        <v>4844</v>
      </c>
      <c r="I176" s="94">
        <f>+[3]MATERIALES!$D176</f>
        <v>5356</v>
      </c>
      <c r="J176" s="94">
        <f>+[4]MATERIALES!$D176</f>
        <v>6242</v>
      </c>
      <c r="K176" s="94">
        <f>+[5]MATERIALES!$D176</f>
        <v>4979.3780047880846</v>
      </c>
      <c r="L176" s="94">
        <f>+[6]MATERIALES!$D176</f>
        <v>4899.6274589564109</v>
      </c>
      <c r="M176" s="94">
        <f>+[7]MATERIALES!$D176</f>
        <v>5781.33</v>
      </c>
      <c r="N176" s="94">
        <f>+[8]MATERIALES!$D176</f>
        <v>4702</v>
      </c>
      <c r="O176" s="94">
        <f>+[9]MATERIALES!$D176</f>
        <v>4827</v>
      </c>
      <c r="P176" s="94">
        <f>+[10]MATERIALES!$D176</f>
        <v>5286</v>
      </c>
    </row>
    <row r="177" spans="1:16" ht="31.5" thickTop="1" thickBot="1">
      <c r="A177" s="104" t="s">
        <v>843</v>
      </c>
      <c r="B177" s="104" t="s">
        <v>66</v>
      </c>
      <c r="C177" s="105" t="s">
        <v>844</v>
      </c>
      <c r="D177" s="106">
        <v>5963</v>
      </c>
      <c r="G177" s="94">
        <f>+[1]MATERIALES!$D177</f>
        <v>5318</v>
      </c>
      <c r="H177" s="94">
        <f>+[2]MATERIALES!$D177</f>
        <v>5966</v>
      </c>
      <c r="I177" s="94">
        <f>+[3]MATERIALES!$D177</f>
        <v>5356</v>
      </c>
      <c r="J177" s="94">
        <f>+[4]MATERIALES!$D177</f>
        <v>5472.730125015727</v>
      </c>
      <c r="K177" s="94">
        <f>+[5]MATERIALES!$D177</f>
        <v>5472.730125015727</v>
      </c>
      <c r="L177" s="94">
        <f>+[6]MATERIALES!$D177</f>
        <v>6292.7199999999993</v>
      </c>
      <c r="M177" s="94">
        <f>+[7]MATERIALES!$D177</f>
        <v>6514.0189216799999</v>
      </c>
      <c r="N177" s="94">
        <f>+[8]MATERIALES!$D177</f>
        <v>6582</v>
      </c>
      <c r="O177" s="94">
        <f>+[9]MATERIALES!$D177</f>
        <v>3960</v>
      </c>
      <c r="P177" s="94">
        <f>+[10]MATERIALES!$D177</f>
        <v>4819</v>
      </c>
    </row>
    <row r="178" spans="1:16" ht="31.5" thickTop="1" thickBot="1">
      <c r="A178" s="104" t="s">
        <v>845</v>
      </c>
      <c r="B178" s="104" t="s">
        <v>66</v>
      </c>
      <c r="C178" s="105" t="s">
        <v>846</v>
      </c>
      <c r="D178" s="106">
        <v>7491</v>
      </c>
      <c r="G178" s="94">
        <f>+[1]MATERIALES!$D178</f>
        <v>6770</v>
      </c>
      <c r="H178" s="94">
        <f>+[2]MATERIALES!$D178</f>
        <v>6265</v>
      </c>
      <c r="I178" s="94">
        <f>+[3]MATERIALES!$D178</f>
        <v>5047</v>
      </c>
      <c r="J178" s="94">
        <f>+[4]MATERIALES!$D178</f>
        <v>7139</v>
      </c>
      <c r="K178" s="94">
        <f>+[5]MATERIALES!$D178</f>
        <v>7024</v>
      </c>
      <c r="L178" s="94">
        <f>+[6]MATERIALES!$D178</f>
        <v>6438.927013025781</v>
      </c>
      <c r="M178" s="94">
        <f>+[7]MATERIALES!$D178</f>
        <v>7957.45</v>
      </c>
      <c r="N178" s="94">
        <f>+[8]MATERIALES!$D178</f>
        <v>5733</v>
      </c>
      <c r="O178" s="94">
        <f>+[9]MATERIALES!$D178</f>
        <v>6450</v>
      </c>
      <c r="P178" s="94">
        <f>+[10]MATERIALES!$D178</f>
        <v>7054</v>
      </c>
    </row>
    <row r="179" spans="1:16" ht="31.5" thickTop="1" thickBot="1">
      <c r="A179" s="104" t="s">
        <v>847</v>
      </c>
      <c r="B179" s="104" t="s">
        <v>66</v>
      </c>
      <c r="C179" s="105" t="s">
        <v>848</v>
      </c>
      <c r="D179" s="106">
        <v>5800</v>
      </c>
      <c r="G179" s="94">
        <f>+[1]MATERIALES!$D179</f>
        <v>5409</v>
      </c>
      <c r="H179" s="94">
        <f>+[2]MATERIALES!$D179</f>
        <v>4957</v>
      </c>
      <c r="I179" s="94">
        <f>+[3]MATERIALES!$D179</f>
        <v>4120</v>
      </c>
      <c r="J179" s="94">
        <f>+[4]MATERIALES!$D179</f>
        <v>5190</v>
      </c>
      <c r="K179" s="94">
        <f>+[5]MATERIALES!$D179</f>
        <v>5598</v>
      </c>
      <c r="L179" s="94">
        <f>+[6]MATERIALES!$D179</f>
        <v>5577.53</v>
      </c>
      <c r="M179" s="94">
        <f>+[7]MATERIALES!$D179</f>
        <v>5008.2292328672711</v>
      </c>
      <c r="N179" s="94">
        <f>+[8]MATERIALES!$D179</f>
        <v>4702</v>
      </c>
      <c r="O179" s="94">
        <f>+[9]MATERIALES!$D179</f>
        <v>3670</v>
      </c>
      <c r="P179" s="94">
        <f>+[10]MATERIALES!$D179</f>
        <v>5753</v>
      </c>
    </row>
    <row r="180" spans="1:16" ht="31.5" thickTop="1" thickBot="1">
      <c r="A180" s="104" t="s">
        <v>849</v>
      </c>
      <c r="B180" s="104" t="s">
        <v>66</v>
      </c>
      <c r="C180" s="105" t="s">
        <v>850</v>
      </c>
      <c r="D180" s="106">
        <v>6426</v>
      </c>
      <c r="G180" s="94">
        <f>+[1]MATERIALES!$D180</f>
        <v>6215</v>
      </c>
      <c r="H180" s="94">
        <f>+[2]MATERIALES!$D180</f>
        <v>6122</v>
      </c>
      <c r="I180" s="94">
        <f>+[3]MATERIALES!$D180</f>
        <v>5047</v>
      </c>
      <c r="J180" s="94">
        <f>+[4]MATERIALES!$D180</f>
        <v>7359</v>
      </c>
      <c r="K180" s="94">
        <f>+[5]MATERIALES!$D180</f>
        <v>5856.65179774441</v>
      </c>
      <c r="L180" s="94">
        <f>+[6]MATERIALES!$D180</f>
        <v>6292.7199999999993</v>
      </c>
      <c r="M180" s="94">
        <f>+[7]MATERIALES!$D180</f>
        <v>6376.22</v>
      </c>
      <c r="N180" s="94">
        <f>+[8]MATERIALES!$D180</f>
        <v>5578</v>
      </c>
      <c r="O180" s="94">
        <f>+[9]MATERIALES!$D180</f>
        <v>4190</v>
      </c>
      <c r="P180" s="94">
        <f>+[10]MATERIALES!$D180</f>
        <v>6450</v>
      </c>
    </row>
    <row r="181" spans="1:16" ht="16.5" thickTop="1" thickBot="1">
      <c r="A181" s="104" t="s">
        <v>851</v>
      </c>
      <c r="B181" s="104" t="s">
        <v>66</v>
      </c>
      <c r="C181" s="105" t="s">
        <v>852</v>
      </c>
      <c r="D181" s="106">
        <v>4878</v>
      </c>
      <c r="G181" s="94">
        <f>+[1]MATERIALES!$D181</f>
        <v>6336</v>
      </c>
      <c r="H181" s="94">
        <f>+[2]MATERIALES!$D181</f>
        <v>4519</v>
      </c>
      <c r="I181" s="94">
        <f>+[3]MATERIALES!$D181</f>
        <v>5047</v>
      </c>
      <c r="J181" s="94">
        <f>+[4]MATERIALES!$D181</f>
        <v>4789</v>
      </c>
      <c r="K181" s="94">
        <f>+[5]MATERIALES!$D181</f>
        <v>5456</v>
      </c>
      <c r="L181" s="94">
        <f>+[6]MATERIALES!$D181</f>
        <v>5770</v>
      </c>
      <c r="M181" s="94">
        <f>+[7]MATERIALES!$D181</f>
        <v>5039</v>
      </c>
      <c r="N181" s="94">
        <f>+[8]MATERIALES!$D181</f>
        <v>6293</v>
      </c>
      <c r="O181" s="94">
        <f>+[9]MATERIALES!$D181</f>
        <v>4216</v>
      </c>
      <c r="P181" s="94">
        <f>+[10]MATERIALES!$D181</f>
        <v>5479</v>
      </c>
    </row>
    <row r="182" spans="1:16" ht="16.5" thickTop="1" thickBot="1">
      <c r="A182" s="104" t="s">
        <v>853</v>
      </c>
      <c r="B182" s="104" t="s">
        <v>66</v>
      </c>
      <c r="C182" s="105" t="s">
        <v>852</v>
      </c>
      <c r="D182" s="106">
        <v>4878</v>
      </c>
      <c r="G182" s="94">
        <f>+[1]MATERIALES!$D182</f>
        <v>5977</v>
      </c>
      <c r="H182" s="94">
        <f>+[2]MATERIALES!$D182</f>
        <v>4538</v>
      </c>
      <c r="I182" s="94">
        <f>+[3]MATERIALES!$D182</f>
        <v>5047</v>
      </c>
      <c r="J182" s="94">
        <f>+[4]MATERIALES!$D182</f>
        <v>4789</v>
      </c>
      <c r="K182" s="94">
        <f>+[5]MATERIALES!$D182</f>
        <v>5456</v>
      </c>
      <c r="L182" s="94">
        <f>+[6]MATERIALES!$D182</f>
        <v>5350</v>
      </c>
      <c r="M182" s="94">
        <f>+[7]MATERIALES!$D182</f>
        <v>5282.0300000000007</v>
      </c>
      <c r="N182" s="94">
        <f>+[8]MATERIALES!$D182</f>
        <v>3552.5923151300913</v>
      </c>
      <c r="O182" s="94">
        <f>+[9]MATERIALES!$D182</f>
        <v>4216</v>
      </c>
      <c r="P182" s="94">
        <f>+[10]MATERIALES!$D182</f>
        <v>5820</v>
      </c>
    </row>
    <row r="183" spans="1:16" ht="16.5" thickTop="1" thickBot="1">
      <c r="A183" s="104" t="s">
        <v>854</v>
      </c>
      <c r="B183" s="104" t="s">
        <v>65</v>
      </c>
      <c r="C183" s="105" t="s">
        <v>855</v>
      </c>
      <c r="D183" s="106">
        <v>4913</v>
      </c>
      <c r="G183" s="94">
        <f>+[1]MATERIALES!$D183</f>
        <v>5817</v>
      </c>
      <c r="H183" s="94">
        <f>+[2]MATERIALES!$D183</f>
        <v>5359</v>
      </c>
      <c r="I183" s="94">
        <f>+[3]MATERIALES!$D183</f>
        <v>5500</v>
      </c>
      <c r="J183" s="94">
        <f>+[4]MATERIALES!$D183</f>
        <v>6900</v>
      </c>
      <c r="K183" s="94">
        <f>+[5]MATERIALES!$D183</f>
        <v>6500</v>
      </c>
      <c r="L183" s="94">
        <f>+[6]MATERIALES!$D183</f>
        <v>5611.2813057293379</v>
      </c>
      <c r="M183" s="94">
        <f>+[7]MATERIALES!$D183</f>
        <v>6107</v>
      </c>
      <c r="N183" s="94">
        <f>+[8]MATERIALES!$D183</f>
        <v>5600</v>
      </c>
      <c r="O183" s="94">
        <f>+[9]MATERIALES!$D183</f>
        <v>6981.1905499999993</v>
      </c>
      <c r="P183" s="94">
        <f>+[10]MATERIALES!$D183</f>
        <v>6000</v>
      </c>
    </row>
    <row r="184" spans="1:16" ht="16.5" thickTop="1" thickBot="1">
      <c r="A184" s="104" t="s">
        <v>856</v>
      </c>
      <c r="B184" s="104" t="s">
        <v>101</v>
      </c>
      <c r="C184" s="105" t="s">
        <v>857</v>
      </c>
      <c r="D184" s="106">
        <v>4155</v>
      </c>
      <c r="G184" s="94">
        <f>+[1]MATERIALES!$D184</f>
        <v>5000</v>
      </c>
      <c r="H184" s="94">
        <f>+[2]MATERIALES!$D184</f>
        <v>4828</v>
      </c>
      <c r="I184" s="94">
        <f>+[3]MATERIALES!$D184</f>
        <v>4005.5345374162043</v>
      </c>
      <c r="J184" s="94">
        <f>+[4]MATERIALES!$D184</f>
        <v>5722.1921963088635</v>
      </c>
      <c r="K184" s="94">
        <f>+[5]MATERIALES!$D184</f>
        <v>7280</v>
      </c>
      <c r="L184" s="94">
        <f>+[6]MATERIALES!$D184</f>
        <v>4940</v>
      </c>
      <c r="M184" s="94">
        <f>+[7]MATERIALES!$D184</f>
        <v>5704.1906399999998</v>
      </c>
      <c r="N184" s="94">
        <f>+[8]MATERIALES!$D184</f>
        <v>5722.1921963088635</v>
      </c>
      <c r="O184" s="94">
        <f>+[9]MATERIALES!$D184</f>
        <v>5722.1921963088635</v>
      </c>
      <c r="P184" s="94">
        <f>+[10]MATERIALES!$D184</f>
        <v>4265</v>
      </c>
    </row>
    <row r="185" spans="1:16" ht="16.5" thickTop="1" thickBot="1">
      <c r="A185" s="104" t="s">
        <v>858</v>
      </c>
      <c r="B185" s="104" t="s">
        <v>59</v>
      </c>
      <c r="C185" s="105" t="s">
        <v>859</v>
      </c>
      <c r="D185" s="106">
        <v>40609</v>
      </c>
      <c r="G185" s="94">
        <f>+[1]MATERIALES!$D185</f>
        <v>58817.5</v>
      </c>
      <c r="H185" s="94">
        <f>+[2]MATERIALES!$D185</f>
        <v>46857</v>
      </c>
      <c r="I185" s="94">
        <f>+[3]MATERIALES!$D185</f>
        <v>54524.248700406461</v>
      </c>
      <c r="J185" s="94">
        <f>+[4]MATERIALES!$D185</f>
        <v>54524.248700406461</v>
      </c>
      <c r="K185" s="94">
        <f>+[5]MATERIALES!$D185</f>
        <v>47800</v>
      </c>
      <c r="L185" s="94">
        <f>+[6]MATERIALES!$D185</f>
        <v>43210</v>
      </c>
      <c r="M185" s="94">
        <f>+[7]MATERIALES!$D185</f>
        <v>65000</v>
      </c>
      <c r="N185" s="94">
        <f>+[8]MATERIALES!$D185</f>
        <v>59381</v>
      </c>
      <c r="O185" s="94">
        <f>+[9]MATERIALES!$D185</f>
        <v>62081.333333333336</v>
      </c>
      <c r="P185" s="94">
        <f>+[10]MATERIALES!$D185</f>
        <v>40604.44</v>
      </c>
    </row>
    <row r="186" spans="1:16" ht="16.5" thickTop="1" thickBot="1">
      <c r="A186" s="104" t="s">
        <v>860</v>
      </c>
      <c r="B186" s="104" t="s">
        <v>64</v>
      </c>
      <c r="C186" s="105" t="s">
        <v>861</v>
      </c>
      <c r="D186" s="106">
        <v>1353</v>
      </c>
      <c r="G186" s="94">
        <f>+[1]MATERIALES!$D186</f>
        <v>1945</v>
      </c>
      <c r="H186" s="94">
        <f>+[2]MATERIALES!$D186</f>
        <v>1477</v>
      </c>
      <c r="I186" s="94">
        <f>+[3]MATERIALES!$D186</f>
        <v>1301.0524290814406</v>
      </c>
      <c r="J186" s="94">
        <f>+[4]MATERIALES!$D186</f>
        <v>1301.0524290814406</v>
      </c>
      <c r="K186" s="94">
        <f>+[5]MATERIALES!$D186</f>
        <v>1301.0524290814406</v>
      </c>
      <c r="L186" s="94">
        <f>+[6]MATERIALES!$D186</f>
        <v>1550</v>
      </c>
      <c r="M186" s="94">
        <f>+[7]MATERIALES!$D186</f>
        <v>1785</v>
      </c>
      <c r="N186" s="94">
        <f>+[8]MATERIALES!$D186</f>
        <v>2000</v>
      </c>
      <c r="O186" s="94">
        <f>+[9]MATERIALES!$D186</f>
        <v>1940</v>
      </c>
      <c r="P186" s="94">
        <f>+[10]MATERIALES!$D186</f>
        <v>1301.0524290814406</v>
      </c>
    </row>
    <row r="187" spans="1:16" ht="16.5" thickTop="1" thickBot="1">
      <c r="A187" s="104" t="s">
        <v>862</v>
      </c>
      <c r="B187" s="104" t="s">
        <v>65</v>
      </c>
      <c r="C187" s="105" t="s">
        <v>863</v>
      </c>
      <c r="D187" s="106">
        <v>7520</v>
      </c>
      <c r="G187" s="94">
        <f>+[1]MATERIALES!$D187</f>
        <v>10383</v>
      </c>
      <c r="H187" s="94">
        <f>+[2]MATERIALES!$D187</f>
        <v>8288</v>
      </c>
      <c r="I187" s="94">
        <f>+[3]MATERIALES!$D187</f>
        <v>10300</v>
      </c>
      <c r="J187" s="94">
        <f>+[4]MATERIALES!$D187</f>
        <v>9402.5763158900118</v>
      </c>
      <c r="K187" s="94">
        <f>+[5]MATERIALES!$D187</f>
        <v>6581.8034211230079</v>
      </c>
      <c r="L187" s="94">
        <f>+[6]MATERIALES!$D187</f>
        <v>8230</v>
      </c>
      <c r="M187" s="94">
        <f>+[7]MATERIALES!$D187</f>
        <v>9402.5763158900118</v>
      </c>
      <c r="N187" s="94">
        <f>+[8]MATERIALES!$D187</f>
        <v>11662</v>
      </c>
      <c r="O187" s="94">
        <f>+[9]MATERIALES!$D187</f>
        <v>11200</v>
      </c>
      <c r="P187" s="94">
        <f>+[10]MATERIALES!$D187</f>
        <v>9386</v>
      </c>
    </row>
    <row r="188" spans="1:16" ht="16.5" thickTop="1" thickBot="1">
      <c r="A188" s="104" t="s">
        <v>864</v>
      </c>
      <c r="B188" s="104" t="s">
        <v>65</v>
      </c>
      <c r="C188" s="105" t="s">
        <v>865</v>
      </c>
      <c r="D188" s="106">
        <v>6831</v>
      </c>
      <c r="G188" s="94">
        <f>+[1]MATERIALES!$D188</f>
        <v>10383</v>
      </c>
      <c r="H188" s="94">
        <f>+[2]MATERIALES!$D188</f>
        <v>8436</v>
      </c>
      <c r="I188" s="94">
        <f>+[3]MATERIALES!$D188</f>
        <v>10300</v>
      </c>
      <c r="J188" s="94">
        <f>+[4]MATERIALES!$D188</f>
        <v>9407.6492157869343</v>
      </c>
      <c r="K188" s="94">
        <f>+[5]MATERIALES!$D188</f>
        <v>6585.3544510508545</v>
      </c>
      <c r="L188" s="94">
        <f>+[6]MATERIALES!$D188</f>
        <v>8540</v>
      </c>
      <c r="M188" s="94">
        <f>+[7]MATERIALES!$D188</f>
        <v>9407.6492157869343</v>
      </c>
      <c r="N188" s="94">
        <f>+[8]MATERIALES!$D188</f>
        <v>11662</v>
      </c>
      <c r="O188" s="94">
        <f>+[9]MATERIALES!$D188</f>
        <v>9407.6492157869343</v>
      </c>
      <c r="P188" s="94">
        <f>+[10]MATERIALES!$D188</f>
        <v>9278</v>
      </c>
    </row>
    <row r="189" spans="1:16" ht="16.5" thickTop="1" thickBot="1">
      <c r="A189" s="104" t="s">
        <v>866</v>
      </c>
      <c r="B189" s="104" t="s">
        <v>65</v>
      </c>
      <c r="C189" s="105" t="s">
        <v>867</v>
      </c>
      <c r="D189" s="106">
        <v>42426</v>
      </c>
      <c r="G189" s="94">
        <f>+[1]MATERIALES!$D189</f>
        <v>50972</v>
      </c>
      <c r="H189" s="94">
        <f>+[2]MATERIALES!$D189</f>
        <v>33324</v>
      </c>
      <c r="I189" s="94">
        <f>+[3]MATERIALES!$D189</f>
        <v>41519.339992233246</v>
      </c>
      <c r="J189" s="94">
        <f>+[4]MATERIALES!$D189</f>
        <v>41519.339992233246</v>
      </c>
      <c r="K189" s="94">
        <f>+[5]MATERIALES!$D189</f>
        <v>41050</v>
      </c>
      <c r="L189" s="94">
        <f>+[6]MATERIALES!$D189</f>
        <v>29063.537994563274</v>
      </c>
      <c r="M189" s="94">
        <f>+[7]MATERIALES!$D189</f>
        <v>41519.339992233246</v>
      </c>
      <c r="N189" s="94">
        <f>+[8]MATERIALES!$D189</f>
        <v>41519.339992233246</v>
      </c>
      <c r="O189" s="94">
        <f>+[9]MATERIALES!$D189</f>
        <v>29063.537994563274</v>
      </c>
      <c r="P189" s="94">
        <f>+[10]MATERIALES!$D189</f>
        <v>29063.537994563274</v>
      </c>
    </row>
    <row r="190" spans="1:16" ht="16.5" thickTop="1" thickBot="1">
      <c r="A190" s="104" t="s">
        <v>868</v>
      </c>
      <c r="B190" s="104" t="s">
        <v>64</v>
      </c>
      <c r="C190" s="105" t="s">
        <v>869</v>
      </c>
      <c r="D190" s="106">
        <v>830620</v>
      </c>
      <c r="G190" s="94">
        <f>+[1]MATERIALES!$D190</f>
        <v>600290</v>
      </c>
      <c r="H190" s="94">
        <f>+[2]MATERIALES!$D190</f>
        <v>613994</v>
      </c>
      <c r="I190" s="94">
        <f>+[3]MATERIALES!$D190</f>
        <v>479413.04234419868</v>
      </c>
      <c r="J190" s="94">
        <f>+[4]MATERIALES!$D190</f>
        <v>684875.77477742662</v>
      </c>
      <c r="K190" s="94">
        <f>+[5]MATERIALES!$D190</f>
        <v>479413.04234419868</v>
      </c>
      <c r="L190" s="94">
        <f>+[6]MATERIALES!$D190</f>
        <v>720719.56865398306</v>
      </c>
      <c r="M190" s="94">
        <f>+[7]MATERIALES!$D190</f>
        <v>625627.23433879996</v>
      </c>
      <c r="N190" s="94">
        <f>+[8]MATERIALES!$D190</f>
        <v>752675</v>
      </c>
      <c r="O190" s="94">
        <f>+[9]MATERIALES!$D190</f>
        <v>684875.77477742662</v>
      </c>
      <c r="P190" s="94">
        <f>+[10]MATERIALES!$D190</f>
        <v>632903</v>
      </c>
    </row>
    <row r="191" spans="1:16" ht="16.5" thickTop="1" thickBot="1">
      <c r="A191" s="104" t="s">
        <v>870</v>
      </c>
      <c r="B191" s="104" t="s">
        <v>101</v>
      </c>
      <c r="C191" s="105" t="s">
        <v>871</v>
      </c>
      <c r="D191" s="106">
        <v>735772</v>
      </c>
      <c r="G191" s="94">
        <f>+[1]MATERIALES!$D191</f>
        <v>621480</v>
      </c>
      <c r="H191" s="94">
        <f>+[2]MATERIALES!$D191</f>
        <v>604697</v>
      </c>
      <c r="I191" s="94">
        <f>+[3]MATERIALES!$D191</f>
        <v>628300</v>
      </c>
      <c r="J191" s="94">
        <f>+[4]MATERIALES!$D191</f>
        <v>661185.71660409658</v>
      </c>
      <c r="K191" s="94">
        <f>+[5]MATERIALES!$D191</f>
        <v>503326</v>
      </c>
      <c r="L191" s="94">
        <f>+[6]MATERIALES!$D191</f>
        <v>730330</v>
      </c>
      <c r="M191" s="94">
        <f>+[7]MATERIALES!$D191</f>
        <v>794542.34060127998</v>
      </c>
      <c r="N191" s="94">
        <f>+[8]MATERIALES!$D191</f>
        <v>687000</v>
      </c>
      <c r="O191" s="94">
        <f>+[9]MATERIALES!$D191</f>
        <v>792558.08125000005</v>
      </c>
      <c r="P191" s="94">
        <f>+[10]MATERIALES!$D191</f>
        <v>743590</v>
      </c>
    </row>
    <row r="192" spans="1:16" ht="16.5" thickTop="1" thickBot="1">
      <c r="A192" s="104" t="s">
        <v>872</v>
      </c>
      <c r="B192" s="104" t="s">
        <v>101</v>
      </c>
      <c r="C192" s="105" t="s">
        <v>873</v>
      </c>
      <c r="D192" s="106">
        <v>395419</v>
      </c>
      <c r="G192" s="94">
        <f>+[1]MATERIALES!$D192</f>
        <v>350950.79725935077</v>
      </c>
      <c r="H192" s="94">
        <f>+[2]MATERIALES!$D192</f>
        <v>303509</v>
      </c>
      <c r="I192" s="94">
        <f>+[3]MATERIALES!$D192</f>
        <v>298700</v>
      </c>
      <c r="J192" s="94">
        <f>+[4]MATERIALES!$D192</f>
        <v>350950.79725935077</v>
      </c>
      <c r="K192" s="94">
        <f>+[5]MATERIALES!$D192</f>
        <v>346730</v>
      </c>
      <c r="L192" s="94">
        <f>+[6]MATERIALES!$D192</f>
        <v>390890</v>
      </c>
      <c r="M192" s="94">
        <f>+[7]MATERIALES!$D192</f>
        <v>426557</v>
      </c>
      <c r="N192" s="94">
        <f>+[8]MATERIALES!$D192</f>
        <v>380205</v>
      </c>
      <c r="O192" s="94">
        <f>+[9]MATERIALES!$D192</f>
        <v>399605.64500000002</v>
      </c>
      <c r="P192" s="94">
        <f>+[10]MATERIALES!$D192</f>
        <v>399191</v>
      </c>
    </row>
    <row r="193" spans="1:16" ht="16.5" thickTop="1" thickBot="1">
      <c r="A193" s="104" t="s">
        <v>874</v>
      </c>
      <c r="B193" s="104" t="s">
        <v>66</v>
      </c>
      <c r="C193" s="105" t="s">
        <v>875</v>
      </c>
      <c r="D193" s="106">
        <v>1576</v>
      </c>
      <c r="G193" s="94">
        <f>+[1]MATERIALES!$D193</f>
        <v>2324</v>
      </c>
      <c r="H193" s="94">
        <f>+[2]MATERIALES!$D193</f>
        <v>2155</v>
      </c>
      <c r="I193" s="94">
        <f>+[3]MATERIALES!$D193</f>
        <v>1518.9534987636894</v>
      </c>
      <c r="J193" s="94">
        <f>+[4]MATERIALES!$D193</f>
        <v>2169.9335696624134</v>
      </c>
      <c r="K193" s="94">
        <f>+[5]MATERIALES!$D193</f>
        <v>2531</v>
      </c>
      <c r="L193" s="94">
        <f>+[6]MATERIALES!$D193</f>
        <v>2410</v>
      </c>
      <c r="M193" s="94">
        <f>+[7]MATERIALES!$D193</f>
        <v>2457.0400000000004</v>
      </c>
      <c r="N193" s="94">
        <f>+[8]MATERIALES!$D193</f>
        <v>1518.9534987636894</v>
      </c>
      <c r="O193" s="94">
        <f>+[9]MATERIALES!$D193</f>
        <v>2597</v>
      </c>
      <c r="P193" s="94">
        <f>+[10]MATERIALES!$D193</f>
        <v>2600</v>
      </c>
    </row>
    <row r="194" spans="1:16" ht="16.5" thickTop="1" thickBot="1">
      <c r="A194" s="104" t="s">
        <v>876</v>
      </c>
      <c r="B194" s="104" t="s">
        <v>101</v>
      </c>
      <c r="C194" s="105" t="s">
        <v>877</v>
      </c>
      <c r="D194" s="106">
        <v>714</v>
      </c>
      <c r="G194" s="94">
        <f>+[1]MATERIALES!$D194</f>
        <v>953</v>
      </c>
      <c r="H194" s="94">
        <f>+[2]MATERIALES!$D194</f>
        <v>818</v>
      </c>
      <c r="I194" s="94">
        <f>+[3]MATERIALES!$D194</f>
        <v>688.10110137456377</v>
      </c>
      <c r="J194" s="94">
        <f>+[4]MATERIALES!$D194</f>
        <v>688.10110137456377</v>
      </c>
      <c r="K194" s="94">
        <f>+[5]MATERIALES!$D194</f>
        <v>1064</v>
      </c>
      <c r="L194" s="94">
        <f>+[6]MATERIALES!$D194</f>
        <v>1120</v>
      </c>
      <c r="M194" s="94">
        <f>+[7]MATERIALES!$D194</f>
        <v>1051</v>
      </c>
      <c r="N194" s="94">
        <f>+[8]MATERIALES!$D194</f>
        <v>688.10110137456377</v>
      </c>
      <c r="O194" s="94">
        <f>+[9]MATERIALES!$D194</f>
        <v>930</v>
      </c>
      <c r="P194" s="94">
        <f>+[10]MATERIALES!$D194</f>
        <v>1125</v>
      </c>
    </row>
    <row r="195" spans="1:16" ht="31.5" thickTop="1" thickBot="1">
      <c r="A195" s="104" t="s">
        <v>878</v>
      </c>
      <c r="B195" s="104" t="s">
        <v>524</v>
      </c>
      <c r="C195" s="105" t="s">
        <v>879</v>
      </c>
      <c r="D195" s="106">
        <v>731</v>
      </c>
      <c r="G195" s="94">
        <f>+[1]MATERIALES!$D195</f>
        <v>953</v>
      </c>
      <c r="H195" s="94">
        <f>+[2]MATERIALES!$D195</f>
        <v>951</v>
      </c>
      <c r="I195" s="94">
        <f>+[3]MATERIALES!$D195</f>
        <v>1287.5</v>
      </c>
      <c r="J195" s="94">
        <f>+[4]MATERIALES!$D195</f>
        <v>1006.2834139199684</v>
      </c>
      <c r="K195" s="94">
        <f>+[5]MATERIALES!$D195</f>
        <v>1064</v>
      </c>
      <c r="L195" s="94">
        <f>+[6]MATERIALES!$D195</f>
        <v>1000</v>
      </c>
      <c r="M195" s="94">
        <f>+[7]MATERIALES!$D195</f>
        <v>1129.3185539200001</v>
      </c>
      <c r="N195" s="94">
        <f>+[8]MATERIALES!$D195</f>
        <v>704.39838974397799</v>
      </c>
      <c r="O195" s="94">
        <f>+[9]MATERIALES!$D195</f>
        <v>1210</v>
      </c>
      <c r="P195" s="94">
        <f>+[10]MATERIALES!$D195</f>
        <v>1125</v>
      </c>
    </row>
    <row r="196" spans="1:16" ht="16.5" thickTop="1" thickBot="1">
      <c r="A196" s="104" t="s">
        <v>880</v>
      </c>
      <c r="B196" s="104" t="s">
        <v>101</v>
      </c>
      <c r="C196" s="105" t="s">
        <v>881</v>
      </c>
      <c r="D196" s="106">
        <v>36846</v>
      </c>
      <c r="G196" s="94">
        <f>+[1]MATERIALES!$D196</f>
        <v>25196.989747562726</v>
      </c>
      <c r="H196" s="94">
        <f>+[2]MATERIALES!$D196</f>
        <v>22775</v>
      </c>
      <c r="I196" s="94">
        <f>+[3]MATERIALES!$D196</f>
        <v>21160.765230345671</v>
      </c>
      <c r="J196" s="94">
        <f>+[4]MATERIALES!$D196</f>
        <v>31900</v>
      </c>
      <c r="K196" s="94">
        <f>+[5]MATERIALES!$D196</f>
        <v>30229.664614779533</v>
      </c>
      <c r="L196" s="94">
        <f>+[6]MATERIALES!$D196</f>
        <v>30464</v>
      </c>
      <c r="M196" s="94">
        <f>+[7]MATERIALES!$D196</f>
        <v>28017.239999999998</v>
      </c>
      <c r="N196" s="94">
        <f>+[8]MATERIALES!$D196</f>
        <v>30229.664614779533</v>
      </c>
      <c r="O196" s="94">
        <f>+[9]MATERIALES!$D196</f>
        <v>38748.5</v>
      </c>
      <c r="P196" s="94">
        <f>+[10]MATERIALES!$D196</f>
        <v>24500</v>
      </c>
    </row>
    <row r="197" spans="1:16" ht="16.5" thickTop="1" thickBot="1">
      <c r="A197" s="104" t="s">
        <v>882</v>
      </c>
      <c r="B197" s="104" t="s">
        <v>64</v>
      </c>
      <c r="C197" s="105" t="s">
        <v>883</v>
      </c>
      <c r="D197" s="106">
        <v>1131</v>
      </c>
      <c r="G197" s="94">
        <f>+[1]MATERIALES!$D197</f>
        <v>1833</v>
      </c>
      <c r="H197" s="94">
        <f>+[2]MATERIALES!$D197</f>
        <v>1321</v>
      </c>
      <c r="I197" s="94">
        <f>+[3]MATERIALES!$D197</f>
        <v>1078.8421213683296</v>
      </c>
      <c r="J197" s="94">
        <f>+[4]MATERIALES!$D197</f>
        <v>1541.2030305261849</v>
      </c>
      <c r="K197" s="94">
        <f>+[5]MATERIALES!$D197</f>
        <v>1170</v>
      </c>
      <c r="L197" s="94">
        <f>+[6]MATERIALES!$D197</f>
        <v>1390</v>
      </c>
      <c r="M197" s="94">
        <f>+[7]MATERIALES!$D197</f>
        <v>1660</v>
      </c>
      <c r="N197" s="94">
        <f>+[8]MATERIALES!$D197</f>
        <v>1078.8421213683296</v>
      </c>
      <c r="O197" s="94">
        <f>+[9]MATERIALES!$D197</f>
        <v>1820</v>
      </c>
      <c r="P197" s="94">
        <f>+[10]MATERIALES!$D197</f>
        <v>1679</v>
      </c>
    </row>
    <row r="198" spans="1:16" ht="16.5" thickTop="1" thickBot="1">
      <c r="A198" s="104" t="s">
        <v>884</v>
      </c>
      <c r="B198" s="104" t="s">
        <v>101</v>
      </c>
      <c r="C198" s="105" t="s">
        <v>885</v>
      </c>
      <c r="D198" s="106">
        <v>21661</v>
      </c>
      <c r="G198" s="94">
        <f>+[1]MATERIALES!$D198</f>
        <v>21583.5</v>
      </c>
      <c r="H198" s="94">
        <f>+[2]MATERIALES!$D198</f>
        <v>17082</v>
      </c>
      <c r="I198" s="94">
        <f>+[3]MATERIALES!$D198</f>
        <v>21600</v>
      </c>
      <c r="J198" s="94">
        <f>+[4]MATERIALES!$D198</f>
        <v>22705</v>
      </c>
      <c r="K198" s="94">
        <f>+[5]MATERIALES!$D198</f>
        <v>19079</v>
      </c>
      <c r="L198" s="94">
        <f>+[6]MATERIALES!$D198</f>
        <v>18520</v>
      </c>
      <c r="M198" s="94">
        <f>+[7]MATERIALES!$D198</f>
        <v>20270.46</v>
      </c>
      <c r="N198" s="94">
        <f>+[8]MATERIALES!$D198</f>
        <v>18195.6113821455</v>
      </c>
      <c r="O198" s="94">
        <f>+[9]MATERIALES!$D198</f>
        <v>21079.09</v>
      </c>
      <c r="P198" s="94">
        <f>+[10]MATERIALES!$D198</f>
        <v>12736.927967501852</v>
      </c>
    </row>
    <row r="199" spans="1:16" ht="16.5" thickTop="1" thickBot="1">
      <c r="A199" s="104" t="s">
        <v>886</v>
      </c>
      <c r="B199" s="104" t="s">
        <v>101</v>
      </c>
      <c r="C199" s="105" t="s">
        <v>887</v>
      </c>
      <c r="D199" s="106">
        <v>143692.5</v>
      </c>
      <c r="G199" s="201">
        <f>+[1]MATERIALES!$D199</f>
        <v>122871</v>
      </c>
      <c r="H199" s="201">
        <f>+[2]MATERIALES!$D199</f>
        <v>112946</v>
      </c>
      <c r="I199" s="201">
        <f>+[3]MATERIALES!$D199</f>
        <v>140000</v>
      </c>
      <c r="J199" s="201">
        <f>+[4]MATERIALES!$D199</f>
        <v>120151.17723610339</v>
      </c>
      <c r="K199" s="201">
        <f>+[5]MATERIALES!$D199</f>
        <v>120151.17723610339</v>
      </c>
      <c r="L199" s="201">
        <f>+[6]MATERIALES!$D199</f>
        <v>121360.77187505916</v>
      </c>
      <c r="M199" s="201">
        <f>+[7]MATERIALES!$D199</f>
        <v>120151.17723610339</v>
      </c>
      <c r="N199" s="201">
        <f>+[8]MATERIALES!$D199</f>
        <v>125934</v>
      </c>
      <c r="O199" s="201">
        <f>+[9]MATERIALES!$D199</f>
        <v>120151.17723610339</v>
      </c>
      <c r="P199" s="201">
        <f>+[10]MATERIALES!$D199</f>
        <v>107987</v>
      </c>
    </row>
    <row r="200" spans="1:16" ht="31.5" thickTop="1" thickBot="1">
      <c r="A200" s="104" t="s">
        <v>888</v>
      </c>
      <c r="B200" s="104" t="s">
        <v>101</v>
      </c>
      <c r="C200" s="105" t="s">
        <v>889</v>
      </c>
      <c r="D200" s="106">
        <v>155759.1</v>
      </c>
      <c r="G200" s="201">
        <f>+[1]MATERIALES!$D200</f>
        <v>133518</v>
      </c>
      <c r="H200" s="201">
        <f>+[2]MATERIALES!$D200</f>
        <v>114405</v>
      </c>
      <c r="I200" s="201">
        <f>+[3]MATERIALES!$D200</f>
        <v>116000</v>
      </c>
      <c r="J200" s="201">
        <f>+[4]MATERIALES!$D200</f>
        <v>136713.94781657984</v>
      </c>
      <c r="K200" s="201">
        <f>+[5]MATERIALES!$D200</f>
        <v>136713.94781657984</v>
      </c>
      <c r="L200" s="201">
        <f>+[6]MATERIALES!$D200</f>
        <v>138974.70650378801</v>
      </c>
      <c r="M200" s="201">
        <f>+[7]MATERIALES!$D200</f>
        <v>114135</v>
      </c>
      <c r="N200" s="201">
        <f>+[8]MATERIALES!$D200</f>
        <v>138360</v>
      </c>
      <c r="O200" s="201">
        <f>+[9]MATERIALES!$D200</f>
        <v>136713.94781657984</v>
      </c>
      <c r="P200" s="201">
        <f>+[10]MATERIALES!$D200</f>
        <v>134983</v>
      </c>
    </row>
    <row r="201" spans="1:16" ht="16.5" thickTop="1" thickBot="1">
      <c r="A201" s="104" t="s">
        <v>890</v>
      </c>
      <c r="B201" s="104" t="s">
        <v>101</v>
      </c>
      <c r="C201" s="105" t="s">
        <v>891</v>
      </c>
      <c r="D201" s="106">
        <v>148488.19999999998</v>
      </c>
      <c r="G201" s="201">
        <f>+[1]MATERIALES!$D201</f>
        <v>133518</v>
      </c>
      <c r="H201" s="201">
        <f>+[2]MATERIALES!$D201</f>
        <v>114206</v>
      </c>
      <c r="I201" s="201">
        <f>+[3]MATERIALES!$D201</f>
        <v>116000</v>
      </c>
      <c r="J201" s="201">
        <f>+[4]MATERIALES!$D201</f>
        <v>134684.58208665877</v>
      </c>
      <c r="K201" s="201">
        <f>+[5]MATERIALES!$D201</f>
        <v>134684.58208665877</v>
      </c>
      <c r="L201" s="201">
        <f>+[6]MATERIALES!$D201</f>
        <v>133174.49885623326</v>
      </c>
      <c r="M201" s="201">
        <f>+[7]MATERIALES!$D201</f>
        <v>110339</v>
      </c>
      <c r="N201" s="201">
        <f>+[8]MATERIALES!$D201</f>
        <v>138360</v>
      </c>
      <c r="O201" s="201">
        <f>+[9]MATERIALES!$D201</f>
        <v>134684.58208665877</v>
      </c>
      <c r="P201" s="201">
        <f>+[10]MATERIALES!$D201</f>
        <v>123735</v>
      </c>
    </row>
    <row r="202" spans="1:16" ht="16.5" thickTop="1" thickBot="1">
      <c r="A202" s="104" t="s">
        <v>892</v>
      </c>
      <c r="B202" s="104" t="s">
        <v>66</v>
      </c>
      <c r="C202" s="105" t="s">
        <v>893</v>
      </c>
      <c r="D202" s="106">
        <v>4877</v>
      </c>
      <c r="G202" s="94">
        <f>+[1]MATERIALES!$D202</f>
        <v>6269.1104999999998</v>
      </c>
      <c r="H202" s="94">
        <f>+[2]MATERIALES!$D202</f>
        <v>4984</v>
      </c>
      <c r="I202" s="94">
        <f>+[3]MATERIALES!$D202</f>
        <v>6716.3926735995265</v>
      </c>
      <c r="J202" s="94">
        <f>+[4]MATERIALES!$D202</f>
        <v>4701.4748715196683</v>
      </c>
      <c r="K202" s="94">
        <f>+[5]MATERIALES!$D202</f>
        <v>4701.4748715196683</v>
      </c>
      <c r="L202" s="94">
        <f>+[6]MATERIALES!$D202</f>
        <v>4840</v>
      </c>
      <c r="M202" s="94">
        <f>+[7]MATERIALES!$D202</f>
        <v>5803.3169843597734</v>
      </c>
      <c r="N202" s="94">
        <f>+[8]MATERIALES!$D202</f>
        <v>4701.4748715196683</v>
      </c>
      <c r="O202" s="94">
        <f>+[9]MATERIALES!$D202</f>
        <v>5830</v>
      </c>
      <c r="P202" s="94">
        <f>+[10]MATERIALES!$D202</f>
        <v>6749</v>
      </c>
    </row>
    <row r="203" spans="1:16" ht="31.5" thickTop="1" thickBot="1">
      <c r="A203" s="104" t="s">
        <v>894</v>
      </c>
      <c r="B203" s="104" t="s">
        <v>66</v>
      </c>
      <c r="C203" s="105" t="s">
        <v>895</v>
      </c>
      <c r="D203" s="106">
        <v>16078</v>
      </c>
      <c r="F203" s="79">
        <f>105*1.19</f>
        <v>124.94999999999999</v>
      </c>
      <c r="G203" s="94">
        <f>+[1]MATERIALES!$D203</f>
        <v>13212.134269418662</v>
      </c>
      <c r="H203" s="94">
        <f>+[2]MATERIALES!$D203</f>
        <v>13561</v>
      </c>
      <c r="I203" s="94">
        <f>+[3]MATERIALES!$D203</f>
        <v>16600</v>
      </c>
      <c r="J203" s="94">
        <f>+[4]MATERIALES!$D203</f>
        <v>15300</v>
      </c>
      <c r="K203" s="94">
        <f>+[5]MATERIALES!$D203</f>
        <v>18874.477527740946</v>
      </c>
      <c r="L203" s="94">
        <f>+[6]MATERIALES!$D203</f>
        <v>15850</v>
      </c>
      <c r="M203" s="94">
        <f>+[7]MATERIALES!$D203</f>
        <v>18874.477527740946</v>
      </c>
      <c r="N203" s="94">
        <f>+[8]MATERIALES!$D203</f>
        <v>13212.134269418662</v>
      </c>
      <c r="O203" s="94">
        <f>+[9]MATERIALES!$D203</f>
        <v>18874.477527740946</v>
      </c>
      <c r="P203" s="94">
        <f>+[10]MATERIALES!$D203</f>
        <v>13212.134269418662</v>
      </c>
    </row>
    <row r="204" spans="1:16" ht="16.5" thickTop="1" thickBot="1">
      <c r="A204" s="104" t="s">
        <v>896</v>
      </c>
      <c r="B204" s="104" t="s">
        <v>101</v>
      </c>
      <c r="C204" s="105" t="s">
        <v>897</v>
      </c>
      <c r="D204" s="106">
        <v>122671</v>
      </c>
      <c r="G204" s="201">
        <f>+[1]MATERIALES!$D204</f>
        <v>66861.29684510635</v>
      </c>
      <c r="H204" s="201">
        <f>+[2]MATERIALES!$D204</f>
        <v>84278</v>
      </c>
      <c r="I204" s="201">
        <f>+[3]MATERIALES!$D204</f>
        <v>66861.29684510635</v>
      </c>
      <c r="J204" s="201">
        <f>+[4]MATERIALES!$D204</f>
        <v>95516.138350151916</v>
      </c>
      <c r="K204" s="201">
        <f>+[5]MATERIALES!$D204</f>
        <v>119053</v>
      </c>
      <c r="L204" s="201">
        <f>+[6]MATERIALES!$D204</f>
        <v>92580</v>
      </c>
      <c r="M204" s="201">
        <f>+[7]MATERIALES!$D204</f>
        <v>74313.289999999994</v>
      </c>
      <c r="N204" s="201">
        <f>+[8]MATERIALES!$D204</f>
        <v>95516.138350151916</v>
      </c>
      <c r="O204" s="201">
        <f>+[9]MATERIALES!$D204</f>
        <v>78895</v>
      </c>
      <c r="P204" s="201">
        <f>+[10]MATERIALES!$D204</f>
        <v>85553</v>
      </c>
    </row>
    <row r="205" spans="1:16" ht="16.5" thickTop="1" thickBot="1">
      <c r="A205" s="104" t="s">
        <v>898</v>
      </c>
      <c r="B205" s="104" t="s">
        <v>101</v>
      </c>
      <c r="C205" s="105" t="s">
        <v>899</v>
      </c>
      <c r="D205" s="106">
        <v>67000</v>
      </c>
      <c r="G205" s="201">
        <f>+[1]MATERIALES!$D205</f>
        <v>93565.5</v>
      </c>
      <c r="H205" s="201">
        <f>+[2]MATERIALES!$D205</f>
        <v>70923</v>
      </c>
      <c r="I205" s="201">
        <f>+[3]MATERIALES!$D205</f>
        <v>60493.33269628838</v>
      </c>
      <c r="J205" s="201">
        <f>+[4]MATERIALES!$D205</f>
        <v>97750</v>
      </c>
      <c r="K205" s="201">
        <f>+[5]MATERIALES!$D205</f>
        <v>60493.33269628838</v>
      </c>
      <c r="L205" s="201">
        <f>+[6]MATERIALES!$D205</f>
        <v>107718.79999999999</v>
      </c>
      <c r="M205" s="201">
        <f>+[7]MATERIALES!$D205</f>
        <v>101266</v>
      </c>
      <c r="N205" s="201">
        <f>+[8]MATERIALES!$D205</f>
        <v>86419.046708983398</v>
      </c>
      <c r="O205" s="201">
        <f>+[9]MATERIALES!$D205</f>
        <v>65349.112500000003</v>
      </c>
      <c r="P205" s="201">
        <f>+[10]MATERIALES!$D205</f>
        <v>94488</v>
      </c>
    </row>
    <row r="206" spans="1:16" ht="16.5" thickTop="1" thickBot="1">
      <c r="A206" s="104" t="s">
        <v>900</v>
      </c>
      <c r="B206" s="104" t="s">
        <v>64</v>
      </c>
      <c r="C206" s="105" t="s">
        <v>901</v>
      </c>
      <c r="D206" s="106">
        <v>73803</v>
      </c>
      <c r="G206" s="94">
        <f>+[1]MATERIALES!$D206</f>
        <v>71148.882389285296</v>
      </c>
      <c r="H206" s="94">
        <f>+[2]MATERIALES!$D206</f>
        <v>114145</v>
      </c>
      <c r="I206" s="94">
        <f>+[3]MATERIALES!$D206</f>
        <v>71148.882389285296</v>
      </c>
      <c r="J206" s="94">
        <f>+[4]MATERIALES!$D206</f>
        <v>71148.882389285296</v>
      </c>
      <c r="K206" s="94">
        <f>+[5]MATERIALES!$D206</f>
        <v>94699</v>
      </c>
      <c r="L206" s="94">
        <f>+[6]MATERIALES!$D206</f>
        <v>122410</v>
      </c>
      <c r="M206" s="94">
        <f>+[7]MATERIALES!$D206</f>
        <v>101641.26055612185</v>
      </c>
      <c r="N206" s="94">
        <f>+[8]MATERIALES!$D206</f>
        <v>71148.882389285296</v>
      </c>
      <c r="O206" s="94">
        <f>+[9]MATERIALES!$D206</f>
        <v>122538</v>
      </c>
      <c r="P206" s="94">
        <f>+[10]MATERIALES!$D206</f>
        <v>95111</v>
      </c>
    </row>
    <row r="207" spans="1:16" ht="16.5" thickTop="1" thickBot="1">
      <c r="A207" s="104" t="s">
        <v>902</v>
      </c>
      <c r="B207" s="104" t="s">
        <v>64</v>
      </c>
      <c r="C207" s="105" t="s">
        <v>903</v>
      </c>
      <c r="D207" s="106">
        <v>71988</v>
      </c>
      <c r="G207" s="94">
        <f>+[1]MATERIALES!$D207</f>
        <v>69399.549595610675</v>
      </c>
      <c r="H207" s="94">
        <f>+[2]MATERIALES!$D207</f>
        <v>108161</v>
      </c>
      <c r="I207" s="94">
        <f>+[3]MATERIALES!$D207</f>
        <v>69399.549595610675</v>
      </c>
      <c r="J207" s="94">
        <f>+[4]MATERIALES!$D207</f>
        <v>69399.549595610675</v>
      </c>
      <c r="K207" s="94">
        <f>+[5]MATERIALES!$D207</f>
        <v>95287</v>
      </c>
      <c r="L207" s="94">
        <f>+[6]MATERIALES!$D207</f>
        <v>123440</v>
      </c>
      <c r="M207" s="94">
        <f>+[7]MATERIALES!$D207</f>
        <v>94600.09</v>
      </c>
      <c r="N207" s="94">
        <f>+[8]MATERIALES!$D207</f>
        <v>69399.549595610675</v>
      </c>
      <c r="O207" s="94">
        <f>+[9]MATERIALES!$D207</f>
        <v>125816</v>
      </c>
      <c r="P207" s="94">
        <f>+[10]MATERIALES!$D207</f>
        <v>95700</v>
      </c>
    </row>
    <row r="208" spans="1:16" ht="16.5" thickTop="1" thickBot="1">
      <c r="A208" s="104" t="s">
        <v>904</v>
      </c>
      <c r="B208" s="104" t="s">
        <v>64</v>
      </c>
      <c r="C208" s="105" t="s">
        <v>905</v>
      </c>
      <c r="D208" s="106">
        <v>6495</v>
      </c>
      <c r="G208" s="94">
        <f>+[1]MATERIALES!$D208</f>
        <v>6525</v>
      </c>
      <c r="H208" s="94">
        <f>+[2]MATERIALES!$D208</f>
        <v>5435</v>
      </c>
      <c r="I208" s="94">
        <f>+[3]MATERIALES!$D208</f>
        <v>6261.0950867500824</v>
      </c>
      <c r="J208" s="94">
        <f>+[4]MATERIALES!$D208</f>
        <v>6261.0950867500824</v>
      </c>
      <c r="K208" s="94">
        <f>+[5]MATERIALES!$D208</f>
        <v>4382.7665607250583</v>
      </c>
      <c r="L208" s="94">
        <f>+[6]MATERIALES!$D208</f>
        <v>4382.7665607250583</v>
      </c>
      <c r="M208" s="94">
        <f>+[7]MATERIALES!$D208</f>
        <v>4764.3446172800004</v>
      </c>
      <c r="N208" s="94">
        <f>+[8]MATERIALES!$D208</f>
        <v>6261.0950867500824</v>
      </c>
      <c r="O208" s="94">
        <f>+[9]MATERIALES!$D208</f>
        <v>6545</v>
      </c>
      <c r="P208" s="94">
        <f>+[10]MATERIALES!$D208</f>
        <v>6885</v>
      </c>
    </row>
    <row r="209" spans="1:16" ht="16.5" thickTop="1" thickBot="1">
      <c r="A209" s="104" t="s">
        <v>906</v>
      </c>
      <c r="B209" s="104" t="s">
        <v>66</v>
      </c>
      <c r="C209" s="105" t="s">
        <v>907</v>
      </c>
      <c r="D209" s="106">
        <v>8188</v>
      </c>
      <c r="G209" s="94">
        <f>+[1]MATERIALES!$D209</f>
        <v>8115.5</v>
      </c>
      <c r="H209" s="94">
        <f>+[2]MATERIALES!$D209</f>
        <v>10209</v>
      </c>
      <c r="I209" s="94">
        <f>+[3]MATERIALES!$D209</f>
        <v>7893.1437989724373</v>
      </c>
      <c r="J209" s="94">
        <f>+[4]MATERIALES!$D209</f>
        <v>11275.919712817768</v>
      </c>
      <c r="K209" s="94">
        <f>+[5]MATERIALES!$D209</f>
        <v>10865</v>
      </c>
      <c r="L209" s="94">
        <f>+[6]MATERIALES!$D209</f>
        <v>13380</v>
      </c>
      <c r="M209" s="94">
        <f>+[7]MATERIALES!$D209</f>
        <v>10787.27</v>
      </c>
      <c r="N209" s="94">
        <f>+[8]MATERIALES!$D209</f>
        <v>10903</v>
      </c>
      <c r="O209" s="94">
        <f>+[9]MATERIALES!$D209</f>
        <v>12390</v>
      </c>
      <c r="P209" s="94">
        <f>+[10]MATERIALES!$D209</f>
        <v>10913</v>
      </c>
    </row>
    <row r="210" spans="1:16" ht="16.5" thickTop="1" thickBot="1">
      <c r="A210" s="104" t="s">
        <v>908</v>
      </c>
      <c r="B210" s="104" t="s">
        <v>66</v>
      </c>
      <c r="C210" s="105" t="s">
        <v>909</v>
      </c>
      <c r="D210" s="106">
        <v>10301</v>
      </c>
      <c r="G210" s="94">
        <f>+[1]MATERIALES!$D210</f>
        <v>7351</v>
      </c>
      <c r="H210" s="94">
        <f>+[2]MATERIALES!$D210</f>
        <v>8184</v>
      </c>
      <c r="I210" s="94">
        <f>+[3]MATERIALES!$D210</f>
        <v>6951.3375571637152</v>
      </c>
      <c r="J210" s="94">
        <f>+[4]MATERIALES!$D210</f>
        <v>12647</v>
      </c>
      <c r="K210" s="94">
        <f>+[5]MATERIALES!$D210</f>
        <v>7476</v>
      </c>
      <c r="L210" s="94">
        <f>+[6]MATERIALES!$D210</f>
        <v>11466.84</v>
      </c>
      <c r="M210" s="94">
        <f>+[7]MATERIALES!$D210</f>
        <v>7422.37</v>
      </c>
      <c r="N210" s="94">
        <f>+[8]MATERIALES!$D210</f>
        <v>9930.4822245195937</v>
      </c>
      <c r="O210" s="94">
        <f>+[9]MATERIALES!$D210</f>
        <v>9860</v>
      </c>
      <c r="P210" s="94">
        <f>+[10]MATERIALES!$D210</f>
        <v>12298</v>
      </c>
    </row>
    <row r="211" spans="1:16" ht="16.5" thickTop="1" thickBot="1">
      <c r="A211" s="104" t="s">
        <v>910</v>
      </c>
      <c r="B211" s="104" t="s">
        <v>66</v>
      </c>
      <c r="C211" s="105" t="s">
        <v>911</v>
      </c>
      <c r="D211" s="106">
        <v>4999</v>
      </c>
      <c r="G211" s="94">
        <f>+[1]MATERIALES!$D211</f>
        <v>3725.5</v>
      </c>
      <c r="H211" s="94">
        <f>+[2]MATERIALES!$D211</f>
        <v>4209</v>
      </c>
      <c r="I211" s="94">
        <f>+[3]MATERIALES!$D211</f>
        <v>3596.5374240217247</v>
      </c>
      <c r="J211" s="94">
        <f>+[4]MATERIALES!$D211</f>
        <v>5557</v>
      </c>
      <c r="K211" s="94">
        <f>+[5]MATERIALES!$D211</f>
        <v>3662</v>
      </c>
      <c r="L211" s="94">
        <f>+[6]MATERIALES!$D211</f>
        <v>4690</v>
      </c>
      <c r="M211" s="94">
        <f>+[7]MATERIALES!$D211</f>
        <v>3636</v>
      </c>
      <c r="N211" s="94">
        <f>+[8]MATERIALES!$D211</f>
        <v>5236</v>
      </c>
      <c r="O211" s="94">
        <f>+[9]MATERIALES!$D211</f>
        <v>3596.5374240217247</v>
      </c>
      <c r="P211" s="94">
        <f>+[10]MATERIALES!$D211</f>
        <v>5137.9106057453209</v>
      </c>
    </row>
    <row r="212" spans="1:16" ht="16.5" thickTop="1" thickBot="1">
      <c r="A212" s="104" t="s">
        <v>912</v>
      </c>
      <c r="B212" s="104" t="s">
        <v>59</v>
      </c>
      <c r="C212" s="105" t="s">
        <v>913</v>
      </c>
      <c r="D212" s="106">
        <v>22821</v>
      </c>
      <c r="G212" s="94">
        <f>+[1]MATERIALES!$D212</f>
        <v>18815.004287749285</v>
      </c>
      <c r="H212" s="94">
        <f>+[2]MATERIALES!$D212</f>
        <v>15452</v>
      </c>
      <c r="I212" s="94">
        <f>+[3]MATERIALES!$D212</f>
        <v>18643.409913852425</v>
      </c>
      <c r="J212" s="94">
        <f>+[4]MATERIALES!$D212</f>
        <v>18643.409913852425</v>
      </c>
      <c r="K212" s="94">
        <f>+[5]MATERIALES!$D212</f>
        <v>17920</v>
      </c>
      <c r="L212" s="94">
        <f>+[6]MATERIALES!$D212</f>
        <v>17700</v>
      </c>
      <c r="M212" s="94">
        <f>+[7]MATERIALES!$D212</f>
        <v>19962.4989804</v>
      </c>
      <c r="N212" s="94">
        <f>+[8]MATERIALES!$D212</f>
        <v>15300</v>
      </c>
      <c r="O212" s="94">
        <f>+[9]MATERIALES!$D212</f>
        <v>19575</v>
      </c>
      <c r="P212" s="94">
        <f>+[10]MATERIALES!$D212</f>
        <v>19656</v>
      </c>
    </row>
    <row r="213" spans="1:16" ht="16.5" thickTop="1" thickBot="1">
      <c r="A213" s="104" t="s">
        <v>914</v>
      </c>
      <c r="B213" s="104" t="s">
        <v>59</v>
      </c>
      <c r="C213" s="105" t="s">
        <v>915</v>
      </c>
      <c r="D213" s="106">
        <v>40609</v>
      </c>
      <c r="G213" s="94">
        <f>+[1]MATERIALES!$D213</f>
        <v>42022</v>
      </c>
      <c r="H213" s="94">
        <f>+[2]MATERIALES!$D213</f>
        <v>33884</v>
      </c>
      <c r="I213" s="94">
        <f>+[3]MATERIALES!$D213</f>
        <v>40503.224913786085</v>
      </c>
      <c r="J213" s="94">
        <f>+[4]MATERIALES!$D213</f>
        <v>45220</v>
      </c>
      <c r="K213" s="94">
        <f>+[5]MATERIALES!$D213</f>
        <v>46771</v>
      </c>
      <c r="L213" s="94">
        <f>+[6]MATERIALES!$D213</f>
        <v>29320</v>
      </c>
      <c r="M213" s="94">
        <f>+[7]MATERIALES!$D213</f>
        <v>30000</v>
      </c>
      <c r="N213" s="94">
        <f>+[8]MATERIALES!$D213</f>
        <v>45101</v>
      </c>
      <c r="O213" s="94">
        <f>+[9]MATERIALES!$D213</f>
        <v>35397</v>
      </c>
      <c r="P213" s="94">
        <f>+[10]MATERIALES!$D213</f>
        <v>40242</v>
      </c>
    </row>
    <row r="214" spans="1:16" ht="16.5" thickTop="1" thickBot="1">
      <c r="A214" s="104" t="s">
        <v>916</v>
      </c>
      <c r="B214" s="104" t="s">
        <v>59</v>
      </c>
      <c r="C214" s="105" t="s">
        <v>917</v>
      </c>
      <c r="D214" s="106">
        <v>17473</v>
      </c>
      <c r="G214" s="94">
        <f>+[1]MATERIALES!$D214</f>
        <v>27370</v>
      </c>
      <c r="H214" s="94">
        <f>+[2]MATERIALES!$D214</f>
        <v>20404</v>
      </c>
      <c r="I214" s="94">
        <f>+[3]MATERIALES!$D214</f>
        <v>24064.24479363962</v>
      </c>
      <c r="J214" s="94">
        <f>+[4]MATERIALES!$D214</f>
        <v>24064.24479363962</v>
      </c>
      <c r="K214" s="94">
        <f>+[5]MATERIALES!$D214</f>
        <v>28960</v>
      </c>
      <c r="L214" s="94">
        <f>+[6]MATERIALES!$D214</f>
        <v>19030</v>
      </c>
      <c r="M214" s="94">
        <f>+[7]MATERIALES!$D214</f>
        <v>29750</v>
      </c>
      <c r="N214" s="94">
        <f>+[8]MATERIALES!$D214</f>
        <v>24064.24479363962</v>
      </c>
      <c r="O214" s="94">
        <f>+[9]MATERIALES!$D214</f>
        <v>17869.5</v>
      </c>
      <c r="P214" s="94">
        <f>+[10]MATERIALES!$D214</f>
        <v>22144</v>
      </c>
    </row>
    <row r="215" spans="1:16" ht="16.5" thickTop="1" thickBot="1">
      <c r="A215" s="104" t="s">
        <v>918</v>
      </c>
      <c r="B215" s="104" t="s">
        <v>59</v>
      </c>
      <c r="C215" s="105" t="s">
        <v>919</v>
      </c>
      <c r="D215" s="106">
        <v>49980</v>
      </c>
      <c r="G215" s="94">
        <f>+[1]MATERIALES!$D215</f>
        <v>51824.5</v>
      </c>
      <c r="H215" s="94">
        <f>+[2]MATERIALES!$D215</f>
        <v>37346</v>
      </c>
      <c r="I215" s="94">
        <f>+[3]MATERIALES!$D215</f>
        <v>44469.778598381134</v>
      </c>
      <c r="J215" s="94">
        <f>+[4]MATERIALES!$D215</f>
        <v>53550</v>
      </c>
      <c r="K215" s="94">
        <f>+[5]MATERIALES!$D215</f>
        <v>45000</v>
      </c>
      <c r="L215" s="94">
        <f>+[6]MATERIALES!$D215</f>
        <v>31128.845018866792</v>
      </c>
      <c r="M215" s="94">
        <f>+[7]MATERIALES!$D215</f>
        <v>40460</v>
      </c>
      <c r="N215" s="94">
        <f>+[8]MATERIALES!$D215</f>
        <v>49147</v>
      </c>
      <c r="O215" s="94">
        <f>+[9]MATERIALES!$D215</f>
        <v>44153</v>
      </c>
      <c r="P215" s="94">
        <f>+[10]MATERIALES!$D215</f>
        <v>50619</v>
      </c>
    </row>
    <row r="216" spans="1:16" ht="16.5" thickTop="1" thickBot="1">
      <c r="A216" s="104" t="s">
        <v>920</v>
      </c>
      <c r="B216" s="104" t="s">
        <v>59</v>
      </c>
      <c r="C216" s="105" t="s">
        <v>921</v>
      </c>
      <c r="D216" s="106">
        <v>36599</v>
      </c>
      <c r="G216" s="94">
        <f>+[1]MATERIALES!$D216</f>
        <v>38603.672500000001</v>
      </c>
      <c r="H216" s="94">
        <f>+[2]MATERIALES!$D216</f>
        <v>52033</v>
      </c>
      <c r="I216" s="94">
        <f>+[3]MATERIALES!$D216</f>
        <v>63345</v>
      </c>
      <c r="J216" s="94">
        <f>+[4]MATERIALES!$D216</f>
        <v>56970</v>
      </c>
      <c r="K216" s="94">
        <f>+[5]MATERIALES!$D216</f>
        <v>49192</v>
      </c>
      <c r="L216" s="94">
        <f>+[6]MATERIALES!$D216</f>
        <v>35282.651658722323</v>
      </c>
      <c r="M216" s="94">
        <f>+[7]MATERIALES!$D216</f>
        <v>63517.22</v>
      </c>
      <c r="N216" s="94">
        <f>+[8]MATERIALES!$D216</f>
        <v>49147</v>
      </c>
      <c r="O216" s="94">
        <f>+[9]MATERIALES!$D216</f>
        <v>49732</v>
      </c>
      <c r="P216" s="94">
        <f>+[10]MATERIALES!$D216</f>
        <v>53408</v>
      </c>
    </row>
    <row r="217" spans="1:16" ht="16.5" thickTop="1" thickBot="1">
      <c r="A217" s="104" t="s">
        <v>922</v>
      </c>
      <c r="B217" s="104" t="s">
        <v>59</v>
      </c>
      <c r="C217" s="105" t="s">
        <v>923</v>
      </c>
      <c r="D217" s="106">
        <v>34270</v>
      </c>
      <c r="G217" s="94">
        <f>+[1]MATERIALES!$D217</f>
        <v>38253.57</v>
      </c>
      <c r="H217" s="94">
        <f>+[2]MATERIALES!$D217</f>
        <v>49672</v>
      </c>
      <c r="I217" s="94">
        <f>+[3]MATERIALES!$D217</f>
        <v>59534</v>
      </c>
      <c r="J217" s="94">
        <f>+[4]MATERIALES!$D217</f>
        <v>55915</v>
      </c>
      <c r="K217" s="94">
        <f>+[5]MATERIALES!$D217</f>
        <v>47936</v>
      </c>
      <c r="L217" s="94">
        <f>+[6]MATERIALES!$D217</f>
        <v>33950</v>
      </c>
      <c r="M217" s="94">
        <f>+[7]MATERIALES!$D217</f>
        <v>52051.33</v>
      </c>
      <c r="N217" s="94">
        <f>+[8]MATERIALES!$D217</f>
        <v>49147</v>
      </c>
      <c r="O217" s="94">
        <f>+[9]MATERIALES!$D217</f>
        <v>48541</v>
      </c>
      <c r="P217" s="94">
        <f>+[10]MATERIALES!$D217</f>
        <v>52657</v>
      </c>
    </row>
    <row r="218" spans="1:16" ht="16.5" thickTop="1" thickBot="1">
      <c r="A218" s="104" t="s">
        <v>924</v>
      </c>
      <c r="B218" s="104" t="s">
        <v>59</v>
      </c>
      <c r="C218" s="105" t="s">
        <v>925</v>
      </c>
      <c r="D218" s="106">
        <v>33336</v>
      </c>
      <c r="G218" s="94">
        <f>+[1]MATERIALES!$D218</f>
        <v>49997.822904761902</v>
      </c>
      <c r="H218" s="94">
        <f>+[2]MATERIALES!$D218</f>
        <v>48875</v>
      </c>
      <c r="I218" s="94">
        <f>+[3]MATERIALES!$D218</f>
        <v>57268</v>
      </c>
      <c r="J218" s="94">
        <f>+[4]MATERIALES!$D218</f>
        <v>55071</v>
      </c>
      <c r="K218" s="94">
        <f>+[5]MATERIALES!$D218</f>
        <v>47432</v>
      </c>
      <c r="L218" s="94">
        <f>+[6]MATERIALES!$D218</f>
        <v>34980</v>
      </c>
      <c r="M218" s="94">
        <f>+[7]MATERIALES!$D218</f>
        <v>51432</v>
      </c>
      <c r="N218" s="94">
        <f>+[8]MATERIALES!$D218</f>
        <v>49147</v>
      </c>
      <c r="O218" s="94">
        <f>+[9]MATERIALES!$D218</f>
        <v>48541</v>
      </c>
      <c r="P218" s="94">
        <f>+[10]MATERIALES!$D218</f>
        <v>52030</v>
      </c>
    </row>
    <row r="219" spans="1:16" ht="16.5" thickTop="1" thickBot="1">
      <c r="A219" s="104" t="s">
        <v>926</v>
      </c>
      <c r="B219" s="104" t="s">
        <v>59</v>
      </c>
      <c r="C219" s="105" t="s">
        <v>927</v>
      </c>
      <c r="D219" s="106">
        <v>29399</v>
      </c>
      <c r="G219" s="94">
        <f>+[1]MATERIALES!$D219</f>
        <v>44387</v>
      </c>
      <c r="H219" s="94">
        <f>+[2]MATERIALES!$D219</f>
        <v>39511</v>
      </c>
      <c r="I219" s="94">
        <f>+[3]MATERIALES!$D219</f>
        <v>40488.204742373528</v>
      </c>
      <c r="J219" s="94">
        <f>+[4]MATERIALES!$D219</f>
        <v>40488.204742373528</v>
      </c>
      <c r="K219" s="94">
        <f>+[5]MATERIALES!$D219</f>
        <v>48384</v>
      </c>
      <c r="L219" s="94">
        <f>+[6]MATERIALES!$D219</f>
        <v>41150</v>
      </c>
      <c r="M219" s="94">
        <f>+[7]MATERIALES!$D219</f>
        <v>35620</v>
      </c>
      <c r="N219" s="94">
        <f>+[8]MATERIALES!$D219</f>
        <v>49147</v>
      </c>
      <c r="O219" s="94">
        <f>+[9]MATERIALES!$D219</f>
        <v>40460</v>
      </c>
      <c r="P219" s="94">
        <f>+[10]MATERIALES!$D219</f>
        <v>51477</v>
      </c>
    </row>
    <row r="220" spans="1:16" ht="16.5" thickTop="1" thickBot="1">
      <c r="A220" s="104" t="s">
        <v>928</v>
      </c>
      <c r="B220" s="104" t="s">
        <v>59</v>
      </c>
      <c r="C220" s="105" t="s">
        <v>929</v>
      </c>
      <c r="D220" s="106">
        <v>6221</v>
      </c>
      <c r="G220" s="94">
        <f>+[1]MATERIALES!$D220</f>
        <v>6677</v>
      </c>
      <c r="H220" s="94">
        <f>+[2]MATERIALES!$D220</f>
        <v>7629</v>
      </c>
      <c r="I220" s="94">
        <f>+[3]MATERIALES!$D220</f>
        <v>5997.6608759820474</v>
      </c>
      <c r="J220" s="94">
        <f>+[4]MATERIALES!$D220</f>
        <v>8970</v>
      </c>
      <c r="K220" s="94">
        <f>+[5]MATERIALES!$D220</f>
        <v>10304</v>
      </c>
      <c r="L220" s="94">
        <f>+[6]MATERIALES!$D220</f>
        <v>8898.0671511308356</v>
      </c>
      <c r="M220" s="94">
        <f>+[7]MATERIALES!$D220</f>
        <v>9942</v>
      </c>
      <c r="N220" s="94">
        <f>+[8]MATERIALES!$D220</f>
        <v>5997.6608759820474</v>
      </c>
      <c r="O220" s="94">
        <f>+[9]MATERIALES!$D220</f>
        <v>7074</v>
      </c>
      <c r="P220" s="94">
        <f>+[10]MATERIALES!$D220</f>
        <v>10057</v>
      </c>
    </row>
    <row r="221" spans="1:16" ht="16.5" thickTop="1" thickBot="1">
      <c r="A221" s="104" t="s">
        <v>930</v>
      </c>
      <c r="B221" s="104" t="s">
        <v>59</v>
      </c>
      <c r="C221" s="105" t="s">
        <v>931</v>
      </c>
      <c r="D221" s="106">
        <v>18930</v>
      </c>
      <c r="G221" s="94">
        <f>+[1]MATERIALES!$D221</f>
        <v>18249.453901417564</v>
      </c>
      <c r="H221" s="94">
        <f>+[2]MATERIALES!$D221</f>
        <v>26977</v>
      </c>
      <c r="I221" s="94">
        <f>+[3]MATERIALES!$D221</f>
        <v>26070.64843059652</v>
      </c>
      <c r="J221" s="94">
        <f>+[4]MATERIALES!$D221</f>
        <v>25000</v>
      </c>
      <c r="K221" s="94">
        <f>+[5]MATERIALES!$D221</f>
        <v>26070.64843059652</v>
      </c>
      <c r="L221" s="94">
        <f>+[6]MATERIALES!$D221</f>
        <v>25720</v>
      </c>
      <c r="M221" s="94">
        <f>+[7]MATERIALES!$D221</f>
        <v>27187</v>
      </c>
      <c r="N221" s="94">
        <f>+[8]MATERIALES!$D221</f>
        <v>26070.64843059652</v>
      </c>
      <c r="O221" s="94">
        <f>+[9]MATERIALES!$D221</f>
        <v>28512</v>
      </c>
      <c r="P221" s="94">
        <f>+[10]MATERIALES!$D221</f>
        <v>33746</v>
      </c>
    </row>
    <row r="222" spans="1:16" ht="16.5" thickTop="1" thickBot="1">
      <c r="A222" s="104" t="s">
        <v>932</v>
      </c>
      <c r="B222" s="104" t="s">
        <v>59</v>
      </c>
      <c r="C222" s="105" t="s">
        <v>933</v>
      </c>
      <c r="D222" s="106">
        <v>14637</v>
      </c>
      <c r="G222" s="94">
        <f>+[1]MATERIALES!$D222</f>
        <v>15750</v>
      </c>
      <c r="H222" s="94">
        <f>+[2]MATERIALES!$D222</f>
        <v>15798</v>
      </c>
      <c r="I222" s="94">
        <f>+[3]MATERIALES!$D222</f>
        <v>20157.991293854306</v>
      </c>
      <c r="J222" s="94">
        <f>+[4]MATERIALES!$D222</f>
        <v>20157.991293854306</v>
      </c>
      <c r="K222" s="94">
        <f>+[5]MATERIALES!$D222</f>
        <v>17920</v>
      </c>
      <c r="L222" s="94">
        <f>+[6]MATERIALES!$D222</f>
        <v>14410</v>
      </c>
      <c r="M222" s="94">
        <f>+[7]MATERIALES!$D222</f>
        <v>19040</v>
      </c>
      <c r="N222" s="94">
        <f>+[8]MATERIALES!$D222</f>
        <v>14110.593905698013</v>
      </c>
      <c r="O222" s="94">
        <f>+[9]MATERIALES!$D222</f>
        <v>18960</v>
      </c>
      <c r="P222" s="94">
        <f>+[10]MATERIALES!$D222</f>
        <v>17548</v>
      </c>
    </row>
    <row r="223" spans="1:16" ht="16.5" thickTop="1" thickBot="1">
      <c r="A223" s="104" t="s">
        <v>934</v>
      </c>
      <c r="B223" s="104" t="s">
        <v>59</v>
      </c>
      <c r="C223" s="105" t="s">
        <v>935</v>
      </c>
      <c r="D223" s="106">
        <v>3782</v>
      </c>
      <c r="G223" s="94">
        <f>+[1]MATERIALES!$D223</f>
        <v>4634</v>
      </c>
      <c r="H223" s="94">
        <f>+[2]MATERIALES!$D223</f>
        <v>3899</v>
      </c>
      <c r="I223" s="94">
        <f>+[3]MATERIALES!$D223</f>
        <v>5208.6903909334414</v>
      </c>
      <c r="J223" s="94">
        <f>+[4]MATERIALES!$D223</f>
        <v>4650</v>
      </c>
      <c r="K223" s="94">
        <f>+[5]MATERIALES!$D223</f>
        <v>5208.6903909334414</v>
      </c>
      <c r="L223" s="94">
        <f>+[6]MATERIALES!$D223</f>
        <v>5150</v>
      </c>
      <c r="M223" s="94">
        <f>+[7]MATERIALES!$D223</f>
        <v>5949</v>
      </c>
      <c r="N223" s="94">
        <f>+[8]MATERIALES!$D223</f>
        <v>3646.0832736534094</v>
      </c>
      <c r="O223" s="94">
        <f>+[9]MATERIALES!$D223</f>
        <v>4693</v>
      </c>
      <c r="P223" s="94">
        <f>+[10]MATERIALES!$D223</f>
        <v>5208.6903909334414</v>
      </c>
    </row>
    <row r="224" spans="1:16" ht="31.5" thickTop="1" thickBot="1">
      <c r="A224" s="104" t="s">
        <v>936</v>
      </c>
      <c r="B224" s="104" t="s">
        <v>59</v>
      </c>
      <c r="C224" s="105" t="s">
        <v>937</v>
      </c>
      <c r="D224" s="106">
        <v>28327</v>
      </c>
      <c r="G224" s="94">
        <f>+[1]MATERIALES!$D224</f>
        <v>35966</v>
      </c>
      <c r="H224" s="94">
        <f>+[2]MATERIALES!$D224</f>
        <v>33710</v>
      </c>
      <c r="I224" s="94">
        <f>+[3]MATERIALES!$D224</f>
        <v>39011.976620841335</v>
      </c>
      <c r="J224" s="94">
        <f>+[4]MATERIALES!$D224</f>
        <v>48952</v>
      </c>
      <c r="K224" s="94">
        <f>+[5]MATERIALES!$D224</f>
        <v>42321.5</v>
      </c>
      <c r="L224" s="94">
        <f>+[6]MATERIALES!$D224</f>
        <v>27886.36033922818</v>
      </c>
      <c r="M224" s="94">
        <f>+[7]MATERIALES!$D224</f>
        <v>34000</v>
      </c>
      <c r="N224" s="94">
        <f>+[8]MATERIALES!$D224</f>
        <v>45101</v>
      </c>
      <c r="O224" s="94">
        <f>+[9]MATERIALES!$D224</f>
        <v>27393.5</v>
      </c>
      <c r="P224" s="94">
        <f>+[10]MATERIALES!$D224</f>
        <v>50619</v>
      </c>
    </row>
    <row r="225" spans="1:16" ht="31.5" thickTop="1" thickBot="1">
      <c r="A225" s="104" t="s">
        <v>938</v>
      </c>
      <c r="B225" s="104" t="s">
        <v>59</v>
      </c>
      <c r="C225" s="105" t="s">
        <v>939</v>
      </c>
      <c r="D225" s="106">
        <v>28197</v>
      </c>
      <c r="G225" s="94">
        <f>+[1]MATERIALES!$D225</f>
        <v>29707.135000000002</v>
      </c>
      <c r="H225" s="94">
        <f>+[2]MATERIALES!$D225</f>
        <v>34829</v>
      </c>
      <c r="I225" s="94">
        <f>+[3]MATERIALES!$D225</f>
        <v>38832.85804024987</v>
      </c>
      <c r="J225" s="94">
        <f>+[4]MATERIALES!$D225</f>
        <v>49163</v>
      </c>
      <c r="K225" s="94">
        <f>+[5]MATERIALES!$D225</f>
        <v>45772</v>
      </c>
      <c r="L225" s="94">
        <f>+[6]MATERIALES!$D225</f>
        <v>28810</v>
      </c>
      <c r="M225" s="94">
        <f>+[7]MATERIALES!$D225</f>
        <v>34000</v>
      </c>
      <c r="N225" s="94">
        <f>+[8]MATERIALES!$D225</f>
        <v>45101</v>
      </c>
      <c r="O225" s="94">
        <f>+[9]MATERIALES!$D225</f>
        <v>41650</v>
      </c>
      <c r="P225" s="94">
        <f>+[10]MATERIALES!$D225</f>
        <v>38832.85804024987</v>
      </c>
    </row>
    <row r="226" spans="1:16" ht="16.5" thickTop="1" thickBot="1">
      <c r="A226" s="104" t="s">
        <v>940</v>
      </c>
      <c r="B226" s="104" t="s">
        <v>59</v>
      </c>
      <c r="C226" s="105" t="s">
        <v>941</v>
      </c>
      <c r="D226" s="106">
        <v>27786</v>
      </c>
      <c r="G226" s="94">
        <f>+[1]MATERIALES!$D226</f>
        <v>30823.635000000002</v>
      </c>
      <c r="H226" s="94">
        <f>+[2]MATERIALES!$D226</f>
        <v>36466</v>
      </c>
      <c r="I226" s="94">
        <f>+[3]MATERIALES!$D226</f>
        <v>38267.596681469258</v>
      </c>
      <c r="J226" s="94">
        <f>+[4]MATERIALES!$D226</f>
        <v>49480</v>
      </c>
      <c r="K226" s="94">
        <f>+[5]MATERIALES!$D226</f>
        <v>46771</v>
      </c>
      <c r="L226" s="94">
        <f>+[6]MATERIALES!$D226</f>
        <v>30860</v>
      </c>
      <c r="M226" s="94">
        <f>+[7]MATERIALES!$D226</f>
        <v>34000</v>
      </c>
      <c r="N226" s="94">
        <f>+[8]MATERIALES!$D226</f>
        <v>45101</v>
      </c>
      <c r="O226" s="94">
        <f>+[9]MATERIALES!$D226</f>
        <v>39270</v>
      </c>
      <c r="P226" s="94">
        <f>+[10]MATERIALES!$D226</f>
        <v>38267.596681469258</v>
      </c>
    </row>
    <row r="227" spans="1:16" ht="31.5" thickTop="1" thickBot="1">
      <c r="A227" s="104" t="s">
        <v>942</v>
      </c>
      <c r="B227" s="104" t="s">
        <v>59</v>
      </c>
      <c r="C227" s="105" t="s">
        <v>943</v>
      </c>
      <c r="D227" s="106">
        <v>38080</v>
      </c>
      <c r="G227" s="94">
        <f>+[1]MATERIALES!$D227</f>
        <v>34096.242666666665</v>
      </c>
      <c r="H227" s="94">
        <f>+[2]MATERIALES!$D227</f>
        <v>38908</v>
      </c>
      <c r="I227" s="94">
        <f>+[3]MATERIALES!$D227</f>
        <v>45000</v>
      </c>
      <c r="J227" s="94">
        <f>+[4]MATERIALES!$D227</f>
        <v>49480</v>
      </c>
      <c r="K227" s="94">
        <f>+[5]MATERIALES!$D227</f>
        <v>46771</v>
      </c>
      <c r="L227" s="94">
        <f>+[6]MATERIALES!$D227</f>
        <v>29840</v>
      </c>
      <c r="M227" s="94">
        <f>+[7]MATERIALES!$D227</f>
        <v>34000</v>
      </c>
      <c r="N227" s="94">
        <f>+[8]MATERIALES!$D227</f>
        <v>45101</v>
      </c>
      <c r="O227" s="94">
        <f>+[9]MATERIALES!$D227</f>
        <v>38161</v>
      </c>
      <c r="P227" s="94">
        <f>+[10]MATERIALES!$D227</f>
        <v>50619</v>
      </c>
    </row>
    <row r="228" spans="1:16" ht="31.5" thickTop="1" thickBot="1">
      <c r="A228" s="104" t="s">
        <v>944</v>
      </c>
      <c r="B228" s="104" t="s">
        <v>59</v>
      </c>
      <c r="C228" s="105" t="s">
        <v>945</v>
      </c>
      <c r="D228" s="106">
        <v>29050</v>
      </c>
      <c r="G228" s="94">
        <f>+[1]MATERIALES!$D228</f>
        <v>37728</v>
      </c>
      <c r="H228" s="94">
        <f>+[2]MATERIALES!$D228</f>
        <v>36248</v>
      </c>
      <c r="I228" s="94">
        <f>+[3]MATERIALES!$D228</f>
        <v>40008.189282915024</v>
      </c>
      <c r="J228" s="94">
        <f>+[4]MATERIALES!$D228</f>
        <v>49800</v>
      </c>
      <c r="K228" s="94">
        <f>+[5]MATERIALES!$D228</f>
        <v>45472</v>
      </c>
      <c r="L228" s="94">
        <f>+[6]MATERIALES!$D228</f>
        <v>28005.732498040517</v>
      </c>
      <c r="M228" s="94">
        <f>+[7]MATERIALES!$D228</f>
        <v>32000</v>
      </c>
      <c r="N228" s="94">
        <f>+[8]MATERIALES!$D228</f>
        <v>45101</v>
      </c>
      <c r="O228" s="94">
        <f>+[9]MATERIALES!$D228</f>
        <v>34377</v>
      </c>
      <c r="P228" s="94">
        <f>+[10]MATERIALES!$D228</f>
        <v>40008.189282915024</v>
      </c>
    </row>
    <row r="229" spans="1:16" ht="16.5" thickTop="1" thickBot="1">
      <c r="A229" s="104" t="s">
        <v>946</v>
      </c>
      <c r="B229" s="104" t="s">
        <v>59</v>
      </c>
      <c r="C229" s="105" t="s">
        <v>947</v>
      </c>
      <c r="D229" s="106">
        <v>33328</v>
      </c>
      <c r="G229" s="94">
        <f>+[1]MATERIALES!$D229</f>
        <v>44938.5769</v>
      </c>
      <c r="H229" s="94">
        <f>+[2]MATERIALES!$D229</f>
        <v>39250</v>
      </c>
      <c r="I229" s="94">
        <f>+[3]MATERIALES!$D229</f>
        <v>44832.516518799719</v>
      </c>
      <c r="J229" s="94">
        <f>+[4]MATERIALES!$D229</f>
        <v>44832.516518799719</v>
      </c>
      <c r="K229" s="94">
        <f>+[5]MATERIALES!$D229</f>
        <v>51200</v>
      </c>
      <c r="L229" s="94">
        <f>+[6]MATERIALES!$D229</f>
        <v>36010</v>
      </c>
      <c r="M229" s="94">
        <f>+[7]MATERIALES!$D229</f>
        <v>41150.36</v>
      </c>
      <c r="N229" s="94">
        <f>+[8]MATERIALES!$D229</f>
        <v>44832.516518799719</v>
      </c>
      <c r="O229" s="94">
        <f>+[9]MATERIALES!$D229</f>
        <v>38108</v>
      </c>
      <c r="P229" s="94">
        <f>+[10]MATERIALES!$D229</f>
        <v>50619</v>
      </c>
    </row>
    <row r="230" spans="1:16" ht="16.5" thickTop="1" thickBot="1">
      <c r="A230" s="104" t="s">
        <v>948</v>
      </c>
      <c r="B230" s="104" t="s">
        <v>59</v>
      </c>
      <c r="C230" s="105" t="s">
        <v>949</v>
      </c>
      <c r="D230" s="106">
        <v>35486</v>
      </c>
      <c r="G230" s="94">
        <f>+[1]MATERIALES!$D230</f>
        <v>45436</v>
      </c>
      <c r="H230" s="94">
        <f>+[2]MATERIALES!$D230</f>
        <v>43063</v>
      </c>
      <c r="I230" s="94">
        <f>+[3]MATERIALES!$D230</f>
        <v>57300</v>
      </c>
      <c r="J230" s="94">
        <f>+[4]MATERIALES!$D230</f>
        <v>44549.602398192175</v>
      </c>
      <c r="K230" s="94">
        <f>+[5]MATERIALES!$D230</f>
        <v>50500</v>
      </c>
      <c r="L230" s="94">
        <f>+[6]MATERIALES!$D230</f>
        <v>31184.721678734524</v>
      </c>
      <c r="M230" s="94">
        <f>+[7]MATERIALES!$D230</f>
        <v>36007</v>
      </c>
      <c r="N230" s="94">
        <f>+[8]MATERIALES!$D230</f>
        <v>44549.602398192175</v>
      </c>
      <c r="O230" s="94">
        <f>+[9]MATERIALES!$D230</f>
        <v>38108</v>
      </c>
      <c r="P230" s="94">
        <f>+[10]MATERIALES!$D230</f>
        <v>31184.721678734524</v>
      </c>
    </row>
    <row r="231" spans="1:16" ht="16.5" thickTop="1" thickBot="1">
      <c r="A231" s="104" t="s">
        <v>950</v>
      </c>
      <c r="B231" s="104" t="s">
        <v>59</v>
      </c>
      <c r="C231" s="105" t="s">
        <v>951</v>
      </c>
      <c r="D231" s="106">
        <v>50480</v>
      </c>
      <c r="G231" s="94">
        <f>+[1]MATERIALES!$D231</f>
        <v>46677.75</v>
      </c>
      <c r="H231" s="94">
        <f>+[2]MATERIALES!$D231</f>
        <v>37921</v>
      </c>
      <c r="I231" s="94">
        <f>+[3]MATERIALES!$D231</f>
        <v>42890.642343695792</v>
      </c>
      <c r="J231" s="94">
        <f>+[4]MATERIALES!$D231</f>
        <v>42890.642343695792</v>
      </c>
      <c r="K231" s="94">
        <f>+[5]MATERIALES!$D231</f>
        <v>49370</v>
      </c>
      <c r="L231" s="94">
        <f>+[6]MATERIALES!$D231</f>
        <v>43210</v>
      </c>
      <c r="M231" s="94">
        <f>+[7]MATERIALES!$D231</f>
        <v>40460</v>
      </c>
      <c r="N231" s="94">
        <f>+[8]MATERIALES!$D231</f>
        <v>49147</v>
      </c>
      <c r="O231" s="94">
        <f>+[9]MATERIALES!$D231</f>
        <v>38108</v>
      </c>
      <c r="P231" s="94">
        <f>+[10]MATERIALES!$D231</f>
        <v>35641</v>
      </c>
    </row>
    <row r="232" spans="1:16" ht="16.5" thickTop="1" thickBot="1">
      <c r="A232" s="104" t="s">
        <v>952</v>
      </c>
      <c r="B232" s="104" t="s">
        <v>59</v>
      </c>
      <c r="C232" s="105" t="s">
        <v>953</v>
      </c>
      <c r="D232" s="106">
        <v>39605</v>
      </c>
      <c r="G232" s="94">
        <f>+[1]MATERIALES!$D232</f>
        <v>44490.633333333331</v>
      </c>
      <c r="H232" s="94">
        <f>+[2]MATERIALES!$D232</f>
        <v>37938</v>
      </c>
      <c r="I232" s="94">
        <f>+[3]MATERIALES!$D232</f>
        <v>28565.893916021276</v>
      </c>
      <c r="J232" s="94">
        <f>+[4]MATERIALES!$D232</f>
        <v>53000</v>
      </c>
      <c r="K232" s="94">
        <f>+[5]MATERIALES!$D232</f>
        <v>44800</v>
      </c>
      <c r="L232" s="94">
        <f>+[6]MATERIALES!$D232</f>
        <v>30860</v>
      </c>
      <c r="M232" s="94">
        <f>+[7]MATERIALES!$D232</f>
        <v>36007</v>
      </c>
      <c r="N232" s="94">
        <f>+[8]MATERIALES!$D232</f>
        <v>49147</v>
      </c>
      <c r="O232" s="94">
        <f>+[9]MATERIALES!$D232</f>
        <v>38108</v>
      </c>
      <c r="P232" s="94">
        <f>+[10]MATERIALES!$D232</f>
        <v>50619</v>
      </c>
    </row>
    <row r="233" spans="1:16" ht="16.5" thickTop="1" thickBot="1">
      <c r="A233" s="104" t="s">
        <v>954</v>
      </c>
      <c r="B233" s="104" t="s">
        <v>59</v>
      </c>
      <c r="C233" s="105" t="s">
        <v>955</v>
      </c>
      <c r="D233" s="106">
        <v>32730</v>
      </c>
      <c r="G233" s="94">
        <f>+[1]MATERIALES!$D233</f>
        <v>27261.5</v>
      </c>
      <c r="H233" s="94">
        <f>+[2]MATERIALES!$D233</f>
        <v>27503</v>
      </c>
      <c r="I233" s="94">
        <f>+[3]MATERIALES!$D233</f>
        <v>23175</v>
      </c>
      <c r="J233" s="94">
        <f>+[4]MATERIALES!$D233</f>
        <v>30708.534828651464</v>
      </c>
      <c r="K233" s="94">
        <f>+[5]MATERIALES!$D233</f>
        <v>39200</v>
      </c>
      <c r="L233" s="94">
        <f>+[6]MATERIALES!$D233</f>
        <v>25720</v>
      </c>
      <c r="M233" s="94">
        <f>+[7]MATERIALES!$D233</f>
        <v>33710</v>
      </c>
      <c r="N233" s="94">
        <f>+[8]MATERIALES!$D233</f>
        <v>21495.974380056025</v>
      </c>
      <c r="O233" s="94">
        <f>+[9]MATERIALES!$D233</f>
        <v>26223</v>
      </c>
      <c r="P233" s="94">
        <f>+[10]MATERIALES!$D233</f>
        <v>34102</v>
      </c>
    </row>
    <row r="234" spans="1:16" ht="31.5" thickTop="1" thickBot="1">
      <c r="A234" s="104" t="s">
        <v>956</v>
      </c>
      <c r="B234" s="104" t="s">
        <v>59</v>
      </c>
      <c r="C234" s="105" t="s">
        <v>957</v>
      </c>
      <c r="D234" s="106">
        <v>14327</v>
      </c>
      <c r="G234" s="94">
        <f>+[1]MATERIALES!$D234</f>
        <v>17534.650000000001</v>
      </c>
      <c r="H234" s="94">
        <f>+[2]MATERIALES!$D234</f>
        <v>18128</v>
      </c>
      <c r="I234" s="94">
        <f>+[3]MATERIALES!$D234</f>
        <v>19730.559987553799</v>
      </c>
      <c r="J234" s="94">
        <f>+[4]MATERIALES!$D234</f>
        <v>24000</v>
      </c>
      <c r="K234" s="94">
        <f>+[5]MATERIALES!$D234</f>
        <v>17920</v>
      </c>
      <c r="L234" s="94">
        <f>+[6]MATERIALES!$D234</f>
        <v>20580</v>
      </c>
      <c r="M234" s="94">
        <f>+[7]MATERIALES!$D234</f>
        <v>24451</v>
      </c>
      <c r="N234" s="94">
        <f>+[8]MATERIALES!$D234</f>
        <v>15300</v>
      </c>
      <c r="O234" s="94">
        <f>+[9]MATERIALES!$D234</f>
        <v>22610</v>
      </c>
      <c r="P234" s="94">
        <f>+[10]MATERIALES!$D234</f>
        <v>23693.13</v>
      </c>
    </row>
    <row r="235" spans="1:16" ht="16.5" thickTop="1" thickBot="1">
      <c r="A235" s="104" t="s">
        <v>958</v>
      </c>
      <c r="B235" s="104" t="s">
        <v>64</v>
      </c>
      <c r="C235" s="105" t="s">
        <v>959</v>
      </c>
      <c r="D235" s="106">
        <v>849</v>
      </c>
      <c r="G235" s="94">
        <f>+[1]MATERIALES!$D235</f>
        <v>786</v>
      </c>
      <c r="H235" s="94">
        <f>+[2]MATERIALES!$D235</f>
        <v>899</v>
      </c>
      <c r="I235" s="94">
        <f>+[3]MATERIALES!$D235</f>
        <v>923.99985140244587</v>
      </c>
      <c r="J235" s="94">
        <f>+[4]MATERIALES!$D235</f>
        <v>863</v>
      </c>
      <c r="K235" s="94">
        <f>+[5]MATERIALES!$D235</f>
        <v>1120</v>
      </c>
      <c r="L235" s="94">
        <f>+[6]MATERIALES!$D235</f>
        <v>659.9808680039971</v>
      </c>
      <c r="M235" s="94">
        <f>+[7]MATERIALES!$D235</f>
        <v>923.99985140244587</v>
      </c>
      <c r="N235" s="94">
        <f>+[8]MATERIALES!$D235</f>
        <v>646.7998959817121</v>
      </c>
      <c r="O235" s="94">
        <f>+[9]MATERIALES!$D235</f>
        <v>910</v>
      </c>
      <c r="P235" s="94">
        <f>+[10]MATERIALES!$D235</f>
        <v>1065</v>
      </c>
    </row>
    <row r="236" spans="1:16" ht="31.5" thickTop="1" thickBot="1">
      <c r="A236" s="104" t="s">
        <v>960</v>
      </c>
      <c r="B236" s="104" t="s">
        <v>59</v>
      </c>
      <c r="C236" s="105" t="s">
        <v>961</v>
      </c>
      <c r="D236" s="106">
        <v>245281.16710084872</v>
      </c>
      <c r="G236" s="94">
        <f>+[1]MATERIALES!$D236</f>
        <v>430313</v>
      </c>
      <c r="H236" s="94">
        <f>+[2]MATERIALES!$D236</f>
        <v>329143</v>
      </c>
      <c r="I236" s="94">
        <f>+[3]MATERIALES!$D236</f>
        <v>236461.16562310682</v>
      </c>
      <c r="J236" s="94">
        <f>+[4]MATERIALES!$D236</f>
        <v>330000</v>
      </c>
      <c r="K236" s="94">
        <f>+[5]MATERIALES!$D236</f>
        <v>358400</v>
      </c>
      <c r="L236" s="94">
        <f>+[6]MATERIALES!$D236</f>
        <v>288020</v>
      </c>
      <c r="M236" s="94">
        <f>+[7]MATERIALES!$D236</f>
        <v>359067</v>
      </c>
      <c r="N236" s="94">
        <f>+[8]MATERIALES!$D236</f>
        <v>236461.16562310682</v>
      </c>
      <c r="O236" s="94">
        <f>+[9]MATERIALES!$D236</f>
        <v>316798</v>
      </c>
      <c r="P236" s="94">
        <f>+[10]MATERIALES!$D236</f>
        <v>377849</v>
      </c>
    </row>
    <row r="237" spans="1:16" ht="31.5" thickTop="1" thickBot="1">
      <c r="A237" s="104" t="s">
        <v>962</v>
      </c>
      <c r="B237" s="104" t="s">
        <v>59</v>
      </c>
      <c r="C237" s="105" t="s">
        <v>963</v>
      </c>
      <c r="D237" s="106">
        <v>249469.8112696762</v>
      </c>
      <c r="G237" s="94">
        <f>+[1]MATERIALES!$D237</f>
        <v>387036</v>
      </c>
      <c r="H237" s="94">
        <f>+[2]MATERIALES!$D237</f>
        <v>331713</v>
      </c>
      <c r="I237" s="94">
        <f>+[3]MATERIALES!$D237</f>
        <v>240499.191429361</v>
      </c>
      <c r="J237" s="94">
        <f>+[4]MATERIALES!$D237</f>
        <v>340000</v>
      </c>
      <c r="K237" s="94">
        <f>+[5]MATERIALES!$D237</f>
        <v>358400</v>
      </c>
      <c r="L237" s="94">
        <f>+[6]MATERIALES!$D237</f>
        <v>308590</v>
      </c>
      <c r="M237" s="94">
        <f>+[7]MATERIALES!$D237</f>
        <v>373242</v>
      </c>
      <c r="N237" s="94">
        <f>+[8]MATERIALES!$D237</f>
        <v>240499.191429361</v>
      </c>
      <c r="O237" s="94">
        <f>+[9]MATERIALES!$D237</f>
        <v>330593</v>
      </c>
      <c r="P237" s="94">
        <f>+[10]MATERIALES!$D237</f>
        <v>376565</v>
      </c>
    </row>
    <row r="238" spans="1:16" ht="31.5" thickTop="1" thickBot="1">
      <c r="A238" s="104" t="s">
        <v>964</v>
      </c>
      <c r="B238" s="104" t="s">
        <v>59</v>
      </c>
      <c r="C238" s="105" t="s">
        <v>965</v>
      </c>
      <c r="D238" s="106">
        <v>258253.31239235034</v>
      </c>
      <c r="G238" s="94">
        <f>+[1]MATERIALES!$D238</f>
        <v>398262</v>
      </c>
      <c r="H238" s="94">
        <f>+[2]MATERIALES!$D238</f>
        <v>339840</v>
      </c>
      <c r="I238" s="94">
        <f>+[3]MATERIALES!$D238</f>
        <v>248966.8489273598</v>
      </c>
      <c r="J238" s="94">
        <f>+[4]MATERIALES!$D238</f>
        <v>340000</v>
      </c>
      <c r="K238" s="94">
        <f>+[5]MATERIALES!$D238</f>
        <v>369600</v>
      </c>
      <c r="L238" s="94">
        <f>+[6]MATERIALES!$D238</f>
        <v>339450</v>
      </c>
      <c r="M238" s="94">
        <f>+[7]MATERIALES!$D238</f>
        <v>462059.08</v>
      </c>
      <c r="N238" s="94">
        <f>+[8]MATERIALES!$D238</f>
        <v>248966.8489273598</v>
      </c>
      <c r="O238" s="94">
        <f>+[9]MATERIALES!$D238</f>
        <v>337618</v>
      </c>
      <c r="P238" s="94">
        <f>+[10]MATERIALES!$D238</f>
        <v>398626</v>
      </c>
    </row>
    <row r="239" spans="1:16" ht="16.5" thickTop="1" thickBot="1">
      <c r="A239" s="104" t="s">
        <v>966</v>
      </c>
      <c r="B239" s="104" t="s">
        <v>967</v>
      </c>
      <c r="C239" s="105" t="s">
        <v>968</v>
      </c>
      <c r="D239" s="106">
        <v>225601.85835000002</v>
      </c>
      <c r="G239" s="94">
        <f>+[1]MATERIALES!$D239</f>
        <v>343160</v>
      </c>
      <c r="H239" s="94">
        <f>+[2]MATERIALES!$D239</f>
        <v>273615</v>
      </c>
      <c r="I239" s="94">
        <f>+[3]MATERIALES!$D239</f>
        <v>205269.07910105254</v>
      </c>
      <c r="J239" s="94">
        <f>+[4]MATERIALES!$D239</f>
        <v>241414</v>
      </c>
      <c r="K239" s="94">
        <f>+[5]MATERIALES!$D239</f>
        <v>293241.54157293221</v>
      </c>
      <c r="L239" s="94">
        <f>+[6]MATERIALES!$D239</f>
        <v>318880</v>
      </c>
      <c r="M239" s="94">
        <f>+[7]MATERIALES!$D239</f>
        <v>378898</v>
      </c>
      <c r="N239" s="94">
        <f>+[8]MATERIALES!$D239</f>
        <v>205269.07910105254</v>
      </c>
      <c r="O239" s="94">
        <f>+[9]MATERIALES!$D239</f>
        <v>355163</v>
      </c>
      <c r="P239" s="94">
        <f>+[10]MATERIALES!$D239</f>
        <v>352750</v>
      </c>
    </row>
    <row r="240" spans="1:16" ht="16.5" thickTop="1" thickBot="1">
      <c r="A240" s="104" t="s">
        <v>969</v>
      </c>
      <c r="B240" s="104" t="s">
        <v>59</v>
      </c>
      <c r="C240" s="105" t="s">
        <v>970</v>
      </c>
      <c r="D240" s="106">
        <v>225602</v>
      </c>
      <c r="G240" s="94">
        <f>+[1]MATERIALES!$D240</f>
        <v>338257</v>
      </c>
      <c r="H240" s="94">
        <f>+[2]MATERIALES!$D240</f>
        <v>304778</v>
      </c>
      <c r="I240" s="94">
        <f>+[3]MATERIALES!$D240</f>
        <v>208874.6235945943</v>
      </c>
      <c r="J240" s="94">
        <f>+[4]MATERIALES!$D240</f>
        <v>238220</v>
      </c>
      <c r="K240" s="94">
        <f>+[5]MATERIALES!$D240</f>
        <v>342048</v>
      </c>
      <c r="L240" s="94">
        <f>+[6]MATERIALES!$D240</f>
        <v>318880</v>
      </c>
      <c r="M240" s="94">
        <f>+[7]MATERIALES!$D240</f>
        <v>372951.11444248003</v>
      </c>
      <c r="N240" s="94">
        <f>+[8]MATERIALES!$D240</f>
        <v>208874.6235945943</v>
      </c>
      <c r="O240" s="94">
        <f>+[9]MATERIALES!$D240</f>
        <v>342835</v>
      </c>
      <c r="P240" s="94">
        <f>+[10]MATERIALES!$D240</f>
        <v>352750</v>
      </c>
    </row>
    <row r="241" spans="1:16" ht="16.5" thickTop="1" thickBot="1">
      <c r="A241" s="104" t="s">
        <v>971</v>
      </c>
      <c r="B241" s="104" t="s">
        <v>59</v>
      </c>
      <c r="C241" s="105" t="s">
        <v>972</v>
      </c>
      <c r="D241" s="106">
        <v>218086.55761200003</v>
      </c>
      <c r="G241" s="94">
        <f>+[1]MATERIALES!$D241</f>
        <v>234008</v>
      </c>
      <c r="H241" s="94">
        <f>+[2]MATERIALES!$D241</f>
        <v>263212</v>
      </c>
      <c r="I241" s="94">
        <f>+[3]MATERIALES!$D241</f>
        <v>200557.91346284674</v>
      </c>
      <c r="J241" s="94">
        <f>+[4]MATERIALES!$D241</f>
        <v>236538</v>
      </c>
      <c r="K241" s="94">
        <f>+[5]MATERIALES!$D241</f>
        <v>286511.30494692392</v>
      </c>
      <c r="L241" s="94">
        <f>+[6]MATERIALES!$D241</f>
        <v>308590</v>
      </c>
      <c r="M241" s="94">
        <f>+[7]MATERIALES!$D241</f>
        <v>326927</v>
      </c>
      <c r="N241" s="94">
        <f>+[8]MATERIALES!$D241</f>
        <v>200557.91346284674</v>
      </c>
      <c r="O241" s="94">
        <f>+[9]MATERIALES!$D241</f>
        <v>366455</v>
      </c>
      <c r="P241" s="94">
        <f>+[10]MATERIALES!$D241</f>
        <v>352750</v>
      </c>
    </row>
    <row r="242" spans="1:16" ht="16.5" thickTop="1" thickBot="1">
      <c r="A242" s="110" t="s">
        <v>973</v>
      </c>
      <c r="B242" s="104" t="s">
        <v>59</v>
      </c>
      <c r="C242" s="105" t="s">
        <v>974</v>
      </c>
      <c r="D242" s="111">
        <v>357000</v>
      </c>
      <c r="G242" s="94">
        <f>+[1]MATERIALES!$D242</f>
        <v>296052</v>
      </c>
      <c r="H242" s="94">
        <f>+[2]MATERIALES!$D242</f>
        <v>293376</v>
      </c>
      <c r="I242" s="94">
        <f>+[3]MATERIALES!$D242</f>
        <v>232681.85769012244</v>
      </c>
      <c r="J242" s="94">
        <f>+[4]MATERIALES!$D242</f>
        <v>343489</v>
      </c>
      <c r="K242" s="94">
        <f>+[5]MATERIALES!$D242</f>
        <v>254800</v>
      </c>
      <c r="L242" s="94">
        <f>+[6]MATERIALES!$D242</f>
        <v>354880</v>
      </c>
      <c r="M242" s="94">
        <f>+[7]MATERIALES!$D242</f>
        <v>332402.65384303208</v>
      </c>
      <c r="N242" s="94">
        <f>+[8]MATERIALES!$D242</f>
        <v>332402.65384303208</v>
      </c>
      <c r="O242" s="94">
        <f>+[9]MATERIALES!$D242</f>
        <v>336416</v>
      </c>
      <c r="P242" s="94">
        <f>+[10]MATERIALES!$D242</f>
        <v>361100</v>
      </c>
    </row>
    <row r="243" spans="1:16" ht="16.5" thickTop="1" thickBot="1">
      <c r="A243" s="104" t="s">
        <v>975</v>
      </c>
      <c r="B243" s="104" t="s">
        <v>59</v>
      </c>
      <c r="C243" s="105" t="s">
        <v>976</v>
      </c>
      <c r="D243" s="106">
        <v>357000</v>
      </c>
      <c r="G243" s="94">
        <f>+[1]MATERIALES!$D243</f>
        <v>390600.5</v>
      </c>
      <c r="H243" s="94">
        <f>+[2]MATERIALES!$D243</f>
        <v>386459</v>
      </c>
      <c r="I243" s="94">
        <f>+[3]MATERIALES!$D243</f>
        <v>390000</v>
      </c>
      <c r="J243" s="94">
        <f>+[4]MATERIALES!$D243</f>
        <v>431060</v>
      </c>
      <c r="K243" s="94">
        <f>+[5]MATERIALES!$D243</f>
        <v>370272</v>
      </c>
      <c r="L243" s="94">
        <f>+[6]MATERIALES!$D243</f>
        <v>339450</v>
      </c>
      <c r="M243" s="94">
        <f>+[7]MATERIALES!$D243</f>
        <v>436638</v>
      </c>
      <c r="N243" s="94">
        <f>+[8]MATERIALES!$D243</f>
        <v>470312</v>
      </c>
      <c r="O243" s="94">
        <f>+[9]MATERIALES!$D243</f>
        <v>398487</v>
      </c>
      <c r="P243" s="94">
        <f>+[10]MATERIALES!$D243</f>
        <v>504000</v>
      </c>
    </row>
    <row r="244" spans="1:16" ht="16.5" thickTop="1" thickBot="1">
      <c r="A244" s="104" t="s">
        <v>977</v>
      </c>
      <c r="B244" s="104" t="s">
        <v>59</v>
      </c>
      <c r="C244" s="105" t="s">
        <v>978</v>
      </c>
      <c r="D244" s="106">
        <v>357000</v>
      </c>
      <c r="G244" s="94">
        <f>+[1]MATERIALES!$D244</f>
        <v>354392.44999999995</v>
      </c>
      <c r="H244" s="94">
        <f>+[2]MATERIALES!$D244</f>
        <v>372828</v>
      </c>
      <c r="I244" s="94">
        <f>+[3]MATERIALES!$D244</f>
        <v>385000</v>
      </c>
      <c r="J244" s="94">
        <f>+[4]MATERIALES!$D244</f>
        <v>410550</v>
      </c>
      <c r="K244" s="94">
        <f>+[5]MATERIALES!$D244</f>
        <v>356889</v>
      </c>
      <c r="L244" s="94">
        <f>+[6]MATERIALES!$D244</f>
        <v>320940</v>
      </c>
      <c r="M244" s="94">
        <f>+[7]MATERIALES!$D244</f>
        <v>468600</v>
      </c>
      <c r="N244" s="94">
        <f>+[8]MATERIALES!$D244</f>
        <v>429000</v>
      </c>
      <c r="O244" s="94">
        <f>+[9]MATERIALES!$D244</f>
        <v>363330</v>
      </c>
      <c r="P244" s="94">
        <f>+[10]MATERIALES!$D244</f>
        <v>387178.29469477123</v>
      </c>
    </row>
    <row r="245" spans="1:16" ht="16.5" thickTop="1" thickBot="1">
      <c r="A245" s="104" t="s">
        <v>979</v>
      </c>
      <c r="B245" s="104" t="s">
        <v>59</v>
      </c>
      <c r="C245" s="105" t="s">
        <v>980</v>
      </c>
      <c r="D245" s="106">
        <v>357000</v>
      </c>
      <c r="G245" s="94">
        <f>+[1]MATERIALES!$D245</f>
        <v>344607.33333333337</v>
      </c>
      <c r="H245" s="94">
        <f>+[2]MATERIALES!$D245</f>
        <v>373504</v>
      </c>
      <c r="I245" s="94">
        <f>+[3]MATERIALES!$D245</f>
        <v>375000</v>
      </c>
      <c r="J245" s="94">
        <f>+[4]MATERIALES!$D245</f>
        <v>404600</v>
      </c>
      <c r="K245" s="94">
        <f>+[5]MATERIALES!$D245</f>
        <v>351888</v>
      </c>
      <c r="L245" s="94">
        <f>+[6]MATERIALES!$D245</f>
        <v>316820</v>
      </c>
      <c r="M245" s="94">
        <f>+[7]MATERIALES!$D245</f>
        <v>415613</v>
      </c>
      <c r="N245" s="94">
        <f>+[8]MATERIALES!$D245</f>
        <v>447000</v>
      </c>
      <c r="O245" s="94">
        <f>+[9]MATERIALES!$D245</f>
        <v>386750</v>
      </c>
      <c r="P245" s="94">
        <f>+[10]MATERIALES!$D245</f>
        <v>441000</v>
      </c>
    </row>
    <row r="246" spans="1:16" ht="16.5" thickTop="1" thickBot="1">
      <c r="A246" s="104" t="s">
        <v>981</v>
      </c>
      <c r="B246" s="104" t="s">
        <v>59</v>
      </c>
      <c r="C246" s="105" t="s">
        <v>982</v>
      </c>
      <c r="D246" s="106">
        <v>221423</v>
      </c>
      <c r="G246" s="94">
        <f>+[1]MATERIALES!$D246</f>
        <v>239053</v>
      </c>
      <c r="H246" s="94">
        <f>+[2]MATERIALES!$D246</f>
        <v>284071</v>
      </c>
      <c r="I246" s="94">
        <f>+[3]MATERIALES!$D246</f>
        <v>213460.58841246457</v>
      </c>
      <c r="J246" s="94">
        <f>+[4]MATERIALES!$D246</f>
        <v>255000</v>
      </c>
      <c r="K246" s="94">
        <f>+[5]MATERIALES!$D246</f>
        <v>353898</v>
      </c>
      <c r="L246" s="94">
        <f>+[6]MATERIALES!$D246</f>
        <v>308590</v>
      </c>
      <c r="M246" s="94">
        <f>+[7]MATERIALES!$D246</f>
        <v>333445</v>
      </c>
      <c r="N246" s="94">
        <f>+[8]MATERIALES!$D246</f>
        <v>213460.58841246457</v>
      </c>
      <c r="O246" s="94">
        <f>+[9]MATERIALES!$D246</f>
        <v>391733</v>
      </c>
      <c r="P246" s="94">
        <f>+[10]MATERIALES!$D246</f>
        <v>352750</v>
      </c>
    </row>
    <row r="247" spans="1:16" ht="16.5" thickTop="1" thickBot="1">
      <c r="A247" s="104" t="s">
        <v>983</v>
      </c>
      <c r="B247" s="104" t="s">
        <v>59</v>
      </c>
      <c r="C247" s="105" t="s">
        <v>984</v>
      </c>
      <c r="D247" s="106">
        <v>222289</v>
      </c>
      <c r="G247" s="94">
        <f>+[1]MATERIALES!$D247</f>
        <v>241651</v>
      </c>
      <c r="H247" s="94">
        <f>+[2]MATERIALES!$D247</f>
        <v>304195</v>
      </c>
      <c r="I247" s="94">
        <f>+[3]MATERIALES!$D247</f>
        <v>214295.37402208231</v>
      </c>
      <c r="J247" s="94">
        <f>+[4]MATERIALES!$D247</f>
        <v>260000</v>
      </c>
      <c r="K247" s="94">
        <f>+[5]MATERIALES!$D247</f>
        <v>342294</v>
      </c>
      <c r="L247" s="94">
        <f>+[6]MATERIALES!$D247</f>
        <v>308590</v>
      </c>
      <c r="M247" s="94">
        <f>+[7]MATERIALES!$D247</f>
        <v>382948.01</v>
      </c>
      <c r="N247" s="94">
        <f>+[8]MATERIALES!$D247</f>
        <v>214295.37402208231</v>
      </c>
      <c r="O247" s="94">
        <f>+[9]MATERIALES!$D247</f>
        <v>387760</v>
      </c>
      <c r="P247" s="94">
        <f>+[10]MATERIALES!$D247</f>
        <v>352750</v>
      </c>
    </row>
    <row r="248" spans="1:16" ht="16.5" thickTop="1" thickBot="1">
      <c r="A248" s="104" t="s">
        <v>985</v>
      </c>
      <c r="B248" s="104" t="s">
        <v>59</v>
      </c>
      <c r="C248" s="105" t="s">
        <v>986</v>
      </c>
      <c r="D248" s="106">
        <v>222678</v>
      </c>
      <c r="G248" s="94">
        <f>+[1]MATERIALES!$D248</f>
        <v>238623</v>
      </c>
      <c r="H248" s="94">
        <f>+[2]MATERIALES!$D248</f>
        <v>286137</v>
      </c>
      <c r="I248" s="94">
        <f>+[3]MATERIALES!$D248</f>
        <v>214670.92151764513</v>
      </c>
      <c r="J248" s="94">
        <f>+[4]MATERIALES!$D248</f>
        <v>255000</v>
      </c>
      <c r="K248" s="94">
        <f>+[5]MATERIALES!$D248</f>
        <v>382906</v>
      </c>
      <c r="L248" s="94">
        <f>+[6]MATERIALES!$D248</f>
        <v>308590</v>
      </c>
      <c r="M248" s="94">
        <f>+[7]MATERIALES!$D248</f>
        <v>382948.01</v>
      </c>
      <c r="N248" s="94">
        <f>+[8]MATERIALES!$D248</f>
        <v>214670.92151764513</v>
      </c>
      <c r="O248" s="94">
        <f>+[9]MATERIALES!$D248</f>
        <v>383786</v>
      </c>
      <c r="P248" s="94">
        <f>+[10]MATERIALES!$D248</f>
        <v>352750</v>
      </c>
    </row>
    <row r="249" spans="1:16" ht="16.5" thickTop="1" thickBot="1">
      <c r="A249" s="104" t="s">
        <v>987</v>
      </c>
      <c r="B249" s="104" t="s">
        <v>59</v>
      </c>
      <c r="C249" s="105" t="s">
        <v>988</v>
      </c>
      <c r="D249" s="106">
        <v>210933</v>
      </c>
      <c r="G249" s="94">
        <f>+[1]MATERIALES!$D249</f>
        <v>247475.5</v>
      </c>
      <c r="H249" s="94">
        <f>+[2]MATERIALES!$D249</f>
        <v>302491</v>
      </c>
      <c r="I249" s="94">
        <f>+[3]MATERIALES!$D249</f>
        <v>203348.24289819808</v>
      </c>
      <c r="J249" s="94">
        <f>+[4]MATERIALES!$D249</f>
        <v>255000</v>
      </c>
      <c r="K249" s="94">
        <f>+[5]MATERIALES!$D249</f>
        <v>348096</v>
      </c>
      <c r="L249" s="94">
        <f>+[6]MATERIALES!$D249</f>
        <v>308590</v>
      </c>
      <c r="M249" s="94">
        <f>+[7]MATERIALES!$D249</f>
        <v>256281.40000000002</v>
      </c>
      <c r="N249" s="94">
        <f>+[8]MATERIALES!$D249</f>
        <v>203348.24289819808</v>
      </c>
      <c r="O249" s="94">
        <f>+[9]MATERIALES!$D249</f>
        <v>290497.48985456867</v>
      </c>
      <c r="P249" s="94">
        <f>+[10]MATERIALES!$D249</f>
        <v>352750</v>
      </c>
    </row>
    <row r="250" spans="1:16" ht="16.5" thickTop="1" thickBot="1">
      <c r="A250" s="104" t="s">
        <v>989</v>
      </c>
      <c r="B250" s="104" t="s">
        <v>59</v>
      </c>
      <c r="C250" s="105" t="s">
        <v>990</v>
      </c>
      <c r="D250" s="106">
        <v>160514</v>
      </c>
      <c r="G250" s="94">
        <f>+[1]MATERIALES!$D250</f>
        <v>275000</v>
      </c>
      <c r="H250" s="94">
        <f>+[2]MATERIALES!$D250</f>
        <v>183301</v>
      </c>
      <c r="I250" s="94">
        <f>+[3]MATERIALES!$D250</f>
        <v>154742.37927770894</v>
      </c>
      <c r="J250" s="94">
        <f>+[4]MATERIALES!$D250</f>
        <v>194358</v>
      </c>
      <c r="K250" s="94">
        <f>+[5]MATERIALES!$D250</f>
        <v>221060.54182529845</v>
      </c>
      <c r="L250" s="94">
        <f>+[6]MATERIALES!$D250</f>
        <v>236621.57584306537</v>
      </c>
      <c r="M250" s="94">
        <f>+[7]MATERIALES!$D250</f>
        <v>201974</v>
      </c>
      <c r="N250" s="94">
        <f>+[8]MATERIALES!$D250</f>
        <v>154742.37927770894</v>
      </c>
      <c r="O250" s="94">
        <f>+[9]MATERIALES!$D250</f>
        <v>202725</v>
      </c>
      <c r="P250" s="94">
        <f>+[10]MATERIALES!$D250</f>
        <v>260284</v>
      </c>
    </row>
    <row r="251" spans="1:16" ht="16.5" thickTop="1" thickBot="1">
      <c r="A251" s="104" t="s">
        <v>991</v>
      </c>
      <c r="B251" s="104" t="s">
        <v>59</v>
      </c>
      <c r="C251" s="105" t="s">
        <v>992</v>
      </c>
      <c r="D251" s="106">
        <v>164978</v>
      </c>
      <c r="G251" s="94">
        <f>+[1]MATERIALES!$D251</f>
        <v>203000</v>
      </c>
      <c r="H251" s="94">
        <f>+[2]MATERIALES!$D251</f>
        <v>181192</v>
      </c>
      <c r="I251" s="94">
        <f>+[3]MATERIALES!$D251</f>
        <v>159045.46370460038</v>
      </c>
      <c r="J251" s="94">
        <f>+[4]MATERIALES!$D251</f>
        <v>208373</v>
      </c>
      <c r="K251" s="94">
        <f>+[5]MATERIALES!$D251</f>
        <v>227207.80529228624</v>
      </c>
      <c r="L251" s="94">
        <f>+[6]MATERIALES!$D251</f>
        <v>227207.80529228624</v>
      </c>
      <c r="M251" s="94">
        <f>+[7]MATERIALES!$D251</f>
        <v>216538.28198783999</v>
      </c>
      <c r="N251" s="94">
        <f>+[8]MATERIALES!$D251</f>
        <v>159045.46370460038</v>
      </c>
      <c r="O251" s="94">
        <f>+[9]MATERIALES!$D251</f>
        <v>211100</v>
      </c>
      <c r="P251" s="94">
        <f>+[10]MATERIALES!$D251</f>
        <v>263336</v>
      </c>
    </row>
    <row r="252" spans="1:16" ht="31.5" thickTop="1" thickBot="1">
      <c r="A252" s="104" t="s">
        <v>993</v>
      </c>
      <c r="B252" s="104" t="s">
        <v>59</v>
      </c>
      <c r="C252" s="105" t="s">
        <v>994</v>
      </c>
      <c r="D252" s="106">
        <v>176083</v>
      </c>
      <c r="G252" s="94">
        <f>+[1]MATERIALES!$D252</f>
        <v>308406</v>
      </c>
      <c r="H252" s="94">
        <f>+[2]MATERIALES!$D252</f>
        <v>209528</v>
      </c>
      <c r="I252" s="94">
        <f>+[3]MATERIALES!$D252</f>
        <v>169750.98379617752</v>
      </c>
      <c r="J252" s="94">
        <f>+[4]MATERIALES!$D252</f>
        <v>185832</v>
      </c>
      <c r="K252" s="94">
        <f>+[5]MATERIALES!$D252</f>
        <v>280101</v>
      </c>
      <c r="L252" s="94">
        <f>+[6]MATERIALES!$D252</f>
        <v>308590</v>
      </c>
      <c r="M252" s="94">
        <f>+[7]MATERIALES!$D252</f>
        <v>193113.45048176</v>
      </c>
      <c r="N252" s="94">
        <f>+[8]MATERIALES!$D252</f>
        <v>169750.98379617752</v>
      </c>
      <c r="O252" s="94">
        <f>+[9]MATERIALES!$D252</f>
        <v>226281</v>
      </c>
      <c r="P252" s="94">
        <f>+[10]MATERIALES!$D252</f>
        <v>279085</v>
      </c>
    </row>
    <row r="253" spans="1:16" ht="31.5" thickTop="1" thickBot="1">
      <c r="A253" s="104" t="s">
        <v>995</v>
      </c>
      <c r="B253" s="104" t="s">
        <v>59</v>
      </c>
      <c r="C253" s="105" t="s">
        <v>996</v>
      </c>
      <c r="D253" s="106">
        <v>141135</v>
      </c>
      <c r="G253" s="94">
        <f>+[1]MATERIALES!$D253</f>
        <v>161608</v>
      </c>
      <c r="H253" s="94">
        <f>+[2]MATERIALES!$D253</f>
        <v>157507</v>
      </c>
      <c r="I253" s="94">
        <f>+[3]MATERIALES!$D253</f>
        <v>136060.19891190488</v>
      </c>
      <c r="J253" s="94">
        <f>+[4]MATERIALES!$D253</f>
        <v>166270</v>
      </c>
      <c r="K253" s="94">
        <f>+[5]MATERIALES!$D253</f>
        <v>194371.71273129268</v>
      </c>
      <c r="L253" s="94">
        <f>+[6]MATERIALES!$D253</f>
        <v>202498.21638733137</v>
      </c>
      <c r="M253" s="94">
        <f>+[7]MATERIALES!$D253</f>
        <v>172785.15000000002</v>
      </c>
      <c r="N253" s="94">
        <f>+[8]MATERIALES!$D253</f>
        <v>136060.19891190488</v>
      </c>
      <c r="O253" s="94">
        <f>+[9]MATERIALES!$D253</f>
        <v>184246</v>
      </c>
      <c r="P253" s="94">
        <f>+[10]MATERIALES!$D253</f>
        <v>249707</v>
      </c>
    </row>
    <row r="254" spans="1:16" ht="16.5" thickTop="1" thickBot="1">
      <c r="A254" s="104" t="s">
        <v>997</v>
      </c>
      <c r="B254" s="104" t="s">
        <v>66</v>
      </c>
      <c r="C254" s="105" t="s">
        <v>998</v>
      </c>
      <c r="D254" s="106">
        <v>12092</v>
      </c>
      <c r="G254" s="94">
        <f>+[1]MATERIALES!$D254</f>
        <v>14462</v>
      </c>
      <c r="H254" s="94">
        <f>+[2]MATERIALES!$D254</f>
        <v>15506</v>
      </c>
      <c r="I254" s="94">
        <f>+[3]MATERIALES!$D254</f>
        <v>11656.889001453175</v>
      </c>
      <c r="J254" s="94">
        <f>+[4]MATERIALES!$D254</f>
        <v>19474</v>
      </c>
      <c r="K254" s="94">
        <f>+[5]MATERIALES!$D254</f>
        <v>16652.698573504535</v>
      </c>
      <c r="L254" s="94">
        <f>+[6]MATERIALES!$D254</f>
        <v>12311.058548185782</v>
      </c>
      <c r="M254" s="94">
        <f>+[7]MATERIALES!$D254</f>
        <v>15520.413336079999</v>
      </c>
      <c r="N254" s="94">
        <f>+[8]MATERIALES!$D254</f>
        <v>11656.889001453175</v>
      </c>
      <c r="O254" s="94">
        <f>+[9]MATERIALES!$D254</f>
        <v>16652.698573504535</v>
      </c>
      <c r="P254" s="94">
        <f>+[10]MATERIALES!$D254</f>
        <v>16652.698573504535</v>
      </c>
    </row>
    <row r="255" spans="1:16" ht="31.5" thickTop="1" thickBot="1">
      <c r="A255" s="104" t="s">
        <v>999</v>
      </c>
      <c r="B255" s="104" t="s">
        <v>59</v>
      </c>
      <c r="C255" s="105" t="s">
        <v>1000</v>
      </c>
      <c r="D255" s="106">
        <v>227671</v>
      </c>
      <c r="G255" s="94">
        <f>+[1]MATERIALES!$D255</f>
        <v>382969</v>
      </c>
      <c r="H255" s="94">
        <f>+[2]MATERIALES!$D255</f>
        <v>322319</v>
      </c>
      <c r="I255" s="94">
        <f>+[3]MATERIALES!$D255</f>
        <v>219483.99649108545</v>
      </c>
      <c r="J255" s="94">
        <f>+[4]MATERIALES!$D255</f>
        <v>265041</v>
      </c>
      <c r="K255" s="94">
        <f>+[5]MATERIALES!$D255</f>
        <v>314003</v>
      </c>
      <c r="L255" s="94">
        <f>+[6]MATERIALES!$D255</f>
        <v>329170</v>
      </c>
      <c r="M255" s="94">
        <f>+[7]MATERIALES!$D255</f>
        <v>275426.15565704001</v>
      </c>
      <c r="N255" s="94">
        <f>+[8]MATERIALES!$D255</f>
        <v>373660</v>
      </c>
      <c r="O255" s="94">
        <f>+[9]MATERIALES!$D255</f>
        <v>382604</v>
      </c>
      <c r="P255" s="94">
        <f>+[10]MATERIALES!$D255</f>
        <v>398042</v>
      </c>
    </row>
    <row r="256" spans="1:16" ht="16.5" thickTop="1" thickBot="1">
      <c r="A256" s="104" t="s">
        <v>1001</v>
      </c>
      <c r="B256" s="104" t="s">
        <v>59</v>
      </c>
      <c r="C256" s="105" t="s">
        <v>1002</v>
      </c>
      <c r="D256" s="106">
        <v>226271</v>
      </c>
      <c r="G256" s="94">
        <f>+[1]MATERIALES!$D256</f>
        <v>311621.14572940988</v>
      </c>
      <c r="H256" s="94">
        <f>+[2]MATERIALES!$D256</f>
        <v>302709</v>
      </c>
      <c r="I256" s="94">
        <f>+[3]MATERIALES!$D256</f>
        <v>218134.80201058692</v>
      </c>
      <c r="J256" s="94">
        <f>+[4]MATERIALES!$D256</f>
        <v>270400</v>
      </c>
      <c r="K256" s="94">
        <f>+[5]MATERIALES!$D256</f>
        <v>370272</v>
      </c>
      <c r="L256" s="94">
        <f>+[6]MATERIALES!$D256</f>
        <v>339450</v>
      </c>
      <c r="M256" s="94">
        <f>+[7]MATERIALES!$D256</f>
        <v>270464</v>
      </c>
      <c r="N256" s="94">
        <f>+[8]MATERIALES!$D256</f>
        <v>374850</v>
      </c>
      <c r="O256" s="94">
        <f>+[9]MATERIALES!$D256</f>
        <v>347840</v>
      </c>
      <c r="P256" s="94">
        <f>+[10]MATERIALES!$D256</f>
        <v>352750</v>
      </c>
    </row>
    <row r="257" spans="1:16" ht="16.5" thickTop="1" thickBot="1">
      <c r="A257" s="104" t="s">
        <v>1003</v>
      </c>
      <c r="B257" s="104" t="s">
        <v>59</v>
      </c>
      <c r="C257" s="105" t="s">
        <v>1004</v>
      </c>
      <c r="D257" s="106">
        <v>429690</v>
      </c>
      <c r="G257" s="94">
        <f>+[1]MATERIALES!$D257</f>
        <v>356138</v>
      </c>
      <c r="H257" s="94">
        <f>+[2]MATERIALES!$D257</f>
        <v>355687</v>
      </c>
      <c r="I257" s="94">
        <f>+[3]MATERIALES!$D257</f>
        <v>275600</v>
      </c>
      <c r="J257" s="94">
        <f>+[4]MATERIALES!$D257</f>
        <v>311641</v>
      </c>
      <c r="K257" s="94">
        <f>+[5]MATERIALES!$D257</f>
        <v>316400</v>
      </c>
      <c r="L257" s="94">
        <f>+[6]MATERIALES!$D257</f>
        <v>349740</v>
      </c>
      <c r="M257" s="94">
        <f>+[7]MATERIALES!$D257</f>
        <v>429299</v>
      </c>
      <c r="N257" s="94">
        <f>+[8]MATERIALES!$D257</f>
        <v>249743.0730984706</v>
      </c>
      <c r="O257" s="94">
        <f>+[9]MATERIALES!$D257</f>
        <v>381176</v>
      </c>
      <c r="P257" s="94">
        <f>+[10]MATERIALES!$D257</f>
        <v>375486</v>
      </c>
    </row>
    <row r="258" spans="1:16" ht="16.5" thickTop="1" thickBot="1">
      <c r="A258" s="104" t="s">
        <v>1005</v>
      </c>
      <c r="B258" s="104" t="s">
        <v>59</v>
      </c>
      <c r="C258" s="105" t="s">
        <v>1006</v>
      </c>
      <c r="D258" s="106">
        <v>424629</v>
      </c>
      <c r="G258" s="94">
        <f>+[1]MATERIALES!$D258</f>
        <v>333892</v>
      </c>
      <c r="H258" s="94">
        <f>+[2]MATERIALES!$D258</f>
        <v>297954</v>
      </c>
      <c r="I258" s="94">
        <f>+[3]MATERIALES!$D258</f>
        <v>291500</v>
      </c>
      <c r="J258" s="94">
        <f>+[4]MATERIALES!$D258</f>
        <v>311641</v>
      </c>
      <c r="K258" s="94">
        <f>+[5]MATERIALES!$D258</f>
        <v>316400</v>
      </c>
      <c r="L258" s="94">
        <f>+[6]MATERIALES!$D258</f>
        <v>331220</v>
      </c>
      <c r="M258" s="94">
        <f>+[7]MATERIALES!$D258</f>
        <v>247154</v>
      </c>
      <c r="N258" s="94">
        <f>+[8]MATERIALES!$D258</f>
        <v>234366.57198835653</v>
      </c>
      <c r="O258" s="94">
        <f>+[9]MATERIALES!$D258</f>
        <v>319561</v>
      </c>
      <c r="P258" s="94">
        <f>+[10]MATERIALES!$D258</f>
        <v>357183</v>
      </c>
    </row>
    <row r="259" spans="1:16" ht="16.5" thickTop="1" thickBot="1">
      <c r="A259" s="104" t="s">
        <v>1007</v>
      </c>
      <c r="B259" s="104" t="s">
        <v>59</v>
      </c>
      <c r="C259" s="105" t="s">
        <v>1008</v>
      </c>
      <c r="D259" s="106">
        <v>363157</v>
      </c>
      <c r="G259" s="94">
        <f>+[1]MATERIALES!$D259</f>
        <v>335608</v>
      </c>
      <c r="H259" s="94">
        <f>+[2]MATERIALES!$D259</f>
        <v>326394</v>
      </c>
      <c r="I259" s="94">
        <f>+[3]MATERIALES!$D259</f>
        <v>295000</v>
      </c>
      <c r="J259" s="94">
        <f>+[4]MATERIALES!$D259</f>
        <v>311641</v>
      </c>
      <c r="K259" s="94">
        <f>+[5]MATERIALES!$D259</f>
        <v>316400</v>
      </c>
      <c r="L259" s="94">
        <f>+[6]MATERIALES!$D259</f>
        <v>333427.47638825362</v>
      </c>
      <c r="M259" s="94">
        <f>+[7]MATERIALES!$D259</f>
        <v>248424</v>
      </c>
      <c r="N259" s="94">
        <f>+[8]MATERIALES!$D259</f>
        <v>238989.26359474659</v>
      </c>
      <c r="O259" s="94">
        <f>+[9]MATERIALES!$D259</f>
        <v>320169</v>
      </c>
      <c r="P259" s="94">
        <f>+[10]MATERIALES!$D259</f>
        <v>359019</v>
      </c>
    </row>
    <row r="260" spans="1:16" ht="16.5" thickTop="1" thickBot="1">
      <c r="A260" s="104" t="s">
        <v>1009</v>
      </c>
      <c r="B260" s="104" t="s">
        <v>59</v>
      </c>
      <c r="C260" s="105" t="s">
        <v>1010</v>
      </c>
      <c r="D260" s="106">
        <v>277773</v>
      </c>
      <c r="G260" s="94">
        <f>+[1]MATERIALES!$D260</f>
        <v>423985</v>
      </c>
      <c r="H260" s="94">
        <f>+[2]MATERIALES!$D260</f>
        <v>267784.64962935564</v>
      </c>
      <c r="I260" s="94">
        <f>+[3]MATERIALES!$D260</f>
        <v>301000</v>
      </c>
      <c r="J260" s="94">
        <f>+[4]MATERIALES!$D260</f>
        <v>408440</v>
      </c>
      <c r="K260" s="94">
        <f>+[5]MATERIALES!$D260</f>
        <v>267784.64962935564</v>
      </c>
      <c r="L260" s="94">
        <f>+[6]MATERIALES!$D260</f>
        <v>267784.64962935564</v>
      </c>
      <c r="M260" s="94">
        <f>+[7]MATERIALES!$D260</f>
        <v>432629.76335221803</v>
      </c>
      <c r="N260" s="94">
        <f>+[8]MATERIALES!$D260</f>
        <v>267784.64962935564</v>
      </c>
      <c r="O260" s="94">
        <f>+[9]MATERIALES!$D260</f>
        <v>382549.49947050802</v>
      </c>
      <c r="P260" s="94">
        <f>+[10]MATERIALES!$D260</f>
        <v>318678</v>
      </c>
    </row>
    <row r="261" spans="1:16" ht="16.5" thickTop="1" thickBot="1">
      <c r="A261" s="104" t="s">
        <v>1011</v>
      </c>
      <c r="B261" s="104" t="s">
        <v>65</v>
      </c>
      <c r="C261" s="105" t="s">
        <v>1012</v>
      </c>
      <c r="D261" s="106">
        <v>2718</v>
      </c>
      <c r="G261" s="94">
        <f>+[1]MATERIALES!$D261</f>
        <v>2413.2530360328865</v>
      </c>
      <c r="H261" s="94">
        <f>+[2]MATERIALES!$D261</f>
        <v>2136</v>
      </c>
      <c r="I261" s="94">
        <f>+[3]MATERIALES!$D261</f>
        <v>1689.2771252230204</v>
      </c>
      <c r="J261" s="94">
        <f>+[4]MATERIALES!$D261</f>
        <v>2764</v>
      </c>
      <c r="K261" s="94">
        <f>+[5]MATERIALES!$D261</f>
        <v>2413.2530360328865</v>
      </c>
      <c r="L261" s="94">
        <f>+[6]MATERIALES!$D261</f>
        <v>2780</v>
      </c>
      <c r="M261" s="94">
        <f>+[7]MATERIALES!$D261</f>
        <v>2204</v>
      </c>
      <c r="N261" s="94">
        <f>+[8]MATERIALES!$D261</f>
        <v>1689.2771252230204</v>
      </c>
      <c r="O261" s="94">
        <f>+[9]MATERIALES!$D261</f>
        <v>2390</v>
      </c>
      <c r="P261" s="94">
        <f>+[10]MATERIALES!$D261</f>
        <v>2229</v>
      </c>
    </row>
    <row r="262" spans="1:16" ht="46.5" thickTop="1" thickBot="1">
      <c r="A262" s="104" t="s">
        <v>1013</v>
      </c>
      <c r="B262" s="104" t="s">
        <v>65</v>
      </c>
      <c r="C262" s="105" t="s">
        <v>1014</v>
      </c>
      <c r="D262" s="106">
        <v>1204</v>
      </c>
      <c r="G262" s="94">
        <f>+[1]MATERIALES!$D262</f>
        <v>2194</v>
      </c>
      <c r="H262" s="94">
        <f>+[2]MATERIALES!$D262</f>
        <v>1949</v>
      </c>
      <c r="I262" s="94">
        <f>+[3]MATERIALES!$D262</f>
        <v>2100</v>
      </c>
      <c r="J262" s="94">
        <f>+[4]MATERIALES!$D262</f>
        <v>1900</v>
      </c>
      <c r="K262" s="94">
        <f>+[5]MATERIALES!$D262</f>
        <v>2113.9186976820802</v>
      </c>
      <c r="L262" s="94">
        <f>+[6]MATERIALES!$D262</f>
        <v>2010</v>
      </c>
      <c r="M262" s="94">
        <f>+[7]MATERIALES!$D262</f>
        <v>2000</v>
      </c>
      <c r="N262" s="94">
        <f>+[8]MATERIALES!$D262</f>
        <v>1833</v>
      </c>
      <c r="O262" s="94">
        <f>+[9]MATERIALES!$D262</f>
        <v>2060</v>
      </c>
      <c r="P262" s="94">
        <f>+[10]MATERIALES!$D262</f>
        <v>2314</v>
      </c>
    </row>
    <row r="263" spans="1:16" ht="31.5" thickTop="1" thickBot="1">
      <c r="A263" s="104" t="s">
        <v>1015</v>
      </c>
      <c r="B263" s="104" t="s">
        <v>66</v>
      </c>
      <c r="C263" s="105" t="s">
        <v>1016</v>
      </c>
      <c r="D263" s="106">
        <v>32272</v>
      </c>
      <c r="G263" s="94">
        <f>+[1]MATERIALES!$D263</f>
        <v>42274</v>
      </c>
      <c r="H263" s="94">
        <f>+[2]MATERIALES!$D263</f>
        <v>48302</v>
      </c>
      <c r="I263" s="94">
        <f>+[3]MATERIALES!$D263</f>
        <v>44444.508752021073</v>
      </c>
      <c r="J263" s="94">
        <f>+[4]MATERIALES!$D263</f>
        <v>49060</v>
      </c>
      <c r="K263" s="94">
        <f>+[5]MATERIALES!$D263</f>
        <v>56000</v>
      </c>
      <c r="L263" s="94">
        <f>+[6]MATERIALES!$D263</f>
        <v>50410</v>
      </c>
      <c r="M263" s="94">
        <f>+[7]MATERIALES!$D263</f>
        <v>52290</v>
      </c>
      <c r="N263" s="94">
        <f>+[8]MATERIALES!$D263</f>
        <v>33000</v>
      </c>
      <c r="O263" s="94">
        <f>+[9]MATERIALES!$D263</f>
        <v>46144</v>
      </c>
      <c r="P263" s="94">
        <f>+[10]MATERIALES!$D263</f>
        <v>51607</v>
      </c>
    </row>
    <row r="264" spans="1:16" ht="31.5" thickTop="1" thickBot="1">
      <c r="A264" s="104" t="s">
        <v>1017</v>
      </c>
      <c r="B264" s="104" t="s">
        <v>65</v>
      </c>
      <c r="C264" s="105" t="s">
        <v>1018</v>
      </c>
      <c r="D264" s="106">
        <v>9492</v>
      </c>
      <c r="G264" s="94">
        <f>+[1]MATERIALES!$D264</f>
        <v>10036.6</v>
      </c>
      <c r="H264" s="94">
        <f>+[2]MATERIALES!$D264</f>
        <v>10421</v>
      </c>
      <c r="I264" s="94">
        <f>+[3]MATERIALES!$D264</f>
        <v>9150.5592885758961</v>
      </c>
      <c r="J264" s="94">
        <f>+[4]MATERIALES!$D264</f>
        <v>13190</v>
      </c>
      <c r="K264" s="94">
        <f>+[5]MATERIALES!$D264</f>
        <v>9150.5592885758961</v>
      </c>
      <c r="L264" s="94">
        <f>+[6]MATERIALES!$D264</f>
        <v>10810</v>
      </c>
      <c r="M264" s="94">
        <f>+[7]MATERIALES!$D264</f>
        <v>11737</v>
      </c>
      <c r="N264" s="94">
        <f>+[8]MATERIALES!$D264</f>
        <v>13072.227555108424</v>
      </c>
      <c r="O264" s="94">
        <f>+[9]MATERIALES!$D264</f>
        <v>11372</v>
      </c>
      <c r="P264" s="94">
        <f>+[10]MATERIALES!$D264</f>
        <v>9150.5592885758961</v>
      </c>
    </row>
    <row r="265" spans="1:16" ht="31.5" thickTop="1" thickBot="1">
      <c r="A265" s="104" t="s">
        <v>1019</v>
      </c>
      <c r="B265" s="104" t="s">
        <v>64</v>
      </c>
      <c r="C265" s="105" t="s">
        <v>1020</v>
      </c>
      <c r="D265" s="106">
        <v>11667</v>
      </c>
      <c r="G265" s="94">
        <f>+[1]MATERIALES!$D265</f>
        <v>7244.1533333333327</v>
      </c>
      <c r="H265" s="94">
        <f>+[2]MATERIALES!$D265</f>
        <v>5931</v>
      </c>
      <c r="I265" s="94">
        <f>+[3]MATERIALES!$D265</f>
        <v>6465.4278768965542</v>
      </c>
      <c r="J265" s="94">
        <f>+[4]MATERIALES!$D265</f>
        <v>6000</v>
      </c>
      <c r="K265" s="94">
        <f>+[5]MATERIALES!$D265</f>
        <v>6464</v>
      </c>
      <c r="L265" s="94">
        <f>+[6]MATERIALES!$D265</f>
        <v>4525.7995138275883</v>
      </c>
      <c r="M265" s="94">
        <f>+[7]MATERIALES!$D265</f>
        <v>7527.8862212192371</v>
      </c>
      <c r="N265" s="94">
        <f>+[8]MATERIALES!$D265</f>
        <v>4525.7995138275883</v>
      </c>
      <c r="O265" s="94">
        <f>+[9]MATERIALES!$D265</f>
        <v>5381</v>
      </c>
      <c r="P265" s="94">
        <f>+[10]MATERIALES!$D265</f>
        <v>6492</v>
      </c>
    </row>
    <row r="266" spans="1:16" ht="31.5" thickTop="1" thickBot="1">
      <c r="A266" s="104" t="s">
        <v>1021</v>
      </c>
      <c r="B266" s="104" t="s">
        <v>101</v>
      </c>
      <c r="C266" s="105" t="s">
        <v>1022</v>
      </c>
      <c r="D266" s="106">
        <v>83000</v>
      </c>
      <c r="G266" s="94">
        <f>+[1]MATERIALES!$D266</f>
        <v>33624</v>
      </c>
      <c r="H266" s="94">
        <f>+[2]MATERIALES!$D266</f>
        <v>27754</v>
      </c>
      <c r="I266" s="94">
        <f>+[3]MATERIALES!$D266</f>
        <v>31930</v>
      </c>
      <c r="J266" s="94">
        <f>+[4]MATERIALES!$D266</f>
        <v>28750</v>
      </c>
      <c r="K266" s="94">
        <f>+[5]MATERIALES!$D266</f>
        <v>33900</v>
      </c>
      <c r="L266" s="94">
        <f>+[6]MATERIALES!$D266</f>
        <v>28400</v>
      </c>
      <c r="M266" s="94">
        <f>+[7]MATERIALES!$D266</f>
        <v>35637.259042159996</v>
      </c>
      <c r="N266" s="94">
        <f>+[8]MATERIALES!$D266</f>
        <v>30696.372977806841</v>
      </c>
      <c r="O266" s="94">
        <f>+[9]MATERIALES!$D266</f>
        <v>26788</v>
      </c>
      <c r="P266" s="94">
        <f>+[10]MATERIALES!$D266</f>
        <v>30606</v>
      </c>
    </row>
    <row r="267" spans="1:16" ht="31.5" thickTop="1" thickBot="1">
      <c r="A267" s="104" t="s">
        <v>1023</v>
      </c>
      <c r="B267" s="104" t="s">
        <v>101</v>
      </c>
      <c r="C267" s="105" t="s">
        <v>1024</v>
      </c>
      <c r="D267" s="106">
        <v>125000</v>
      </c>
      <c r="G267" s="94">
        <f>+[1]MATERIALES!$D267</f>
        <v>49870</v>
      </c>
      <c r="H267" s="94">
        <f>+[2]MATERIALES!$D267</f>
        <v>35898</v>
      </c>
      <c r="I267" s="94">
        <f>+[3]MATERIALES!$D267</f>
        <v>40170</v>
      </c>
      <c r="J267" s="94">
        <f>+[4]MATERIALES!$D267</f>
        <v>40250</v>
      </c>
      <c r="K267" s="94">
        <f>+[5]MATERIALES!$D267</f>
        <v>34800</v>
      </c>
      <c r="L267" s="94">
        <f>+[6]MATERIALES!$D267</f>
        <v>36620</v>
      </c>
      <c r="M267" s="94">
        <f>+[7]MATERIALES!$D267</f>
        <v>47583</v>
      </c>
      <c r="N267" s="94">
        <f>+[8]MATERIALES!$D267</f>
        <v>40000</v>
      </c>
      <c r="O267" s="94">
        <f>+[9]MATERIALES!$D267</f>
        <v>39753</v>
      </c>
      <c r="P267" s="94">
        <f>+[10]MATERIALES!$D267</f>
        <v>50619</v>
      </c>
    </row>
    <row r="268" spans="1:16" ht="31.5" thickTop="1" thickBot="1">
      <c r="A268" s="104" t="s">
        <v>1025</v>
      </c>
      <c r="B268" s="104" t="s">
        <v>101</v>
      </c>
      <c r="C268" s="105" t="s">
        <v>1026</v>
      </c>
      <c r="D268" s="106">
        <v>180000</v>
      </c>
      <c r="G268" s="94">
        <f>+[1]MATERIALES!$D268</f>
        <v>56070.807828225938</v>
      </c>
      <c r="H268" s="94">
        <f>+[2]MATERIALES!$D268</f>
        <v>54686</v>
      </c>
      <c r="I268" s="94">
        <f>+[3]MATERIALES!$D268</f>
        <v>51500</v>
      </c>
      <c r="J268" s="94">
        <f>+[4]MATERIALES!$D268</f>
        <v>53501.707917905653</v>
      </c>
      <c r="K268" s="94">
        <f>+[5]MATERIALES!$D268</f>
        <v>40703</v>
      </c>
      <c r="L268" s="94">
        <f>+[6]MATERIALES!$D268</f>
        <v>53490</v>
      </c>
      <c r="M268" s="94">
        <f>+[7]MATERIALES!$D268</f>
        <v>53501.707917905653</v>
      </c>
      <c r="N268" s="94">
        <f>+[8]MATERIALES!$D268</f>
        <v>50000</v>
      </c>
      <c r="O268" s="94">
        <f>+[9]MATERIALES!$D268</f>
        <v>57679</v>
      </c>
      <c r="P268" s="94">
        <f>+[10]MATERIALES!$D268</f>
        <v>58400</v>
      </c>
    </row>
    <row r="269" spans="1:16" ht="16.5" thickTop="1" thickBot="1">
      <c r="A269" s="104" t="s">
        <v>1027</v>
      </c>
      <c r="B269" s="104" t="s">
        <v>65</v>
      </c>
      <c r="C269" s="105" t="s">
        <v>1028</v>
      </c>
      <c r="D269" s="106">
        <v>32427.545790444085</v>
      </c>
      <c r="G269" s="94">
        <f>+[1]MATERIALES!$D269</f>
        <v>44659.274476930601</v>
      </c>
      <c r="H269" s="94">
        <f>+[2]MATERIALES!$D269</f>
        <v>42994</v>
      </c>
      <c r="I269" s="94">
        <f>+[3]MATERIALES!$D269</f>
        <v>31261.492133851421</v>
      </c>
      <c r="J269" s="94">
        <f>+[4]MATERIALES!$D269</f>
        <v>44659.274476930601</v>
      </c>
      <c r="K269" s="94">
        <f>+[5]MATERIALES!$D269</f>
        <v>39975</v>
      </c>
      <c r="L269" s="94">
        <f>+[6]MATERIALES!$D269</f>
        <v>35700</v>
      </c>
      <c r="M269" s="94">
        <f>+[7]MATERIALES!$D269</f>
        <v>57252.768425827533</v>
      </c>
      <c r="N269" s="94">
        <f>+[8]MATERIALES!$D269</f>
        <v>44659.274476930601</v>
      </c>
      <c r="O269" s="94">
        <f>+[9]MATERIALES!$D269</f>
        <v>44844</v>
      </c>
      <c r="P269" s="94">
        <f>+[10]MATERIALES!$D269</f>
        <v>47001</v>
      </c>
    </row>
    <row r="270" spans="1:16" ht="16.5" thickTop="1" thickBot="1">
      <c r="A270" s="104" t="s">
        <v>1029</v>
      </c>
      <c r="B270" s="104" t="s">
        <v>64</v>
      </c>
      <c r="C270" s="105" t="s">
        <v>1030</v>
      </c>
      <c r="D270" s="106">
        <v>166724.94892900001</v>
      </c>
      <c r="G270" s="94">
        <f>+[1]MATERIALES!$D270</f>
        <v>221967</v>
      </c>
      <c r="H270" s="94">
        <f>+[2]MATERIALES!$D270</f>
        <v>183446</v>
      </c>
      <c r="I270" s="94">
        <f>+[3]MATERIALES!$D270</f>
        <v>123691.25089768441</v>
      </c>
      <c r="J270" s="94">
        <f>+[4]MATERIALES!$D270</f>
        <v>176701.78699669201</v>
      </c>
      <c r="K270" s="94">
        <f>+[5]MATERIALES!$D270</f>
        <v>158015</v>
      </c>
      <c r="L270" s="94">
        <f>+[6]MATERIALES!$D270</f>
        <v>176701.78699669201</v>
      </c>
      <c r="M270" s="94">
        <f>+[7]MATERIALES!$D270</f>
        <v>176701.78699669201</v>
      </c>
      <c r="N270" s="94">
        <f>+[8]MATERIALES!$D270</f>
        <v>123691.25089768441</v>
      </c>
      <c r="O270" s="94">
        <f>+[9]MATERIALES!$D270</f>
        <v>214651</v>
      </c>
      <c r="P270" s="94">
        <f>+[10]MATERIALES!$D270</f>
        <v>123691.25089768441</v>
      </c>
    </row>
    <row r="271" spans="1:16" ht="16.5" thickTop="1" thickBot="1">
      <c r="A271" s="104" t="s">
        <v>1031</v>
      </c>
      <c r="B271" s="104" t="s">
        <v>59</v>
      </c>
      <c r="C271" s="105" t="s">
        <v>1032</v>
      </c>
      <c r="D271" s="106">
        <v>37278.487400000005</v>
      </c>
      <c r="G271" s="94">
        <f>+[1]MATERIALES!$D271</f>
        <v>41494.463066666671</v>
      </c>
      <c r="H271" s="94">
        <f>+[2]MATERIALES!$D271</f>
        <v>36901</v>
      </c>
      <c r="I271" s="94">
        <f>+[3]MATERIALES!$D271</f>
        <v>42474.393788620306</v>
      </c>
      <c r="J271" s="94">
        <f>+[4]MATERIALES!$D271</f>
        <v>53550</v>
      </c>
      <c r="K271" s="94">
        <f>+[5]MATERIALES!$D271</f>
        <v>42474.393788620306</v>
      </c>
      <c r="L271" s="94">
        <f>+[6]MATERIALES!$D271</f>
        <v>43210</v>
      </c>
      <c r="M271" s="94">
        <f>+[7]MATERIALES!$D271</f>
        <v>36720</v>
      </c>
      <c r="N271" s="94">
        <f>+[8]MATERIALES!$D271</f>
        <v>42474.393788620306</v>
      </c>
      <c r="O271" s="94">
        <f>+[9]MATERIALES!$D271</f>
        <v>34798</v>
      </c>
      <c r="P271" s="94">
        <f>+[10]MATERIALES!$D271</f>
        <v>45515</v>
      </c>
    </row>
    <row r="272" spans="1:16" ht="31.5" thickTop="1" thickBot="1">
      <c r="A272" s="104" t="s">
        <v>1033</v>
      </c>
      <c r="B272" s="104" t="s">
        <v>59</v>
      </c>
      <c r="C272" s="105" t="s">
        <v>1034</v>
      </c>
      <c r="D272" s="106">
        <v>37278.487400000005</v>
      </c>
      <c r="G272" s="94">
        <f>+[1]MATERIALES!$D272</f>
        <v>42346</v>
      </c>
      <c r="H272" s="94">
        <f>+[2]MATERIALES!$D272</f>
        <v>35770</v>
      </c>
      <c r="I272" s="94">
        <f>+[3]MATERIALES!$D272</f>
        <v>39693.165216331072</v>
      </c>
      <c r="J272" s="94">
        <f>+[4]MATERIALES!$D272</f>
        <v>39693.165216331072</v>
      </c>
      <c r="K272" s="94">
        <f>+[5]MATERIALES!$D272</f>
        <v>39693.165216331072</v>
      </c>
      <c r="L272" s="94">
        <f>+[6]MATERIALES!$D272</f>
        <v>43210</v>
      </c>
      <c r="M272" s="94">
        <f>+[7]MATERIALES!$D272</f>
        <v>31134</v>
      </c>
      <c r="N272" s="94">
        <f>+[8]MATERIALES!$D272</f>
        <v>39693.165216331072</v>
      </c>
      <c r="O272" s="94">
        <f>+[9]MATERIALES!$D272</f>
        <v>34798</v>
      </c>
      <c r="P272" s="94">
        <f>+[10]MATERIALES!$D272</f>
        <v>43937</v>
      </c>
    </row>
    <row r="273" spans="1:16" ht="31.5" thickTop="1" thickBot="1">
      <c r="A273" s="104" t="s">
        <v>1035</v>
      </c>
      <c r="B273" s="104" t="s">
        <v>59</v>
      </c>
      <c r="C273" s="105" t="s">
        <v>1036</v>
      </c>
      <c r="D273" s="106">
        <v>39734</v>
      </c>
      <c r="G273" s="201">
        <f>+[1]MATERIALES!$D273</f>
        <v>39986.713199999998</v>
      </c>
      <c r="H273" s="201">
        <f>+[2]MATERIALES!$D273</f>
        <v>39623</v>
      </c>
      <c r="I273" s="201">
        <f>+[3]MATERIALES!$D273</f>
        <v>52500</v>
      </c>
      <c r="J273" s="201">
        <f>+[4]MATERIALES!$D273</f>
        <v>40605.639009702725</v>
      </c>
      <c r="K273" s="201">
        <f>+[5]MATERIALES!$D273</f>
        <v>40605.639009702725</v>
      </c>
      <c r="L273" s="201">
        <f>+[6]MATERIALES!$D273</f>
        <v>41660</v>
      </c>
      <c r="M273" s="201">
        <f>+[7]MATERIALES!$D273</f>
        <v>37270.336576480004</v>
      </c>
      <c r="N273" s="201">
        <f>+[8]MATERIALES!$D273</f>
        <v>40605.639009702725</v>
      </c>
      <c r="O273" s="201">
        <f>+[9]MATERIALES!$D273</f>
        <v>35673</v>
      </c>
      <c r="P273" s="201">
        <f>+[10]MATERIALES!$D273</f>
        <v>46281</v>
      </c>
    </row>
    <row r="274" spans="1:16" ht="31.5" thickTop="1" thickBot="1">
      <c r="A274" s="104" t="s">
        <v>1037</v>
      </c>
      <c r="B274" s="104" t="s">
        <v>64</v>
      </c>
      <c r="C274" s="105" t="s">
        <v>1038</v>
      </c>
      <c r="D274" s="106">
        <v>100000</v>
      </c>
      <c r="G274" s="94">
        <f>+[1]MATERIALES!$D274</f>
        <v>57021</v>
      </c>
      <c r="H274" s="94">
        <f>+[2]MATERIALES!$D274</f>
        <v>49574</v>
      </c>
      <c r="I274" s="94">
        <f>+[3]MATERIALES!$D274</f>
        <v>61800</v>
      </c>
      <c r="J274" s="94">
        <f>+[4]MATERIALES!$D274</f>
        <v>43473</v>
      </c>
      <c r="K274" s="94">
        <f>+[5]MATERIALES!$D274</f>
        <v>45920</v>
      </c>
      <c r="L274" s="94">
        <f>+[6]MATERIALES!$D274</f>
        <v>55040</v>
      </c>
      <c r="M274" s="94">
        <f>+[7]MATERIALES!$D274</f>
        <v>58930</v>
      </c>
      <c r="N274" s="94">
        <f>+[8]MATERIALES!$D274</f>
        <v>50823.539720935005</v>
      </c>
      <c r="O274" s="94">
        <f>+[9]MATERIALES!$D274</f>
        <v>56750</v>
      </c>
      <c r="P274" s="94">
        <f>+[10]MATERIALES!$D274</f>
        <v>56243</v>
      </c>
    </row>
    <row r="275" spans="1:16" ht="31.5" thickTop="1" thickBot="1">
      <c r="A275" s="104" t="s">
        <v>1039</v>
      </c>
      <c r="B275" s="104" t="s">
        <v>64</v>
      </c>
      <c r="C275" s="105" t="s">
        <v>1040</v>
      </c>
      <c r="D275" s="106">
        <v>34532.833201493864</v>
      </c>
      <c r="G275" s="94">
        <f>+[1]MATERIALES!$D275</f>
        <v>55078.355466666668</v>
      </c>
      <c r="H275" s="94">
        <f>+[2]MATERIALES!$D275</f>
        <v>50346</v>
      </c>
      <c r="I275" s="94">
        <f>+[3]MATERIALES!$D275</f>
        <v>57300</v>
      </c>
      <c r="J275" s="94">
        <f>+[4]MATERIALES!$D275</f>
        <v>41650</v>
      </c>
      <c r="K275" s="94">
        <f>+[5]MATERIALES!$D275</f>
        <v>39424</v>
      </c>
      <c r="L275" s="94">
        <f>+[6]MATERIALES!$D275</f>
        <v>47840</v>
      </c>
      <c r="M275" s="94">
        <f>+[7]MATERIALES!$D275</f>
        <v>58061</v>
      </c>
      <c r="N275" s="94">
        <f>+[8]MATERIALES!$D275</f>
        <v>38080</v>
      </c>
      <c r="O275" s="94">
        <f>+[9]MATERIALES!$D275</f>
        <v>33291.07606429563</v>
      </c>
      <c r="P275" s="94">
        <f>+[10]MATERIALES!$D275</f>
        <v>44994</v>
      </c>
    </row>
    <row r="276" spans="1:16" ht="31.5" thickTop="1" thickBot="1">
      <c r="A276" s="104" t="s">
        <v>1041</v>
      </c>
      <c r="B276" s="104" t="s">
        <v>603</v>
      </c>
      <c r="C276" s="105" t="s">
        <v>1042</v>
      </c>
      <c r="D276" s="106">
        <v>73011.259999999995</v>
      </c>
      <c r="G276" s="94">
        <f>+[1]MATERIALES!$D276</f>
        <v>72590</v>
      </c>
      <c r="H276" s="94">
        <f>+[2]MATERIALES!$D276</f>
        <v>67860</v>
      </c>
      <c r="I276" s="94">
        <f>+[3]MATERIALES!$D276</f>
        <v>81000</v>
      </c>
      <c r="J276" s="94">
        <f>+[4]MATERIALES!$D276</f>
        <v>79800</v>
      </c>
      <c r="K276" s="94">
        <f>+[5]MATERIALES!$D276</f>
        <v>67592.2</v>
      </c>
      <c r="L276" s="94">
        <f>+[6]MATERIALES!$D276</f>
        <v>85000</v>
      </c>
      <c r="M276" s="94">
        <f>+[7]MATERIALES!$D276</f>
        <v>91560</v>
      </c>
      <c r="N276" s="94">
        <f>+[8]MATERIALES!$D276</f>
        <v>82150</v>
      </c>
      <c r="O276" s="94">
        <f>+[9]MATERIALES!$D276</f>
        <v>81767.820000000007</v>
      </c>
      <c r="P276" s="94">
        <f>+[10]MATERIALES!$D276</f>
        <v>86052</v>
      </c>
    </row>
    <row r="277" spans="1:16" ht="16.5" thickTop="1" thickBot="1">
      <c r="A277" s="104" t="s">
        <v>1043</v>
      </c>
      <c r="B277" s="104" t="s">
        <v>603</v>
      </c>
      <c r="C277" s="105" t="s">
        <v>1044</v>
      </c>
      <c r="D277" s="106">
        <v>56225</v>
      </c>
      <c r="G277" s="94">
        <f>+[1]MATERIALES!$D277</f>
        <v>69213</v>
      </c>
      <c r="H277" s="94">
        <f>+[2]MATERIALES!$D277</f>
        <v>54681</v>
      </c>
      <c r="I277" s="94">
        <f>+[3]MATERIALES!$D277</f>
        <v>60000</v>
      </c>
      <c r="J277" s="94">
        <f>+[4]MATERIALES!$D277</f>
        <v>45220</v>
      </c>
      <c r="K277" s="94">
        <f>+[5]MATERIALES!$D277</f>
        <v>60189</v>
      </c>
      <c r="L277" s="94">
        <f>+[6]MATERIALES!$D277</f>
        <v>67000</v>
      </c>
      <c r="M277" s="94">
        <f>+[7]MATERIALES!$D277</f>
        <v>61636.081556160003</v>
      </c>
      <c r="N277" s="94">
        <f>+[8]MATERIALES!$D277</f>
        <v>66900</v>
      </c>
      <c r="O277" s="94">
        <f>+[9]MATERIALES!$D277</f>
        <v>55114.581408848811</v>
      </c>
      <c r="P277" s="94">
        <f>+[10]MATERIALES!$D277</f>
        <v>62000</v>
      </c>
    </row>
    <row r="278" spans="1:16" ht="16.5" thickTop="1" thickBot="1">
      <c r="A278" s="104" t="s">
        <v>1045</v>
      </c>
      <c r="B278" s="104" t="s">
        <v>603</v>
      </c>
      <c r="C278" s="105" t="s">
        <v>1046</v>
      </c>
      <c r="D278" s="106">
        <v>37494.519999999997</v>
      </c>
      <c r="G278" s="94">
        <f>+[1]MATERIALES!$D278</f>
        <v>40952.39</v>
      </c>
      <c r="H278" s="94">
        <f>+[2]MATERIALES!$D278</f>
        <v>40570</v>
      </c>
      <c r="I278" s="94">
        <f>+[3]MATERIALES!$D278</f>
        <v>45000</v>
      </c>
      <c r="J278" s="94">
        <f>+[4]MATERIALES!$D278</f>
        <v>37000</v>
      </c>
      <c r="K278" s="94">
        <f>+[5]MATERIALES!$D278</f>
        <v>37574.666666666664</v>
      </c>
      <c r="L278" s="94">
        <f>+[6]MATERIALES!$D278</f>
        <v>45000</v>
      </c>
      <c r="M278" s="94">
        <f>+[7]MATERIALES!$D278</f>
        <v>45603.287596032918</v>
      </c>
      <c r="N278" s="94">
        <f>+[8]MATERIALES!$D278</f>
        <v>36500</v>
      </c>
      <c r="O278" s="94">
        <f>+[9]MATERIALES!$D278</f>
        <v>44133.455450000001</v>
      </c>
      <c r="P278" s="94">
        <f>+[10]MATERIALES!$D278</f>
        <v>35000</v>
      </c>
    </row>
    <row r="279" spans="1:16" ht="16.5" thickTop="1" thickBot="1">
      <c r="A279" s="104" t="s">
        <v>1047</v>
      </c>
      <c r="B279" s="104" t="s">
        <v>1048</v>
      </c>
      <c r="C279" s="105" t="s">
        <v>1049</v>
      </c>
      <c r="D279" s="106">
        <v>50000</v>
      </c>
      <c r="G279" s="94">
        <f>+[1]MATERIALES!$D279</f>
        <v>39902</v>
      </c>
      <c r="H279" s="94">
        <f>+[2]MATERIALES!$D279</f>
        <v>45426</v>
      </c>
      <c r="I279" s="94">
        <f>+[3]MATERIALES!$D279</f>
        <v>49337.959037238179</v>
      </c>
      <c r="J279" s="94">
        <f>+[4]MATERIALES!$D279</f>
        <v>49337.959037238179</v>
      </c>
      <c r="K279" s="94">
        <f>+[5]MATERIALES!$D279</f>
        <v>59900</v>
      </c>
      <c r="L279" s="94">
        <f>+[6]MATERIALES!$D279</f>
        <v>45000</v>
      </c>
      <c r="M279" s="94">
        <f>+[7]MATERIALES!$D279</f>
        <v>49337.959037238179</v>
      </c>
      <c r="N279" s="94">
        <f>+[8]MATERIALES!$D279</f>
        <v>44982</v>
      </c>
      <c r="O279" s="94">
        <f>+[9]MATERIALES!$D279</f>
        <v>58804</v>
      </c>
      <c r="P279" s="94">
        <f>+[10]MATERIALES!$D279</f>
        <v>34536.571326066725</v>
      </c>
    </row>
    <row r="280" spans="1:16" ht="16.5" thickTop="1" thickBot="1">
      <c r="A280" s="104" t="s">
        <v>1050</v>
      </c>
      <c r="B280" s="104" t="s">
        <v>1048</v>
      </c>
      <c r="C280" s="105" t="s">
        <v>1051</v>
      </c>
      <c r="D280" s="106">
        <v>30394.98</v>
      </c>
      <c r="G280" s="94">
        <f>+[1]MATERIALES!$D280</f>
        <v>50741</v>
      </c>
      <c r="H280" s="94">
        <f>+[2]MATERIALES!$D280</f>
        <v>47303</v>
      </c>
      <c r="I280" s="94">
        <f>+[3]MATERIALES!$D280</f>
        <v>40000</v>
      </c>
      <c r="J280" s="94">
        <f>+[4]MATERIALES!$D280</f>
        <v>49763.936401073479</v>
      </c>
      <c r="K280" s="94">
        <f>+[5]MATERIALES!$D280</f>
        <v>36400</v>
      </c>
      <c r="L280" s="94">
        <f>+[6]MATERIALES!$D280</f>
        <v>35900</v>
      </c>
      <c r="M280" s="94">
        <f>+[7]MATERIALES!$D280</f>
        <v>56580</v>
      </c>
      <c r="N280" s="94">
        <f>+[8]MATERIALES!$D280</f>
        <v>49763.936401073479</v>
      </c>
      <c r="O280" s="94">
        <f>+[9]MATERIALES!$D280</f>
        <v>50814</v>
      </c>
      <c r="P280" s="94">
        <f>+[10]MATERIALES!$D280</f>
        <v>46119</v>
      </c>
    </row>
    <row r="281" spans="1:16" ht="31.5" thickTop="1" thickBot="1">
      <c r="A281" s="104" t="s">
        <v>1052</v>
      </c>
      <c r="B281" s="104" t="s">
        <v>101</v>
      </c>
      <c r="C281" s="105" t="s">
        <v>1053</v>
      </c>
      <c r="D281" s="106">
        <v>47934.855901150258</v>
      </c>
      <c r="G281" s="94">
        <f>+[1]MATERIALES!$D281</f>
        <v>53835</v>
      </c>
      <c r="H281" s="94">
        <f>+[2]MATERIALES!$D281</f>
        <v>63702</v>
      </c>
      <c r="I281" s="94">
        <f>+[3]MATERIALES!$D281</f>
        <v>66015.969895952745</v>
      </c>
      <c r="J281" s="94">
        <f>+[4]MATERIALES!$D281</f>
        <v>61830</v>
      </c>
      <c r="K281" s="94">
        <f>+[5]MATERIALES!$D281</f>
        <v>83133</v>
      </c>
      <c r="L281" s="94">
        <f>+[6]MATERIALES!$D281</f>
        <v>65426.542632131255</v>
      </c>
      <c r="M281" s="94">
        <f>+[7]MATERIALES!$D281</f>
        <v>57774</v>
      </c>
      <c r="N281" s="94">
        <f>+[8]MATERIALES!$D281</f>
        <v>46211.178927166926</v>
      </c>
      <c r="O281" s="94">
        <f>+[9]MATERIALES!$D281</f>
        <v>70167</v>
      </c>
      <c r="P281" s="94">
        <f>+[10]MATERIALES!$D281</f>
        <v>58446</v>
      </c>
    </row>
    <row r="282" spans="1:16" ht="31.5" thickTop="1" thickBot="1">
      <c r="A282" s="104" t="s">
        <v>1054</v>
      </c>
      <c r="B282" s="104" t="s">
        <v>65</v>
      </c>
      <c r="C282" s="105" t="s">
        <v>1055</v>
      </c>
      <c r="D282" s="106">
        <v>9014.728364730001</v>
      </c>
      <c r="G282" s="94">
        <f>+[1]MATERIALES!$D282</f>
        <v>7477</v>
      </c>
      <c r="H282" s="94">
        <f>+[2]MATERIALES!$D282</f>
        <v>6874</v>
      </c>
      <c r="I282" s="94">
        <f>+[3]MATERIALES!$D282</f>
        <v>5577.45</v>
      </c>
      <c r="J282" s="94">
        <f>+[4]MATERIALES!$D282</f>
        <v>7391</v>
      </c>
      <c r="K282" s="94">
        <f>+[5]MATERIALES!$D282</f>
        <v>8645</v>
      </c>
      <c r="L282" s="94">
        <f>+[6]MATERIALES!$D282</f>
        <v>8299.6444715154157</v>
      </c>
      <c r="M282" s="94">
        <f>+[7]MATERIALES!$D282</f>
        <v>8911</v>
      </c>
      <c r="N282" s="94">
        <f>+[8]MATERIALES!$D282</f>
        <v>8092</v>
      </c>
      <c r="O282" s="94">
        <f>+[9]MATERIALES!$D282</f>
        <v>8801</v>
      </c>
      <c r="P282" s="94">
        <f>+[10]MATERIALES!$D282</f>
        <v>9295</v>
      </c>
    </row>
    <row r="283" spans="1:16" ht="31.5" thickTop="1" thickBot="1">
      <c r="A283" s="104" t="s">
        <v>1056</v>
      </c>
      <c r="B283" s="104" t="s">
        <v>64</v>
      </c>
      <c r="C283" s="105" t="s">
        <v>1057</v>
      </c>
      <c r="D283" s="106">
        <v>3294.5260099179659</v>
      </c>
      <c r="G283" s="94">
        <f>+[1]MATERIALES!$D283</f>
        <v>3489</v>
      </c>
      <c r="H283" s="94">
        <f>+[2]MATERIALES!$D283</f>
        <v>4886</v>
      </c>
      <c r="I283" s="94">
        <f>+[3]MATERIALES!$D283</f>
        <v>3176.0590088864992</v>
      </c>
      <c r="J283" s="94">
        <f>+[4]MATERIALES!$D283</f>
        <v>4537.227155552142</v>
      </c>
      <c r="K283" s="94">
        <f>+[5]MATERIALES!$D283</f>
        <v>3176.0590088864992</v>
      </c>
      <c r="L283" s="94">
        <f>+[6]MATERIALES!$D283</f>
        <v>3810</v>
      </c>
      <c r="M283" s="94">
        <f>+[7]MATERIALES!$D283</f>
        <v>5345</v>
      </c>
      <c r="N283" s="94">
        <f>+[8]MATERIALES!$D283</f>
        <v>3176.0590088864992</v>
      </c>
      <c r="O283" s="94">
        <f>+[9]MATERIALES!$D283</f>
        <v>3176.0590088864992</v>
      </c>
      <c r="P283" s="94">
        <f>+[10]MATERIALES!$D283</f>
        <v>5407</v>
      </c>
    </row>
    <row r="284" spans="1:16" ht="16.5" thickTop="1" thickBot="1">
      <c r="A284" s="104" t="s">
        <v>1058</v>
      </c>
      <c r="B284" s="104" t="s">
        <v>101</v>
      </c>
      <c r="C284" s="105" t="s">
        <v>1059</v>
      </c>
      <c r="D284" s="106">
        <v>6706.0243609825875</v>
      </c>
      <c r="G284" s="94">
        <f>+[1]MATERIALES!$D284</f>
        <v>9235.5488300430879</v>
      </c>
      <c r="H284" s="94">
        <f>+[2]MATERIALES!$D284</f>
        <v>8270</v>
      </c>
      <c r="I284" s="94">
        <f>+[3]MATERIALES!$D284</f>
        <v>6464.8841810301619</v>
      </c>
      <c r="J284" s="94">
        <f>+[4]MATERIALES!$D284</f>
        <v>11900</v>
      </c>
      <c r="K284" s="94">
        <f>+[5]MATERIALES!$D284</f>
        <v>6464.8841810301619</v>
      </c>
      <c r="L284" s="94">
        <f>+[6]MATERIALES!$D284</f>
        <v>9260</v>
      </c>
      <c r="M284" s="94">
        <f>+[7]MATERIALES!$D284</f>
        <v>9235.5488300430879</v>
      </c>
      <c r="N284" s="94">
        <f>+[8]MATERIALES!$D284</f>
        <v>6464.8841810301619</v>
      </c>
      <c r="O284" s="94">
        <f>+[9]MATERIALES!$D284</f>
        <v>10805</v>
      </c>
      <c r="P284" s="94">
        <f>+[10]MATERIALES!$D284</f>
        <v>11249</v>
      </c>
    </row>
    <row r="285" spans="1:16" ht="31.5" thickTop="1" thickBot="1">
      <c r="A285" s="104" t="s">
        <v>1060</v>
      </c>
      <c r="B285" s="104" t="s">
        <v>101</v>
      </c>
      <c r="C285" s="105" t="s">
        <v>1061</v>
      </c>
      <c r="D285" s="106">
        <v>63986.395261840589</v>
      </c>
      <c r="G285" s="94">
        <f>+[1]MATERIALES!$D285</f>
        <v>67423</v>
      </c>
      <c r="H285" s="94">
        <f>+[2]MATERIALES!$D285</f>
        <v>77406</v>
      </c>
      <c r="I285" s="94">
        <f>+[3]MATERIALES!$D285</f>
        <v>65000</v>
      </c>
      <c r="J285" s="94">
        <f>+[4]MATERIALES!$D285</f>
        <v>88122.178818416738</v>
      </c>
      <c r="K285" s="94">
        <f>+[5]MATERIALES!$D285</f>
        <v>61685.525172891721</v>
      </c>
      <c r="L285" s="94">
        <f>+[6]MATERIALES!$D285</f>
        <v>97730</v>
      </c>
      <c r="M285" s="94">
        <f>+[7]MATERIALES!$D285</f>
        <v>93215.15</v>
      </c>
      <c r="N285" s="94">
        <f>+[8]MATERIALES!$D285</f>
        <v>71300</v>
      </c>
      <c r="O285" s="94">
        <f>+[9]MATERIALES!$D285</f>
        <v>77377</v>
      </c>
      <c r="P285" s="94">
        <f>+[10]MATERIALES!$D285</f>
        <v>110236</v>
      </c>
    </row>
    <row r="286" spans="1:16" ht="16.5" thickTop="1" thickBot="1">
      <c r="A286" s="104" t="s">
        <v>1062</v>
      </c>
      <c r="B286" s="104" t="s">
        <v>101</v>
      </c>
      <c r="C286" s="105" t="s">
        <v>1063</v>
      </c>
      <c r="D286" s="106">
        <v>74762.187354365917</v>
      </c>
      <c r="G286" s="94">
        <f>+[1]MATERIALES!$D286</f>
        <v>72073.833369676955</v>
      </c>
      <c r="H286" s="94">
        <f>+[2]MATERIALES!$D286</f>
        <v>100573</v>
      </c>
      <c r="I286" s="94">
        <f>+[3]MATERIALES!$D286</f>
        <v>130000</v>
      </c>
      <c r="J286" s="94">
        <f>+[4]MATERIALES!$D286</f>
        <v>79130</v>
      </c>
      <c r="K286" s="94">
        <f>+[5]MATERIALES!$D286</f>
        <v>120000</v>
      </c>
      <c r="L286" s="94">
        <f>+[6]MATERIALES!$D286</f>
        <v>96630.589552622332</v>
      </c>
      <c r="M286" s="94">
        <f>+[7]MATERIALES!$D286</f>
        <v>129512.94068684589</v>
      </c>
      <c r="N286" s="94">
        <f>+[8]MATERIALES!$D286</f>
        <v>72073.833369676955</v>
      </c>
      <c r="O286" s="94">
        <f>+[9]MATERIALES!$D286</f>
        <v>82898</v>
      </c>
      <c r="P286" s="94">
        <f>+[10]MATERIALES!$D286</f>
        <v>98889</v>
      </c>
    </row>
    <row r="287" spans="1:16" ht="16.5" thickTop="1" thickBot="1">
      <c r="A287" s="104" t="s">
        <v>1064</v>
      </c>
      <c r="B287" s="104" t="s">
        <v>101</v>
      </c>
      <c r="C287" s="105" t="s">
        <v>1065</v>
      </c>
      <c r="D287" s="106">
        <v>27881.699999999997</v>
      </c>
      <c r="G287" s="94">
        <f>+[1]MATERIALES!$D287</f>
        <v>32719</v>
      </c>
      <c r="H287" s="94">
        <f>+[2]MATERIALES!$D287</f>
        <v>30003</v>
      </c>
      <c r="I287" s="94">
        <f>+[3]MATERIALES!$D287</f>
        <v>26821.09229951791</v>
      </c>
      <c r="J287" s="94">
        <f>+[4]MATERIALES!$D287</f>
        <v>23800</v>
      </c>
      <c r="K287" s="94">
        <f>+[5]MATERIALES!$D287</f>
        <v>33434</v>
      </c>
      <c r="L287" s="94">
        <f>+[6]MATERIALES!$D287</f>
        <v>28829.734979162724</v>
      </c>
      <c r="M287" s="94">
        <f>+[7]MATERIALES!$D287</f>
        <v>21569</v>
      </c>
      <c r="N287" s="94">
        <f>+[8]MATERIALES!$D287</f>
        <v>27965</v>
      </c>
      <c r="O287" s="94">
        <f>+[9]MATERIALES!$D287</f>
        <v>23849</v>
      </c>
      <c r="P287" s="94">
        <f>+[10]MATERIALES!$D287</f>
        <v>30000</v>
      </c>
    </row>
    <row r="288" spans="1:16" ht="31.5" thickTop="1" thickBot="1">
      <c r="A288" s="104" t="s">
        <v>1066</v>
      </c>
      <c r="B288" s="104" t="s">
        <v>101</v>
      </c>
      <c r="C288" s="105" t="s">
        <v>1067</v>
      </c>
      <c r="D288" s="106">
        <v>26049.1</v>
      </c>
      <c r="G288" s="94">
        <f>+[1]MATERIALES!$D288</f>
        <v>32719</v>
      </c>
      <c r="H288" s="94">
        <f>+[2]MATERIALES!$D288</f>
        <v>24886</v>
      </c>
      <c r="I288" s="94">
        <f>+[3]MATERIALES!$D288</f>
        <v>27256.440942260771</v>
      </c>
      <c r="J288" s="94">
        <f>+[4]MATERIALES!$D288</f>
        <v>33417</v>
      </c>
      <c r="K288" s="94">
        <f>+[5]MATERIALES!$D288</f>
        <v>33434</v>
      </c>
      <c r="L288" s="94">
        <f>+[6]MATERIALES!$D288</f>
        <v>19079.508659582541</v>
      </c>
      <c r="M288" s="94">
        <f>+[7]MATERIALES!$D288</f>
        <v>20544</v>
      </c>
      <c r="N288" s="94">
        <f>+[8]MATERIALES!$D288</f>
        <v>32130</v>
      </c>
      <c r="O288" s="94">
        <f>+[9]MATERIALES!$D288</f>
        <v>26333</v>
      </c>
      <c r="P288" s="94">
        <f>+[10]MATERIALES!$D288</f>
        <v>29690</v>
      </c>
    </row>
    <row r="289" spans="1:16" ht="31.5" thickTop="1" thickBot="1">
      <c r="A289" s="104" t="s">
        <v>1068</v>
      </c>
      <c r="B289" s="104" t="s">
        <v>101</v>
      </c>
      <c r="C289" s="105" t="s">
        <v>1069</v>
      </c>
      <c r="D289" s="106">
        <v>177310</v>
      </c>
      <c r="G289" s="94">
        <f>+[1]MATERIALES!$D289</f>
        <v>96985</v>
      </c>
      <c r="H289" s="94">
        <f>+[2]MATERIALES!$D289</f>
        <v>120648</v>
      </c>
      <c r="I289" s="94">
        <f>+[3]MATERIALES!$D289</f>
        <v>127281.71965902048</v>
      </c>
      <c r="J289" s="94">
        <f>+[4]MATERIALES!$D289</f>
        <v>127281.71965902048</v>
      </c>
      <c r="K289" s="94">
        <f>+[5]MATERIALES!$D289</f>
        <v>112500</v>
      </c>
      <c r="L289" s="94">
        <f>+[6]MATERIALES!$D289</f>
        <v>130900</v>
      </c>
      <c r="M289" s="94">
        <f>+[7]MATERIALES!$D289</f>
        <v>137994.42341071999</v>
      </c>
      <c r="N289" s="94">
        <f>+[8]MATERIALES!$D289</f>
        <v>135000</v>
      </c>
      <c r="O289" s="94">
        <f>+[9]MATERIALES!$D289</f>
        <v>102571</v>
      </c>
      <c r="P289" s="94">
        <f>+[10]MATERIALES!$D289</f>
        <v>129359</v>
      </c>
    </row>
    <row r="290" spans="1:16" ht="16.5" thickTop="1" thickBot="1">
      <c r="A290" s="104" t="s">
        <v>1070</v>
      </c>
      <c r="B290" s="104" t="s">
        <v>779</v>
      </c>
      <c r="C290" s="105" t="s">
        <v>1071</v>
      </c>
      <c r="D290" s="106">
        <v>2023</v>
      </c>
      <c r="G290" s="94">
        <f>+[1]MATERIALES!$D290</f>
        <v>2500</v>
      </c>
      <c r="H290" s="94">
        <f>+[2]MATERIALES!$D290</f>
        <v>2329</v>
      </c>
      <c r="I290" s="94">
        <f>+[3]MATERIALES!$D290</f>
        <v>3000</v>
      </c>
      <c r="J290" s="94">
        <f>+[4]MATERIALES!$D290</f>
        <v>3220</v>
      </c>
      <c r="K290" s="94">
        <f>+[5]MATERIALES!$D290</f>
        <v>1945.3120617570098</v>
      </c>
      <c r="L290" s="94">
        <f>+[6]MATERIALES!$D290</f>
        <v>2200</v>
      </c>
      <c r="M290" s="94">
        <f>+[7]MATERIALES!$D290</f>
        <v>1945.3120617570098</v>
      </c>
      <c r="N290" s="94">
        <f>+[8]MATERIALES!$D290</f>
        <v>2779.0172310814423</v>
      </c>
      <c r="O290" s="94">
        <f>+[9]MATERIALES!$D290</f>
        <v>2775.9998666666665</v>
      </c>
      <c r="P290" s="94">
        <f>+[10]MATERIALES!$D290</f>
        <v>2812</v>
      </c>
    </row>
    <row r="291" spans="1:16" ht="16.5" thickTop="1" thickBot="1">
      <c r="A291" s="104" t="s">
        <v>1072</v>
      </c>
      <c r="B291" s="104" t="s">
        <v>524</v>
      </c>
      <c r="C291" s="105" t="s">
        <v>1073</v>
      </c>
      <c r="D291" s="106">
        <v>43616.320589263298</v>
      </c>
      <c r="G291" s="94">
        <f>+[1]MATERIALES!$D291</f>
        <v>65957.010000000009</v>
      </c>
      <c r="H291" s="94">
        <f>+[2]MATERIALES!$D291</f>
        <v>65345</v>
      </c>
      <c r="I291" s="94">
        <f>+[3]MATERIALES!$D291</f>
        <v>66000</v>
      </c>
      <c r="J291" s="94">
        <f>+[4]MATERIALES!$D291</f>
        <v>61049</v>
      </c>
      <c r="K291" s="94">
        <f>+[5]MATERIALES!$D291</f>
        <v>76854</v>
      </c>
      <c r="L291" s="94">
        <f>+[6]MATERIALES!$D291</f>
        <v>63270</v>
      </c>
      <c r="M291" s="94">
        <f>+[7]MATERIALES!$D291</f>
        <v>48484</v>
      </c>
      <c r="N291" s="94">
        <f>+[8]MATERIALES!$D291</f>
        <v>42047.932699569355</v>
      </c>
      <c r="O291" s="94">
        <f>+[9]MATERIALES!$D291</f>
        <v>42047.932699569355</v>
      </c>
      <c r="P291" s="94">
        <f>+[10]MATERIALES!$D291</f>
        <v>65580</v>
      </c>
    </row>
    <row r="292" spans="1:16" ht="31.5" thickTop="1" thickBot="1">
      <c r="A292" s="104" t="s">
        <v>1074</v>
      </c>
      <c r="B292" s="104" t="s">
        <v>65</v>
      </c>
      <c r="C292" s="105" t="s">
        <v>1075</v>
      </c>
      <c r="D292" s="106">
        <v>2221.8966</v>
      </c>
      <c r="G292" s="94">
        <f>+[1]MATERIALES!$D292</f>
        <v>2351</v>
      </c>
      <c r="H292" s="94">
        <f>+[2]MATERIALES!$D292</f>
        <v>2444</v>
      </c>
      <c r="I292" s="94">
        <f>+[3]MATERIALES!$D292</f>
        <v>2840</v>
      </c>
      <c r="J292" s="94">
        <f>+[4]MATERIALES!$D292</f>
        <v>2647.3747060887149</v>
      </c>
      <c r="K292" s="94">
        <f>+[5]MATERIALES!$D292</f>
        <v>2340</v>
      </c>
      <c r="L292" s="94">
        <f>+[6]MATERIALES!$D292</f>
        <v>2320</v>
      </c>
      <c r="M292" s="94">
        <f>+[7]MATERIALES!$D292</f>
        <v>2974.9999999999995</v>
      </c>
      <c r="N292" s="94">
        <f>+[8]MATERIALES!$D292</f>
        <v>2400</v>
      </c>
      <c r="O292" s="94">
        <f>+[9]MATERIALES!$D292</f>
        <v>2779</v>
      </c>
      <c r="P292" s="94">
        <f>+[10]MATERIALES!$D292</f>
        <v>2821</v>
      </c>
    </row>
    <row r="293" spans="1:16" ht="16.5" thickTop="1" thickBot="1">
      <c r="A293" s="104" t="s">
        <v>1076</v>
      </c>
      <c r="B293" s="104" t="s">
        <v>65</v>
      </c>
      <c r="C293" s="105" t="s">
        <v>1077</v>
      </c>
      <c r="D293" s="106">
        <v>5148.7035418466467</v>
      </c>
      <c r="G293" s="94">
        <f>+[1]MATERIALES!$D293</f>
        <v>7409</v>
      </c>
      <c r="H293" s="94">
        <f>+[2]MATERIALES!$D293</f>
        <v>7462</v>
      </c>
      <c r="I293" s="94">
        <f>+[3]MATERIALES!$D293</f>
        <v>7673.5</v>
      </c>
      <c r="J293" s="94">
        <f>+[4]MATERIALES!$D293</f>
        <v>5281</v>
      </c>
      <c r="K293" s="94">
        <f>+[5]MATERIALES!$D293</f>
        <v>7280</v>
      </c>
      <c r="L293" s="94">
        <f>+[6]MATERIALES!$D293</f>
        <v>7820</v>
      </c>
      <c r="M293" s="94">
        <f>+[7]MATERIALES!$D293</f>
        <v>9194.0322644000007</v>
      </c>
      <c r="N293" s="94">
        <f>+[8]MATERIALES!$D293</f>
        <v>5200</v>
      </c>
      <c r="O293" s="94">
        <f>+[9]MATERIALES!$D293</f>
        <v>7090.8037926025618</v>
      </c>
      <c r="P293" s="94">
        <f>+[10]MATERIALES!$D293</f>
        <v>7090.8037926025618</v>
      </c>
    </row>
    <row r="294" spans="1:16" ht="16.5" thickTop="1" thickBot="1">
      <c r="A294" s="104" t="s">
        <v>1078</v>
      </c>
      <c r="B294" s="104" t="s">
        <v>101</v>
      </c>
      <c r="C294" s="105" t="s">
        <v>1079</v>
      </c>
      <c r="D294" s="106">
        <v>1391.1124033585329</v>
      </c>
      <c r="G294" s="94">
        <f>+[1]MATERIALES!$D294</f>
        <v>1960</v>
      </c>
      <c r="H294" s="94">
        <f>+[2]MATERIALES!$D294</f>
        <v>1568</v>
      </c>
      <c r="I294" s="94">
        <f>+[3]MATERIALES!$D294</f>
        <v>1341.08975547916</v>
      </c>
      <c r="J294" s="94">
        <f>+[4]MATERIALES!$D294</f>
        <v>1700</v>
      </c>
      <c r="K294" s="94">
        <f>+[5]MATERIALES!$D294</f>
        <v>2038</v>
      </c>
      <c r="L294" s="94">
        <f>+[6]MATERIALES!$D294</f>
        <v>1650</v>
      </c>
      <c r="M294" s="94">
        <f>+[7]MATERIALES!$D294</f>
        <v>1915.8425078273715</v>
      </c>
      <c r="N294" s="94">
        <f>+[8]MATERIALES!$D294</f>
        <v>1341.08975547916</v>
      </c>
      <c r="O294" s="94">
        <f>+[9]MATERIALES!$D294</f>
        <v>1341.08975547916</v>
      </c>
      <c r="P294" s="94">
        <f>+[10]MATERIALES!$D294</f>
        <v>2066</v>
      </c>
    </row>
    <row r="295" spans="1:16" ht="16.5" thickTop="1" thickBot="1">
      <c r="A295" s="104" t="s">
        <v>1080</v>
      </c>
      <c r="B295" s="104" t="s">
        <v>101</v>
      </c>
      <c r="C295" s="105" t="s">
        <v>1081</v>
      </c>
      <c r="D295" s="106">
        <v>35837.616586404787</v>
      </c>
      <c r="G295" s="94">
        <f>+[1]MATERIALES!$D295</f>
        <v>41650</v>
      </c>
      <c r="H295" s="94">
        <f>+[2]MATERIALES!$D295</f>
        <v>50114</v>
      </c>
      <c r="I295" s="94">
        <f>+[3]MATERIALES!$D295</f>
        <v>49355.630119960857</v>
      </c>
      <c r="J295" s="94">
        <f>+[4]MATERIALES!$D295</f>
        <v>59713</v>
      </c>
      <c r="K295" s="94">
        <f>+[5]MATERIALES!$D295</f>
        <v>59907</v>
      </c>
      <c r="L295" s="94">
        <f>+[6]MATERIALES!$D295</f>
        <v>53490</v>
      </c>
      <c r="M295" s="94">
        <f>+[7]MATERIALES!$D295</f>
        <v>41632.396762640012</v>
      </c>
      <c r="N295" s="94">
        <f>+[8]MATERIALES!$D295</f>
        <v>49355.630119960857</v>
      </c>
      <c r="O295" s="94">
        <f>+[9]MATERIALES!$D295</f>
        <v>62936</v>
      </c>
      <c r="P295" s="94">
        <f>+[10]MATERIALES!$D295</f>
        <v>49355.630119960857</v>
      </c>
    </row>
    <row r="296" spans="1:16" ht="16.5" thickTop="1" thickBot="1">
      <c r="A296" s="104" t="s">
        <v>1082</v>
      </c>
      <c r="B296" s="104" t="s">
        <v>101</v>
      </c>
      <c r="C296" s="105" t="s">
        <v>1083</v>
      </c>
      <c r="D296" s="106">
        <v>45800</v>
      </c>
      <c r="G296" s="94">
        <f>+[1]MATERIALES!$D296</f>
        <v>57125</v>
      </c>
      <c r="H296" s="94">
        <f>+[2]MATERIALES!$D296</f>
        <v>57982</v>
      </c>
      <c r="I296" s="94">
        <f>+[3]MATERIALES!$D296</f>
        <v>62300</v>
      </c>
      <c r="J296" s="94">
        <f>+[4]MATERIALES!$D296</f>
        <v>72100</v>
      </c>
      <c r="K296" s="94">
        <f>+[5]MATERIALES!$D296</f>
        <v>74312</v>
      </c>
      <c r="L296" s="94">
        <f>+[6]MATERIALES!$D296</f>
        <v>58296.519798203728</v>
      </c>
      <c r="M296" s="94">
        <f>+[7]MATERIALES!$D296</f>
        <v>70945</v>
      </c>
      <c r="N296" s="94">
        <f>+[8]MATERIALES!$D296</f>
        <v>65450</v>
      </c>
      <c r="O296" s="94">
        <f>+[9]MATERIALES!$D296</f>
        <v>61971</v>
      </c>
      <c r="P296" s="94">
        <f>+[10]MATERIALES!$D296</f>
        <v>67492</v>
      </c>
    </row>
    <row r="297" spans="1:16" ht="16.5" thickTop="1" thickBot="1">
      <c r="A297" s="104" t="s">
        <v>1084</v>
      </c>
      <c r="B297" s="104" t="s">
        <v>101</v>
      </c>
      <c r="C297" s="105" t="s">
        <v>1085</v>
      </c>
      <c r="D297" s="106">
        <v>36615.772620415315</v>
      </c>
      <c r="G297" s="94">
        <f>+[1]MATERIALES!$D297</f>
        <v>55454</v>
      </c>
      <c r="H297" s="94">
        <f>+[2]MATERIALES!$D297</f>
        <v>50914</v>
      </c>
      <c r="I297" s="94">
        <f>+[3]MATERIALES!$D297</f>
        <v>50427.308011754845</v>
      </c>
      <c r="J297" s="94">
        <f>+[4]MATERIALES!$D297</f>
        <v>59713</v>
      </c>
      <c r="K297" s="94">
        <f>+[5]MATERIALES!$D297</f>
        <v>52074</v>
      </c>
      <c r="L297" s="94">
        <f>+[6]MATERIALES!$D297</f>
        <v>49380</v>
      </c>
      <c r="M297" s="94">
        <f>+[7]MATERIALES!$D297</f>
        <v>43138.325330159998</v>
      </c>
      <c r="N297" s="94">
        <f>+[8]MATERIALES!$D297</f>
        <v>65450</v>
      </c>
      <c r="O297" s="94">
        <f>+[9]MATERIALES!$D297</f>
        <v>60590</v>
      </c>
      <c r="P297" s="94">
        <f>+[10]MATERIALES!$D297</f>
        <v>50427.308011754845</v>
      </c>
    </row>
    <row r="298" spans="1:16" ht="16.5" thickTop="1" thickBot="1">
      <c r="A298" s="104" t="s">
        <v>1086</v>
      </c>
      <c r="B298" s="104" t="s">
        <v>64</v>
      </c>
      <c r="C298" s="105" t="s">
        <v>1087</v>
      </c>
      <c r="D298" s="106">
        <v>3541.5267457859386</v>
      </c>
      <c r="G298" s="94">
        <f>+[1]MATERIALES!$D298</f>
        <v>5244</v>
      </c>
      <c r="H298" s="94">
        <f>+[2]MATERIALES!$D298</f>
        <v>4202</v>
      </c>
      <c r="I298" s="94">
        <f>+[3]MATERIALES!$D298</f>
        <v>3414.1779097521817</v>
      </c>
      <c r="J298" s="94">
        <f>+[4]MATERIALES!$D298</f>
        <v>5849</v>
      </c>
      <c r="K298" s="94">
        <f>+[5]MATERIALES!$D298</f>
        <v>3854</v>
      </c>
      <c r="L298" s="94">
        <f>+[6]MATERIALES!$D298</f>
        <v>5770</v>
      </c>
      <c r="M298" s="94">
        <f>+[7]MATERIALES!$D298</f>
        <v>3826</v>
      </c>
      <c r="N298" s="94">
        <f>+[8]MATERIALES!$D298</f>
        <v>4877.397013931688</v>
      </c>
      <c r="O298" s="94">
        <f>+[9]MATERIALES!$D298</f>
        <v>5850</v>
      </c>
      <c r="P298" s="94">
        <f>+[10]MATERIALES!$D298</f>
        <v>3870</v>
      </c>
    </row>
    <row r="299" spans="1:16" ht="16.5" thickTop="1" thickBot="1">
      <c r="A299" s="104" t="s">
        <v>1088</v>
      </c>
      <c r="B299" s="104" t="s">
        <v>65</v>
      </c>
      <c r="C299" s="105" t="s">
        <v>1089</v>
      </c>
      <c r="D299" s="106">
        <v>43600</v>
      </c>
      <c r="G299" s="94">
        <f>+[1]MATERIALES!$D299</f>
        <v>38291</v>
      </c>
      <c r="H299" s="94">
        <f>+[2]MATERIALES!$D299</f>
        <v>28631</v>
      </c>
      <c r="I299" s="94">
        <f>+[3]MATERIALES!$D299</f>
        <v>29990.630053180867</v>
      </c>
      <c r="J299" s="94">
        <f>+[4]MATERIALES!$D299</f>
        <v>29990.630053180867</v>
      </c>
      <c r="K299" s="94">
        <f>+[5]MATERIALES!$D299</f>
        <v>29990.630053180867</v>
      </c>
      <c r="L299" s="94">
        <f>+[6]MATERIALES!$D299</f>
        <v>24690</v>
      </c>
      <c r="M299" s="94">
        <f>+[7]MATERIALES!$D299</f>
        <v>29990.630053180867</v>
      </c>
      <c r="N299" s="94">
        <f>+[8]MATERIALES!$D299</f>
        <v>20993.441037226607</v>
      </c>
      <c r="O299" s="94">
        <f>+[9]MATERIALES!$D299</f>
        <v>29650</v>
      </c>
      <c r="P299" s="94">
        <f>+[10]MATERIALES!$D299</f>
        <v>20993.441037226607</v>
      </c>
    </row>
    <row r="300" spans="1:16" ht="16.5" thickTop="1" thickBot="1">
      <c r="A300" s="104" t="s">
        <v>1090</v>
      </c>
      <c r="B300" s="104" t="s">
        <v>65</v>
      </c>
      <c r="C300" s="105" t="s">
        <v>1091</v>
      </c>
      <c r="D300" s="106">
        <v>20664.785778784113</v>
      </c>
      <c r="G300" s="94">
        <f>+[1]MATERIALES!$D300</f>
        <v>32157</v>
      </c>
      <c r="H300" s="94">
        <f>+[2]MATERIALES!$D300</f>
        <v>25177</v>
      </c>
      <c r="I300" s="94">
        <f>+[3]MATERIALES!$D300</f>
        <v>35000</v>
      </c>
      <c r="J300" s="94">
        <f>+[4]MATERIALES!$D300</f>
        <v>28459.580199672375</v>
      </c>
      <c r="K300" s="94">
        <f>+[5]MATERIALES!$D300</f>
        <v>28459.580199672375</v>
      </c>
      <c r="L300" s="94">
        <f>+[6]MATERIALES!$D300</f>
        <v>31890</v>
      </c>
      <c r="M300" s="94">
        <f>+[7]MATERIALES!$D300</f>
        <v>29948.135026559998</v>
      </c>
      <c r="N300" s="94">
        <f>+[8]MATERIALES!$D300</f>
        <v>28459.580199672375</v>
      </c>
      <c r="O300" s="94">
        <f>+[9]MATERIALES!$D300</f>
        <v>29650</v>
      </c>
      <c r="P300" s="94">
        <f>+[10]MATERIALES!$D300</f>
        <v>19921.706139770664</v>
      </c>
    </row>
    <row r="301" spans="1:16" ht="46.5" thickTop="1" thickBot="1">
      <c r="A301" s="104" t="s">
        <v>1092</v>
      </c>
      <c r="B301" s="104" t="s">
        <v>101</v>
      </c>
      <c r="C301" s="105" t="s">
        <v>1093</v>
      </c>
      <c r="D301" s="106">
        <v>357000</v>
      </c>
      <c r="G301" s="94">
        <f>+[1]MATERIALES!$D301</f>
        <v>246570</v>
      </c>
      <c r="H301" s="94">
        <f>+[2]MATERIALES!$D301</f>
        <v>257457</v>
      </c>
      <c r="I301" s="94">
        <f>+[3]MATERIALES!$D301</f>
        <v>260000</v>
      </c>
      <c r="J301" s="94">
        <f>+[4]MATERIALES!$D301</f>
        <v>293712</v>
      </c>
      <c r="K301" s="94">
        <f>+[5]MATERIALES!$D301</f>
        <v>204690.25015485263</v>
      </c>
      <c r="L301" s="94">
        <f>+[6]MATERIALES!$D301</f>
        <v>297500</v>
      </c>
      <c r="M301" s="94">
        <f>+[7]MATERIALES!$D301</f>
        <v>361151</v>
      </c>
      <c r="N301" s="94">
        <f>+[8]MATERIALES!$D301</f>
        <v>292414.64307836088</v>
      </c>
      <c r="O301" s="94">
        <f>+[9]MATERIALES!$D301</f>
        <v>367210</v>
      </c>
      <c r="P301" s="94">
        <f>+[10]MATERIALES!$D301</f>
        <v>217432</v>
      </c>
    </row>
    <row r="302" spans="1:16" ht="46.5" thickTop="1" thickBot="1">
      <c r="A302" s="104" t="s">
        <v>1094</v>
      </c>
      <c r="B302" s="104" t="s">
        <v>101</v>
      </c>
      <c r="C302" s="105" t="s">
        <v>1095</v>
      </c>
      <c r="D302" s="106">
        <v>297500</v>
      </c>
      <c r="G302" s="94">
        <f>+[1]MATERIALES!$D302</f>
        <v>209480</v>
      </c>
      <c r="H302" s="94">
        <f>+[2]MATERIALES!$D302</f>
        <v>199989</v>
      </c>
      <c r="I302" s="94">
        <f>+[3]MATERIALES!$D302</f>
        <v>230000</v>
      </c>
      <c r="J302" s="94">
        <f>+[4]MATERIALES!$D302</f>
        <v>250000</v>
      </c>
      <c r="K302" s="94">
        <f>+[5]MATERIALES!$D302</f>
        <v>232222.22222222222</v>
      </c>
      <c r="L302" s="94">
        <f>+[6]MATERIALES!$D302</f>
        <v>267750</v>
      </c>
      <c r="M302" s="94">
        <f>+[7]MATERIALES!$D302</f>
        <v>260294.01711390485</v>
      </c>
      <c r="N302" s="94">
        <f>+[8]MATERIALES!$D302</f>
        <v>321630</v>
      </c>
      <c r="O302" s="94">
        <f>+[9]MATERIALES!$D302</f>
        <v>283980</v>
      </c>
      <c r="P302" s="94">
        <f>+[10]MATERIALES!$D302</f>
        <v>182676</v>
      </c>
    </row>
    <row r="303" spans="1:16" ht="46.5" thickTop="1" thickBot="1">
      <c r="A303" s="104" t="s">
        <v>1096</v>
      </c>
      <c r="B303" s="104" t="s">
        <v>101</v>
      </c>
      <c r="C303" s="105" t="s">
        <v>1097</v>
      </c>
      <c r="D303" s="106">
        <v>273700</v>
      </c>
      <c r="G303" s="94">
        <f>+[1]MATERIALES!$D303</f>
        <v>177089.72608173545</v>
      </c>
      <c r="H303" s="94">
        <f>+[2]MATERIALES!$D303</f>
        <v>226462</v>
      </c>
      <c r="I303" s="94">
        <f>+[3]MATERIALES!$D303</f>
        <v>250000</v>
      </c>
      <c r="J303" s="94">
        <f>+[4]MATERIALES!$D303</f>
        <v>240000</v>
      </c>
      <c r="K303" s="94">
        <f>+[5]MATERIALES!$D303</f>
        <v>292500</v>
      </c>
      <c r="L303" s="94">
        <f>+[6]MATERIALES!$D303</f>
        <v>246880</v>
      </c>
      <c r="M303" s="94">
        <f>+[7]MATERIALES!$D303</f>
        <v>252985.32297390781</v>
      </c>
      <c r="N303" s="94">
        <f>+[8]MATERIALES!$D303</f>
        <v>252985.32297390781</v>
      </c>
      <c r="O303" s="94">
        <f>+[9]MATERIALES!$D303</f>
        <v>275125</v>
      </c>
      <c r="P303" s="94">
        <f>+[10]MATERIALES!$D303</f>
        <v>177089.72608173545</v>
      </c>
    </row>
    <row r="304" spans="1:16" ht="46.5" thickTop="1" thickBot="1">
      <c r="A304" s="104" t="s">
        <v>1098</v>
      </c>
      <c r="B304" s="104" t="s">
        <v>101</v>
      </c>
      <c r="C304" s="105" t="s">
        <v>1099</v>
      </c>
      <c r="D304" s="106">
        <v>297500</v>
      </c>
      <c r="G304" s="94">
        <f>+[1]MATERIALES!$D304</f>
        <v>275695</v>
      </c>
      <c r="H304" s="94">
        <f>+[2]MATERIALES!$D304</f>
        <v>264051</v>
      </c>
      <c r="I304" s="94">
        <f>+[3]MATERIALES!$D304</f>
        <v>276000</v>
      </c>
      <c r="J304" s="94">
        <f>+[4]MATERIALES!$D304</f>
        <v>360000</v>
      </c>
      <c r="K304" s="94">
        <f>+[5]MATERIALES!$D304</f>
        <v>275000</v>
      </c>
      <c r="L304" s="94">
        <f>+[6]MATERIALES!$D304</f>
        <v>290272.32900395733</v>
      </c>
      <c r="M304" s="94">
        <f>+[7]MATERIALES!$D304</f>
        <v>330686</v>
      </c>
      <c r="N304" s="94">
        <f>+[8]MATERIALES!$D304</f>
        <v>305169.86511337699</v>
      </c>
      <c r="O304" s="94">
        <f>+[9]MATERIALES!$D304</f>
        <v>291234</v>
      </c>
      <c r="P304" s="94">
        <f>+[10]MATERIALES!$D304</f>
        <v>223510</v>
      </c>
    </row>
    <row r="305" spans="1:16" ht="46.5" thickTop="1" thickBot="1">
      <c r="A305" s="104" t="s">
        <v>1100</v>
      </c>
      <c r="B305" s="104" t="s">
        <v>101</v>
      </c>
      <c r="C305" s="105" t="s">
        <v>1101</v>
      </c>
      <c r="D305" s="106">
        <v>255850</v>
      </c>
      <c r="G305" s="94">
        <f>+[1]MATERIALES!$D305</f>
        <v>156326.55471424788</v>
      </c>
      <c r="H305" s="94">
        <f>+[2]MATERIALES!$D305</f>
        <v>198779</v>
      </c>
      <c r="I305" s="94">
        <f>+[3]MATERIALES!$D305</f>
        <v>190000</v>
      </c>
      <c r="J305" s="94">
        <f>+[4]MATERIALES!$D305</f>
        <v>240000</v>
      </c>
      <c r="K305" s="94">
        <f>+[5]MATERIALES!$D305</f>
        <v>283333.33333333331</v>
      </c>
      <c r="L305" s="94">
        <f>+[6]MATERIALES!$D305</f>
        <v>255850</v>
      </c>
      <c r="M305" s="94">
        <f>+[7]MATERIALES!$D305</f>
        <v>247033</v>
      </c>
      <c r="N305" s="94">
        <f>+[8]MATERIALES!$D305</f>
        <v>223323.64959178268</v>
      </c>
      <c r="O305" s="94">
        <f>+[9]MATERIALES!$D305</f>
        <v>247220</v>
      </c>
      <c r="P305" s="94">
        <f>+[10]MATERIALES!$D305</f>
        <v>157646</v>
      </c>
    </row>
    <row r="306" spans="1:16" ht="46.5" thickTop="1" thickBot="1">
      <c r="A306" s="104" t="s">
        <v>1102</v>
      </c>
      <c r="B306" s="104" t="s">
        <v>66</v>
      </c>
      <c r="C306" s="105" t="s">
        <v>1103</v>
      </c>
      <c r="D306" s="106">
        <v>315350</v>
      </c>
      <c r="G306" s="94">
        <f>+[1]MATERIALES!$D306</f>
        <v>231356</v>
      </c>
      <c r="H306" s="94">
        <f>+[2]MATERIALES!$D306</f>
        <v>265435</v>
      </c>
      <c r="I306" s="94">
        <f>+[3]MATERIALES!$D306</f>
        <v>305000</v>
      </c>
      <c r="J306" s="94">
        <f>+[4]MATERIALES!$D306</f>
        <v>348783</v>
      </c>
      <c r="K306" s="94">
        <f>+[5]MATERIALES!$D306</f>
        <v>305000</v>
      </c>
      <c r="L306" s="94">
        <f>+[6]MATERIALES!$D306</f>
        <v>293170</v>
      </c>
      <c r="M306" s="94">
        <f>+[7]MATERIALES!$D306</f>
        <v>389415</v>
      </c>
      <c r="N306" s="94">
        <f>+[8]MATERIALES!$D306</f>
        <v>329555.16730858292</v>
      </c>
      <c r="O306" s="94">
        <f>+[9]MATERIALES!$D306</f>
        <v>329555.16730858292</v>
      </c>
      <c r="P306" s="94">
        <f>+[10]MATERIALES!$D306</f>
        <v>240530</v>
      </c>
    </row>
    <row r="307" spans="1:16" ht="16.5" thickTop="1" thickBot="1">
      <c r="A307" s="104" t="s">
        <v>1104</v>
      </c>
      <c r="B307" s="104" t="s">
        <v>101</v>
      </c>
      <c r="C307" s="105" t="s">
        <v>1105</v>
      </c>
      <c r="D307" s="106">
        <v>243950</v>
      </c>
      <c r="G307" s="94">
        <f>+[1]MATERIALES!$D307</f>
        <v>134593</v>
      </c>
      <c r="H307" s="94">
        <f>+[2]MATERIALES!$D307</f>
        <v>145620</v>
      </c>
      <c r="I307" s="94">
        <f>+[3]MATERIALES!$D307</f>
        <v>131000</v>
      </c>
      <c r="J307" s="94">
        <f>+[4]MATERIALES!$D307</f>
        <v>160000</v>
      </c>
      <c r="K307" s="94">
        <f>+[5]MATERIALES!$D307</f>
        <v>180000</v>
      </c>
      <c r="L307" s="94">
        <f>+[6]MATERIALES!$D307</f>
        <v>185160</v>
      </c>
      <c r="M307" s="94">
        <f>+[7]MATERIALES!$D307</f>
        <v>181530</v>
      </c>
      <c r="N307" s="94">
        <f>+[8]MATERIALES!$D307</f>
        <v>175009.88315796002</v>
      </c>
      <c r="O307" s="94">
        <f>+[9]MATERIALES!$D307</f>
        <v>175009.88315796002</v>
      </c>
      <c r="P307" s="94">
        <f>+[10]MATERIALES!$D307</f>
        <v>129328</v>
      </c>
    </row>
    <row r="308" spans="1:16" ht="16.5" thickTop="1" thickBot="1">
      <c r="A308" s="104" t="s">
        <v>1106</v>
      </c>
      <c r="B308" s="104" t="s">
        <v>65</v>
      </c>
      <c r="C308" s="105" t="s">
        <v>1107</v>
      </c>
      <c r="D308" s="106">
        <v>15614.083244471012</v>
      </c>
      <c r="G308" s="94">
        <f>+[1]MATERIALES!$D308</f>
        <v>18141.489285714284</v>
      </c>
      <c r="H308" s="94">
        <f>+[2]MATERIALES!$D308</f>
        <v>15052.620499827446</v>
      </c>
      <c r="I308" s="94">
        <f>+[3]MATERIALES!$D308</f>
        <v>21503.743571182065</v>
      </c>
      <c r="J308" s="94">
        <f>+[4]MATERIALES!$D308</f>
        <v>23392.894736842107</v>
      </c>
      <c r="K308" s="94">
        <f>+[5]MATERIALES!$D308</f>
        <v>21503.743571182065</v>
      </c>
      <c r="L308" s="94">
        <f>+[6]MATERIALES!$D308</f>
        <v>15052.620499827446</v>
      </c>
      <c r="M308" s="94">
        <f>+[7]MATERIALES!$D308</f>
        <v>15052.620499827446</v>
      </c>
      <c r="N308" s="94">
        <f>+[8]MATERIALES!$D308</f>
        <v>18141</v>
      </c>
      <c r="O308" s="94">
        <f>+[9]MATERIALES!$D308</f>
        <v>18130</v>
      </c>
      <c r="P308" s="94">
        <f>+[10]MATERIALES!$D308</f>
        <v>19870</v>
      </c>
    </row>
    <row r="309" spans="1:16" ht="16.5" thickTop="1" thickBot="1">
      <c r="A309" s="104" t="s">
        <v>1108</v>
      </c>
      <c r="B309" s="104" t="s">
        <v>65</v>
      </c>
      <c r="C309" s="105" t="s">
        <v>1109</v>
      </c>
      <c r="D309" s="106">
        <v>5480.0559000000003</v>
      </c>
      <c r="G309" s="94">
        <f>+[1]MATERIALES!$D309</f>
        <v>5414.75</v>
      </c>
      <c r="H309" s="94">
        <f>+[2]MATERIALES!$D309</f>
        <v>4409</v>
      </c>
      <c r="I309" s="94">
        <f>+[3]MATERIALES!$D309</f>
        <v>5600</v>
      </c>
      <c r="J309" s="94">
        <f>+[4]MATERIALES!$D309</f>
        <v>6010</v>
      </c>
      <c r="K309" s="94">
        <f>+[5]MATERIALES!$D309</f>
        <v>4550</v>
      </c>
      <c r="L309" s="94">
        <f>+[6]MATERIALES!$D309</f>
        <v>4074.0751851851851</v>
      </c>
      <c r="M309" s="94">
        <f>+[7]MATERIALES!$D309</f>
        <v>5481.166666666667</v>
      </c>
      <c r="N309" s="94">
        <f>+[8]MATERIALES!$D309</f>
        <v>5412</v>
      </c>
      <c r="O309" s="94">
        <f>+[9]MATERIALES!$D309</f>
        <v>5128</v>
      </c>
      <c r="P309" s="94">
        <f>+[10]MATERIALES!$D309</f>
        <v>5857</v>
      </c>
    </row>
    <row r="310" spans="1:16" ht="16.5" thickTop="1" thickBot="1">
      <c r="A310" s="104" t="s">
        <v>1110</v>
      </c>
      <c r="B310" s="104" t="s">
        <v>65</v>
      </c>
      <c r="C310" s="105" t="s">
        <v>1111</v>
      </c>
      <c r="D310" s="106">
        <v>17104.039700000001</v>
      </c>
      <c r="G310" s="94">
        <f>+[1]MATERIALES!$D310</f>
        <v>13923</v>
      </c>
      <c r="H310" s="94">
        <f>+[2]MATERIALES!$D310</f>
        <v>11355</v>
      </c>
      <c r="I310" s="94">
        <f>+[3]MATERIALES!$D310</f>
        <v>14317</v>
      </c>
      <c r="J310" s="94">
        <f>+[4]MATERIALES!$D310</f>
        <v>14000</v>
      </c>
      <c r="K310" s="94">
        <f>+[5]MATERIALES!$D310</f>
        <v>11700</v>
      </c>
      <c r="L310" s="94">
        <f>+[6]MATERIALES!$D310</f>
        <v>10290</v>
      </c>
      <c r="M310" s="94">
        <f>+[7]MATERIALES!$D310</f>
        <v>13923</v>
      </c>
      <c r="N310" s="94">
        <f>+[8]MATERIALES!$D310</f>
        <v>9349.322866299106</v>
      </c>
      <c r="O310" s="94">
        <f>+[9]MATERIALES!$D310</f>
        <v>12268</v>
      </c>
      <c r="P310" s="94">
        <f>+[10]MATERIALES!$D310</f>
        <v>12958</v>
      </c>
    </row>
    <row r="311" spans="1:16" ht="16.5" thickTop="1" thickBot="1">
      <c r="A311" s="104" t="s">
        <v>1112</v>
      </c>
      <c r="B311" s="104" t="s">
        <v>65</v>
      </c>
      <c r="C311" s="105" t="s">
        <v>1113</v>
      </c>
      <c r="D311" s="106">
        <v>74680.41350000001</v>
      </c>
      <c r="G311" s="94">
        <f>+[1]MATERIALES!$D311</f>
        <v>73780</v>
      </c>
      <c r="H311" s="94">
        <f>+[2]MATERIALES!$D311</f>
        <v>50696</v>
      </c>
      <c r="I311" s="94">
        <f>+[3]MATERIALES!$D311</f>
        <v>43263.969789910669</v>
      </c>
      <c r="J311" s="94">
        <f>+[4]MATERIALES!$D311</f>
        <v>74750</v>
      </c>
      <c r="K311" s="94">
        <f>+[5]MATERIALES!$D311</f>
        <v>43263.969789910669</v>
      </c>
      <c r="L311" s="94">
        <f>+[6]MATERIALES!$D311</f>
        <v>63025</v>
      </c>
      <c r="M311" s="94">
        <f>+[7]MATERIALES!$D311</f>
        <v>73780</v>
      </c>
      <c r="N311" s="94">
        <f>+[8]MATERIALES!$D311</f>
        <v>73780</v>
      </c>
      <c r="O311" s="94">
        <f>+[9]MATERIALES!$D311</f>
        <v>73385.713333333333</v>
      </c>
      <c r="P311" s="94">
        <f>+[10]MATERIALES!$D311</f>
        <v>64958</v>
      </c>
    </row>
    <row r="312" spans="1:16" ht="16.5" thickTop="1" thickBot="1">
      <c r="A312" s="104" t="s">
        <v>1114</v>
      </c>
      <c r="B312" s="104" t="s">
        <v>65</v>
      </c>
      <c r="C312" s="105" t="s">
        <v>1115</v>
      </c>
      <c r="D312" s="106">
        <v>13472.099718000001</v>
      </c>
      <c r="G312" s="94">
        <f>+[1]MATERIALES!$D312</f>
        <v>12198</v>
      </c>
      <c r="H312" s="94">
        <f>+[2]MATERIALES!$D312</f>
        <v>8826</v>
      </c>
      <c r="I312" s="94">
        <f>+[3]MATERIALES!$D312</f>
        <v>7433.9562398462294</v>
      </c>
      <c r="J312" s="94">
        <f>+[4]MATERIALES!$D312</f>
        <v>10619.937485494613</v>
      </c>
      <c r="K312" s="94">
        <f>+[5]MATERIALES!$D312</f>
        <v>10700</v>
      </c>
      <c r="L312" s="94">
        <f>+[6]MATERIALES!$D312</f>
        <v>10924.4</v>
      </c>
      <c r="M312" s="94">
        <f>+[7]MATERIALES!$D312</f>
        <v>12733</v>
      </c>
      <c r="N312" s="94">
        <f>+[8]MATERIALES!$D312</f>
        <v>7433.9562398462294</v>
      </c>
      <c r="O312" s="94">
        <f>+[9]MATERIALES!$D312</f>
        <v>10619.937485494613</v>
      </c>
      <c r="P312" s="94">
        <f>+[10]MATERIALES!$D312</f>
        <v>7433.9562398462294</v>
      </c>
    </row>
    <row r="313" spans="1:16" ht="16.5" thickTop="1" thickBot="1">
      <c r="A313" s="104" t="s">
        <v>1116</v>
      </c>
      <c r="B313" s="104" t="s">
        <v>65</v>
      </c>
      <c r="C313" s="105" t="s">
        <v>1117</v>
      </c>
      <c r="D313" s="106">
        <v>9999.57</v>
      </c>
      <c r="G313" s="94">
        <f>+[1]MATERIALES!$D313</f>
        <v>6514</v>
      </c>
      <c r="H313" s="94">
        <f>+[2]MATERIALES!$D313</f>
        <v>7635</v>
      </c>
      <c r="I313" s="94">
        <f>+[3]MATERIALES!$D313</f>
        <v>7300</v>
      </c>
      <c r="J313" s="94">
        <f>+[4]MATERIALES!$D313</f>
        <v>10290</v>
      </c>
      <c r="K313" s="94">
        <f>+[5]MATERIALES!$D313</f>
        <v>8495.4653774321778</v>
      </c>
      <c r="L313" s="94">
        <f>+[6]MATERIALES!$D313</f>
        <v>9244</v>
      </c>
      <c r="M313" s="94">
        <f>+[7]MATERIALES!$D313</f>
        <v>9981</v>
      </c>
      <c r="N313" s="94">
        <f>+[8]MATERIALES!$D313</f>
        <v>9000</v>
      </c>
      <c r="O313" s="94">
        <f>+[9]MATERIALES!$D313</f>
        <v>8940</v>
      </c>
      <c r="P313" s="94">
        <f>+[10]MATERIALES!$D313</f>
        <v>8600</v>
      </c>
    </row>
    <row r="314" spans="1:16" ht="16.5" thickTop="1" thickBot="1">
      <c r="A314" s="104" t="s">
        <v>1118</v>
      </c>
      <c r="B314" s="104" t="s">
        <v>65</v>
      </c>
      <c r="C314" s="105" t="s">
        <v>1119</v>
      </c>
      <c r="D314" s="106">
        <v>9999.57</v>
      </c>
      <c r="G314" s="94">
        <f>+[1]MATERIALES!$D314</f>
        <v>7685.5</v>
      </c>
      <c r="H314" s="94">
        <f>+[2]MATERIALES!$D314</f>
        <v>8107</v>
      </c>
      <c r="I314" s="94">
        <f>+[3]MATERIALES!$D314</f>
        <v>8100</v>
      </c>
      <c r="J314" s="94">
        <f>+[4]MATERIALES!$D314</f>
        <v>8457.9807073840748</v>
      </c>
      <c r="K314" s="94">
        <f>+[5]MATERIALES!$D314</f>
        <v>8064</v>
      </c>
      <c r="L314" s="94">
        <f>+[6]MATERIALES!$D314</f>
        <v>8369.79521176856</v>
      </c>
      <c r="M314" s="94">
        <f>+[7]MATERIALES!$D314</f>
        <v>10451</v>
      </c>
      <c r="N314" s="94">
        <f>+[8]MATERIALES!$D314</f>
        <v>9520</v>
      </c>
      <c r="O314" s="94">
        <f>+[9]MATERIALES!$D314</f>
        <v>10888.565000000001</v>
      </c>
      <c r="P314" s="94">
        <f>+[10]MATERIALES!$D314</f>
        <v>8500</v>
      </c>
    </row>
    <row r="315" spans="1:16" ht="46.5" thickTop="1" thickBot="1">
      <c r="A315" s="104" t="s">
        <v>1120</v>
      </c>
      <c r="B315" s="104" t="s">
        <v>65</v>
      </c>
      <c r="C315" s="105" t="s">
        <v>1121</v>
      </c>
      <c r="D315" s="106">
        <v>7138.502187963285</v>
      </c>
      <c r="G315" s="94">
        <f>+[1]MATERIALES!$D315</f>
        <v>10916</v>
      </c>
      <c r="H315" s="94">
        <f>+[2]MATERIALES!$D315</f>
        <v>9635</v>
      </c>
      <c r="I315" s="94">
        <f>+[3]MATERIALES!$D315</f>
        <v>11000</v>
      </c>
      <c r="J315" s="94">
        <f>+[4]MATERIALES!$D315</f>
        <v>9831.1580724177948</v>
      </c>
      <c r="K315" s="94">
        <f>+[5]MATERIALES!$D315</f>
        <v>8670</v>
      </c>
      <c r="L315" s="94">
        <f>+[6]MATERIALES!$D315</f>
        <v>11830</v>
      </c>
      <c r="M315" s="94">
        <f>+[7]MATERIALES!$D315</f>
        <v>8608</v>
      </c>
      <c r="N315" s="94">
        <f>+[8]MATERIALES!$D315</f>
        <v>6881.810650692456</v>
      </c>
      <c r="O315" s="94">
        <f>+[9]MATERIALES!$D315</f>
        <v>10117.05935</v>
      </c>
      <c r="P315" s="94">
        <f>+[10]MATERIALES!$D315</f>
        <v>12439</v>
      </c>
    </row>
    <row r="316" spans="1:16" ht="31.5" thickTop="1" thickBot="1">
      <c r="A316" s="104" t="s">
        <v>1122</v>
      </c>
      <c r="B316" s="104" t="s">
        <v>101</v>
      </c>
      <c r="C316" s="105" t="s">
        <v>1123</v>
      </c>
      <c r="D316" s="106">
        <v>32130</v>
      </c>
      <c r="G316" s="94">
        <f>+[1]MATERIALES!$D316</f>
        <v>32817.000358234312</v>
      </c>
      <c r="H316" s="94">
        <f>+[2]MATERIALES!$D316</f>
        <v>26794</v>
      </c>
      <c r="I316" s="94">
        <f>+[3]MATERIALES!$D316</f>
        <v>22971.900250764018</v>
      </c>
      <c r="J316" s="94">
        <f>+[4]MATERIALES!$D316</f>
        <v>32817.000358234312</v>
      </c>
      <c r="K316" s="94">
        <f>+[5]MATERIALES!$D316</f>
        <v>32817.000358234312</v>
      </c>
      <c r="L316" s="94">
        <f>+[6]MATERIALES!$D316</f>
        <v>34197.384836573263</v>
      </c>
      <c r="M316" s="94">
        <f>+[7]MATERIALES!$D316</f>
        <v>41578.560353099172</v>
      </c>
      <c r="N316" s="94">
        <f>+[8]MATERIALES!$D316</f>
        <v>32817.000358234312</v>
      </c>
      <c r="O316" s="94">
        <f>+[9]MATERIALES!$D316</f>
        <v>32817.000358234312</v>
      </c>
      <c r="P316" s="94">
        <f>+[10]MATERIALES!$D316</f>
        <v>22971.900250764018</v>
      </c>
    </row>
    <row r="317" spans="1:16" ht="16.5" thickTop="1" thickBot="1">
      <c r="A317" s="104" t="s">
        <v>1124</v>
      </c>
      <c r="B317" s="104" t="s">
        <v>65</v>
      </c>
      <c r="C317" s="105" t="s">
        <v>1125</v>
      </c>
      <c r="D317" s="106">
        <v>12029.563955138101</v>
      </c>
      <c r="G317" s="94">
        <f>+[1]MATERIALES!$D317</f>
        <v>14438</v>
      </c>
      <c r="H317" s="94">
        <f>+[2]MATERIALES!$D317</f>
        <v>15431</v>
      </c>
      <c r="I317" s="94">
        <f>+[3]MATERIALES!$D317</f>
        <v>11596.996004182107</v>
      </c>
      <c r="J317" s="94">
        <f>+[4]MATERIALES!$D317</f>
        <v>21420</v>
      </c>
      <c r="K317" s="94">
        <f>+[5]MATERIALES!$D317</f>
        <v>12906</v>
      </c>
      <c r="L317" s="94">
        <f>+[6]MATERIALES!$D317</f>
        <v>15950</v>
      </c>
      <c r="M317" s="94">
        <f>+[7]MATERIALES!$D317</f>
        <v>19448.399999999998</v>
      </c>
      <c r="N317" s="94">
        <f>+[8]MATERIALES!$D317</f>
        <v>11596.996004182107</v>
      </c>
      <c r="O317" s="94">
        <f>+[9]MATERIALES!$D317</f>
        <v>19262</v>
      </c>
      <c r="P317" s="94">
        <f>+[10]MATERIALES!$D317</f>
        <v>18517</v>
      </c>
    </row>
    <row r="318" spans="1:16" ht="31.5" thickTop="1" thickBot="1">
      <c r="A318" s="104" t="s">
        <v>1126</v>
      </c>
      <c r="B318" s="104" t="s">
        <v>603</v>
      </c>
      <c r="C318" s="105" t="s">
        <v>1127</v>
      </c>
      <c r="D318" s="106">
        <v>28285.338385237017</v>
      </c>
      <c r="G318" s="94">
        <f>+[1]MATERIALES!$D318</f>
        <v>30587.760000000002</v>
      </c>
      <c r="H318" s="94">
        <f>+[2]MATERIALES!$D318</f>
        <v>42688</v>
      </c>
      <c r="I318" s="94">
        <f>+[3]MATERIALES!$D318</f>
        <v>42600</v>
      </c>
      <c r="J318" s="94">
        <f>+[4]MATERIALES!$D318</f>
        <v>39419</v>
      </c>
      <c r="K318" s="94">
        <f>+[5]MATERIALES!$D318</f>
        <v>27268.233283753027</v>
      </c>
      <c r="L318" s="94">
        <f>+[6]MATERIALES!$D318</f>
        <v>43855.385576003086</v>
      </c>
      <c r="M318" s="94">
        <f>+[7]MATERIALES!$D318</f>
        <v>38954.618976790036</v>
      </c>
      <c r="N318" s="94">
        <f>+[8]MATERIALES!$D318</f>
        <v>40460</v>
      </c>
      <c r="O318" s="94">
        <f>+[9]MATERIALES!$D318</f>
        <v>44430</v>
      </c>
      <c r="P318" s="94">
        <f>+[10]MATERIALES!$D318</f>
        <v>36980</v>
      </c>
    </row>
    <row r="319" spans="1:16" ht="31.5" thickTop="1" thickBot="1">
      <c r="A319" s="104" t="s">
        <v>1128</v>
      </c>
      <c r="B319" s="104" t="s">
        <v>101</v>
      </c>
      <c r="C319" s="105" t="s">
        <v>1129</v>
      </c>
      <c r="D319" s="106">
        <v>11900</v>
      </c>
      <c r="G319" s="94">
        <f>+[1]MATERIALES!$D319</f>
        <v>17850</v>
      </c>
      <c r="H319" s="94">
        <f>+[2]MATERIALES!$D319</f>
        <v>14148</v>
      </c>
      <c r="I319" s="94">
        <f>+[3]MATERIALES!$D319</f>
        <v>10686.912134290544</v>
      </c>
      <c r="J319" s="94">
        <f>+[4]MATERIALES!$D319</f>
        <v>15267.017334700777</v>
      </c>
      <c r="K319" s="94">
        <f>+[5]MATERIALES!$D319</f>
        <v>11060</v>
      </c>
      <c r="L319" s="94">
        <f>+[6]MATERIALES!$D319</f>
        <v>11220</v>
      </c>
      <c r="M319" s="94">
        <f>+[7]MATERIALES!$D319</f>
        <v>19700</v>
      </c>
      <c r="N319" s="94">
        <f>+[8]MATERIALES!$D319</f>
        <v>10686.912134290544</v>
      </c>
      <c r="O319" s="94">
        <f>+[9]MATERIALES!$D319</f>
        <v>14304</v>
      </c>
      <c r="P319" s="94">
        <f>+[10]MATERIALES!$D319</f>
        <v>15868</v>
      </c>
    </row>
    <row r="320" spans="1:16" ht="46.5" thickTop="1" thickBot="1">
      <c r="A320" s="104" t="s">
        <v>1130</v>
      </c>
      <c r="B320" s="104" t="s">
        <v>101</v>
      </c>
      <c r="C320" s="105" t="s">
        <v>1131</v>
      </c>
      <c r="D320" s="106">
        <v>178500</v>
      </c>
      <c r="G320" s="94">
        <f>+[1]MATERIALES!$D320</f>
        <v>97316</v>
      </c>
      <c r="H320" s="94">
        <f>+[2]MATERIALES!$D320</f>
        <v>96550</v>
      </c>
      <c r="I320" s="94">
        <f>+[3]MATERIALES!$D320</f>
        <v>139000</v>
      </c>
      <c r="J320" s="94">
        <f>+[4]MATERIALES!$D320</f>
        <v>113315.12793506957</v>
      </c>
      <c r="K320" s="94">
        <f>+[5]MATERIALES!$D320</f>
        <v>113315.12793506957</v>
      </c>
      <c r="L320" s="94">
        <f>+[6]MATERIALES!$D320</f>
        <v>79830</v>
      </c>
      <c r="M320" s="94">
        <f>+[7]MATERIALES!$D320</f>
        <v>104436</v>
      </c>
      <c r="N320" s="94">
        <f>+[8]MATERIALES!$D320</f>
        <v>113315.12793506957</v>
      </c>
      <c r="O320" s="94">
        <f>+[9]MATERIALES!$D320</f>
        <v>113315.12793506957</v>
      </c>
      <c r="P320" s="94">
        <f>+[10]MATERIALES!$D320</f>
        <v>89989</v>
      </c>
    </row>
    <row r="321" spans="1:16" ht="46.5" thickTop="1" thickBot="1">
      <c r="A321" s="104" t="s">
        <v>1132</v>
      </c>
      <c r="B321" s="104" t="s">
        <v>101</v>
      </c>
      <c r="C321" s="105" t="s">
        <v>1133</v>
      </c>
      <c r="D321" s="106">
        <v>202300</v>
      </c>
      <c r="G321" s="94">
        <f>+[1]MATERIALES!$D321</f>
        <v>165851</v>
      </c>
      <c r="H321" s="94">
        <f>+[2]MATERIALES!$D321</f>
        <v>146479</v>
      </c>
      <c r="I321" s="94">
        <f>+[3]MATERIALES!$D321</f>
        <v>149000</v>
      </c>
      <c r="J321" s="94">
        <f>+[4]MATERIALES!$D321</f>
        <v>172874</v>
      </c>
      <c r="K321" s="94">
        <f>+[5]MATERIALES!$D321</f>
        <v>180797.5366696667</v>
      </c>
      <c r="L321" s="94">
        <f>+[6]MATERIALES!$D321</f>
        <v>159440</v>
      </c>
      <c r="M321" s="94">
        <f>+[7]MATERIALES!$D321</f>
        <v>177985</v>
      </c>
      <c r="N321" s="94">
        <f>+[8]MATERIALES!$D321</f>
        <v>190000</v>
      </c>
      <c r="O321" s="94">
        <f>+[9]MATERIALES!$D321</f>
        <v>180797.5366696667</v>
      </c>
      <c r="P321" s="94">
        <f>+[10]MATERIALES!$D321</f>
        <v>157480</v>
      </c>
    </row>
    <row r="322" spans="1:16" ht="46.5" thickTop="1" thickBot="1">
      <c r="A322" s="104" t="s">
        <v>1134</v>
      </c>
      <c r="B322" s="104" t="s">
        <v>101</v>
      </c>
      <c r="C322" s="105" t="s">
        <v>1135</v>
      </c>
      <c r="D322" s="106">
        <v>172550</v>
      </c>
      <c r="G322" s="94">
        <f>+[1]MATERIALES!$D322</f>
        <v>142754</v>
      </c>
      <c r="H322" s="94">
        <f>+[2]MATERIALES!$D322</f>
        <v>103140</v>
      </c>
      <c r="I322" s="94">
        <f>+[3]MATERIALES!$D322</f>
        <v>99100</v>
      </c>
      <c r="J322" s="94">
        <f>+[4]MATERIALES!$D322</f>
        <v>140913</v>
      </c>
      <c r="K322" s="94">
        <f>+[5]MATERIALES!$D322</f>
        <v>85578.912972148435</v>
      </c>
      <c r="L322" s="94">
        <f>+[6]MATERIALES!$D322</f>
        <v>87130</v>
      </c>
      <c r="M322" s="94">
        <f>+[7]MATERIALES!$D322</f>
        <v>131773.13065431998</v>
      </c>
      <c r="N322" s="94">
        <f>+[8]MATERIALES!$D322</f>
        <v>122255.58996021205</v>
      </c>
      <c r="O322" s="94">
        <f>+[9]MATERIALES!$D322</f>
        <v>158750</v>
      </c>
      <c r="P322" s="94">
        <f>+[10]MATERIALES!$D322</f>
        <v>123735</v>
      </c>
    </row>
    <row r="323" spans="1:16" ht="61.5" thickTop="1" thickBot="1">
      <c r="A323" s="104" t="s">
        <v>1136</v>
      </c>
      <c r="B323" s="104" t="s">
        <v>101</v>
      </c>
      <c r="C323" s="105" t="s">
        <v>1137</v>
      </c>
      <c r="D323" s="106">
        <v>342720</v>
      </c>
      <c r="G323" s="94">
        <f>+[1]MATERIALES!$D323</f>
        <v>167156</v>
      </c>
      <c r="H323" s="94">
        <f>+[2]MATERIALES!$D323</f>
        <v>146849</v>
      </c>
      <c r="I323" s="94">
        <f>+[3]MATERIALES!$D323</f>
        <v>122980.79598432971</v>
      </c>
      <c r="J323" s="94">
        <f>+[4]MATERIALES!$D323</f>
        <v>220400</v>
      </c>
      <c r="K323" s="94">
        <f>+[5]MATERIALES!$D323</f>
        <v>175686.85140618531</v>
      </c>
      <c r="L323" s="94">
        <f>+[6]MATERIALES!$D323</f>
        <v>157080</v>
      </c>
      <c r="M323" s="94">
        <f>+[7]MATERIALES!$D323</f>
        <v>199999</v>
      </c>
      <c r="N323" s="94">
        <f>+[8]MATERIALES!$D323</f>
        <v>122980.79598432971</v>
      </c>
      <c r="O323" s="94">
        <f>+[9]MATERIALES!$D323</f>
        <v>175686.85140618531</v>
      </c>
      <c r="P323" s="94">
        <f>+[10]MATERIALES!$D323</f>
        <v>138389</v>
      </c>
    </row>
    <row r="324" spans="1:16" ht="16.5" thickTop="1" thickBot="1">
      <c r="A324" s="104" t="s">
        <v>1138</v>
      </c>
      <c r="B324" s="104" t="s">
        <v>101</v>
      </c>
      <c r="C324" s="105" t="s">
        <v>1139</v>
      </c>
      <c r="D324" s="106">
        <v>177998.60540000003</v>
      </c>
      <c r="G324" s="94">
        <f>+[1]MATERIALES!$D324</f>
        <v>259003</v>
      </c>
      <c r="H324" s="94">
        <f>+[2]MATERIALES!$D324</f>
        <v>202062</v>
      </c>
      <c r="I324" s="94">
        <f>+[3]MATERIALES!$D324</f>
        <v>210000</v>
      </c>
      <c r="J324" s="94">
        <f>+[4]MATERIALES!$D324</f>
        <v>228480</v>
      </c>
      <c r="K324" s="94">
        <f>+[5]MATERIALES!$D324</f>
        <v>260000</v>
      </c>
      <c r="L324" s="94">
        <f>+[6]MATERIALES!$D324</f>
        <v>154809.70303181294</v>
      </c>
      <c r="M324" s="94">
        <f>+[7]MATERIALES!$D324</f>
        <v>270272</v>
      </c>
      <c r="N324" s="94">
        <f>+[8]MATERIALES!$D324</f>
        <v>221156.71861687562</v>
      </c>
      <c r="O324" s="94">
        <f>+[9]MATERIALES!$D324</f>
        <v>221156.71861687562</v>
      </c>
      <c r="P324" s="94">
        <f>+[10]MATERIALES!$D324</f>
        <v>224972</v>
      </c>
    </row>
    <row r="325" spans="1:16" ht="16.5" thickTop="1" thickBot="1">
      <c r="A325" s="104" t="s">
        <v>1140</v>
      </c>
      <c r="B325" s="104" t="s">
        <v>101</v>
      </c>
      <c r="C325" s="105" t="s">
        <v>1141</v>
      </c>
      <c r="D325" s="106">
        <v>17634.100000000002</v>
      </c>
      <c r="G325" s="94">
        <f>+[1]MATERIALES!$D325</f>
        <v>15751.121397777362</v>
      </c>
      <c r="H325" s="94">
        <f>+[2]MATERIALES!$D325</f>
        <v>19039</v>
      </c>
      <c r="I325" s="94">
        <f>+[3]MATERIALES!$D325</f>
        <v>15751.121397777362</v>
      </c>
      <c r="J325" s="94">
        <f>+[4]MATERIALES!$D325</f>
        <v>18000</v>
      </c>
      <c r="K325" s="94">
        <f>+[5]MATERIALES!$D325</f>
        <v>11025.784978444153</v>
      </c>
      <c r="L325" s="94">
        <f>+[6]MATERIALES!$D325</f>
        <v>19030</v>
      </c>
      <c r="M325" s="94">
        <f>+[7]MATERIALES!$D325</f>
        <v>15751.121397777362</v>
      </c>
      <c r="N325" s="94">
        <f>+[8]MATERIALES!$D325</f>
        <v>14000</v>
      </c>
      <c r="O325" s="94">
        <f>+[9]MATERIALES!$D325</f>
        <v>16325</v>
      </c>
      <c r="P325" s="94">
        <f>+[10]MATERIALES!$D325</f>
        <v>11025.784978444153</v>
      </c>
    </row>
    <row r="326" spans="1:16" ht="31.5" thickTop="1" thickBot="1">
      <c r="A326" s="104" t="s">
        <v>1142</v>
      </c>
      <c r="B326" s="104" t="s">
        <v>101</v>
      </c>
      <c r="C326" s="105" t="s">
        <v>1143</v>
      </c>
      <c r="D326" s="106">
        <v>19000</v>
      </c>
      <c r="G326" s="94">
        <f>+[1]MATERIALES!$D326</f>
        <v>20059.073417502728</v>
      </c>
      <c r="H326" s="94">
        <f>+[2]MATERIALES!$D326</f>
        <v>18530</v>
      </c>
      <c r="I326" s="94">
        <f>+[3]MATERIALES!$D326</f>
        <v>20059.073417502728</v>
      </c>
      <c r="J326" s="94">
        <f>+[4]MATERIALES!$D326</f>
        <v>20059.073417502728</v>
      </c>
      <c r="K326" s="94">
        <f>+[5]MATERIALES!$D326</f>
        <v>14041.351392251909</v>
      </c>
      <c r="L326" s="94">
        <f>+[6]MATERIALES!$D326</f>
        <v>19140</v>
      </c>
      <c r="M326" s="94">
        <f>+[7]MATERIALES!$D326</f>
        <v>21101.059999999998</v>
      </c>
      <c r="N326" s="94">
        <f>+[8]MATERIALES!$D326</f>
        <v>20059.073417502728</v>
      </c>
      <c r="O326" s="94">
        <f>+[9]MATERIALES!$D326</f>
        <v>18236</v>
      </c>
      <c r="P326" s="94">
        <f>+[10]MATERIALES!$D326</f>
        <v>20000</v>
      </c>
    </row>
    <row r="327" spans="1:16" ht="31.5" thickTop="1" thickBot="1">
      <c r="A327" s="104" t="s">
        <v>1144</v>
      </c>
      <c r="B327" s="104" t="s">
        <v>101</v>
      </c>
      <c r="C327" s="105" t="s">
        <v>1145</v>
      </c>
      <c r="D327" s="106">
        <v>17634.100000000002</v>
      </c>
      <c r="G327" s="94">
        <f>+[1]MATERIALES!$D327</f>
        <v>17522.200707269058</v>
      </c>
      <c r="H327" s="94">
        <f>+[2]MATERIALES!$D327</f>
        <v>19341</v>
      </c>
      <c r="I327" s="94">
        <f>+[3]MATERIALES!$D327</f>
        <v>17522.200707269058</v>
      </c>
      <c r="J327" s="94">
        <f>+[4]MATERIALES!$D327</f>
        <v>17522.200707269058</v>
      </c>
      <c r="K327" s="94">
        <f>+[5]MATERIALES!$D327</f>
        <v>20160</v>
      </c>
      <c r="L327" s="94">
        <f>+[6]MATERIALES!$D327</f>
        <v>18930</v>
      </c>
      <c r="M327" s="94">
        <f>+[7]MATERIALES!$D327</f>
        <v>17522.200707269058</v>
      </c>
      <c r="N327" s="94">
        <f>+[8]MATERIALES!$D327</f>
        <v>12265.54049508834</v>
      </c>
      <c r="O327" s="94">
        <f>+[9]MATERIALES!$D327</f>
        <v>17287</v>
      </c>
      <c r="P327" s="94">
        <f>+[10]MATERIALES!$D327</f>
        <v>12265.54049508834</v>
      </c>
    </row>
    <row r="328" spans="1:16" ht="31.5" thickTop="1" thickBot="1">
      <c r="A328" s="104" t="s">
        <v>1146</v>
      </c>
      <c r="B328" s="104" t="s">
        <v>101</v>
      </c>
      <c r="C328" s="105" t="s">
        <v>1147</v>
      </c>
      <c r="D328" s="106">
        <v>61121.781835760863</v>
      </c>
      <c r="G328" s="94">
        <f>+[1]MATERIALES!$D328</f>
        <v>70023</v>
      </c>
      <c r="H328" s="94">
        <f>+[2]MATERIALES!$D328</f>
        <v>80774</v>
      </c>
      <c r="I328" s="94">
        <f>+[3]MATERIALES!$D328</f>
        <v>108000</v>
      </c>
      <c r="J328" s="94">
        <f>+[4]MATERIALES!$D328</f>
        <v>84177.028047762535</v>
      </c>
      <c r="K328" s="94">
        <f>+[5]MATERIALES!$D328</f>
        <v>84177.028047762535</v>
      </c>
      <c r="L328" s="94">
        <f>+[6]MATERIALES!$D328</f>
        <v>76120</v>
      </c>
      <c r="M328" s="94">
        <f>+[7]MATERIALES!$D328</f>
        <v>76803</v>
      </c>
      <c r="N328" s="94">
        <f>+[8]MATERIALES!$D328</f>
        <v>58923.919633433776</v>
      </c>
      <c r="O328" s="94">
        <f>+[9]MATERIALES!$D328</f>
        <v>93717</v>
      </c>
      <c r="P328" s="94">
        <f>+[10]MATERIALES!$D328</f>
        <v>70866</v>
      </c>
    </row>
    <row r="329" spans="1:16" ht="16.5" thickTop="1" thickBot="1">
      <c r="A329" s="104" t="s">
        <v>1148</v>
      </c>
      <c r="B329" s="104" t="s">
        <v>101</v>
      </c>
      <c r="C329" s="105" t="s">
        <v>1149</v>
      </c>
      <c r="D329" s="106">
        <v>4100</v>
      </c>
      <c r="G329" s="94">
        <f>+[1]MATERIALES!$D329</f>
        <v>4414</v>
      </c>
      <c r="H329" s="94">
        <f>+[2]MATERIALES!$D329</f>
        <v>4760</v>
      </c>
      <c r="I329" s="94">
        <f>+[3]MATERIALES!$D329</f>
        <v>3782.5462234530805</v>
      </c>
      <c r="J329" s="94">
        <f>+[4]MATERIALES!$D329</f>
        <v>4900</v>
      </c>
      <c r="K329" s="94">
        <f>+[5]MATERIALES!$D329</f>
        <v>5233</v>
      </c>
      <c r="L329" s="94">
        <f>+[6]MATERIALES!$D329</f>
        <v>5355</v>
      </c>
      <c r="M329" s="94">
        <f>+[7]MATERIALES!$D329</f>
        <v>6858</v>
      </c>
      <c r="N329" s="94">
        <f>+[8]MATERIALES!$D329</f>
        <v>5403.6374620758297</v>
      </c>
      <c r="O329" s="94">
        <f>+[9]MATERIALES!$D329</f>
        <v>4768</v>
      </c>
      <c r="P329" s="94">
        <f>+[10]MATERIALES!$D329</f>
        <v>6086</v>
      </c>
    </row>
    <row r="330" spans="1:16" ht="31.5" thickTop="1" thickBot="1">
      <c r="A330" s="104" t="s">
        <v>1150</v>
      </c>
      <c r="B330" s="104" t="s">
        <v>101</v>
      </c>
      <c r="C330" s="105" t="s">
        <v>1151</v>
      </c>
      <c r="D330" s="106">
        <v>25883.782780328373</v>
      </c>
      <c r="G330" s="94">
        <f>+[1]MATERIALES!$D330</f>
        <v>26180</v>
      </c>
      <c r="H330" s="94">
        <f>+[2]MATERIALES!$D330</f>
        <v>32072</v>
      </c>
      <c r="I330" s="94">
        <f>+[3]MATERIALES!$D330</f>
        <v>33500</v>
      </c>
      <c r="J330" s="94">
        <f>+[4]MATERIALES!$D330</f>
        <v>41610</v>
      </c>
      <c r="K330" s="94">
        <f>+[5]MATERIALES!$D330</f>
        <v>36054</v>
      </c>
      <c r="L330" s="94">
        <f>+[6]MATERIALES!$D330</f>
        <v>38060</v>
      </c>
      <c r="M330" s="94">
        <f>+[7]MATERIALES!$D330</f>
        <v>33657.171017599998</v>
      </c>
      <c r="N330" s="94">
        <f>+[8]MATERIALES!$D330</f>
        <v>35647.192271595719</v>
      </c>
      <c r="O330" s="94">
        <f>+[9]MATERIALES!$D330</f>
        <v>40865</v>
      </c>
      <c r="P330" s="94">
        <f>+[10]MATERIALES!$D330</f>
        <v>27428</v>
      </c>
    </row>
    <row r="331" spans="1:16" ht="31.5" thickTop="1" thickBot="1">
      <c r="A331" s="104" t="s">
        <v>1152</v>
      </c>
      <c r="B331" s="104" t="s">
        <v>101</v>
      </c>
      <c r="C331" s="105" t="s">
        <v>1153</v>
      </c>
      <c r="D331" s="106">
        <v>1321.4994540000002</v>
      </c>
      <c r="G331" s="94">
        <f>+[1]MATERIALES!$D331</f>
        <v>1261</v>
      </c>
      <c r="H331" s="94">
        <f>+[2]MATERIALES!$D331</f>
        <v>1354</v>
      </c>
      <c r="I331" s="94">
        <f>+[3]MATERIALES!$D331</f>
        <v>1550</v>
      </c>
      <c r="J331" s="94">
        <f>+[4]MATERIALES!$D331</f>
        <v>1445.1260005413806</v>
      </c>
      <c r="K331" s="94">
        <f>+[5]MATERIALES!$D331</f>
        <v>1683.3333333333333</v>
      </c>
      <c r="L331" s="94">
        <f>+[6]MATERIALES!$D331</f>
        <v>1354.6540195125183</v>
      </c>
      <c r="M331" s="94">
        <f>+[7]MATERIALES!$D331</f>
        <v>1875.8617967902928</v>
      </c>
      <c r="N331" s="94">
        <f>+[8]MATERIALES!$D331</f>
        <v>1011.5882003789663</v>
      </c>
      <c r="O331" s="94">
        <f>+[9]MATERIALES!$D331</f>
        <v>1042</v>
      </c>
      <c r="P331" s="94">
        <f>+[10]MATERIALES!$D331</f>
        <v>1551</v>
      </c>
    </row>
    <row r="332" spans="1:16" ht="16.5" thickTop="1" thickBot="1">
      <c r="A332" s="104" t="s">
        <v>1154</v>
      </c>
      <c r="B332" s="104" t="s">
        <v>59</v>
      </c>
      <c r="C332" s="105" t="s">
        <v>1155</v>
      </c>
      <c r="D332" s="106">
        <v>29470.650254129807</v>
      </c>
      <c r="G332" s="94">
        <f>+[1]MATERIALES!$D332</f>
        <v>52041.001681660833</v>
      </c>
      <c r="H332" s="94">
        <f>+[2]MATERIALES!$D332</f>
        <v>35110</v>
      </c>
      <c r="I332" s="94">
        <f>+[3]MATERIALES!$D332</f>
        <v>28410.922832478362</v>
      </c>
      <c r="J332" s="94">
        <f>+[4]MATERIALES!$D332</f>
        <v>40587.032617826233</v>
      </c>
      <c r="K332" s="94">
        <f>+[5]MATERIALES!$D332</f>
        <v>48464.5</v>
      </c>
      <c r="L332" s="94">
        <f>+[6]MATERIALES!$D332</f>
        <v>28410.922832478362</v>
      </c>
      <c r="M332" s="94">
        <f>+[7]MATERIALES!$D332</f>
        <v>40587.032617826233</v>
      </c>
      <c r="N332" s="94">
        <f>+[8]MATERIALES!$D332</f>
        <v>28410.922832478362</v>
      </c>
      <c r="O332" s="94">
        <f>+[9]MATERIALES!$D332</f>
        <v>41908</v>
      </c>
      <c r="P332" s="94">
        <f>+[10]MATERIALES!$D332</f>
        <v>28410.922832478362</v>
      </c>
    </row>
    <row r="333" spans="1:16" ht="31.5" thickTop="1" thickBot="1">
      <c r="A333" s="104" t="s">
        <v>1156</v>
      </c>
      <c r="B333" s="104" t="s">
        <v>59</v>
      </c>
      <c r="C333" s="105" t="s">
        <v>1157</v>
      </c>
      <c r="D333" s="106">
        <v>23857.9</v>
      </c>
      <c r="G333" s="94">
        <f>+[1]MATERIALES!$D333</f>
        <v>14189.56544983702</v>
      </c>
      <c r="H333" s="94">
        <f>+[2]MATERIALES!$D333</f>
        <v>19338</v>
      </c>
      <c r="I333" s="94">
        <f>+[3]MATERIALES!$D333</f>
        <v>14189.56544983702</v>
      </c>
      <c r="J333" s="94">
        <f>+[4]MATERIALES!$D333</f>
        <v>14189.56544983702</v>
      </c>
      <c r="K333" s="94">
        <f>+[5]MATERIALES!$D333</f>
        <v>20270.807785481458</v>
      </c>
      <c r="L333" s="94">
        <f>+[6]MATERIALES!$D333</f>
        <v>15130</v>
      </c>
      <c r="M333" s="94">
        <f>+[7]MATERIALES!$D333</f>
        <v>20270.807785481458</v>
      </c>
      <c r="N333" s="94">
        <f>+[8]MATERIALES!$D333</f>
        <v>14189.56544983702</v>
      </c>
      <c r="O333" s="94">
        <f>+[9]MATERIALES!$D333</f>
        <v>20800</v>
      </c>
      <c r="P333" s="94">
        <f>+[10]MATERIALES!$D333</f>
        <v>20000</v>
      </c>
    </row>
    <row r="334" spans="1:16" ht="16.5" thickTop="1" thickBot="1">
      <c r="A334" s="104" t="s">
        <v>1158</v>
      </c>
      <c r="B334" s="104" t="s">
        <v>101</v>
      </c>
      <c r="C334" s="105" t="s">
        <v>1159</v>
      </c>
      <c r="D334" s="106">
        <v>595.41020000000003</v>
      </c>
      <c r="G334" s="94">
        <f>+[1]MATERIALES!$D334</f>
        <v>909</v>
      </c>
      <c r="H334" s="94">
        <f>+[2]MATERIALES!$D334</f>
        <v>732</v>
      </c>
      <c r="I334" s="94">
        <f>+[3]MATERIALES!$D334</f>
        <v>540.4998519468885</v>
      </c>
      <c r="J334" s="94">
        <f>+[4]MATERIALES!$D334</f>
        <v>1002</v>
      </c>
      <c r="K334" s="94">
        <f>+[5]MATERIALES!$D334</f>
        <v>772.14264563841209</v>
      </c>
      <c r="L334" s="94">
        <f>+[6]MATERIALES!$D334</f>
        <v>670</v>
      </c>
      <c r="M334" s="94">
        <f>+[7]MATERIALES!$D334</f>
        <v>673</v>
      </c>
      <c r="N334" s="94">
        <f>+[8]MATERIALES!$D334</f>
        <v>540.4998519468885</v>
      </c>
      <c r="O334" s="94">
        <f>+[9]MATERIALES!$D334</f>
        <v>704</v>
      </c>
      <c r="P334" s="94">
        <f>+[10]MATERIALES!$D334</f>
        <v>972</v>
      </c>
    </row>
    <row r="335" spans="1:16" ht="16.5" thickTop="1" thickBot="1">
      <c r="A335" s="104" t="s">
        <v>1160</v>
      </c>
      <c r="B335" s="104" t="s">
        <v>101</v>
      </c>
      <c r="C335" s="105" t="s">
        <v>1161</v>
      </c>
      <c r="D335" s="106">
        <v>2521.6763000000001</v>
      </c>
      <c r="G335" s="94">
        <f>+[1]MATERIALES!$D335</f>
        <v>2671</v>
      </c>
      <c r="H335" s="94">
        <f>+[2]MATERIALES!$D335</f>
        <v>2982</v>
      </c>
      <c r="I335" s="94">
        <f>+[3]MATERIALES!$D335</f>
        <v>4100</v>
      </c>
      <c r="J335" s="94">
        <f>+[4]MATERIALES!$D335</f>
        <v>4165</v>
      </c>
      <c r="K335" s="94">
        <f>+[5]MATERIALES!$D335</f>
        <v>2703</v>
      </c>
      <c r="L335" s="94">
        <f>+[6]MATERIALES!$D335</f>
        <v>3810</v>
      </c>
      <c r="M335" s="94">
        <f>+[7]MATERIALES!$D335</f>
        <v>3531</v>
      </c>
      <c r="N335" s="94">
        <f>+[8]MATERIALES!$D335</f>
        <v>2416.4265172351852</v>
      </c>
      <c r="O335" s="94">
        <f>+[9]MATERIALES!$D335</f>
        <v>2570</v>
      </c>
      <c r="P335" s="94">
        <f>+[10]MATERIALES!$D335</f>
        <v>3452.0378817645501</v>
      </c>
    </row>
    <row r="336" spans="1:16" ht="16.5" thickTop="1" thickBot="1">
      <c r="A336" s="104" t="s">
        <v>1162</v>
      </c>
      <c r="B336" s="104" t="s">
        <v>65</v>
      </c>
      <c r="C336" s="105" t="s">
        <v>1163</v>
      </c>
      <c r="D336" s="106">
        <v>3970.2562895466854</v>
      </c>
      <c r="G336" s="94">
        <f>+[1]MATERIALES!$D336</f>
        <v>4966</v>
      </c>
      <c r="H336" s="94">
        <f>+[2]MATERIALES!$D336</f>
        <v>5421</v>
      </c>
      <c r="I336" s="94">
        <f>+[3]MATERIALES!$D336</f>
        <v>6700</v>
      </c>
      <c r="J336" s="94">
        <f>+[4]MATERIALES!$D336</f>
        <v>5561</v>
      </c>
      <c r="K336" s="94">
        <f>+[5]MATERIALES!$D336</f>
        <v>3827.490879732657</v>
      </c>
      <c r="L336" s="94">
        <f>+[6]MATERIALES!$D336</f>
        <v>5150</v>
      </c>
      <c r="M336" s="94">
        <f>+[7]MATERIALES!$D336</f>
        <v>6630.0930855999995</v>
      </c>
      <c r="N336" s="94">
        <f>+[8]MATERIALES!$D336</f>
        <v>5467.8441139037959</v>
      </c>
      <c r="O336" s="94">
        <f>+[9]MATERIALES!$D336</f>
        <v>5467.8441139037959</v>
      </c>
      <c r="P336" s="94">
        <f>+[10]MATERIALES!$D336</f>
        <v>3827.490879732657</v>
      </c>
    </row>
    <row r="337" spans="1:16" ht="16.5" thickTop="1" thickBot="1">
      <c r="A337" s="104" t="s">
        <v>1164</v>
      </c>
      <c r="B337" s="104" t="s">
        <v>101</v>
      </c>
      <c r="C337" s="105" t="s">
        <v>1165</v>
      </c>
      <c r="D337" s="106">
        <v>232731.12789300003</v>
      </c>
      <c r="G337" s="94">
        <f>+[1]MATERIALES!$D337</f>
        <v>261106</v>
      </c>
      <c r="H337" s="94">
        <f>+[2]MATERIALES!$D337</f>
        <v>341966</v>
      </c>
      <c r="I337" s="94">
        <f>+[3]MATERIALES!$D337</f>
        <v>351000</v>
      </c>
      <c r="J337" s="94">
        <f>+[4]MATERIALES!$D337</f>
        <v>315130</v>
      </c>
      <c r="K337" s="94">
        <f>+[5]MATERIALES!$D337</f>
        <v>338240</v>
      </c>
      <c r="L337" s="94">
        <f>+[6]MATERIALES!$D337</f>
        <v>298310</v>
      </c>
      <c r="M337" s="94">
        <f>+[7]MATERIALES!$D337</f>
        <v>342765.46047584002</v>
      </c>
      <c r="N337" s="94">
        <f>+[8]MATERIALES!$D337</f>
        <v>208909.15110797581</v>
      </c>
      <c r="O337" s="94">
        <f>+[9]MATERIALES!$D337</f>
        <v>321830</v>
      </c>
      <c r="P337" s="94">
        <f>+[10]MATERIALES!$D337</f>
        <v>328459</v>
      </c>
    </row>
    <row r="338" spans="1:16" ht="16.5" thickTop="1" thickBot="1">
      <c r="A338" s="104" t="s">
        <v>1166</v>
      </c>
      <c r="B338" s="104" t="s">
        <v>101</v>
      </c>
      <c r="C338" s="105" t="s">
        <v>1167</v>
      </c>
      <c r="D338" s="106">
        <v>71418.10500000001</v>
      </c>
      <c r="G338" s="94">
        <f>+[1]MATERIALES!$D338</f>
        <v>57120</v>
      </c>
      <c r="H338" s="94">
        <f>+[2]MATERIALES!$D338</f>
        <v>63058</v>
      </c>
      <c r="I338" s="94">
        <f>+[3]MATERIALES!$D338</f>
        <v>62300</v>
      </c>
      <c r="J338" s="94">
        <f>+[4]MATERIALES!$D338</f>
        <v>55071</v>
      </c>
      <c r="K338" s="94">
        <f>+[5]MATERIALES!$D338</f>
        <v>78624</v>
      </c>
      <c r="L338" s="94">
        <f>+[6]MATERIALES!$D338</f>
        <v>59670</v>
      </c>
      <c r="M338" s="94">
        <f>+[7]MATERIALES!$D338</f>
        <v>66721</v>
      </c>
      <c r="N338" s="94">
        <f>+[8]MATERIALES!$D338</f>
        <v>77000</v>
      </c>
      <c r="O338" s="94">
        <f>+[9]MATERIALES!$D338</f>
        <v>61175</v>
      </c>
      <c r="P338" s="94">
        <f>+[10]MATERIALES!$D338</f>
        <v>61867</v>
      </c>
    </row>
    <row r="339" spans="1:16" ht="31.5" thickTop="1" thickBot="1">
      <c r="A339" s="104" t="s">
        <v>1168</v>
      </c>
      <c r="B339" s="104" t="s">
        <v>64</v>
      </c>
      <c r="C339" s="105" t="s">
        <v>1169</v>
      </c>
      <c r="D339" s="106">
        <v>63373</v>
      </c>
      <c r="G339" s="94">
        <f>+[1]MATERIALES!$D339</f>
        <v>71865.525808909093</v>
      </c>
      <c r="H339" s="94">
        <f>+[2]MATERIALES!$D339</f>
        <v>83171</v>
      </c>
      <c r="I339" s="94">
        <f>+[3]MATERIALES!$D339</f>
        <v>75000</v>
      </c>
      <c r="J339" s="94">
        <f>+[4]MATERIALES!$D339</f>
        <v>97913.691195608772</v>
      </c>
      <c r="K339" s="94">
        <f>+[5]MATERIALES!$D339</f>
        <v>102665.03686987013</v>
      </c>
      <c r="L339" s="94">
        <f>+[6]MATERIALES!$D339</f>
        <v>97913.691195608772</v>
      </c>
      <c r="M339" s="94">
        <f>+[7]MATERIALES!$D339</f>
        <v>77497.267466399979</v>
      </c>
      <c r="N339" s="94">
        <f>+[8]MATERIALES!$D339</f>
        <v>102665.03686987013</v>
      </c>
      <c r="O339" s="94">
        <f>+[9]MATERIALES!$D339</f>
        <v>71865.525808909093</v>
      </c>
      <c r="P339" s="94">
        <f>+[10]MATERIALES!$D339</f>
        <v>78399</v>
      </c>
    </row>
    <row r="340" spans="1:16" ht="31.5" thickTop="1" thickBot="1">
      <c r="A340" s="104" t="s">
        <v>1170</v>
      </c>
      <c r="B340" s="104" t="s">
        <v>101</v>
      </c>
      <c r="C340" s="105" t="s">
        <v>1171</v>
      </c>
      <c r="D340" s="106">
        <v>1158029.8076783037</v>
      </c>
      <c r="G340" s="94">
        <f>+[1]MATERIALES!$D340</f>
        <v>1343058</v>
      </c>
      <c r="H340" s="94">
        <f>+[2]MATERIALES!$D340</f>
        <v>1483944</v>
      </c>
      <c r="I340" s="94">
        <f>+[3]MATERIALES!$D340</f>
        <v>1116388.5160303707</v>
      </c>
      <c r="J340" s="94">
        <f>+[4]MATERIALES!$D340</f>
        <v>1594840.737186244</v>
      </c>
      <c r="K340" s="94">
        <f>+[5]MATERIALES!$D340</f>
        <v>1914528</v>
      </c>
      <c r="L340" s="94">
        <f>+[6]MATERIALES!$D340</f>
        <v>2005840</v>
      </c>
      <c r="M340" s="94">
        <f>+[7]MATERIALES!$D340</f>
        <v>1441322</v>
      </c>
      <c r="N340" s="94">
        <f>+[8]MATERIALES!$D340</f>
        <v>1116388.5160303707</v>
      </c>
      <c r="O340" s="94">
        <f>+[9]MATERIALES!$D340</f>
        <v>1807690</v>
      </c>
      <c r="P340" s="94">
        <f>+[10]MATERIALES!$D340</f>
        <v>1458085</v>
      </c>
    </row>
    <row r="341" spans="1:16" ht="31.5" thickTop="1" thickBot="1">
      <c r="A341" s="104" t="s">
        <v>1172</v>
      </c>
      <c r="B341" s="104" t="s">
        <v>101</v>
      </c>
      <c r="C341" s="105" t="s">
        <v>1173</v>
      </c>
      <c r="D341" s="106">
        <v>1179705.6627646585</v>
      </c>
      <c r="G341" s="94">
        <f>+[1]MATERIALES!$D341</f>
        <v>1335547</v>
      </c>
      <c r="H341" s="94">
        <f>+[2]MATERIALES!$D341</f>
        <v>1406886</v>
      </c>
      <c r="I341" s="94">
        <f>+[3]MATERIALES!$D341</f>
        <v>1137284.9347003358</v>
      </c>
      <c r="J341" s="94">
        <f>+[4]MATERIALES!$D341</f>
        <v>2104730</v>
      </c>
      <c r="K341" s="94">
        <f>+[5]MATERIALES!$D341</f>
        <v>1844976</v>
      </c>
      <c r="L341" s="94">
        <f>+[6]MATERIALES!$D341</f>
        <v>2005840</v>
      </c>
      <c r="M341" s="94">
        <f>+[7]MATERIALES!$D341</f>
        <v>2022736.03</v>
      </c>
      <c r="N341" s="94">
        <f>+[8]MATERIALES!$D341</f>
        <v>1137284.9347003358</v>
      </c>
      <c r="O341" s="94">
        <f>+[9]MATERIALES!$D341</f>
        <v>1807690</v>
      </c>
      <c r="P341" s="94">
        <f>+[10]MATERIALES!$D341</f>
        <v>1449932</v>
      </c>
    </row>
    <row r="342" spans="1:16" ht="31.5" thickTop="1" thickBot="1">
      <c r="A342" s="104" t="s">
        <v>1174</v>
      </c>
      <c r="B342" s="104" t="s">
        <v>101</v>
      </c>
      <c r="C342" s="105" t="s">
        <v>1175</v>
      </c>
      <c r="D342" s="106">
        <v>751705.41642515454</v>
      </c>
      <c r="G342" s="94">
        <f>+[1]MATERIALES!$D342</f>
        <v>840594</v>
      </c>
      <c r="H342" s="94">
        <f>+[2]MATERIALES!$D342</f>
        <v>876099</v>
      </c>
      <c r="I342" s="94">
        <f>+[3]MATERIALES!$D342</f>
        <v>724675.037525455</v>
      </c>
      <c r="J342" s="94">
        <f>+[4]MATERIALES!$D342</f>
        <v>1218530</v>
      </c>
      <c r="K342" s="94">
        <f>+[5]MATERIALES!$D342</f>
        <v>1035250.0536077928</v>
      </c>
      <c r="L342" s="94">
        <f>+[6]MATERIALES!$D342</f>
        <v>1020226.5058312565</v>
      </c>
      <c r="M342" s="94">
        <f>+[7]MATERIALES!$D342</f>
        <v>1201383</v>
      </c>
      <c r="N342" s="94">
        <f>+[8]MATERIALES!$D342</f>
        <v>724675.037525455</v>
      </c>
      <c r="O342" s="94">
        <f>+[9]MATERIALES!$D342</f>
        <v>1073660</v>
      </c>
      <c r="P342" s="94">
        <f>+[10]MATERIALES!$D342</f>
        <v>912588</v>
      </c>
    </row>
    <row r="343" spans="1:16" ht="31.5" thickTop="1" thickBot="1">
      <c r="A343" s="104" t="s">
        <v>1176</v>
      </c>
      <c r="B343" s="104" t="s">
        <v>101</v>
      </c>
      <c r="C343" s="105" t="s">
        <v>1177</v>
      </c>
      <c r="D343" s="106">
        <v>723450.54019101569</v>
      </c>
      <c r="G343" s="94">
        <f>+[1]MATERIALES!$D343</f>
        <v>815733</v>
      </c>
      <c r="H343" s="94">
        <f>+[2]MATERIALES!$D343</f>
        <v>859105</v>
      </c>
      <c r="I343" s="94">
        <f>+[3]MATERIALES!$D343</f>
        <v>697436.17101225839</v>
      </c>
      <c r="J343" s="94">
        <f>+[4]MATERIALES!$D343</f>
        <v>1218530</v>
      </c>
      <c r="K343" s="94">
        <f>+[5]MATERIALES!$D343</f>
        <v>1137114</v>
      </c>
      <c r="L343" s="94">
        <f>+[6]MATERIALES!$D343</f>
        <v>975263.75548746833</v>
      </c>
      <c r="M343" s="94">
        <f>+[7]MATERIALES!$D343</f>
        <v>875416</v>
      </c>
      <c r="N343" s="94">
        <f>+[8]MATERIALES!$D343</f>
        <v>697436.17101225839</v>
      </c>
      <c r="O343" s="94">
        <f>+[9]MATERIALES!$D343</f>
        <v>1073660</v>
      </c>
      <c r="P343" s="94">
        <f>+[10]MATERIALES!$D343</f>
        <v>885597</v>
      </c>
    </row>
    <row r="344" spans="1:16" ht="31.5" thickTop="1" thickBot="1">
      <c r="A344" s="104" t="s">
        <v>1178</v>
      </c>
      <c r="B344" s="104" t="s">
        <v>59</v>
      </c>
      <c r="C344" s="105" t="s">
        <v>1179</v>
      </c>
      <c r="D344" s="106">
        <v>49480</v>
      </c>
      <c r="G344" s="94">
        <f>+[1]MATERIALES!$D344</f>
        <v>59738</v>
      </c>
      <c r="H344" s="94">
        <f>+[2]MATERIALES!$D344</f>
        <v>54769</v>
      </c>
      <c r="I344" s="94">
        <f>+[3]MATERIALES!$D344</f>
        <v>80000</v>
      </c>
      <c r="J344" s="94">
        <f>+[4]MATERIALES!$D344</f>
        <v>77350</v>
      </c>
      <c r="K344" s="94">
        <f>+[5]MATERIALES!$D344</f>
        <v>63629.061641355212</v>
      </c>
      <c r="L344" s="94">
        <f>+[6]MATERIALES!$D344</f>
        <v>49380</v>
      </c>
      <c r="M344" s="94">
        <f>+[7]MATERIALES!$D344</f>
        <v>60000</v>
      </c>
      <c r="N344" s="94">
        <f>+[8]MATERIALES!$D344</f>
        <v>61285</v>
      </c>
      <c r="O344" s="94">
        <f>+[9]MATERIALES!$D344</f>
        <v>44540.343148948654</v>
      </c>
      <c r="P344" s="94">
        <f>+[10]MATERIALES!$D344</f>
        <v>63000</v>
      </c>
    </row>
    <row r="345" spans="1:16" ht="31.5" thickTop="1" thickBot="1">
      <c r="A345" s="104" t="s">
        <v>1180</v>
      </c>
      <c r="B345" s="104" t="s">
        <v>65</v>
      </c>
      <c r="C345" s="105" t="s">
        <v>1181</v>
      </c>
      <c r="D345" s="106">
        <v>45528.675032885076</v>
      </c>
      <c r="G345" s="94">
        <f>+[1]MATERIALES!$D345</f>
        <v>64605</v>
      </c>
      <c r="H345" s="94">
        <f>+[2]MATERIALES!$D345</f>
        <v>59876</v>
      </c>
      <c r="I345" s="94">
        <f>+[3]MATERIALES!$D345</f>
        <v>77250</v>
      </c>
      <c r="J345" s="94">
        <f>+[4]MATERIALES!$D345</f>
        <v>74120</v>
      </c>
      <c r="K345" s="94">
        <f>+[5]MATERIALES!$D345</f>
        <v>77280</v>
      </c>
      <c r="L345" s="94">
        <f>+[6]MATERIALES!$D345</f>
        <v>65320</v>
      </c>
      <c r="M345" s="94">
        <f>+[7]MATERIALES!$D345</f>
        <v>69892</v>
      </c>
      <c r="N345" s="94">
        <f>+[8]MATERIALES!$D345</f>
        <v>43891.521288812371</v>
      </c>
      <c r="O345" s="94">
        <f>+[9]MATERIALES!$D345</f>
        <v>56000</v>
      </c>
      <c r="P345" s="94">
        <f>+[10]MATERIALES!$D345</f>
        <v>73116</v>
      </c>
    </row>
    <row r="346" spans="1:16" ht="31.5" thickTop="1" thickBot="1">
      <c r="A346" s="104" t="s">
        <v>1182</v>
      </c>
      <c r="B346" s="104" t="s">
        <v>64</v>
      </c>
      <c r="C346" s="105" t="s">
        <v>1183</v>
      </c>
      <c r="D346" s="106">
        <v>30739.785752200474</v>
      </c>
      <c r="G346" s="94">
        <f>+[1]MATERIALES!$D346</f>
        <v>43517</v>
      </c>
      <c r="H346" s="94">
        <f>+[2]MATERIALES!$D346</f>
        <v>33955</v>
      </c>
      <c r="I346" s="94">
        <f>+[3]MATERIALES!$D346</f>
        <v>42334.888311964402</v>
      </c>
      <c r="J346" s="94">
        <f>+[4]MATERIALES!$D346</f>
        <v>36096.886817862069</v>
      </c>
      <c r="K346" s="94">
        <f>+[5]MATERIALES!$D346</f>
        <v>31408</v>
      </c>
      <c r="L346" s="94">
        <f>+[6]MATERIALES!$D346</f>
        <v>45470</v>
      </c>
      <c r="M346" s="94">
        <f>+[7]MATERIALES!$D346</f>
        <v>44545</v>
      </c>
      <c r="N346" s="94">
        <f>+[8]MATERIALES!$D346</f>
        <v>29634.421818375082</v>
      </c>
      <c r="O346" s="94">
        <f>+[9]MATERIALES!$D346</f>
        <v>47559</v>
      </c>
      <c r="P346" s="94">
        <f>+[10]MATERIALES!$D346</f>
        <v>45063</v>
      </c>
    </row>
    <row r="347" spans="1:16" ht="31.5" thickTop="1" thickBot="1">
      <c r="A347" s="104" t="s">
        <v>1184</v>
      </c>
      <c r="B347" s="104" t="s">
        <v>101</v>
      </c>
      <c r="C347" s="105" t="s">
        <v>1185</v>
      </c>
      <c r="D347" s="106">
        <v>52794.754090828348</v>
      </c>
      <c r="G347" s="94">
        <f>+[1]MATERIALES!$D347</f>
        <v>82252</v>
      </c>
      <c r="H347" s="94">
        <f>+[2]MATERIALES!$D347</f>
        <v>72894</v>
      </c>
      <c r="I347" s="94">
        <f>+[3]MATERIALES!$D347</f>
        <v>73000</v>
      </c>
      <c r="J347" s="94">
        <f>+[4]MATERIALES!$D347</f>
        <v>50896.321306110425</v>
      </c>
      <c r="K347" s="94">
        <f>+[5]MATERIALES!$D347</f>
        <v>68320</v>
      </c>
      <c r="L347" s="94">
        <f>+[6]MATERIALES!$D347</f>
        <v>64810</v>
      </c>
      <c r="M347" s="94">
        <f>+[7]MATERIALES!$D347</f>
        <v>83866</v>
      </c>
      <c r="N347" s="94">
        <f>+[8]MATERIALES!$D347</f>
        <v>50896.321306110425</v>
      </c>
      <c r="O347" s="94">
        <f>+[9]MATERIALES!$D347</f>
        <v>66325</v>
      </c>
      <c r="P347" s="94">
        <f>+[10]MATERIALES!$D347</f>
        <v>89989</v>
      </c>
    </row>
    <row r="348" spans="1:16" ht="16.5" thickTop="1" thickBot="1">
      <c r="A348" s="104" t="s">
        <v>1186</v>
      </c>
      <c r="B348" s="104" t="s">
        <v>64</v>
      </c>
      <c r="C348" s="105" t="s">
        <v>1187</v>
      </c>
      <c r="D348" s="106">
        <v>9993.0938753799564</v>
      </c>
      <c r="G348" s="94">
        <f>+[1]MATERIALES!$D348</f>
        <v>10206</v>
      </c>
      <c r="H348" s="94">
        <f>+[2]MATERIALES!$D348</f>
        <v>12686</v>
      </c>
      <c r="I348" s="94">
        <f>+[3]MATERIALES!$D348</f>
        <v>13762.506886532283</v>
      </c>
      <c r="J348" s="94">
        <f>+[4]MATERIALES!$D348</f>
        <v>12398</v>
      </c>
      <c r="K348" s="94">
        <f>+[5]MATERIALES!$D348</f>
        <v>14470</v>
      </c>
      <c r="L348" s="94">
        <f>+[6]MATERIALES!$D348</f>
        <v>16670</v>
      </c>
      <c r="M348" s="94">
        <f>+[7]MATERIALES!$D348</f>
        <v>12648</v>
      </c>
      <c r="N348" s="94">
        <f>+[8]MATERIALES!$D348</f>
        <v>9633.754820572598</v>
      </c>
      <c r="O348" s="94">
        <f>+[9]MATERIALES!$D348</f>
        <v>16260</v>
      </c>
      <c r="P348" s="94">
        <f>+[10]MATERIALES!$D348</f>
        <v>12795</v>
      </c>
    </row>
    <row r="349" spans="1:16" ht="31.5" thickTop="1" thickBot="1">
      <c r="A349" s="104" t="s">
        <v>1188</v>
      </c>
      <c r="B349" s="104" t="s">
        <v>64</v>
      </c>
      <c r="C349" s="105" t="s">
        <v>1189</v>
      </c>
      <c r="D349" s="106">
        <v>37357.635654868507</v>
      </c>
      <c r="G349" s="94">
        <f>+[1]MATERIALES!$D349</f>
        <v>57300</v>
      </c>
      <c r="H349" s="94">
        <f>+[2]MATERIALES!$D349</f>
        <v>50140</v>
      </c>
      <c r="I349" s="94">
        <f>+[3]MATERIALES!$D349</f>
        <v>51449.003119180983</v>
      </c>
      <c r="J349" s="94">
        <f>+[4]MATERIALES!$D349</f>
        <v>37238</v>
      </c>
      <c r="K349" s="94">
        <f>+[5]MATERIALES!$D349</f>
        <v>63280</v>
      </c>
      <c r="L349" s="94">
        <f>+[6]MATERIALES!$D349</f>
        <v>51850</v>
      </c>
      <c r="M349" s="94">
        <f>+[7]MATERIALES!$D349</f>
        <v>54267.423654400001</v>
      </c>
      <c r="N349" s="94">
        <f>+[8]MATERIALES!$D349</f>
        <v>36014.302183426691</v>
      </c>
      <c r="O349" s="94">
        <f>+[9]MATERIALES!$D349</f>
        <v>45026.666666666672</v>
      </c>
      <c r="P349" s="94">
        <f>+[10]MATERIALES!$D349</f>
        <v>51449.003119180983</v>
      </c>
    </row>
    <row r="350" spans="1:16" ht="31.5" thickTop="1" thickBot="1">
      <c r="A350" s="104" t="s">
        <v>1190</v>
      </c>
      <c r="B350" s="104" t="s">
        <v>64</v>
      </c>
      <c r="C350" s="105" t="s">
        <v>1191</v>
      </c>
      <c r="D350" s="106">
        <v>13085.159219460142</v>
      </c>
      <c r="G350" s="94">
        <f>+[1]MATERIALES!$D350</f>
        <v>17753.260691666666</v>
      </c>
      <c r="H350" s="94">
        <f>+[2]MATERIALES!$D350</f>
        <v>18008</v>
      </c>
      <c r="I350" s="94">
        <f>+[3]MATERIALES!$D350</f>
        <v>19570</v>
      </c>
      <c r="J350" s="94">
        <f>+[4]MATERIALES!$D350</f>
        <v>18618</v>
      </c>
      <c r="K350" s="94">
        <f>+[5]MATERIALES!$D350</f>
        <v>12614.633393868833</v>
      </c>
      <c r="L350" s="94">
        <f>+[6]MATERIALES!$D350</f>
        <v>21610</v>
      </c>
      <c r="M350" s="94">
        <f>+[7]MATERIALES!$D350</f>
        <v>20006.48</v>
      </c>
      <c r="N350" s="94">
        <f>+[8]MATERIALES!$D350</f>
        <v>12614.633393868833</v>
      </c>
      <c r="O350" s="94">
        <f>+[9]MATERIALES!$D350</f>
        <v>13675</v>
      </c>
      <c r="P350" s="94">
        <f>+[10]MATERIALES!$D350</f>
        <v>23398</v>
      </c>
    </row>
    <row r="351" spans="1:16" ht="16.5" thickTop="1" thickBot="1">
      <c r="A351" s="104" t="s">
        <v>1192</v>
      </c>
      <c r="B351" s="104" t="s">
        <v>64</v>
      </c>
      <c r="C351" s="105" t="s">
        <v>1193</v>
      </c>
      <c r="D351" s="106">
        <v>103135.73814358113</v>
      </c>
      <c r="G351" s="94">
        <f>+[1]MATERIALES!$D351</f>
        <v>124563</v>
      </c>
      <c r="H351" s="94">
        <f>+[2]MATERIALES!$D351</f>
        <v>111737</v>
      </c>
      <c r="I351" s="94">
        <f>+[3]MATERIALES!$D351</f>
        <v>99427.107050593957</v>
      </c>
      <c r="J351" s="94">
        <f>+[4]MATERIALES!$D351</f>
        <v>123980</v>
      </c>
      <c r="K351" s="94">
        <f>+[5]MATERIALES!$D351</f>
        <v>131613</v>
      </c>
      <c r="L351" s="94">
        <f>+[6]MATERIALES!$D351</f>
        <v>147140.13561973991</v>
      </c>
      <c r="M351" s="94">
        <f>+[7]MATERIALES!$D351</f>
        <v>130665.04</v>
      </c>
      <c r="N351" s="94">
        <f>+[8]MATERIALES!$D351</f>
        <v>99427.107050593957</v>
      </c>
      <c r="O351" s="94">
        <f>+[9]MATERIALES!$D351</f>
        <v>142038.72435799136</v>
      </c>
      <c r="P351" s="94">
        <f>+[10]MATERIALES!$D351</f>
        <v>132185</v>
      </c>
    </row>
    <row r="352" spans="1:16" ht="16.5" thickTop="1" thickBot="1">
      <c r="A352" s="104" t="s">
        <v>1194</v>
      </c>
      <c r="B352" s="104" t="s">
        <v>64</v>
      </c>
      <c r="C352" s="105" t="s">
        <v>1195</v>
      </c>
      <c r="D352" s="106">
        <v>271777.50923076924</v>
      </c>
      <c r="G352" s="94">
        <f>+[1]MATERIALES!$D352</f>
        <v>367658</v>
      </c>
      <c r="H352" s="94">
        <f>+[2]MATERIALES!$D352</f>
        <v>241124</v>
      </c>
      <c r="I352" s="94">
        <f>+[3]MATERIALES!$D352</f>
        <v>315916.9356943288</v>
      </c>
      <c r="J352" s="94">
        <f>+[4]MATERIALES!$D352</f>
        <v>315916.9356943288</v>
      </c>
      <c r="K352" s="94">
        <f>+[5]MATERIALES!$D352</f>
        <v>221141.85498603014</v>
      </c>
      <c r="L352" s="94">
        <f>+[6]MATERIALES!$D352</f>
        <v>380600</v>
      </c>
      <c r="M352" s="94">
        <f>+[7]MATERIALES!$D352</f>
        <v>315916.9356943288</v>
      </c>
      <c r="N352" s="94">
        <f>+[8]MATERIALES!$D352</f>
        <v>360823</v>
      </c>
      <c r="O352" s="94">
        <f>+[9]MATERIALES!$D352</f>
        <v>221141.85498603014</v>
      </c>
      <c r="P352" s="94">
        <f>+[10]MATERIALES!$D352</f>
        <v>238416.66666666666</v>
      </c>
    </row>
    <row r="353" spans="1:16" ht="16.5" thickTop="1" thickBot="1">
      <c r="A353" s="104" t="s">
        <v>1196</v>
      </c>
      <c r="B353" s="104" t="s">
        <v>64</v>
      </c>
      <c r="C353" s="105" t="s">
        <v>1197</v>
      </c>
      <c r="D353" s="106">
        <v>641871.67239999992</v>
      </c>
      <c r="G353" s="94">
        <f>+[1]MATERIALES!$D353</f>
        <v>991371</v>
      </c>
      <c r="H353" s="94">
        <f>+[2]MATERIALES!$D353</f>
        <v>658519</v>
      </c>
      <c r="I353" s="94">
        <f>+[3]MATERIALES!$D353</f>
        <v>810055.76913315651</v>
      </c>
      <c r="J353" s="94">
        <f>+[4]MATERIALES!$D353</f>
        <v>810055.76913315651</v>
      </c>
      <c r="K353" s="94">
        <f>+[5]MATERIALES!$D353</f>
        <v>872473</v>
      </c>
      <c r="L353" s="94">
        <f>+[6]MATERIALES!$D353</f>
        <v>617180</v>
      </c>
      <c r="M353" s="94">
        <f>+[7]MATERIALES!$D353</f>
        <v>810055.76913315651</v>
      </c>
      <c r="N353" s="94">
        <f>+[8]MATERIALES!$D353</f>
        <v>878000</v>
      </c>
      <c r="O353" s="94">
        <f>+[9]MATERIALES!$D353</f>
        <v>567039.03839320957</v>
      </c>
      <c r="P353" s="94">
        <f>+[10]MATERIALES!$D353</f>
        <v>642750</v>
      </c>
    </row>
    <row r="354" spans="1:16" ht="31.5" thickTop="1" thickBot="1">
      <c r="A354" s="104" t="s">
        <v>1198</v>
      </c>
      <c r="B354" s="104" t="s">
        <v>64</v>
      </c>
      <c r="C354" s="105" t="s">
        <v>1199</v>
      </c>
      <c r="D354" s="106">
        <v>4032.6124999999997</v>
      </c>
      <c r="G354" s="94">
        <f>+[1]MATERIALES!$D354</f>
        <v>5175.4897666666666</v>
      </c>
      <c r="H354" s="94">
        <f>+[2]MATERIALES!$D354</f>
        <v>4049</v>
      </c>
      <c r="I354" s="94">
        <f>+[3]MATERIALES!$D354</f>
        <v>4866.1711006595096</v>
      </c>
      <c r="J354" s="94">
        <f>+[4]MATERIALES!$D354</f>
        <v>5305</v>
      </c>
      <c r="K354" s="94">
        <f>+[5]MATERIALES!$D354</f>
        <v>4866.1711006595096</v>
      </c>
      <c r="L354" s="94">
        <f>+[6]MATERIALES!$D354</f>
        <v>4940</v>
      </c>
      <c r="M354" s="94">
        <f>+[7]MATERIALES!$D354</f>
        <v>5298</v>
      </c>
      <c r="N354" s="94">
        <f>+[8]MATERIALES!$D354</f>
        <v>3406.3197704616568</v>
      </c>
      <c r="O354" s="94">
        <f>+[9]MATERIALES!$D354</f>
        <v>5125</v>
      </c>
      <c r="P354" s="94">
        <f>+[10]MATERIALES!$D354</f>
        <v>5360</v>
      </c>
    </row>
    <row r="355" spans="1:16" ht="16.5" thickTop="1" thickBot="1">
      <c r="A355" s="104" t="s">
        <v>1200</v>
      </c>
      <c r="B355" s="104" t="s">
        <v>64</v>
      </c>
      <c r="C355" s="105" t="s">
        <v>1201</v>
      </c>
      <c r="D355" s="106">
        <v>3324.6531257214178</v>
      </c>
      <c r="G355" s="94">
        <f>+[1]MATERIALES!$D355</f>
        <v>5148.5131000000001</v>
      </c>
      <c r="H355" s="94">
        <f>+[2]MATERIALES!$D355</f>
        <v>4315</v>
      </c>
      <c r="I355" s="94">
        <f>+[3]MATERIALES!$D355</f>
        <v>4578.718273707038</v>
      </c>
      <c r="J355" s="94">
        <f>+[4]MATERIALES!$D355</f>
        <v>4578.718273707038</v>
      </c>
      <c r="K355" s="94">
        <f>+[5]MATERIALES!$D355</f>
        <v>4578.718273707038</v>
      </c>
      <c r="L355" s="94">
        <f>+[6]MATERIALES!$D355</f>
        <v>3710</v>
      </c>
      <c r="M355" s="94">
        <f>+[7]MATERIALES!$D355</f>
        <v>4578.718273707038</v>
      </c>
      <c r="N355" s="94">
        <f>+[8]MATERIALES!$D355</f>
        <v>3205.1027915949267</v>
      </c>
      <c r="O355" s="94">
        <f>+[9]MATERIALES!$D355</f>
        <v>5149</v>
      </c>
      <c r="P355" s="94">
        <f>+[10]MATERIALES!$D355</f>
        <v>3205.1027915949267</v>
      </c>
    </row>
    <row r="356" spans="1:16" ht="16.5" thickTop="1" thickBot="1">
      <c r="A356" s="104" t="s">
        <v>1202</v>
      </c>
      <c r="B356" s="104" t="s">
        <v>64</v>
      </c>
      <c r="C356" s="105" t="s">
        <v>1203</v>
      </c>
      <c r="D356" s="106">
        <v>33432.179000000004</v>
      </c>
      <c r="G356" s="94">
        <f>+[1]MATERIALES!$D356</f>
        <v>35105</v>
      </c>
      <c r="H356" s="94">
        <f>+[2]MATERIALES!$D356</f>
        <v>36029</v>
      </c>
      <c r="I356" s="94">
        <f>+[3]MATERIALES!$D356</f>
        <v>26734.451505648307</v>
      </c>
      <c r="J356" s="94">
        <f>+[4]MATERIALES!$D356</f>
        <v>33348</v>
      </c>
      <c r="K356" s="94">
        <f>+[5]MATERIALES!$D356</f>
        <v>34800</v>
      </c>
      <c r="L356" s="94">
        <f>+[6]MATERIALES!$D356</f>
        <v>45470</v>
      </c>
      <c r="M356" s="94">
        <f>+[7]MATERIALES!$D356</f>
        <v>34019.381563599993</v>
      </c>
      <c r="N356" s="94">
        <f>+[8]MATERIALES!$D356</f>
        <v>40097</v>
      </c>
      <c r="O356" s="94">
        <f>+[9]MATERIALES!$D356</f>
        <v>43000</v>
      </c>
      <c r="P356" s="94">
        <f>+[10]MATERIALES!$D356</f>
        <v>49164</v>
      </c>
    </row>
    <row r="357" spans="1:16" ht="31.5" thickTop="1" thickBot="1">
      <c r="A357" s="104" t="s">
        <v>1204</v>
      </c>
      <c r="B357" s="104" t="s">
        <v>64</v>
      </c>
      <c r="C357" s="105" t="s">
        <v>1205</v>
      </c>
      <c r="D357" s="106">
        <v>489566</v>
      </c>
      <c r="G357" s="94">
        <f>+[1]MATERIALES!$D357</f>
        <v>361324</v>
      </c>
      <c r="H357" s="94">
        <f>+[2]MATERIALES!$D357</f>
        <v>315322</v>
      </c>
      <c r="I357" s="94">
        <f>+[3]MATERIALES!$D357</f>
        <v>341284.23491436581</v>
      </c>
      <c r="J357" s="94">
        <f>+[4]MATERIALES!$D357</f>
        <v>368186</v>
      </c>
      <c r="K357" s="94">
        <f>+[5]MATERIALES!$D357</f>
        <v>341284.23491436581</v>
      </c>
      <c r="L357" s="94">
        <f>+[6]MATERIALES!$D357</f>
        <v>243070.31663486327</v>
      </c>
      <c r="M357" s="94">
        <f>+[7]MATERIALES!$D357</f>
        <v>253015</v>
      </c>
      <c r="N357" s="94">
        <f>+[8]MATERIALES!$D357</f>
        <v>440941</v>
      </c>
      <c r="O357" s="94">
        <f>+[9]MATERIALES!$D357</f>
        <v>416000</v>
      </c>
      <c r="P357" s="94">
        <f>+[10]MATERIALES!$D357</f>
        <v>331834</v>
      </c>
    </row>
    <row r="358" spans="1:16" ht="31.5" thickTop="1" thickBot="1">
      <c r="A358" s="104" t="s">
        <v>1206</v>
      </c>
      <c r="B358" s="104" t="s">
        <v>64</v>
      </c>
      <c r="C358" s="105" t="s">
        <v>1207</v>
      </c>
      <c r="D358" s="106">
        <v>533626.93999999994</v>
      </c>
      <c r="G358" s="94">
        <f>+[1]MATERIALES!$D358</f>
        <v>363307</v>
      </c>
      <c r="H358" s="94">
        <f>+[2]MATERIALES!$D358</f>
        <v>326923</v>
      </c>
      <c r="I358" s="94">
        <f>+[3]MATERIALES!$D358</f>
        <v>356888.65119091084</v>
      </c>
      <c r="J358" s="94">
        <f>+[4]MATERIALES!$D358</f>
        <v>382641</v>
      </c>
      <c r="K358" s="94">
        <f>+[5]MATERIALES!$D358</f>
        <v>392070</v>
      </c>
      <c r="L358" s="94">
        <f>+[6]MATERIALES!$D358</f>
        <v>300000</v>
      </c>
      <c r="M358" s="94">
        <f>+[7]MATERIALES!$D358</f>
        <v>265918.27059536002</v>
      </c>
      <c r="N358" s="94">
        <f>+[8]MATERIALES!$D358</f>
        <v>356888.65119091084</v>
      </c>
      <c r="O358" s="94">
        <f>+[9]MATERIALES!$D358</f>
        <v>380000</v>
      </c>
      <c r="P358" s="94">
        <f>+[10]MATERIALES!$D358</f>
        <v>337458</v>
      </c>
    </row>
    <row r="359" spans="1:16" ht="16.5" thickTop="1" thickBot="1">
      <c r="A359" s="104" t="s">
        <v>1208</v>
      </c>
      <c r="B359" s="104" t="s">
        <v>64</v>
      </c>
      <c r="C359" s="105" t="s">
        <v>1209</v>
      </c>
      <c r="D359" s="106">
        <v>114144.79999999999</v>
      </c>
      <c r="G359" s="94">
        <f>+[1]MATERIALES!$D359</f>
        <v>92777</v>
      </c>
      <c r="H359" s="94">
        <f>+[2]MATERIALES!$D359</f>
        <v>98309</v>
      </c>
      <c r="I359" s="94">
        <f>+[3]MATERIALES!$D359</f>
        <v>119480</v>
      </c>
      <c r="J359" s="94">
        <f>+[4]MATERIALES!$D359</f>
        <v>113352</v>
      </c>
      <c r="K359" s="94">
        <f>+[5]MATERIALES!$D359</f>
        <v>95972</v>
      </c>
      <c r="L359" s="94">
        <f>+[6]MATERIALES!$D359</f>
        <v>75580.02623566275</v>
      </c>
      <c r="M359" s="94">
        <f>+[7]MATERIALES!$D359</f>
        <v>130000</v>
      </c>
      <c r="N359" s="94">
        <f>+[8]MATERIALES!$D359</f>
        <v>95200</v>
      </c>
      <c r="O359" s="94">
        <f>+[9]MATERIALES!$D359</f>
        <v>89040</v>
      </c>
      <c r="P359" s="94">
        <f>+[10]MATERIALES!$D359</f>
        <v>113510</v>
      </c>
    </row>
    <row r="360" spans="1:16" ht="16.5" thickTop="1" thickBot="1">
      <c r="A360" s="104" t="s">
        <v>1210</v>
      </c>
      <c r="B360" s="104" t="s">
        <v>64</v>
      </c>
      <c r="C360" s="105" t="s">
        <v>1211</v>
      </c>
      <c r="D360" s="106">
        <v>150535</v>
      </c>
      <c r="G360" s="94">
        <f>+[1]MATERIALES!$D360</f>
        <v>126619.17333333334</v>
      </c>
      <c r="H360" s="94">
        <f>+[2]MATERIALES!$D360</f>
        <v>139366</v>
      </c>
      <c r="I360" s="94">
        <f>+[3]MATERIALES!$D360</f>
        <v>154500</v>
      </c>
      <c r="J360" s="94">
        <f>+[4]MATERIALES!$D360</f>
        <v>139495</v>
      </c>
      <c r="K360" s="94">
        <f>+[5]MATERIALES!$D360</f>
        <v>149408</v>
      </c>
      <c r="L360" s="94">
        <f>+[6]MATERIALES!$D360</f>
        <v>108010</v>
      </c>
      <c r="M360" s="94">
        <f>+[7]MATERIALES!$D360</f>
        <v>140000</v>
      </c>
      <c r="N360" s="94">
        <f>+[8]MATERIALES!$D360</f>
        <v>119000</v>
      </c>
      <c r="O360" s="94">
        <f>+[9]MATERIALES!$D360</f>
        <v>110000</v>
      </c>
      <c r="P360" s="94">
        <f>+[10]MATERIALES!$D360</f>
        <v>102000</v>
      </c>
    </row>
    <row r="361" spans="1:16" ht="16.5" thickTop="1" thickBot="1">
      <c r="A361" s="104" t="s">
        <v>1212</v>
      </c>
      <c r="B361" s="104" t="s">
        <v>64</v>
      </c>
      <c r="C361" s="105" t="s">
        <v>1213</v>
      </c>
      <c r="D361" s="106">
        <v>215985</v>
      </c>
      <c r="G361" s="94">
        <f>+[1]MATERIALES!$D361</f>
        <v>152746</v>
      </c>
      <c r="H361" s="94">
        <f>+[2]MATERIALES!$D361</f>
        <v>157642</v>
      </c>
      <c r="I361" s="94">
        <f>+[3]MATERIALES!$D361</f>
        <v>161457.40973795191</v>
      </c>
      <c r="J361" s="94">
        <f>+[4]MATERIALES!$D361</f>
        <v>169035</v>
      </c>
      <c r="K361" s="94">
        <f>+[5]MATERIALES!$D361</f>
        <v>179200</v>
      </c>
      <c r="L361" s="94">
        <f>+[6]MATERIALES!$D361</f>
        <v>114800.05363324072</v>
      </c>
      <c r="M361" s="94">
        <f>+[7]MATERIALES!$D361</f>
        <v>160000</v>
      </c>
      <c r="N361" s="94">
        <f>+[8]MATERIALES!$D361</f>
        <v>161457.40973795191</v>
      </c>
      <c r="O361" s="94">
        <f>+[9]MATERIALES!$D361</f>
        <v>129500</v>
      </c>
      <c r="P361" s="94">
        <f>+[10]MATERIALES!$D361</f>
        <v>115000</v>
      </c>
    </row>
    <row r="362" spans="1:16" ht="16.5" thickTop="1" thickBot="1">
      <c r="A362" s="104" t="s">
        <v>1214</v>
      </c>
      <c r="B362" s="104" t="s">
        <v>64</v>
      </c>
      <c r="C362" s="105" t="s">
        <v>1215</v>
      </c>
      <c r="D362" s="106">
        <v>150778.81610000003</v>
      </c>
      <c r="G362" s="94">
        <f>+[1]MATERIALES!$D362</f>
        <v>196276</v>
      </c>
      <c r="H362" s="94">
        <f>+[2]MATERIALES!$D362</f>
        <v>188217</v>
      </c>
      <c r="I362" s="94">
        <f>+[3]MATERIALES!$D362</f>
        <v>192446.29429966363</v>
      </c>
      <c r="J362" s="94">
        <f>+[4]MATERIALES!$D362</f>
        <v>205901</v>
      </c>
      <c r="K362" s="94">
        <f>+[5]MATERIALES!$D362</f>
        <v>203840</v>
      </c>
      <c r="L362" s="94">
        <f>+[6]MATERIALES!$D362</f>
        <v>216020</v>
      </c>
      <c r="M362" s="94">
        <f>+[7]MATERIALES!$D362</f>
        <v>220000</v>
      </c>
      <c r="N362" s="94">
        <f>+[8]MATERIALES!$D362</f>
        <v>134712.40600976453</v>
      </c>
      <c r="O362" s="94">
        <f>+[9]MATERIALES!$D362</f>
        <v>156440</v>
      </c>
      <c r="P362" s="94">
        <f>+[10]MATERIALES!$D362</f>
        <v>224972</v>
      </c>
    </row>
    <row r="363" spans="1:16" ht="31.5" thickTop="1" thickBot="1">
      <c r="A363" s="104" t="s">
        <v>1216</v>
      </c>
      <c r="B363" s="104" t="s">
        <v>64</v>
      </c>
      <c r="C363" s="105" t="s">
        <v>1217</v>
      </c>
      <c r="D363" s="106">
        <v>114864.79898798642</v>
      </c>
      <c r="G363" s="94">
        <f>+[1]MATERIALES!$D363</f>
        <v>150567</v>
      </c>
      <c r="H363" s="94">
        <f>+[2]MATERIALES!$D363</f>
        <v>163187</v>
      </c>
      <c r="I363" s="94">
        <f>+[3]MATERIALES!$D363</f>
        <v>170980</v>
      </c>
      <c r="J363" s="94">
        <f>+[4]MATERIALES!$D363</f>
        <v>167220</v>
      </c>
      <c r="K363" s="94">
        <f>+[5]MATERIALES!$D363</f>
        <v>169344</v>
      </c>
      <c r="L363" s="94">
        <f>+[6]MATERIALES!$D363</f>
        <v>160470</v>
      </c>
      <c r="M363" s="94">
        <f>+[7]MATERIALES!$D363</f>
        <v>171630.17</v>
      </c>
      <c r="N363" s="94">
        <f>+[8]MATERIALES!$D363</f>
        <v>110734.40565698102</v>
      </c>
      <c r="O363" s="94">
        <f>+[9]MATERIALES!$D363</f>
        <v>190650</v>
      </c>
      <c r="P363" s="94">
        <f>+[10]MATERIALES!$D363</f>
        <v>159026</v>
      </c>
    </row>
    <row r="364" spans="1:16" ht="31.5" thickTop="1" thickBot="1">
      <c r="A364" s="104" t="s">
        <v>1218</v>
      </c>
      <c r="B364" s="104" t="s">
        <v>64</v>
      </c>
      <c r="C364" s="105" t="s">
        <v>1219</v>
      </c>
      <c r="D364" s="106">
        <v>105370.98774962447</v>
      </c>
      <c r="G364" s="94">
        <f>+[1]MATERIALES!$D364</f>
        <v>124348</v>
      </c>
      <c r="H364" s="94">
        <f>+[2]MATERIALES!$D364</f>
        <v>127164</v>
      </c>
      <c r="I364" s="94">
        <f>+[3]MATERIALES!$D364</f>
        <v>101581.97989937768</v>
      </c>
      <c r="J364" s="94">
        <f>+[4]MATERIALES!$D364</f>
        <v>180880</v>
      </c>
      <c r="K364" s="94">
        <f>+[5]MATERIALES!$D364</f>
        <v>145117.11414196811</v>
      </c>
      <c r="L364" s="94">
        <f>+[6]MATERIALES!$D364</f>
        <v>150999.59537670127</v>
      </c>
      <c r="M364" s="94">
        <f>+[7]MATERIALES!$D364</f>
        <v>133446</v>
      </c>
      <c r="N364" s="94">
        <f>+[8]MATERIALES!$D364</f>
        <v>101581.97989937768</v>
      </c>
      <c r="O364" s="94">
        <f>+[9]MATERIALES!$D364</f>
        <v>182675</v>
      </c>
      <c r="P364" s="94">
        <f>+[10]MATERIALES!$D364</f>
        <v>134998</v>
      </c>
    </row>
    <row r="365" spans="1:16" ht="16.5" thickTop="1" thickBot="1">
      <c r="A365" s="104" t="s">
        <v>1220</v>
      </c>
      <c r="B365" s="104" t="s">
        <v>64</v>
      </c>
      <c r="C365" s="105" t="s">
        <v>1221</v>
      </c>
      <c r="D365" s="106">
        <v>48474.960119290525</v>
      </c>
      <c r="G365" s="94">
        <f>+[1]MATERIALES!$D365</f>
        <v>52047</v>
      </c>
      <c r="H365" s="94">
        <f>+[2]MATERIALES!$D365</f>
        <v>66288</v>
      </c>
      <c r="I365" s="94">
        <f>+[3]MATERIALES!$D365</f>
        <v>55620</v>
      </c>
      <c r="J365" s="94">
        <f>+[4]MATERIALES!$D365</f>
        <v>80655</v>
      </c>
      <c r="K365" s="94">
        <f>+[5]MATERIALES!$D365</f>
        <v>72240</v>
      </c>
      <c r="L365" s="94">
        <f>+[6]MATERIALES!$D365</f>
        <v>77670</v>
      </c>
      <c r="M365" s="94">
        <f>+[7]MATERIALES!$D365</f>
        <v>75368.37999999999</v>
      </c>
      <c r="N365" s="94">
        <f>+[8]MATERIALES!$D365</f>
        <v>46731.861678675908</v>
      </c>
      <c r="O365" s="94">
        <f>+[9]MATERIALES!$D365</f>
        <v>84685</v>
      </c>
      <c r="P365" s="94">
        <f>+[10]MATERIALES!$D365</f>
        <v>80722</v>
      </c>
    </row>
    <row r="366" spans="1:16" ht="16.5" thickTop="1" thickBot="1">
      <c r="A366" s="104" t="s">
        <v>1222</v>
      </c>
      <c r="B366" s="104" t="s">
        <v>64</v>
      </c>
      <c r="C366" s="105" t="s">
        <v>1223</v>
      </c>
      <c r="D366" s="106">
        <v>46878.731982799967</v>
      </c>
      <c r="G366" s="94">
        <f>+[1]MATERIALES!$D366</f>
        <v>53595</v>
      </c>
      <c r="H366" s="94">
        <f>+[2]MATERIALES!$D366</f>
        <v>65218</v>
      </c>
      <c r="I366" s="94">
        <f>+[3]MATERIALES!$D366</f>
        <v>52530</v>
      </c>
      <c r="J366" s="94">
        <f>+[4]MATERIALES!$D366</f>
        <v>80655</v>
      </c>
      <c r="K366" s="94">
        <f>+[5]MATERIALES!$D366</f>
        <v>72240</v>
      </c>
      <c r="L366" s="94">
        <f>+[6]MATERIALES!$D366</f>
        <v>77150</v>
      </c>
      <c r="M366" s="94">
        <f>+[7]MATERIALES!$D366</f>
        <v>57517</v>
      </c>
      <c r="N366" s="94">
        <f>+[8]MATERIALES!$D366</f>
        <v>45193.03189318419</v>
      </c>
      <c r="O366" s="94">
        <f>+[9]MATERIALES!$D366</f>
        <v>64561.474133120275</v>
      </c>
      <c r="P366" s="94">
        <f>+[10]MATERIALES!$D366</f>
        <v>83122</v>
      </c>
    </row>
    <row r="367" spans="1:16" ht="31.5" thickTop="1" thickBot="1">
      <c r="A367" s="104" t="s">
        <v>1224</v>
      </c>
      <c r="B367" s="104" t="s">
        <v>101</v>
      </c>
      <c r="C367" s="105" t="s">
        <v>1225</v>
      </c>
      <c r="D367" s="106">
        <v>29931.371254473685</v>
      </c>
      <c r="G367" s="94">
        <f>+[1]MATERIALES!$D367</f>
        <v>28855.076886603376</v>
      </c>
      <c r="H367" s="94">
        <f>+[2]MATERIALES!$D367</f>
        <v>43139</v>
      </c>
      <c r="I367" s="94">
        <f>+[3]MATERIALES!$D367</f>
        <v>49440</v>
      </c>
      <c r="J367" s="94">
        <f>+[4]MATERIALES!$D367</f>
        <v>41563</v>
      </c>
      <c r="K367" s="94">
        <f>+[5]MATERIALES!$D367</f>
        <v>28855.076886603376</v>
      </c>
      <c r="L367" s="94">
        <f>+[6]MATERIALES!$D367</f>
        <v>39532.581527975242</v>
      </c>
      <c r="M367" s="94">
        <f>+[7]MATERIALES!$D367</f>
        <v>30664.161062159998</v>
      </c>
      <c r="N367" s="94">
        <f>+[8]MATERIALES!$D367</f>
        <v>28855.076886603376</v>
      </c>
      <c r="O367" s="94">
        <f>+[9]MATERIALES!$D367</f>
        <v>47205</v>
      </c>
      <c r="P367" s="94">
        <f>+[10]MATERIALES!$D367</f>
        <v>38000</v>
      </c>
    </row>
    <row r="368" spans="1:16" ht="16.5" thickTop="1" thickBot="1">
      <c r="A368" s="104" t="s">
        <v>1226</v>
      </c>
      <c r="B368" s="104" t="s">
        <v>101</v>
      </c>
      <c r="C368" s="105" t="s">
        <v>1227</v>
      </c>
      <c r="D368" s="106">
        <v>2547.79</v>
      </c>
      <c r="G368" s="94">
        <f>+[1]MATERIALES!$D368</f>
        <v>2975.5576020506437</v>
      </c>
      <c r="H368" s="94">
        <f>+[2]MATERIALES!$D368</f>
        <v>2997</v>
      </c>
      <c r="I368" s="94">
        <f>+[3]MATERIALES!$D368</f>
        <v>2975.5576020506437</v>
      </c>
      <c r="J368" s="94">
        <f>+[4]MATERIALES!$D368</f>
        <v>2975.5576020506437</v>
      </c>
      <c r="K368" s="94">
        <f>+[5]MATERIALES!$D368</f>
        <v>3610</v>
      </c>
      <c r="L368" s="94">
        <f>+[6]MATERIALES!$D368</f>
        <v>3190</v>
      </c>
      <c r="M368" s="94">
        <f>+[7]MATERIALES!$D368</f>
        <v>2975.5576020506437</v>
      </c>
      <c r="N368" s="94">
        <f>+[8]MATERIALES!$D368</f>
        <v>2975.5576020506437</v>
      </c>
      <c r="O368" s="94">
        <f>+[9]MATERIALES!$D368</f>
        <v>2333.7799999999997</v>
      </c>
      <c r="P368" s="94">
        <f>+[10]MATERIALES!$D368</f>
        <v>2082.8903214354505</v>
      </c>
    </row>
    <row r="369" spans="1:16" ht="31.5" thickTop="1" thickBot="1">
      <c r="A369" s="104" t="s">
        <v>1228</v>
      </c>
      <c r="B369" s="104" t="s">
        <v>101</v>
      </c>
      <c r="C369" s="105" t="s">
        <v>1229</v>
      </c>
      <c r="D369" s="106">
        <v>980</v>
      </c>
      <c r="G369" s="94">
        <f>+[1]MATERIALES!$D369</f>
        <v>1148</v>
      </c>
      <c r="H369" s="94">
        <f>+[2]MATERIALES!$D369</f>
        <v>1024</v>
      </c>
      <c r="I369" s="94">
        <f>+[3]MATERIALES!$D369</f>
        <v>1240</v>
      </c>
      <c r="J369" s="94">
        <f>+[4]MATERIALES!$D369</f>
        <v>1240</v>
      </c>
      <c r="K369" s="94">
        <f>+[5]MATERIALES!$D369</f>
        <v>1010.9889135205913</v>
      </c>
      <c r="L369" s="94">
        <f>+[6]MATERIALES!$D369</f>
        <v>1140</v>
      </c>
      <c r="M369" s="94">
        <f>+[7]MATERIALES!$D369</f>
        <v>1148</v>
      </c>
      <c r="N369" s="94">
        <f>+[8]MATERIALES!$D369</f>
        <v>707.69223946441389</v>
      </c>
      <c r="O369" s="94">
        <f>+[9]MATERIALES!$D369</f>
        <v>707.69223946441389</v>
      </c>
      <c r="P369" s="94">
        <f>+[10]MATERIALES!$D369</f>
        <v>1125</v>
      </c>
    </row>
    <row r="370" spans="1:16" ht="16.5" thickTop="1" thickBot="1">
      <c r="A370" s="104" t="s">
        <v>1230</v>
      </c>
      <c r="B370" s="104" t="s">
        <v>101</v>
      </c>
      <c r="C370" s="105" t="s">
        <v>1231</v>
      </c>
      <c r="D370" s="106">
        <v>30064.242241000004</v>
      </c>
      <c r="G370" s="94">
        <f>+[1]MATERIALES!$D370</f>
        <v>36346</v>
      </c>
      <c r="H370" s="94">
        <f>+[2]MATERIALES!$D370</f>
        <v>40497</v>
      </c>
      <c r="I370" s="94">
        <f>+[3]MATERIALES!$D370</f>
        <v>28981.995510701359</v>
      </c>
      <c r="J370" s="94">
        <f>+[4]MATERIALES!$D370</f>
        <v>35840</v>
      </c>
      <c r="K370" s="94">
        <f>+[5]MATERIALES!$D370</f>
        <v>38044</v>
      </c>
      <c r="L370" s="94">
        <f>+[6]MATERIALES!$D370</f>
        <v>40198.243325238152</v>
      </c>
      <c r="M370" s="94">
        <f>+[7]MATERIALES!$D370</f>
        <v>37770</v>
      </c>
      <c r="N370" s="94">
        <f>+[8]MATERIALES!$D370</f>
        <v>28981.995510701359</v>
      </c>
      <c r="O370" s="94">
        <f>+[9]MATERIALES!$D370</f>
        <v>49870</v>
      </c>
      <c r="P370" s="94">
        <f>+[10]MATERIALES!$D370</f>
        <v>38209</v>
      </c>
    </row>
    <row r="371" spans="1:16" ht="16.5" thickTop="1" thickBot="1">
      <c r="A371" s="104" t="s">
        <v>1232</v>
      </c>
      <c r="B371" s="104" t="s">
        <v>101</v>
      </c>
      <c r="C371" s="105" t="s">
        <v>1233</v>
      </c>
      <c r="D371" s="106">
        <v>30242.668214000005</v>
      </c>
      <c r="G371" s="94">
        <f>+[1]MATERIALES!$D371</f>
        <v>32136</v>
      </c>
      <c r="H371" s="94">
        <f>+[2]MATERIALES!$D371</f>
        <v>36057</v>
      </c>
      <c r="I371" s="94">
        <f>+[3]MATERIALES!$D371</f>
        <v>26815.12881910694</v>
      </c>
      <c r="J371" s="94">
        <f>+[4]MATERIALES!$D371</f>
        <v>34360</v>
      </c>
      <c r="K371" s="94">
        <f>+[5]MATERIALES!$D371</f>
        <v>38044</v>
      </c>
      <c r="L371" s="94">
        <f>+[6]MATERIALES!$D371</f>
        <v>40437.352680498843</v>
      </c>
      <c r="M371" s="94">
        <f>+[7]MATERIALES!$D371</f>
        <v>26815.12881910694</v>
      </c>
      <c r="N371" s="94">
        <f>+[8]MATERIALES!$D371</f>
        <v>26815.12881910694</v>
      </c>
      <c r="O371" s="94">
        <f>+[9]MATERIALES!$D371</f>
        <v>38307.326884438487</v>
      </c>
      <c r="P371" s="94">
        <f>+[10]MATERIALES!$D371</f>
        <v>33784</v>
      </c>
    </row>
    <row r="372" spans="1:16" ht="16.5" thickTop="1" thickBot="1">
      <c r="A372" s="104" t="s">
        <v>1234</v>
      </c>
      <c r="B372" s="104" t="s">
        <v>65</v>
      </c>
      <c r="C372" s="105" t="s">
        <v>1235</v>
      </c>
      <c r="D372" s="106">
        <v>3045.9681451612901</v>
      </c>
      <c r="G372" s="94">
        <f>+[1]MATERIALES!$D372</f>
        <v>2396</v>
      </c>
      <c r="H372" s="94">
        <f>+[2]MATERIALES!$D372</f>
        <v>3076</v>
      </c>
      <c r="I372" s="94">
        <f>+[3]MATERIALES!$D372</f>
        <v>2840</v>
      </c>
      <c r="J372" s="94">
        <f>+[4]MATERIALES!$D372</f>
        <v>3088</v>
      </c>
      <c r="K372" s="94">
        <f>+[5]MATERIALES!$D372</f>
        <v>3126.637181579988</v>
      </c>
      <c r="L372" s="94">
        <f>+[6]MATERIALES!$D372</f>
        <v>3213</v>
      </c>
      <c r="M372" s="94">
        <f>+[7]MATERIALES!$D372</f>
        <v>3049.5530517162479</v>
      </c>
      <c r="N372" s="94">
        <f>+[8]MATERIALES!$D372</f>
        <v>2800</v>
      </c>
      <c r="O372" s="94">
        <f>+[9]MATERIALES!$D372</f>
        <v>2868</v>
      </c>
      <c r="P372" s="94">
        <f>+[10]MATERIALES!$D372</f>
        <v>2188.6460271059914</v>
      </c>
    </row>
    <row r="373" spans="1:16" ht="16.5" thickTop="1" thickBot="1">
      <c r="A373" s="104"/>
      <c r="B373" s="104"/>
      <c r="C373" s="105"/>
      <c r="D373" s="106"/>
    </row>
    <row r="374" spans="1:16" ht="15.75" thickTop="1">
      <c r="A374" s="202" t="s">
        <v>1542</v>
      </c>
      <c r="B374" s="202" t="s">
        <v>70</v>
      </c>
      <c r="C374" s="112" t="s">
        <v>1543</v>
      </c>
      <c r="D374" s="94">
        <f>40000*1.19</f>
        <v>47600</v>
      </c>
    </row>
    <row r="375" spans="1:16">
      <c r="A375" s="202" t="s">
        <v>1544</v>
      </c>
      <c r="B375" s="202" t="s">
        <v>70</v>
      </c>
      <c r="C375" s="112" t="s">
        <v>1545</v>
      </c>
      <c r="D375" s="94">
        <v>35000</v>
      </c>
    </row>
  </sheetData>
  <mergeCells count="2">
    <mergeCell ref="A1:D1"/>
    <mergeCell ref="A2:D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34998626667073579"/>
  </sheetPr>
  <dimension ref="A1:F118"/>
  <sheetViews>
    <sheetView zoomScale="69" zoomScaleNormal="69" workbookViewId="0">
      <pane xSplit="4" ySplit="4" topLeftCell="E5" activePane="bottomRight" state="frozen"/>
      <selection activeCell="F15" sqref="F15"/>
      <selection pane="topRight" activeCell="F15" sqref="F15"/>
      <selection pane="bottomLeft" activeCell="F15" sqref="F15"/>
      <selection pane="bottomRight" activeCell="J16" sqref="J16"/>
    </sheetView>
  </sheetViews>
  <sheetFormatPr baseColWidth="10" defaultRowHeight="15"/>
  <cols>
    <col min="1" max="1" width="18" style="122" customWidth="1"/>
    <col min="2" max="2" width="9.140625" style="79" customWidth="1"/>
    <col min="3" max="3" width="101.5703125" style="79" customWidth="1"/>
    <col min="4" max="4" width="17.140625" style="94" customWidth="1"/>
    <col min="5" max="16384" width="11.42578125" style="79"/>
  </cols>
  <sheetData>
    <row r="1" spans="1:5" ht="99.75" customHeight="1" thickTop="1" thickBot="1">
      <c r="A1" s="448" t="s">
        <v>75</v>
      </c>
      <c r="B1" s="449"/>
      <c r="C1" s="449"/>
      <c r="D1" s="450"/>
    </row>
    <row r="2" spans="1:5" ht="16.5" thickTop="1" thickBot="1">
      <c r="A2" s="451" t="s">
        <v>1236</v>
      </c>
      <c r="B2" s="451"/>
      <c r="C2" s="451"/>
      <c r="D2" s="451"/>
    </row>
    <row r="3" spans="1:5" ht="16.5" thickTop="1" thickBot="1">
      <c r="A3" s="452"/>
      <c r="B3" s="452"/>
      <c r="C3" s="452"/>
      <c r="D3" s="452"/>
    </row>
    <row r="4" spans="1:5" ht="16.5" thickTop="1" thickBot="1">
      <c r="A4" s="453"/>
      <c r="B4" s="453"/>
      <c r="C4" s="453"/>
      <c r="D4" s="453"/>
    </row>
    <row r="5" spans="1:5" ht="30" customHeight="1" thickTop="1" thickBot="1">
      <c r="A5" s="113"/>
      <c r="B5" s="114"/>
      <c r="C5" s="115"/>
      <c r="D5" s="116"/>
    </row>
    <row r="6" spans="1:5" ht="30" customHeight="1" thickTop="1" thickBot="1">
      <c r="A6" s="117" t="s">
        <v>1237</v>
      </c>
      <c r="B6" s="114" t="s">
        <v>459</v>
      </c>
      <c r="C6" s="118" t="s">
        <v>1238</v>
      </c>
      <c r="D6" s="119">
        <v>1220</v>
      </c>
      <c r="E6" s="120"/>
    </row>
    <row r="7" spans="1:5" ht="30" customHeight="1" thickTop="1" thickBot="1">
      <c r="A7" s="117" t="s">
        <v>1239</v>
      </c>
      <c r="B7" s="114" t="s">
        <v>459</v>
      </c>
      <c r="C7" s="118" t="s">
        <v>1240</v>
      </c>
      <c r="D7" s="119">
        <v>1220</v>
      </c>
      <c r="E7" s="120"/>
    </row>
    <row r="8" spans="1:5" ht="30" customHeight="1" thickTop="1" thickBot="1">
      <c r="A8" s="117" t="s">
        <v>1241</v>
      </c>
      <c r="B8" s="114" t="s">
        <v>459</v>
      </c>
      <c r="C8" s="118" t="s">
        <v>1242</v>
      </c>
      <c r="D8" s="119">
        <v>1220</v>
      </c>
    </row>
    <row r="9" spans="1:5" ht="30" customHeight="1" thickTop="1" thickBot="1">
      <c r="A9" s="117" t="s">
        <v>1243</v>
      </c>
      <c r="B9" s="114" t="s">
        <v>1244</v>
      </c>
      <c r="C9" s="118" t="s">
        <v>1245</v>
      </c>
      <c r="D9" s="119">
        <v>1220</v>
      </c>
    </row>
    <row r="10" spans="1:5" ht="30" customHeight="1" thickTop="1" thickBot="1">
      <c r="A10" s="117" t="s">
        <v>1246</v>
      </c>
      <c r="B10" s="114" t="s">
        <v>459</v>
      </c>
      <c r="C10" s="118" t="s">
        <v>1247</v>
      </c>
      <c r="D10" s="119">
        <v>1220</v>
      </c>
    </row>
    <row r="11" spans="1:5" ht="30" customHeight="1" thickTop="1" thickBot="1">
      <c r="A11" s="117" t="s">
        <v>1248</v>
      </c>
      <c r="B11" s="114" t="s">
        <v>459</v>
      </c>
      <c r="C11" s="118" t="s">
        <v>1249</v>
      </c>
      <c r="D11" s="119">
        <v>1220</v>
      </c>
    </row>
    <row r="12" spans="1:5" ht="30" customHeight="1" thickTop="1" thickBot="1">
      <c r="A12" s="117" t="s">
        <v>1250</v>
      </c>
      <c r="B12" s="114" t="s">
        <v>459</v>
      </c>
      <c r="C12" s="118" t="s">
        <v>1251</v>
      </c>
      <c r="D12" s="119">
        <v>1220</v>
      </c>
    </row>
    <row r="13" spans="1:5" ht="30" customHeight="1" thickTop="1" thickBot="1">
      <c r="A13" s="117" t="s">
        <v>1252</v>
      </c>
      <c r="B13" s="114" t="s">
        <v>459</v>
      </c>
      <c r="C13" s="118" t="s">
        <v>1253</v>
      </c>
      <c r="D13" s="119">
        <v>1220</v>
      </c>
    </row>
    <row r="14" spans="1:5" ht="30" customHeight="1" thickTop="1" thickBot="1">
      <c r="A14" s="117" t="s">
        <v>1254</v>
      </c>
      <c r="B14" s="114" t="s">
        <v>459</v>
      </c>
      <c r="C14" s="118" t="s">
        <v>1255</v>
      </c>
      <c r="D14" s="119">
        <v>1220</v>
      </c>
    </row>
    <row r="15" spans="1:5" ht="30" customHeight="1" thickTop="1" thickBot="1">
      <c r="A15" s="117" t="s">
        <v>1256</v>
      </c>
      <c r="B15" s="114" t="s">
        <v>459</v>
      </c>
      <c r="C15" s="118" t="s">
        <v>1257</v>
      </c>
      <c r="D15" s="119">
        <v>1220</v>
      </c>
    </row>
    <row r="16" spans="1:5" ht="30" customHeight="1" thickTop="1" thickBot="1">
      <c r="A16" s="117" t="s">
        <v>1258</v>
      </c>
      <c r="B16" s="114" t="s">
        <v>459</v>
      </c>
      <c r="C16" s="118" t="s">
        <v>1259</v>
      </c>
      <c r="D16" s="119">
        <v>1220</v>
      </c>
    </row>
    <row r="17" spans="1:4" ht="30" customHeight="1" thickTop="1" thickBot="1">
      <c r="A17" s="117" t="s">
        <v>1260</v>
      </c>
      <c r="B17" s="114" t="s">
        <v>459</v>
      </c>
      <c r="C17" s="118" t="s">
        <v>1261</v>
      </c>
      <c r="D17" s="119">
        <v>1220</v>
      </c>
    </row>
    <row r="18" spans="1:4" ht="30" customHeight="1" thickTop="1" thickBot="1">
      <c r="A18" s="117" t="s">
        <v>1262</v>
      </c>
      <c r="B18" s="114" t="s">
        <v>459</v>
      </c>
      <c r="C18" s="118" t="s">
        <v>1263</v>
      </c>
      <c r="D18" s="119">
        <v>1220</v>
      </c>
    </row>
    <row r="19" spans="1:4" ht="30" customHeight="1" thickTop="1" thickBot="1">
      <c r="A19" s="117" t="s">
        <v>1264</v>
      </c>
      <c r="B19" s="114" t="s">
        <v>459</v>
      </c>
      <c r="C19" s="118" t="s">
        <v>1265</v>
      </c>
      <c r="D19" s="119">
        <v>1220</v>
      </c>
    </row>
    <row r="20" spans="1:4" ht="30" customHeight="1" thickTop="1" thickBot="1">
      <c r="A20" s="117" t="s">
        <v>1266</v>
      </c>
      <c r="B20" s="114" t="s">
        <v>459</v>
      </c>
      <c r="C20" s="118" t="s">
        <v>1267</v>
      </c>
      <c r="D20" s="119">
        <v>1220</v>
      </c>
    </row>
    <row r="21" spans="1:4" ht="30" customHeight="1" thickTop="1" thickBot="1">
      <c r="A21" s="117" t="s">
        <v>1268</v>
      </c>
      <c r="B21" s="114" t="s">
        <v>459</v>
      </c>
      <c r="C21" s="118" t="s">
        <v>1269</v>
      </c>
      <c r="D21" s="119">
        <v>1220</v>
      </c>
    </row>
    <row r="22" spans="1:4" ht="30" customHeight="1" thickTop="1" thickBot="1">
      <c r="A22" s="117" t="s">
        <v>1270</v>
      </c>
      <c r="B22" s="114" t="s">
        <v>459</v>
      </c>
      <c r="C22" s="118" t="s">
        <v>1271</v>
      </c>
      <c r="D22" s="119">
        <v>1220</v>
      </c>
    </row>
    <row r="23" spans="1:4" ht="30" customHeight="1" thickTop="1" thickBot="1">
      <c r="A23" s="117" t="s">
        <v>1272</v>
      </c>
      <c r="B23" s="114" t="s">
        <v>459</v>
      </c>
      <c r="C23" s="118" t="s">
        <v>1273</v>
      </c>
      <c r="D23" s="119">
        <v>1220</v>
      </c>
    </row>
    <row r="24" spans="1:4" ht="30" customHeight="1" thickTop="1" thickBot="1">
      <c r="A24" s="117" t="s">
        <v>1274</v>
      </c>
      <c r="B24" s="114" t="s">
        <v>459</v>
      </c>
      <c r="C24" s="118" t="s">
        <v>1275</v>
      </c>
      <c r="D24" s="119">
        <v>1220</v>
      </c>
    </row>
    <row r="25" spans="1:4" ht="30" customHeight="1" thickTop="1" thickBot="1">
      <c r="A25" s="117" t="s">
        <v>1276</v>
      </c>
      <c r="B25" s="114" t="s">
        <v>459</v>
      </c>
      <c r="C25" s="118" t="s">
        <v>1277</v>
      </c>
      <c r="D25" s="119">
        <v>1220</v>
      </c>
    </row>
    <row r="26" spans="1:4" ht="30" customHeight="1" thickTop="1" thickBot="1">
      <c r="A26" s="117" t="s">
        <v>1278</v>
      </c>
      <c r="B26" s="114" t="s">
        <v>459</v>
      </c>
      <c r="C26" s="118" t="s">
        <v>1277</v>
      </c>
      <c r="D26" s="119">
        <v>1220</v>
      </c>
    </row>
    <row r="27" spans="1:4" ht="30" customHeight="1" thickTop="1" thickBot="1">
      <c r="A27" s="117" t="s">
        <v>1279</v>
      </c>
      <c r="B27" s="114" t="s">
        <v>459</v>
      </c>
      <c r="C27" s="118" t="s">
        <v>1280</v>
      </c>
      <c r="D27" s="119">
        <v>1220</v>
      </c>
    </row>
    <row r="28" spans="1:4" ht="30" customHeight="1" thickTop="1" thickBot="1">
      <c r="A28" s="117" t="s">
        <v>1281</v>
      </c>
      <c r="B28" s="114" t="s">
        <v>459</v>
      </c>
      <c r="C28" s="118" t="s">
        <v>1282</v>
      </c>
      <c r="D28" s="119">
        <v>1220</v>
      </c>
    </row>
    <row r="29" spans="1:4" ht="30" customHeight="1" thickTop="1" thickBot="1">
      <c r="A29" s="117" t="s">
        <v>1283</v>
      </c>
      <c r="B29" s="114" t="s">
        <v>459</v>
      </c>
      <c r="C29" s="118" t="s">
        <v>1284</v>
      </c>
      <c r="D29" s="119">
        <v>1220</v>
      </c>
    </row>
    <row r="30" spans="1:4" ht="30" customHeight="1" thickTop="1" thickBot="1">
      <c r="A30" s="117" t="s">
        <v>1285</v>
      </c>
      <c r="B30" s="114" t="s">
        <v>459</v>
      </c>
      <c r="C30" s="118" t="s">
        <v>1286</v>
      </c>
      <c r="D30" s="119">
        <v>1220</v>
      </c>
    </row>
    <row r="31" spans="1:4" ht="30" customHeight="1" thickTop="1" thickBot="1">
      <c r="A31" s="117" t="s">
        <v>1287</v>
      </c>
      <c r="B31" s="114" t="s">
        <v>459</v>
      </c>
      <c r="C31" s="118" t="s">
        <v>1288</v>
      </c>
      <c r="D31" s="119">
        <v>1220</v>
      </c>
    </row>
    <row r="32" spans="1:4" ht="30" customHeight="1" thickTop="1" thickBot="1">
      <c r="A32" s="117" t="s">
        <v>1289</v>
      </c>
      <c r="B32" s="114" t="s">
        <v>459</v>
      </c>
      <c r="C32" s="118" t="s">
        <v>1290</v>
      </c>
      <c r="D32" s="119">
        <v>1220</v>
      </c>
    </row>
    <row r="33" spans="1:4" ht="30" customHeight="1" thickTop="1" thickBot="1">
      <c r="A33" s="117" t="s">
        <v>1291</v>
      </c>
      <c r="B33" s="114" t="s">
        <v>459</v>
      </c>
      <c r="C33" s="118" t="s">
        <v>1290</v>
      </c>
      <c r="D33" s="119">
        <v>1220</v>
      </c>
    </row>
    <row r="34" spans="1:4" ht="30" customHeight="1" thickTop="1" thickBot="1">
      <c r="A34" s="117" t="s">
        <v>1292</v>
      </c>
      <c r="B34" s="114" t="s">
        <v>459</v>
      </c>
      <c r="C34" s="118" t="s">
        <v>1293</v>
      </c>
      <c r="D34" s="119">
        <v>1220</v>
      </c>
    </row>
    <row r="35" spans="1:4" ht="30" customHeight="1" thickTop="1" thickBot="1">
      <c r="A35" s="117" t="s">
        <v>1294</v>
      </c>
      <c r="B35" s="114" t="s">
        <v>459</v>
      </c>
      <c r="C35" s="118" t="s">
        <v>1295</v>
      </c>
      <c r="D35" s="119">
        <v>1220</v>
      </c>
    </row>
    <row r="36" spans="1:4" ht="30" customHeight="1" thickTop="1" thickBot="1">
      <c r="A36" s="117" t="s">
        <v>1296</v>
      </c>
      <c r="B36" s="114" t="s">
        <v>459</v>
      </c>
      <c r="C36" s="118" t="s">
        <v>1297</v>
      </c>
      <c r="D36" s="119">
        <v>1220</v>
      </c>
    </row>
    <row r="37" spans="1:4" ht="30" customHeight="1" thickTop="1" thickBot="1">
      <c r="A37" s="117" t="s">
        <v>1298</v>
      </c>
      <c r="B37" s="114" t="s">
        <v>459</v>
      </c>
      <c r="C37" s="118" t="s">
        <v>1299</v>
      </c>
      <c r="D37" s="119">
        <v>1220</v>
      </c>
    </row>
    <row r="38" spans="1:4" ht="30" customHeight="1" thickTop="1" thickBot="1">
      <c r="A38" s="117" t="s">
        <v>1300</v>
      </c>
      <c r="B38" s="114" t="s">
        <v>459</v>
      </c>
      <c r="C38" s="118" t="s">
        <v>1301</v>
      </c>
      <c r="D38" s="119">
        <v>1220</v>
      </c>
    </row>
    <row r="39" spans="1:4" ht="30" customHeight="1" thickTop="1" thickBot="1">
      <c r="A39" s="117" t="s">
        <v>1302</v>
      </c>
      <c r="B39" s="114" t="s">
        <v>1244</v>
      </c>
      <c r="C39" s="118" t="s">
        <v>1303</v>
      </c>
      <c r="D39" s="119">
        <v>1220</v>
      </c>
    </row>
    <row r="40" spans="1:4" ht="30" customHeight="1" thickTop="1" thickBot="1">
      <c r="A40" s="117" t="s">
        <v>1304</v>
      </c>
      <c r="B40" s="114" t="s">
        <v>459</v>
      </c>
      <c r="C40" s="118" t="s">
        <v>1305</v>
      </c>
      <c r="D40" s="119">
        <v>1220</v>
      </c>
    </row>
    <row r="41" spans="1:4" ht="30" customHeight="1" thickTop="1" thickBot="1">
      <c r="A41" s="117" t="s">
        <v>1306</v>
      </c>
      <c r="B41" s="114" t="s">
        <v>459</v>
      </c>
      <c r="C41" s="118" t="s">
        <v>1307</v>
      </c>
      <c r="D41" s="119">
        <v>1220</v>
      </c>
    </row>
    <row r="42" spans="1:4" ht="30" customHeight="1" thickTop="1" thickBot="1">
      <c r="A42" s="117" t="s">
        <v>1308</v>
      </c>
      <c r="B42" s="114" t="s">
        <v>459</v>
      </c>
      <c r="C42" s="118" t="s">
        <v>1307</v>
      </c>
      <c r="D42" s="119">
        <v>1220</v>
      </c>
    </row>
    <row r="43" spans="1:4" ht="30" customHeight="1" thickTop="1" thickBot="1">
      <c r="A43" s="117" t="s">
        <v>1309</v>
      </c>
      <c r="B43" s="114" t="s">
        <v>459</v>
      </c>
      <c r="C43" s="118" t="s">
        <v>1310</v>
      </c>
      <c r="D43" s="119">
        <v>1220</v>
      </c>
    </row>
    <row r="44" spans="1:4" ht="30" customHeight="1" thickTop="1" thickBot="1">
      <c r="A44" s="117" t="s">
        <v>1311</v>
      </c>
      <c r="B44" s="114" t="s">
        <v>459</v>
      </c>
      <c r="C44" s="118" t="s">
        <v>1310</v>
      </c>
      <c r="D44" s="119">
        <v>1220</v>
      </c>
    </row>
    <row r="45" spans="1:4" ht="30" customHeight="1" thickTop="1" thickBot="1">
      <c r="A45" s="117" t="s">
        <v>1312</v>
      </c>
      <c r="B45" s="114" t="s">
        <v>459</v>
      </c>
      <c r="C45" s="118" t="s">
        <v>1313</v>
      </c>
      <c r="D45" s="119">
        <v>1220</v>
      </c>
    </row>
    <row r="46" spans="1:4" ht="30" customHeight="1" thickTop="1" thickBot="1">
      <c r="A46" s="117" t="s">
        <v>1314</v>
      </c>
      <c r="B46" s="114" t="s">
        <v>459</v>
      </c>
      <c r="C46" s="118" t="s">
        <v>1315</v>
      </c>
      <c r="D46" s="119">
        <v>1220</v>
      </c>
    </row>
    <row r="47" spans="1:4" ht="30" customHeight="1" thickTop="1" thickBot="1">
      <c r="A47" s="117" t="s">
        <v>1316</v>
      </c>
      <c r="B47" s="114" t="s">
        <v>459</v>
      </c>
      <c r="C47" s="118" t="s">
        <v>1317</v>
      </c>
      <c r="D47" s="119">
        <v>1220</v>
      </c>
    </row>
    <row r="48" spans="1:4" ht="30" customHeight="1" thickTop="1" thickBot="1">
      <c r="A48" s="117" t="s">
        <v>1318</v>
      </c>
      <c r="B48" s="114" t="s">
        <v>1244</v>
      </c>
      <c r="C48" s="118" t="s">
        <v>1319</v>
      </c>
      <c r="D48" s="119">
        <v>1220</v>
      </c>
    </row>
    <row r="49" spans="1:4" ht="30" customHeight="1" thickTop="1" thickBot="1">
      <c r="A49" s="117" t="s">
        <v>1320</v>
      </c>
      <c r="B49" s="114" t="s">
        <v>459</v>
      </c>
      <c r="C49" s="118" t="s">
        <v>1321</v>
      </c>
      <c r="D49" s="119">
        <v>1220</v>
      </c>
    </row>
    <row r="50" spans="1:4" ht="30" customHeight="1" thickTop="1" thickBot="1">
      <c r="A50" s="117" t="s">
        <v>1322</v>
      </c>
      <c r="B50" s="114" t="s">
        <v>459</v>
      </c>
      <c r="C50" s="118" t="s">
        <v>1323</v>
      </c>
      <c r="D50" s="119">
        <v>1220</v>
      </c>
    </row>
    <row r="51" spans="1:4" ht="30" customHeight="1" thickTop="1" thickBot="1">
      <c r="A51" s="117" t="s">
        <v>1324</v>
      </c>
      <c r="B51" s="114" t="s">
        <v>1327</v>
      </c>
      <c r="C51" s="118" t="s">
        <v>1325</v>
      </c>
      <c r="D51" s="119">
        <v>1220</v>
      </c>
    </row>
    <row r="52" spans="1:4" ht="30" customHeight="1" thickTop="1" thickBot="1">
      <c r="A52" s="117" t="s">
        <v>1326</v>
      </c>
      <c r="B52" s="114" t="s">
        <v>1327</v>
      </c>
      <c r="C52" s="118" t="s">
        <v>1325</v>
      </c>
      <c r="D52" s="119">
        <v>1220</v>
      </c>
    </row>
    <row r="53" spans="1:4" ht="30" customHeight="1" thickTop="1" thickBot="1">
      <c r="A53" s="117" t="s">
        <v>1328</v>
      </c>
      <c r="B53" s="114" t="s">
        <v>459</v>
      </c>
      <c r="C53" s="118" t="s">
        <v>1329</v>
      </c>
      <c r="D53" s="119">
        <v>1220</v>
      </c>
    </row>
    <row r="54" spans="1:4" ht="30" customHeight="1" thickTop="1" thickBot="1">
      <c r="A54" s="117" t="s">
        <v>1330</v>
      </c>
      <c r="B54" s="114" t="s">
        <v>459</v>
      </c>
      <c r="C54" s="118" t="s">
        <v>1331</v>
      </c>
      <c r="D54" s="119">
        <v>1220</v>
      </c>
    </row>
    <row r="55" spans="1:4" ht="30" customHeight="1" thickTop="1" thickBot="1">
      <c r="A55" s="117" t="s">
        <v>1332</v>
      </c>
      <c r="B55" s="114" t="s">
        <v>459</v>
      </c>
      <c r="C55" s="118" t="s">
        <v>1333</v>
      </c>
      <c r="D55" s="119">
        <v>1220</v>
      </c>
    </row>
    <row r="56" spans="1:4" ht="30" customHeight="1" thickTop="1" thickBot="1">
      <c r="A56" s="117" t="s">
        <v>1334</v>
      </c>
      <c r="B56" s="114" t="s">
        <v>459</v>
      </c>
      <c r="C56" s="118" t="s">
        <v>1335</v>
      </c>
      <c r="D56" s="119">
        <v>1220</v>
      </c>
    </row>
    <row r="57" spans="1:4" ht="30" customHeight="1" thickTop="1" thickBot="1">
      <c r="A57" s="117" t="s">
        <v>1336</v>
      </c>
      <c r="B57" s="114" t="s">
        <v>459</v>
      </c>
      <c r="C57" s="118" t="s">
        <v>1337</v>
      </c>
      <c r="D57" s="119">
        <v>1220</v>
      </c>
    </row>
    <row r="58" spans="1:4" ht="30" customHeight="1" thickTop="1" thickBot="1">
      <c r="A58" s="117" t="s">
        <v>1338</v>
      </c>
      <c r="B58" s="114" t="s">
        <v>459</v>
      </c>
      <c r="C58" s="118" t="s">
        <v>1339</v>
      </c>
      <c r="D58" s="119">
        <v>1220</v>
      </c>
    </row>
    <row r="59" spans="1:4" ht="30" customHeight="1" thickTop="1" thickBot="1">
      <c r="A59" s="117" t="s">
        <v>1340</v>
      </c>
      <c r="B59" s="114" t="s">
        <v>459</v>
      </c>
      <c r="C59" s="118" t="s">
        <v>1341</v>
      </c>
      <c r="D59" s="119">
        <v>1220</v>
      </c>
    </row>
    <row r="60" spans="1:4" ht="30" customHeight="1" thickTop="1" thickBot="1">
      <c r="A60" s="117" t="s">
        <v>1342</v>
      </c>
      <c r="B60" s="114" t="s">
        <v>459</v>
      </c>
      <c r="C60" s="118" t="s">
        <v>1343</v>
      </c>
      <c r="D60" s="119">
        <v>1220</v>
      </c>
    </row>
    <row r="61" spans="1:4" ht="30" customHeight="1" thickTop="1" thickBot="1">
      <c r="A61" s="117" t="s">
        <v>1344</v>
      </c>
      <c r="B61" s="114" t="s">
        <v>459</v>
      </c>
      <c r="C61" s="118" t="s">
        <v>1345</v>
      </c>
      <c r="D61" s="119">
        <v>1220</v>
      </c>
    </row>
    <row r="62" spans="1:4" ht="30" customHeight="1" thickTop="1" thickBot="1">
      <c r="A62" s="117" t="s">
        <v>1346</v>
      </c>
      <c r="B62" s="114" t="s">
        <v>459</v>
      </c>
      <c r="C62" s="118" t="s">
        <v>1347</v>
      </c>
      <c r="D62" s="119">
        <v>1220</v>
      </c>
    </row>
    <row r="63" spans="1:4" ht="30" customHeight="1" thickTop="1" thickBot="1">
      <c r="A63" s="117" t="s">
        <v>1348</v>
      </c>
      <c r="B63" s="114" t="s">
        <v>459</v>
      </c>
      <c r="C63" s="118" t="s">
        <v>1349</v>
      </c>
      <c r="D63" s="119">
        <v>1220</v>
      </c>
    </row>
    <row r="64" spans="1:4" ht="30" customHeight="1" thickTop="1" thickBot="1">
      <c r="A64" s="117" t="s">
        <v>1350</v>
      </c>
      <c r="B64" s="114" t="s">
        <v>459</v>
      </c>
      <c r="C64" s="118" t="s">
        <v>1351</v>
      </c>
      <c r="D64" s="119">
        <v>1220</v>
      </c>
    </row>
    <row r="65" spans="1:4" ht="30" customHeight="1" thickTop="1" thickBot="1">
      <c r="A65" s="117" t="s">
        <v>1352</v>
      </c>
      <c r="B65" s="114" t="s">
        <v>459</v>
      </c>
      <c r="C65" s="118" t="s">
        <v>1353</v>
      </c>
      <c r="D65" s="119">
        <v>1220</v>
      </c>
    </row>
    <row r="66" spans="1:4" ht="30" customHeight="1" thickTop="1" thickBot="1">
      <c r="A66" s="117" t="s">
        <v>1354</v>
      </c>
      <c r="B66" s="114" t="s">
        <v>459</v>
      </c>
      <c r="C66" s="118" t="s">
        <v>1355</v>
      </c>
      <c r="D66" s="119">
        <v>1220</v>
      </c>
    </row>
    <row r="67" spans="1:4" ht="30" customHeight="1" thickTop="1" thickBot="1">
      <c r="A67" s="117" t="s">
        <v>1356</v>
      </c>
      <c r="B67" s="114" t="s">
        <v>459</v>
      </c>
      <c r="C67" s="118" t="s">
        <v>1357</v>
      </c>
      <c r="D67" s="119">
        <v>1220</v>
      </c>
    </row>
    <row r="68" spans="1:4" ht="30" customHeight="1" thickTop="1" thickBot="1">
      <c r="A68" s="117" t="s">
        <v>1358</v>
      </c>
      <c r="B68" s="114" t="s">
        <v>459</v>
      </c>
      <c r="C68" s="118" t="s">
        <v>1359</v>
      </c>
      <c r="D68" s="119">
        <v>1220</v>
      </c>
    </row>
    <row r="69" spans="1:4" ht="30" customHeight="1" thickTop="1" thickBot="1">
      <c r="A69" s="117" t="s">
        <v>1360</v>
      </c>
      <c r="B69" s="114" t="s">
        <v>459</v>
      </c>
      <c r="C69" s="118" t="s">
        <v>1361</v>
      </c>
      <c r="D69" s="119">
        <v>1220</v>
      </c>
    </row>
    <row r="70" spans="1:4" ht="30" customHeight="1" thickTop="1" thickBot="1">
      <c r="A70" s="117" t="s">
        <v>1362</v>
      </c>
      <c r="B70" s="114" t="s">
        <v>459</v>
      </c>
      <c r="C70" s="118" t="s">
        <v>1363</v>
      </c>
      <c r="D70" s="119">
        <v>1220</v>
      </c>
    </row>
    <row r="71" spans="1:4" ht="30" customHeight="1" thickTop="1" thickBot="1">
      <c r="A71" s="117" t="s">
        <v>1364</v>
      </c>
      <c r="B71" s="114" t="s">
        <v>459</v>
      </c>
      <c r="C71" s="118" t="s">
        <v>1365</v>
      </c>
      <c r="D71" s="119">
        <v>1220</v>
      </c>
    </row>
    <row r="72" spans="1:4" ht="30" customHeight="1" thickTop="1" thickBot="1">
      <c r="A72" s="117" t="s">
        <v>1366</v>
      </c>
      <c r="B72" s="114" t="s">
        <v>459</v>
      </c>
      <c r="C72" s="118" t="s">
        <v>1367</v>
      </c>
      <c r="D72" s="119">
        <v>1220</v>
      </c>
    </row>
    <row r="73" spans="1:4" ht="30" customHeight="1" thickTop="1" thickBot="1">
      <c r="A73" s="117" t="s">
        <v>1368</v>
      </c>
      <c r="B73" s="114" t="s">
        <v>459</v>
      </c>
      <c r="C73" s="118" t="s">
        <v>1369</v>
      </c>
      <c r="D73" s="119">
        <v>1220</v>
      </c>
    </row>
    <row r="74" spans="1:4" ht="30" customHeight="1" thickTop="1" thickBot="1">
      <c r="A74" s="117" t="s">
        <v>1370</v>
      </c>
      <c r="B74" s="114" t="s">
        <v>459</v>
      </c>
      <c r="C74" s="118" t="s">
        <v>1371</v>
      </c>
      <c r="D74" s="119">
        <v>1220</v>
      </c>
    </row>
    <row r="75" spans="1:4" ht="30" customHeight="1" thickTop="1" thickBot="1">
      <c r="A75" s="117" t="s">
        <v>1372</v>
      </c>
      <c r="B75" s="114" t="s">
        <v>459</v>
      </c>
      <c r="C75" s="118" t="s">
        <v>1373</v>
      </c>
      <c r="D75" s="119">
        <v>1220</v>
      </c>
    </row>
    <row r="76" spans="1:4" ht="30" customHeight="1" thickTop="1" thickBot="1">
      <c r="A76" s="117" t="s">
        <v>1374</v>
      </c>
      <c r="B76" s="114" t="s">
        <v>459</v>
      </c>
      <c r="C76" s="118" t="s">
        <v>1375</v>
      </c>
      <c r="D76" s="119">
        <v>1220</v>
      </c>
    </row>
    <row r="77" spans="1:4" ht="30" customHeight="1" thickTop="1" thickBot="1">
      <c r="A77" s="117" t="s">
        <v>1376</v>
      </c>
      <c r="B77" s="114" t="s">
        <v>459</v>
      </c>
      <c r="C77" s="118" t="s">
        <v>1377</v>
      </c>
      <c r="D77" s="119">
        <v>1220</v>
      </c>
    </row>
    <row r="78" spans="1:4" ht="30" customHeight="1" thickTop="1" thickBot="1">
      <c r="A78" s="117" t="s">
        <v>1378</v>
      </c>
      <c r="B78" s="114" t="s">
        <v>459</v>
      </c>
      <c r="C78" s="118" t="s">
        <v>1379</v>
      </c>
      <c r="D78" s="119">
        <v>1220</v>
      </c>
    </row>
    <row r="79" spans="1:4" ht="30" customHeight="1" thickTop="1" thickBot="1">
      <c r="A79" s="117" t="s">
        <v>1380</v>
      </c>
      <c r="B79" s="114" t="s">
        <v>459</v>
      </c>
      <c r="C79" s="118" t="s">
        <v>1381</v>
      </c>
      <c r="D79" s="119">
        <v>1220</v>
      </c>
    </row>
    <row r="80" spans="1:4" ht="30" customHeight="1" thickTop="1" thickBot="1">
      <c r="A80" s="117" t="s">
        <v>1382</v>
      </c>
      <c r="B80" s="114" t="s">
        <v>459</v>
      </c>
      <c r="C80" s="118" t="s">
        <v>1383</v>
      </c>
      <c r="D80" s="119">
        <v>1220</v>
      </c>
    </row>
    <row r="81" spans="1:4" ht="30" customHeight="1" thickTop="1" thickBot="1">
      <c r="A81" s="117" t="s">
        <v>1384</v>
      </c>
      <c r="B81" s="114" t="s">
        <v>459</v>
      </c>
      <c r="C81" s="118" t="s">
        <v>1385</v>
      </c>
      <c r="D81" s="119">
        <v>1220</v>
      </c>
    </row>
    <row r="82" spans="1:4" ht="30" customHeight="1" thickTop="1" thickBot="1">
      <c r="A82" s="117" t="s">
        <v>1386</v>
      </c>
      <c r="B82" s="114" t="s">
        <v>459</v>
      </c>
      <c r="C82" s="118" t="s">
        <v>1387</v>
      </c>
      <c r="D82" s="119">
        <v>1220</v>
      </c>
    </row>
    <row r="83" spans="1:4" ht="30" customHeight="1" thickTop="1" thickBot="1">
      <c r="A83" s="117" t="s">
        <v>1388</v>
      </c>
      <c r="B83" s="114" t="s">
        <v>459</v>
      </c>
      <c r="C83" s="118" t="s">
        <v>1389</v>
      </c>
      <c r="D83" s="119">
        <v>1220</v>
      </c>
    </row>
    <row r="84" spans="1:4" ht="30" customHeight="1" thickTop="1" thickBot="1">
      <c r="A84" s="117" t="s">
        <v>1390</v>
      </c>
      <c r="B84" s="114" t="s">
        <v>459</v>
      </c>
      <c r="C84" s="118" t="s">
        <v>1391</v>
      </c>
      <c r="D84" s="119">
        <v>1220</v>
      </c>
    </row>
    <row r="85" spans="1:4" ht="30" customHeight="1" thickTop="1" thickBot="1">
      <c r="A85" s="117" t="s">
        <v>1392</v>
      </c>
      <c r="B85" s="114" t="s">
        <v>459</v>
      </c>
      <c r="C85" s="118" t="s">
        <v>1393</v>
      </c>
      <c r="D85" s="119">
        <v>1220</v>
      </c>
    </row>
    <row r="86" spans="1:4" ht="30" customHeight="1" thickTop="1" thickBot="1">
      <c r="A86" s="117" t="s">
        <v>1394</v>
      </c>
      <c r="B86" s="114" t="s">
        <v>1327</v>
      </c>
      <c r="C86" s="118" t="s">
        <v>1395</v>
      </c>
      <c r="D86" s="119">
        <v>1220</v>
      </c>
    </row>
    <row r="87" spans="1:4" ht="30" customHeight="1" thickTop="1" thickBot="1">
      <c r="A87" s="117" t="s">
        <v>1396</v>
      </c>
      <c r="B87" s="114" t="s">
        <v>459</v>
      </c>
      <c r="C87" s="118" t="s">
        <v>1397</v>
      </c>
      <c r="D87" s="119">
        <v>1220</v>
      </c>
    </row>
    <row r="88" spans="1:4" ht="30" customHeight="1" thickTop="1" thickBot="1">
      <c r="A88" s="117" t="s">
        <v>1398</v>
      </c>
      <c r="B88" s="114" t="s">
        <v>459</v>
      </c>
      <c r="C88" s="118" t="s">
        <v>1397</v>
      </c>
      <c r="D88" s="119">
        <v>1220</v>
      </c>
    </row>
    <row r="89" spans="1:4" ht="30" customHeight="1" thickTop="1" thickBot="1">
      <c r="A89" s="117" t="s">
        <v>1399</v>
      </c>
      <c r="B89" s="114" t="s">
        <v>459</v>
      </c>
      <c r="C89" s="118" t="s">
        <v>1400</v>
      </c>
      <c r="D89" s="119">
        <v>1220</v>
      </c>
    </row>
    <row r="90" spans="1:4" ht="30" customHeight="1" thickTop="1" thickBot="1">
      <c r="A90" s="117" t="s">
        <v>1401</v>
      </c>
      <c r="B90" s="114" t="s">
        <v>459</v>
      </c>
      <c r="C90" s="118" t="s">
        <v>1402</v>
      </c>
      <c r="D90" s="119">
        <v>1220</v>
      </c>
    </row>
    <row r="91" spans="1:4" ht="30" customHeight="1" thickTop="1" thickBot="1">
      <c r="A91" s="117" t="s">
        <v>1403</v>
      </c>
      <c r="B91" s="114" t="s">
        <v>459</v>
      </c>
      <c r="C91" s="118" t="s">
        <v>1404</v>
      </c>
      <c r="D91" s="119">
        <v>1220</v>
      </c>
    </row>
    <row r="92" spans="1:4" ht="30" customHeight="1" thickTop="1" thickBot="1">
      <c r="A92" s="117" t="s">
        <v>1405</v>
      </c>
      <c r="B92" s="114" t="s">
        <v>459</v>
      </c>
      <c r="C92" s="118" t="s">
        <v>1406</v>
      </c>
      <c r="D92" s="119">
        <v>1220</v>
      </c>
    </row>
    <row r="93" spans="1:4" ht="30" customHeight="1" thickTop="1" thickBot="1">
      <c r="A93" s="117" t="s">
        <v>1407</v>
      </c>
      <c r="B93" s="114" t="s">
        <v>1408</v>
      </c>
      <c r="C93" s="118" t="s">
        <v>1409</v>
      </c>
      <c r="D93" s="119">
        <v>54.990088746316296</v>
      </c>
    </row>
    <row r="94" spans="1:4" ht="30" customHeight="1" thickTop="1" thickBot="1">
      <c r="A94" s="117" t="s">
        <v>1410</v>
      </c>
      <c r="B94" s="114" t="s">
        <v>101</v>
      </c>
      <c r="C94" s="118" t="s">
        <v>1411</v>
      </c>
      <c r="D94" s="119">
        <v>235041.33918605681</v>
      </c>
    </row>
    <row r="95" spans="1:4" ht="30" customHeight="1" thickTop="1" thickBot="1">
      <c r="A95" s="117" t="s">
        <v>1412</v>
      </c>
      <c r="B95" s="114" t="s">
        <v>1244</v>
      </c>
      <c r="C95" s="118" t="s">
        <v>1413</v>
      </c>
      <c r="D95" s="121">
        <v>0.30801750112468879</v>
      </c>
    </row>
    <row r="96" spans="1:4" ht="30" customHeight="1" thickTop="1" thickBot="1">
      <c r="A96" s="117" t="s">
        <v>1414</v>
      </c>
      <c r="B96" s="114" t="s">
        <v>459</v>
      </c>
      <c r="C96" s="118" t="s">
        <v>1415</v>
      </c>
      <c r="D96" s="119">
        <v>851.07997863827688</v>
      </c>
    </row>
    <row r="97" spans="1:4" ht="30" customHeight="1" thickTop="1" thickBot="1">
      <c r="A97" s="117" t="s">
        <v>1416</v>
      </c>
      <c r="B97" s="114" t="s">
        <v>459</v>
      </c>
      <c r="C97" s="118" t="s">
        <v>1417</v>
      </c>
      <c r="D97" s="119">
        <v>740.37468832925174</v>
      </c>
    </row>
    <row r="98" spans="1:4" ht="30" customHeight="1" thickTop="1" thickBot="1">
      <c r="A98" s="117" t="s">
        <v>1418</v>
      </c>
      <c r="B98" s="114" t="s">
        <v>101</v>
      </c>
      <c r="C98" s="118" t="s">
        <v>1419</v>
      </c>
      <c r="D98" s="119">
        <v>16809.253801517229</v>
      </c>
    </row>
    <row r="99" spans="1:4" ht="30" customHeight="1" thickTop="1" thickBot="1">
      <c r="A99" s="117" t="s">
        <v>1420</v>
      </c>
      <c r="B99" s="114" t="s">
        <v>459</v>
      </c>
      <c r="C99" s="118" t="s">
        <v>1421</v>
      </c>
      <c r="D99" s="119">
        <v>921.88502689436882</v>
      </c>
    </row>
    <row r="100" spans="1:4" ht="30" customHeight="1" thickTop="1" thickBot="1">
      <c r="A100" s="117" t="s">
        <v>1422</v>
      </c>
      <c r="B100" s="114" t="s">
        <v>1327</v>
      </c>
      <c r="C100" s="118" t="s">
        <v>1423</v>
      </c>
      <c r="D100" s="119">
        <v>905.98468248389008</v>
      </c>
    </row>
    <row r="101" spans="1:4" ht="30" customHeight="1" thickTop="1" thickBot="1">
      <c r="A101" s="117" t="s">
        <v>1424</v>
      </c>
      <c r="B101" s="114" t="s">
        <v>459</v>
      </c>
      <c r="C101" s="118" t="s">
        <v>1425</v>
      </c>
      <c r="D101" s="119">
        <v>3766.7395866348002</v>
      </c>
    </row>
    <row r="102" spans="1:4" ht="30" customHeight="1" thickTop="1" thickBot="1">
      <c r="A102" s="117" t="s">
        <v>1426</v>
      </c>
      <c r="B102" s="114" t="s">
        <v>1048</v>
      </c>
      <c r="C102" s="118" t="s">
        <v>1427</v>
      </c>
      <c r="D102" s="119">
        <v>100885.69482119192</v>
      </c>
    </row>
    <row r="103" spans="1:4" ht="30" customHeight="1" thickTop="1" thickBot="1">
      <c r="A103" s="117" t="s">
        <v>1428</v>
      </c>
      <c r="B103" s="114" t="s">
        <v>464</v>
      </c>
      <c r="C103" s="118" t="s">
        <v>1429</v>
      </c>
      <c r="D103" s="121">
        <v>0.46471040000000008</v>
      </c>
    </row>
    <row r="104" spans="1:4" ht="30" customHeight="1" thickTop="1" thickBot="1">
      <c r="A104" s="117" t="s">
        <v>1430</v>
      </c>
      <c r="B104" s="114" t="s">
        <v>464</v>
      </c>
      <c r="C104" s="118" t="s">
        <v>1431</v>
      </c>
      <c r="D104" s="121">
        <v>0.30801750112468879</v>
      </c>
    </row>
    <row r="105" spans="1:4" ht="30" customHeight="1" thickTop="1" thickBot="1">
      <c r="A105" s="117" t="s">
        <v>1432</v>
      </c>
      <c r="B105" s="114" t="s">
        <v>459</v>
      </c>
      <c r="C105" s="118" t="s">
        <v>1433</v>
      </c>
      <c r="D105" s="119">
        <v>2244</v>
      </c>
    </row>
    <row r="106" spans="1:4" ht="30" customHeight="1" thickTop="1" thickBot="1">
      <c r="A106" s="117" t="s">
        <v>1434</v>
      </c>
      <c r="B106" s="114" t="s">
        <v>101</v>
      </c>
      <c r="C106" s="118" t="s">
        <v>1435</v>
      </c>
      <c r="D106" s="119">
        <v>104980.02583089644</v>
      </c>
    </row>
    <row r="107" spans="1:4" ht="30" customHeight="1" thickTop="1" thickBot="1">
      <c r="A107" s="117" t="s">
        <v>1436</v>
      </c>
      <c r="B107" s="114" t="s">
        <v>459</v>
      </c>
      <c r="C107" s="118" t="s">
        <v>1437</v>
      </c>
      <c r="D107" s="119">
        <v>863.03489578461995</v>
      </c>
    </row>
    <row r="108" spans="1:4" ht="30" customHeight="1" thickTop="1" thickBot="1">
      <c r="A108" s="117" t="s">
        <v>1438</v>
      </c>
      <c r="B108" s="114" t="s">
        <v>459</v>
      </c>
      <c r="C108" s="118" t="s">
        <v>1439</v>
      </c>
      <c r="D108" s="119">
        <v>816.30996921564008</v>
      </c>
    </row>
    <row r="109" spans="1:4" ht="30" customHeight="1" thickTop="1" thickBot="1">
      <c r="A109" s="117" t="s">
        <v>1440</v>
      </c>
      <c r="B109" s="114" t="s">
        <v>459</v>
      </c>
      <c r="C109" s="118" t="s">
        <v>1441</v>
      </c>
      <c r="D109" s="119">
        <v>774.84055912783947</v>
      </c>
    </row>
    <row r="110" spans="1:4" ht="30" customHeight="1" thickTop="1" thickBot="1">
      <c r="A110" s="117" t="s">
        <v>1442</v>
      </c>
      <c r="B110" s="114" t="s">
        <v>1546</v>
      </c>
      <c r="C110" s="118" t="s">
        <v>1443</v>
      </c>
      <c r="D110" s="119">
        <v>816.71080283376909</v>
      </c>
    </row>
    <row r="111" spans="1:4" ht="30" customHeight="1" thickTop="1" thickBot="1">
      <c r="A111" s="117" t="s">
        <v>1444</v>
      </c>
      <c r="B111" s="114" t="s">
        <v>1327</v>
      </c>
      <c r="C111" s="118" t="s">
        <v>1445</v>
      </c>
      <c r="D111" s="119">
        <v>721.02159455096739</v>
      </c>
    </row>
    <row r="112" spans="1:4" ht="30" customHeight="1" thickTop="1" thickBot="1">
      <c r="A112" s="117" t="s">
        <v>1446</v>
      </c>
      <c r="B112" s="114" t="s">
        <v>464</v>
      </c>
      <c r="C112" s="118" t="s">
        <v>1447</v>
      </c>
      <c r="D112" s="119">
        <v>2.0812696975425387</v>
      </c>
    </row>
    <row r="113" spans="1:6" ht="30" customHeight="1" thickTop="1" thickBot="1">
      <c r="A113" s="117" t="s">
        <v>1448</v>
      </c>
      <c r="B113" s="114" t="s">
        <v>1327</v>
      </c>
      <c r="C113" s="118" t="s">
        <v>1449</v>
      </c>
      <c r="D113" s="119">
        <v>530.218764999011</v>
      </c>
    </row>
    <row r="114" spans="1:6" ht="30" customHeight="1" thickTop="1" thickBot="1">
      <c r="A114" s="117" t="s">
        <v>1450</v>
      </c>
      <c r="B114" s="114" t="s">
        <v>101</v>
      </c>
      <c r="C114" s="118" t="s">
        <v>1451</v>
      </c>
      <c r="D114" s="119">
        <v>801873.8089033172</v>
      </c>
    </row>
    <row r="115" spans="1:6" ht="30" customHeight="1" thickTop="1" thickBot="1">
      <c r="A115" s="117" t="s">
        <v>1452</v>
      </c>
      <c r="B115" s="114" t="s">
        <v>101</v>
      </c>
      <c r="C115" s="118" t="s">
        <v>1453</v>
      </c>
      <c r="D115" s="119">
        <v>756.14304696386239</v>
      </c>
    </row>
    <row r="116" spans="1:6" ht="30" customHeight="1" thickTop="1" thickBot="1">
      <c r="A116" s="117" t="s">
        <v>1454</v>
      </c>
      <c r="B116" s="114" t="s">
        <v>1546</v>
      </c>
      <c r="C116" s="118" t="s">
        <v>1455</v>
      </c>
      <c r="D116" s="119">
        <v>20.642009370213941</v>
      </c>
      <c r="F116" s="79">
        <f>1200/D116</f>
        <v>58.133875364458419</v>
      </c>
    </row>
    <row r="117" spans="1:6" ht="30" customHeight="1" thickTop="1" thickBot="1">
      <c r="A117" s="117" t="s">
        <v>1456</v>
      </c>
      <c r="B117" s="114" t="s">
        <v>101</v>
      </c>
      <c r="C117" s="118" t="s">
        <v>1457</v>
      </c>
      <c r="D117" s="119">
        <v>381032.77557102026</v>
      </c>
    </row>
    <row r="118" spans="1:6" ht="15.75" thickTop="1"/>
  </sheetData>
  <autoFilter ref="A5:D117" xr:uid="{00000000-0009-0000-0000-000005000000}"/>
  <mergeCells count="2">
    <mergeCell ref="A1:D1"/>
    <mergeCell ref="A2:D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CC"/>
  </sheetPr>
  <dimension ref="A1:P119"/>
  <sheetViews>
    <sheetView topLeftCell="A55" zoomScale="78" zoomScaleNormal="78" workbookViewId="0">
      <selection activeCell="P80" sqref="P80"/>
    </sheetView>
  </sheetViews>
  <sheetFormatPr baseColWidth="10" defaultRowHeight="15"/>
  <cols>
    <col min="1" max="1" width="8.85546875" style="79" customWidth="1"/>
    <col min="2" max="2" width="17" style="79" customWidth="1"/>
    <col min="3" max="5" width="11.42578125" style="79"/>
    <col min="6" max="6" width="14.42578125" style="79" customWidth="1"/>
    <col min="7" max="8" width="11.42578125" style="79"/>
    <col min="9" max="9" width="12.5703125" style="79" bestFit="1" customWidth="1"/>
    <col min="10" max="10" width="15.5703125" style="79" customWidth="1"/>
    <col min="11" max="11" width="17.5703125" style="79" bestFit="1" customWidth="1"/>
    <col min="12" max="13" width="11.42578125" style="79"/>
    <col min="14" max="14" width="17.42578125" style="79" customWidth="1"/>
    <col min="15" max="15" width="12" style="79" bestFit="1" customWidth="1"/>
    <col min="16" max="16" width="12.5703125" style="79" bestFit="1" customWidth="1"/>
    <col min="17" max="16384" width="11.42578125" style="79"/>
  </cols>
  <sheetData>
    <row r="1" spans="2:14">
      <c r="B1" s="536"/>
      <c r="C1" s="539"/>
      <c r="D1" s="540"/>
      <c r="E1" s="540"/>
      <c r="F1" s="540"/>
      <c r="G1" s="540"/>
      <c r="H1" s="540"/>
      <c r="I1" s="540"/>
      <c r="J1" s="541"/>
      <c r="K1" s="542" t="s">
        <v>1458</v>
      </c>
      <c r="L1" s="549" t="s">
        <v>1459</v>
      </c>
      <c r="M1" s="550"/>
      <c r="N1" s="551"/>
    </row>
    <row r="2" spans="2:14">
      <c r="B2" s="537"/>
      <c r="C2" s="544" t="s">
        <v>0</v>
      </c>
      <c r="D2" s="545"/>
      <c r="E2" s="545"/>
      <c r="F2" s="545"/>
      <c r="G2" s="545"/>
      <c r="H2" s="545"/>
      <c r="I2" s="545"/>
      <c r="J2" s="546"/>
      <c r="K2" s="543"/>
      <c r="L2" s="552"/>
      <c r="M2" s="553"/>
      <c r="N2" s="554"/>
    </row>
    <row r="3" spans="2:14">
      <c r="B3" s="537"/>
      <c r="C3" s="544" t="s">
        <v>1460</v>
      </c>
      <c r="D3" s="545"/>
      <c r="E3" s="545"/>
      <c r="F3" s="545"/>
      <c r="G3" s="545"/>
      <c r="H3" s="545"/>
      <c r="I3" s="545"/>
      <c r="J3" s="546"/>
      <c r="K3" s="547" t="s">
        <v>1461</v>
      </c>
      <c r="L3" s="556">
        <v>1</v>
      </c>
      <c r="M3" s="557"/>
      <c r="N3" s="558"/>
    </row>
    <row r="4" spans="2:14">
      <c r="B4" s="537"/>
      <c r="C4" s="544" t="s">
        <v>1462</v>
      </c>
      <c r="D4" s="545"/>
      <c r="E4" s="545"/>
      <c r="F4" s="545"/>
      <c r="G4" s="545"/>
      <c r="H4" s="545"/>
      <c r="I4" s="545"/>
      <c r="J4" s="546"/>
      <c r="K4" s="555"/>
      <c r="L4" s="559"/>
      <c r="M4" s="560"/>
      <c r="N4" s="561"/>
    </row>
    <row r="5" spans="2:14">
      <c r="B5" s="537"/>
      <c r="C5" s="544" t="s">
        <v>1463</v>
      </c>
      <c r="D5" s="545"/>
      <c r="E5" s="545"/>
      <c r="F5" s="545"/>
      <c r="G5" s="545"/>
      <c r="H5" s="545"/>
      <c r="I5" s="545"/>
      <c r="J5" s="546"/>
      <c r="K5" s="547" t="s">
        <v>1464</v>
      </c>
      <c r="L5" s="513"/>
      <c r="M5" s="513" t="s">
        <v>1465</v>
      </c>
      <c r="N5" s="515"/>
    </row>
    <row r="6" spans="2:14" ht="15.75" thickBot="1">
      <c r="B6" s="538"/>
      <c r="C6" s="517"/>
      <c r="D6" s="518"/>
      <c r="E6" s="518"/>
      <c r="F6" s="518"/>
      <c r="G6" s="518"/>
      <c r="H6" s="518"/>
      <c r="I6" s="518"/>
      <c r="J6" s="519"/>
      <c r="K6" s="548"/>
      <c r="L6" s="514"/>
      <c r="M6" s="514"/>
      <c r="N6" s="516"/>
    </row>
    <row r="7" spans="2:14" ht="15.75" thickBot="1">
      <c r="B7" s="223"/>
      <c r="C7" s="224"/>
      <c r="D7" s="224"/>
      <c r="E7" s="224"/>
      <c r="F7" s="224"/>
      <c r="G7" s="224"/>
      <c r="H7" s="224"/>
      <c r="I7" s="224"/>
      <c r="J7" s="224"/>
      <c r="K7" s="224"/>
      <c r="L7" s="225"/>
      <c r="M7" s="225"/>
      <c r="N7" s="226"/>
    </row>
    <row r="8" spans="2:14" ht="18.75" customHeight="1">
      <c r="B8" s="227"/>
      <c r="C8" s="228"/>
      <c r="D8" s="228"/>
      <c r="E8" s="228"/>
      <c r="F8" s="228"/>
      <c r="G8" s="228"/>
      <c r="H8" s="229"/>
      <c r="I8" s="228"/>
      <c r="J8" s="228"/>
      <c r="K8" s="230" t="s">
        <v>1466</v>
      </c>
      <c r="L8" s="231">
        <v>6</v>
      </c>
      <c r="M8" s="231">
        <v>11</v>
      </c>
      <c r="N8" s="232">
        <v>2018</v>
      </c>
    </row>
    <row r="9" spans="2:14">
      <c r="B9" s="233"/>
      <c r="C9" s="234"/>
      <c r="D9" s="234"/>
      <c r="E9" s="234"/>
      <c r="F9" s="234"/>
      <c r="G9" s="234"/>
      <c r="H9" s="235"/>
      <c r="I9" s="234"/>
      <c r="J9" s="234"/>
      <c r="K9" s="236"/>
      <c r="L9" s="146" t="s">
        <v>1467</v>
      </c>
      <c r="M9" s="146" t="s">
        <v>1468</v>
      </c>
      <c r="N9" s="237" t="s">
        <v>1469</v>
      </c>
    </row>
    <row r="10" spans="2:14" ht="36">
      <c r="B10" s="533" t="s">
        <v>1470</v>
      </c>
      <c r="C10" s="534"/>
      <c r="D10" s="534"/>
      <c r="E10" s="534"/>
      <c r="F10" s="238" t="s">
        <v>1471</v>
      </c>
      <c r="G10" s="234"/>
      <c r="H10" s="130"/>
      <c r="I10" s="535" t="s">
        <v>1472</v>
      </c>
      <c r="J10" s="535"/>
      <c r="K10" s="239" t="s">
        <v>1471</v>
      </c>
      <c r="L10" s="146"/>
      <c r="M10" s="146"/>
      <c r="N10" s="237"/>
    </row>
    <row r="11" spans="2:14">
      <c r="B11" s="175" t="s">
        <v>1473</v>
      </c>
      <c r="C11" s="213"/>
      <c r="D11" s="520"/>
      <c r="E11" s="520"/>
      <c r="F11" s="142"/>
      <c r="G11" s="144"/>
      <c r="H11" s="213"/>
      <c r="I11" s="130"/>
      <c r="J11" s="240" t="s">
        <v>1474</v>
      </c>
      <c r="K11" s="241"/>
      <c r="L11" s="142"/>
      <c r="M11" s="142"/>
      <c r="N11" s="145"/>
    </row>
    <row r="12" spans="2:14" ht="15.75" thickBot="1">
      <c r="B12" s="179"/>
      <c r="C12" s="214"/>
      <c r="D12" s="242"/>
      <c r="E12" s="242"/>
      <c r="F12" s="242"/>
      <c r="G12" s="242"/>
      <c r="H12" s="214"/>
      <c r="I12" s="242"/>
      <c r="J12" s="214"/>
      <c r="K12" s="242"/>
      <c r="L12" s="521"/>
      <c r="M12" s="521"/>
      <c r="N12" s="522"/>
    </row>
    <row r="13" spans="2:14">
      <c r="B13" s="123"/>
      <c r="C13" s="124"/>
      <c r="D13" s="124"/>
      <c r="E13" s="124"/>
      <c r="F13" s="124"/>
      <c r="G13" s="124"/>
      <c r="H13" s="124"/>
      <c r="I13" s="124"/>
      <c r="J13" s="124"/>
      <c r="K13" s="124"/>
      <c r="L13" s="124"/>
      <c r="M13" s="124"/>
      <c r="N13" s="125"/>
    </row>
    <row r="14" spans="2:14">
      <c r="B14" s="126" t="s">
        <v>1475</v>
      </c>
      <c r="C14" s="127"/>
      <c r="D14" s="128" t="s">
        <v>1465</v>
      </c>
      <c r="E14" s="129"/>
      <c r="F14" s="130"/>
      <c r="G14" s="130"/>
      <c r="H14" s="131"/>
      <c r="I14" s="131"/>
      <c r="J14" s="131"/>
      <c r="K14" s="131"/>
      <c r="L14" s="131"/>
      <c r="M14" s="131"/>
      <c r="N14" s="132"/>
    </row>
    <row r="15" spans="2:14" ht="19.5" customHeight="1">
      <c r="B15" s="133" t="s">
        <v>1476</v>
      </c>
      <c r="C15" s="134"/>
      <c r="D15" s="135"/>
      <c r="E15" s="135"/>
      <c r="F15" s="135"/>
      <c r="G15" s="135"/>
      <c r="H15" s="135"/>
      <c r="I15" s="135"/>
      <c r="J15" s="135"/>
      <c r="K15" s="135"/>
      <c r="L15" s="135"/>
      <c r="M15" s="135"/>
      <c r="N15" s="132"/>
    </row>
    <row r="16" spans="2:14">
      <c r="B16" s="133"/>
      <c r="C16" s="136"/>
      <c r="D16" s="137"/>
      <c r="E16" s="135"/>
      <c r="F16" s="135"/>
      <c r="G16" s="135"/>
      <c r="H16" s="135"/>
      <c r="I16" s="135"/>
      <c r="J16" s="135"/>
      <c r="K16" s="135"/>
      <c r="L16" s="135"/>
      <c r="M16" s="135"/>
      <c r="N16" s="132"/>
    </row>
    <row r="17" spans="1:14">
      <c r="B17" s="133"/>
      <c r="C17" s="134"/>
      <c r="D17" s="138"/>
      <c r="E17" s="138"/>
      <c r="F17" s="138"/>
      <c r="G17" s="138"/>
      <c r="H17" s="138"/>
      <c r="I17" s="138"/>
      <c r="J17" s="138"/>
      <c r="K17" s="138"/>
      <c r="L17" s="138"/>
      <c r="M17" s="138"/>
      <c r="N17" s="139"/>
    </row>
    <row r="18" spans="1:14">
      <c r="B18" s="133" t="s">
        <v>1477</v>
      </c>
      <c r="C18" s="136"/>
      <c r="D18" s="135"/>
      <c r="E18" s="135"/>
      <c r="F18" s="135"/>
      <c r="G18" s="135"/>
      <c r="H18" s="135"/>
      <c r="I18" s="140"/>
      <c r="J18" s="128" t="s">
        <v>1478</v>
      </c>
      <c r="K18" s="135"/>
      <c r="L18" s="135"/>
      <c r="M18" s="135"/>
      <c r="N18" s="141"/>
    </row>
    <row r="19" spans="1:14">
      <c r="B19" s="133"/>
      <c r="C19" s="134"/>
      <c r="D19" s="138"/>
      <c r="E19" s="138"/>
      <c r="F19" s="138"/>
      <c r="G19" s="138"/>
      <c r="H19" s="138"/>
      <c r="I19" s="138"/>
      <c r="J19" s="138"/>
      <c r="K19" s="138"/>
      <c r="L19" s="138"/>
      <c r="M19" s="138"/>
      <c r="N19" s="139"/>
    </row>
    <row r="20" spans="1:14">
      <c r="B20" s="133" t="s">
        <v>1479</v>
      </c>
      <c r="C20" s="136"/>
      <c r="D20" s="142"/>
      <c r="E20" s="142"/>
      <c r="F20" s="142"/>
      <c r="G20" s="142"/>
      <c r="H20" s="142"/>
      <c r="I20" s="142"/>
      <c r="J20" s="142"/>
      <c r="K20" s="142"/>
      <c r="L20" s="142"/>
      <c r="M20" s="142"/>
      <c r="N20" s="143"/>
    </row>
    <row r="21" spans="1:14">
      <c r="B21" s="133"/>
      <c r="C21" s="134"/>
      <c r="D21" s="144"/>
      <c r="E21" s="144"/>
      <c r="F21" s="144"/>
      <c r="G21" s="144"/>
      <c r="H21" s="144"/>
      <c r="I21" s="144"/>
      <c r="J21" s="144"/>
      <c r="K21" s="144"/>
      <c r="L21" s="144"/>
      <c r="M21" s="144"/>
      <c r="N21" s="145"/>
    </row>
    <row r="22" spans="1:14">
      <c r="B22" s="133" t="s">
        <v>1480</v>
      </c>
      <c r="C22" s="136"/>
      <c r="D22" s="142"/>
      <c r="E22" s="142"/>
      <c r="F22" s="142"/>
      <c r="G22" s="142"/>
      <c r="H22" s="142"/>
      <c r="I22" s="142"/>
      <c r="J22" s="142"/>
      <c r="K22" s="234" t="s">
        <v>1481</v>
      </c>
      <c r="L22" s="142"/>
      <c r="M22" s="234" t="s">
        <v>1465</v>
      </c>
      <c r="N22" s="243"/>
    </row>
    <row r="23" spans="1:14">
      <c r="B23" s="133"/>
      <c r="C23" s="134"/>
      <c r="D23" s="144"/>
      <c r="E23" s="144"/>
      <c r="F23" s="144"/>
      <c r="G23" s="144"/>
      <c r="H23" s="144"/>
      <c r="I23" s="144"/>
      <c r="J23" s="144"/>
      <c r="K23" s="144"/>
      <c r="L23" s="144"/>
      <c r="M23" s="144"/>
      <c r="N23" s="145"/>
    </row>
    <row r="24" spans="1:14">
      <c r="B24" s="133" t="s">
        <v>1482</v>
      </c>
      <c r="C24" s="134"/>
      <c r="D24" s="144"/>
      <c r="E24" s="144"/>
      <c r="F24" s="146"/>
      <c r="G24" s="147"/>
      <c r="H24" s="140"/>
      <c r="I24" s="142"/>
      <c r="J24" s="142"/>
      <c r="K24" s="130"/>
      <c r="L24" s="144"/>
      <c r="M24" s="144"/>
      <c r="N24" s="145"/>
    </row>
    <row r="25" spans="1:14">
      <c r="B25" s="148"/>
      <c r="C25" s="149"/>
      <c r="D25" s="219"/>
      <c r="E25" s="219"/>
      <c r="F25" s="523" t="s">
        <v>1483</v>
      </c>
      <c r="G25" s="524"/>
      <c r="H25" s="524"/>
      <c r="I25" s="219" t="s">
        <v>1468</v>
      </c>
      <c r="J25" s="219" t="s">
        <v>1469</v>
      </c>
      <c r="K25" s="150"/>
      <c r="L25" s="219"/>
      <c r="M25" s="219"/>
      <c r="N25" s="151"/>
    </row>
    <row r="26" spans="1:14">
      <c r="B26" s="152"/>
      <c r="C26" s="131"/>
      <c r="D26" s="131"/>
      <c r="E26" s="131"/>
      <c r="F26" s="131"/>
      <c r="G26" s="131"/>
      <c r="H26" s="131"/>
      <c r="I26" s="131"/>
      <c r="J26" s="131"/>
      <c r="K26" s="131"/>
      <c r="L26" s="131"/>
      <c r="M26" s="131"/>
      <c r="N26" s="132"/>
    </row>
    <row r="27" spans="1:14">
      <c r="B27" s="525" t="s">
        <v>1484</v>
      </c>
      <c r="C27" s="526"/>
      <c r="D27" s="526"/>
      <c r="E27" s="526"/>
      <c r="F27" s="526"/>
      <c r="G27" s="526"/>
      <c r="H27" s="526"/>
      <c r="I27" s="526"/>
      <c r="J27" s="526"/>
      <c r="K27" s="526"/>
      <c r="L27" s="526"/>
      <c r="M27" s="526"/>
      <c r="N27" s="527"/>
    </row>
    <row r="28" spans="1:14" ht="15.75" thickBot="1">
      <c r="B28" s="152"/>
      <c r="C28" s="130"/>
      <c r="D28" s="130"/>
      <c r="E28" s="130"/>
      <c r="F28" s="130"/>
      <c r="G28" s="130"/>
      <c r="H28" s="130"/>
      <c r="I28" s="130"/>
      <c r="J28" s="130"/>
      <c r="K28" s="130"/>
      <c r="L28" s="130"/>
      <c r="M28" s="130"/>
      <c r="N28" s="132"/>
    </row>
    <row r="29" spans="1:14" ht="26.25" thickBot="1">
      <c r="B29" s="244" t="s">
        <v>68</v>
      </c>
      <c r="C29" s="528" t="s">
        <v>1485</v>
      </c>
      <c r="D29" s="529"/>
      <c r="E29" s="529"/>
      <c r="F29" s="529"/>
      <c r="G29" s="529"/>
      <c r="H29" s="529"/>
      <c r="I29" s="529"/>
      <c r="J29" s="245"/>
      <c r="K29" s="246" t="s">
        <v>1486</v>
      </c>
      <c r="L29" s="492" t="s">
        <v>1487</v>
      </c>
      <c r="M29" s="530"/>
      <c r="N29" s="244" t="s">
        <v>8</v>
      </c>
    </row>
    <row r="30" spans="1:14" ht="15.75" hidden="1" thickBot="1">
      <c r="B30" s="244" t="s">
        <v>68</v>
      </c>
      <c r="C30" s="528" t="s">
        <v>1485</v>
      </c>
      <c r="D30" s="529"/>
      <c r="E30" s="529"/>
      <c r="F30" s="529"/>
      <c r="G30" s="529"/>
      <c r="H30" s="529"/>
      <c r="I30" s="529"/>
      <c r="J30" s="245"/>
      <c r="K30" s="247"/>
      <c r="L30" s="492" t="s">
        <v>1487</v>
      </c>
      <c r="M30" s="530"/>
      <c r="N30" s="244" t="s">
        <v>8</v>
      </c>
    </row>
    <row r="31" spans="1:14" ht="15.75" thickBot="1">
      <c r="A31" s="79" t="s">
        <v>70</v>
      </c>
      <c r="B31" s="248" t="s">
        <v>13</v>
      </c>
      <c r="C31" s="249" t="s">
        <v>71</v>
      </c>
      <c r="D31" s="250"/>
      <c r="E31" s="250"/>
      <c r="F31" s="250"/>
      <c r="G31" s="250"/>
      <c r="H31" s="250"/>
      <c r="I31" s="250"/>
      <c r="J31" s="251"/>
      <c r="K31" s="252"/>
      <c r="L31" s="253" t="s">
        <v>59</v>
      </c>
      <c r="M31" s="254"/>
      <c r="N31" s="255"/>
    </row>
    <row r="32" spans="1:14" ht="5.25" customHeight="1">
      <c r="B32" s="152"/>
      <c r="C32" s="130"/>
      <c r="D32" s="130"/>
      <c r="E32" s="130"/>
      <c r="F32" s="130"/>
      <c r="G32" s="130"/>
      <c r="H32" s="130"/>
      <c r="I32" s="130"/>
      <c r="J32" s="130"/>
      <c r="K32" s="130"/>
      <c r="L32" s="130"/>
      <c r="M32" s="130"/>
      <c r="N32" s="132"/>
    </row>
    <row r="33" spans="1:14">
      <c r="B33" s="256" t="s">
        <v>1488</v>
      </c>
      <c r="C33" s="176"/>
      <c r="D33" s="176"/>
      <c r="E33" s="176"/>
      <c r="F33" s="176"/>
      <c r="G33" s="176"/>
      <c r="H33" s="176"/>
      <c r="I33" s="176"/>
      <c r="J33" s="176"/>
      <c r="K33" s="176"/>
      <c r="L33" s="176"/>
      <c r="M33" s="176"/>
      <c r="N33" s="257"/>
    </row>
    <row r="34" spans="1:14" ht="15.75" thickBot="1">
      <c r="B34" s="258"/>
      <c r="C34" s="130"/>
      <c r="D34" s="130"/>
      <c r="E34" s="130"/>
      <c r="F34" s="130"/>
      <c r="G34" s="130"/>
      <c r="H34" s="130"/>
      <c r="I34" s="181"/>
      <c r="J34" s="181"/>
      <c r="K34" s="130"/>
      <c r="L34" s="130"/>
      <c r="M34" s="130"/>
      <c r="N34" s="132"/>
    </row>
    <row r="35" spans="1:14">
      <c r="B35" s="461" t="s">
        <v>1485</v>
      </c>
      <c r="C35" s="462"/>
      <c r="D35" s="462"/>
      <c r="E35" s="462"/>
      <c r="F35" s="462"/>
      <c r="G35" s="462"/>
      <c r="H35" s="498"/>
      <c r="I35" s="531" t="s">
        <v>1489</v>
      </c>
      <c r="J35" s="532"/>
      <c r="K35" s="259" t="s">
        <v>1490</v>
      </c>
      <c r="L35" s="499" t="s">
        <v>1491</v>
      </c>
      <c r="M35" s="498"/>
      <c r="N35" s="260" t="s">
        <v>1492</v>
      </c>
    </row>
    <row r="36" spans="1:14">
      <c r="A36" s="182" t="s">
        <v>238</v>
      </c>
      <c r="B36" s="500" t="str">
        <f>VLOOKUP(A36,[11]EQUIPOS!A6:D154,3,FALSE)</f>
        <v>Cargador : Potencia en el volante 110 hp, Clasificación de RPM del motor 2300.</v>
      </c>
      <c r="C36" s="501"/>
      <c r="D36" s="501"/>
      <c r="E36" s="501"/>
      <c r="F36" s="501"/>
      <c r="G36" s="501"/>
      <c r="H36" s="502"/>
      <c r="I36" s="261"/>
      <c r="J36" s="262"/>
      <c r="K36" s="263">
        <f>VLOOKUP(A36,[11]EQUIPOS!A6:D163,4,FALSE)</f>
        <v>97241</v>
      </c>
      <c r="L36" s="264"/>
      <c r="M36" s="265">
        <v>17.399999999999999</v>
      </c>
      <c r="N36" s="266">
        <f>K36/M36</f>
        <v>5588.5632183908046</v>
      </c>
    </row>
    <row r="37" spans="1:14">
      <c r="A37" s="182"/>
      <c r="B37" s="500"/>
      <c r="C37" s="501"/>
      <c r="D37" s="501"/>
      <c r="E37" s="501"/>
      <c r="F37" s="501"/>
      <c r="G37" s="501"/>
      <c r="H37" s="502"/>
      <c r="I37" s="261"/>
      <c r="J37" s="262"/>
      <c r="K37" s="263"/>
      <c r="L37" s="264"/>
      <c r="M37" s="265"/>
      <c r="N37" s="266"/>
    </row>
    <row r="38" spans="1:14">
      <c r="B38" s="500"/>
      <c r="C38" s="501"/>
      <c r="D38" s="501"/>
      <c r="E38" s="501"/>
      <c r="F38" s="501"/>
      <c r="G38" s="501"/>
      <c r="H38" s="502"/>
      <c r="I38" s="261"/>
      <c r="J38" s="262"/>
      <c r="K38" s="263"/>
      <c r="L38" s="264"/>
      <c r="M38" s="265"/>
      <c r="N38" s="266"/>
    </row>
    <row r="39" spans="1:14">
      <c r="B39" s="500"/>
      <c r="C39" s="501"/>
      <c r="D39" s="501"/>
      <c r="E39" s="501"/>
      <c r="F39" s="501"/>
      <c r="G39" s="501"/>
      <c r="H39" s="502"/>
      <c r="I39" s="503"/>
      <c r="J39" s="481"/>
      <c r="K39" s="267"/>
      <c r="L39" s="504"/>
      <c r="M39" s="505"/>
      <c r="N39" s="268"/>
    </row>
    <row r="40" spans="1:14">
      <c r="B40" s="500"/>
      <c r="C40" s="501"/>
      <c r="D40" s="501"/>
      <c r="E40" s="506"/>
      <c r="F40" s="501"/>
      <c r="G40" s="501"/>
      <c r="H40" s="502"/>
      <c r="I40" s="269"/>
      <c r="J40" s="270"/>
      <c r="K40" s="267"/>
      <c r="L40" s="271"/>
      <c r="M40" s="272"/>
      <c r="N40" s="273"/>
    </row>
    <row r="41" spans="1:14">
      <c r="B41" s="507"/>
      <c r="C41" s="508"/>
      <c r="D41" s="508"/>
      <c r="E41" s="274"/>
      <c r="F41" s="275"/>
      <c r="G41" s="275"/>
      <c r="H41" s="276"/>
      <c r="I41" s="269"/>
      <c r="J41" s="270"/>
      <c r="K41" s="277"/>
      <c r="L41" s="271"/>
      <c r="M41" s="272"/>
      <c r="N41" s="157"/>
    </row>
    <row r="42" spans="1:14" ht="15.75" thickBot="1">
      <c r="B42" s="500" t="s">
        <v>1493</v>
      </c>
      <c r="C42" s="501"/>
      <c r="D42" s="501"/>
      <c r="E42" s="501"/>
      <c r="F42" s="501"/>
      <c r="G42" s="501"/>
      <c r="H42" s="502"/>
      <c r="I42" s="509"/>
      <c r="J42" s="510"/>
      <c r="K42" s="278"/>
      <c r="L42" s="511">
        <v>0.01</v>
      </c>
      <c r="M42" s="512"/>
      <c r="N42" s="279">
        <f>N76*L42</f>
        <v>1.8248778409090909</v>
      </c>
    </row>
    <row r="43" spans="1:14" ht="15.75" thickBot="1">
      <c r="B43" s="458" t="s">
        <v>1494</v>
      </c>
      <c r="C43" s="459"/>
      <c r="D43" s="459"/>
      <c r="E43" s="459"/>
      <c r="F43" s="459"/>
      <c r="G43" s="459"/>
      <c r="H43" s="459"/>
      <c r="I43" s="459"/>
      <c r="J43" s="459"/>
      <c r="K43" s="459"/>
      <c r="L43" s="459"/>
      <c r="M43" s="460"/>
      <c r="N43" s="280">
        <f>SUM(N36:N42)</f>
        <v>5590.3880962317135</v>
      </c>
    </row>
    <row r="44" spans="1:14">
      <c r="B44" s="258"/>
      <c r="C44" s="130"/>
      <c r="D44" s="130"/>
      <c r="E44" s="130"/>
      <c r="F44" s="130"/>
      <c r="G44" s="130"/>
      <c r="H44" s="130"/>
      <c r="I44" s="130"/>
      <c r="J44" s="130"/>
      <c r="K44" s="130"/>
      <c r="L44" s="130"/>
      <c r="M44" s="130"/>
      <c r="N44" s="132"/>
    </row>
    <row r="45" spans="1:14">
      <c r="B45" s="281" t="s">
        <v>1495</v>
      </c>
      <c r="C45" s="218"/>
      <c r="D45" s="218"/>
      <c r="E45" s="218"/>
      <c r="F45" s="218"/>
      <c r="G45" s="218"/>
      <c r="H45" s="218"/>
      <c r="I45" s="218"/>
      <c r="J45" s="218"/>
      <c r="K45" s="218"/>
      <c r="L45" s="218"/>
      <c r="M45" s="218"/>
      <c r="N45" s="282"/>
    </row>
    <row r="46" spans="1:14" ht="15.75" thickBot="1">
      <c r="B46" s="283"/>
      <c r="C46" s="181"/>
      <c r="D46" s="181"/>
      <c r="E46" s="181"/>
      <c r="F46" s="181"/>
      <c r="G46" s="181"/>
      <c r="H46" s="181"/>
      <c r="I46" s="181"/>
      <c r="J46" s="130"/>
      <c r="K46" s="130"/>
      <c r="L46" s="130"/>
      <c r="M46" s="130"/>
      <c r="N46" s="132"/>
    </row>
    <row r="47" spans="1:14">
      <c r="B47" s="461" t="s">
        <v>1485</v>
      </c>
      <c r="C47" s="462"/>
      <c r="D47" s="462"/>
      <c r="E47" s="462"/>
      <c r="F47" s="462"/>
      <c r="G47" s="462"/>
      <c r="H47" s="462"/>
      <c r="I47" s="498"/>
      <c r="J47" s="284" t="s">
        <v>1487</v>
      </c>
      <c r="K47" s="259" t="s">
        <v>8</v>
      </c>
      <c r="L47" s="499" t="s">
        <v>1496</v>
      </c>
      <c r="M47" s="498"/>
      <c r="N47" s="260" t="s">
        <v>1492</v>
      </c>
    </row>
    <row r="48" spans="1:14">
      <c r="B48" s="285"/>
      <c r="C48" s="286"/>
      <c r="D48" s="286"/>
      <c r="E48" s="286"/>
      <c r="F48" s="286"/>
      <c r="G48" s="286"/>
      <c r="H48" s="286"/>
      <c r="I48" s="262"/>
      <c r="J48" s="142"/>
      <c r="K48" s="287"/>
      <c r="L48" s="261"/>
      <c r="M48" s="288"/>
      <c r="N48" s="266"/>
    </row>
    <row r="49" spans="1:14">
      <c r="B49" s="285"/>
      <c r="C49" s="286"/>
      <c r="D49" s="286"/>
      <c r="E49" s="286"/>
      <c r="F49" s="286"/>
      <c r="G49" s="286"/>
      <c r="H49" s="286"/>
      <c r="I49" s="262"/>
      <c r="J49" s="142"/>
      <c r="K49" s="287"/>
      <c r="L49" s="261"/>
      <c r="M49" s="288"/>
      <c r="N49" s="266"/>
    </row>
    <row r="50" spans="1:14">
      <c r="A50" s="182"/>
      <c r="B50" s="285"/>
      <c r="C50" s="286"/>
      <c r="D50" s="286"/>
      <c r="E50" s="286"/>
      <c r="F50" s="286"/>
      <c r="G50" s="286"/>
      <c r="H50" s="286"/>
      <c r="I50" s="262"/>
      <c r="J50" s="142"/>
      <c r="K50" s="287"/>
      <c r="L50" s="261"/>
      <c r="M50" s="288"/>
      <c r="N50" s="266"/>
    </row>
    <row r="51" spans="1:14">
      <c r="B51" s="285"/>
      <c r="C51" s="286"/>
      <c r="D51" s="286"/>
      <c r="E51" s="286"/>
      <c r="F51" s="286"/>
      <c r="G51" s="286"/>
      <c r="H51" s="286"/>
      <c r="I51" s="262"/>
      <c r="J51" s="142"/>
      <c r="K51" s="287"/>
      <c r="L51" s="261"/>
      <c r="M51" s="288"/>
      <c r="N51" s="289"/>
    </row>
    <row r="52" spans="1:14">
      <c r="B52" s="285"/>
      <c r="C52" s="286"/>
      <c r="D52" s="286"/>
      <c r="E52" s="286"/>
      <c r="F52" s="286"/>
      <c r="G52" s="286"/>
      <c r="H52" s="286"/>
      <c r="I52" s="262"/>
      <c r="J52" s="142"/>
      <c r="K52" s="287"/>
      <c r="L52" s="261"/>
      <c r="M52" s="288"/>
      <c r="N52" s="289"/>
    </row>
    <row r="53" spans="1:14" ht="15.75" thickBot="1">
      <c r="B53" s="479"/>
      <c r="C53" s="480"/>
      <c r="D53" s="480"/>
      <c r="E53" s="480"/>
      <c r="F53" s="480"/>
      <c r="G53" s="480"/>
      <c r="H53" s="480"/>
      <c r="I53" s="481"/>
      <c r="J53" s="218"/>
      <c r="K53" s="290"/>
      <c r="L53" s="482"/>
      <c r="M53" s="483"/>
      <c r="N53" s="291"/>
    </row>
    <row r="54" spans="1:14" ht="15.75" thickBot="1">
      <c r="B54" s="458" t="s">
        <v>1494</v>
      </c>
      <c r="C54" s="459"/>
      <c r="D54" s="459"/>
      <c r="E54" s="459"/>
      <c r="F54" s="459"/>
      <c r="G54" s="459"/>
      <c r="H54" s="459"/>
      <c r="I54" s="459"/>
      <c r="J54" s="459"/>
      <c r="K54" s="459"/>
      <c r="L54" s="459"/>
      <c r="M54" s="460"/>
      <c r="N54" s="280">
        <f>SUM(N48:N53)</f>
        <v>0</v>
      </c>
    </row>
    <row r="55" spans="1:14">
      <c r="B55" s="152"/>
      <c r="C55" s="130"/>
      <c r="D55" s="130"/>
      <c r="E55" s="130"/>
      <c r="F55" s="130"/>
      <c r="G55" s="130"/>
      <c r="H55" s="130"/>
      <c r="I55" s="130"/>
      <c r="J55" s="130"/>
      <c r="K55" s="130"/>
      <c r="L55" s="130"/>
      <c r="M55" s="130"/>
      <c r="N55" s="132"/>
    </row>
    <row r="56" spans="1:14">
      <c r="B56" s="281" t="s">
        <v>1497</v>
      </c>
      <c r="C56" s="218"/>
      <c r="D56" s="218"/>
      <c r="E56" s="218"/>
      <c r="F56" s="218"/>
      <c r="G56" s="218"/>
      <c r="H56" s="218"/>
      <c r="I56" s="218"/>
      <c r="J56" s="218"/>
      <c r="K56" s="218"/>
      <c r="L56" s="218"/>
      <c r="M56" s="218"/>
      <c r="N56" s="282"/>
    </row>
    <row r="57" spans="1:14" ht="15.75" thickBot="1">
      <c r="B57" s="152"/>
      <c r="C57" s="130"/>
      <c r="D57" s="130"/>
      <c r="E57" s="130"/>
      <c r="F57" s="130"/>
      <c r="G57" s="130"/>
      <c r="H57" s="130"/>
      <c r="I57" s="130"/>
      <c r="J57" s="130"/>
      <c r="K57" s="130"/>
      <c r="L57" s="130"/>
      <c r="M57" s="130"/>
      <c r="N57" s="132"/>
    </row>
    <row r="58" spans="1:14" ht="25.5">
      <c r="B58" s="292" t="s">
        <v>1498</v>
      </c>
      <c r="C58" s="293"/>
      <c r="D58" s="293"/>
      <c r="E58" s="293"/>
      <c r="F58" s="293"/>
      <c r="G58" s="293"/>
      <c r="H58" s="294" t="s">
        <v>1487</v>
      </c>
      <c r="I58" s="295" t="s">
        <v>1499</v>
      </c>
      <c r="J58" s="245" t="s">
        <v>1500</v>
      </c>
      <c r="K58" s="294" t="s">
        <v>1501</v>
      </c>
      <c r="L58" s="484" t="s">
        <v>1502</v>
      </c>
      <c r="M58" s="485"/>
      <c r="N58" s="296" t="s">
        <v>1492</v>
      </c>
    </row>
    <row r="59" spans="1:14">
      <c r="B59" s="153"/>
      <c r="C59" s="167"/>
      <c r="D59" s="167"/>
      <c r="E59" s="167"/>
      <c r="F59" s="167"/>
      <c r="G59" s="167"/>
      <c r="H59" s="297"/>
      <c r="I59" s="277"/>
      <c r="J59" s="298"/>
      <c r="K59" s="277"/>
      <c r="L59" s="486"/>
      <c r="M59" s="487"/>
      <c r="N59" s="299"/>
    </row>
    <row r="60" spans="1:14">
      <c r="B60" s="153"/>
      <c r="C60" s="300"/>
      <c r="D60" s="300"/>
      <c r="E60" s="300"/>
      <c r="F60" s="300"/>
      <c r="G60" s="300"/>
      <c r="H60" s="301"/>
      <c r="I60" s="277"/>
      <c r="J60" s="277"/>
      <c r="K60" s="277"/>
      <c r="L60" s="302"/>
      <c r="M60" s="303"/>
      <c r="N60" s="304"/>
    </row>
    <row r="61" spans="1:14">
      <c r="B61" s="153"/>
      <c r="C61" s="300"/>
      <c r="D61" s="300"/>
      <c r="E61" s="300"/>
      <c r="F61" s="300"/>
      <c r="G61" s="300"/>
      <c r="H61" s="301"/>
      <c r="I61" s="277"/>
      <c r="J61" s="277"/>
      <c r="K61" s="277"/>
      <c r="L61" s="302"/>
      <c r="M61" s="303"/>
      <c r="N61" s="304"/>
    </row>
    <row r="62" spans="1:14">
      <c r="B62" s="153"/>
      <c r="C62" s="300"/>
      <c r="D62" s="300"/>
      <c r="E62" s="300"/>
      <c r="F62" s="300"/>
      <c r="G62" s="300"/>
      <c r="H62" s="301"/>
      <c r="I62" s="277"/>
      <c r="J62" s="277"/>
      <c r="K62" s="277"/>
      <c r="L62" s="302"/>
      <c r="M62" s="303"/>
      <c r="N62" s="304"/>
    </row>
    <row r="63" spans="1:14">
      <c r="B63" s="153"/>
      <c r="C63" s="300"/>
      <c r="D63" s="300"/>
      <c r="E63" s="300"/>
      <c r="F63" s="300"/>
      <c r="G63" s="300"/>
      <c r="H63" s="301"/>
      <c r="I63" s="277"/>
      <c r="J63" s="277"/>
      <c r="K63" s="277"/>
      <c r="L63" s="302"/>
      <c r="M63" s="303"/>
      <c r="N63" s="304"/>
    </row>
    <row r="64" spans="1:14" ht="15.75" thickBot="1">
      <c r="B64" s="169"/>
      <c r="C64" s="170"/>
      <c r="D64" s="170"/>
      <c r="E64" s="170"/>
      <c r="F64" s="170"/>
      <c r="G64" s="170"/>
      <c r="H64" s="305"/>
      <c r="I64" s="306"/>
      <c r="J64" s="306"/>
      <c r="K64" s="306"/>
      <c r="L64" s="488"/>
      <c r="M64" s="489"/>
      <c r="N64" s="307"/>
    </row>
    <row r="65" spans="1:16" ht="15.75" thickBot="1">
      <c r="B65" s="490" t="s">
        <v>1494</v>
      </c>
      <c r="C65" s="477"/>
      <c r="D65" s="477"/>
      <c r="E65" s="477"/>
      <c r="F65" s="477"/>
      <c r="G65" s="477"/>
      <c r="H65" s="477"/>
      <c r="I65" s="477"/>
      <c r="J65" s="477"/>
      <c r="K65" s="477"/>
      <c r="L65" s="477"/>
      <c r="M65" s="478"/>
      <c r="N65" s="308"/>
    </row>
    <row r="66" spans="1:16">
      <c r="B66" s="152"/>
      <c r="C66" s="130"/>
      <c r="D66" s="130"/>
      <c r="E66" s="130"/>
      <c r="F66" s="130"/>
      <c r="G66" s="130"/>
      <c r="H66" s="130"/>
      <c r="I66" s="130"/>
      <c r="J66" s="130"/>
      <c r="K66" s="130"/>
      <c r="L66" s="130"/>
      <c r="M66" s="130"/>
      <c r="N66" s="132"/>
    </row>
    <row r="67" spans="1:16">
      <c r="B67" s="281" t="s">
        <v>1503</v>
      </c>
      <c r="C67" s="218"/>
      <c r="D67" s="218"/>
      <c r="E67" s="218"/>
      <c r="F67" s="218"/>
      <c r="G67" s="218"/>
      <c r="H67" s="218"/>
      <c r="I67" s="218"/>
      <c r="J67" s="218"/>
      <c r="K67" s="218"/>
      <c r="L67" s="218"/>
      <c r="M67" s="218"/>
      <c r="N67" s="282"/>
    </row>
    <row r="68" spans="1:16" ht="15.75" thickBot="1">
      <c r="B68" s="152"/>
      <c r="C68" s="130"/>
      <c r="D68" s="130"/>
      <c r="E68" s="130"/>
      <c r="F68" s="130"/>
      <c r="G68" s="130"/>
      <c r="H68" s="130"/>
      <c r="I68" s="130"/>
      <c r="J68" s="130"/>
      <c r="K68" s="130"/>
      <c r="L68" s="130"/>
      <c r="M68" s="130"/>
      <c r="N68" s="132"/>
    </row>
    <row r="69" spans="1:16" ht="25.5">
      <c r="B69" s="491" t="s">
        <v>1504</v>
      </c>
      <c r="C69" s="492"/>
      <c r="D69" s="492"/>
      <c r="E69" s="492"/>
      <c r="F69" s="492"/>
      <c r="G69" s="492"/>
      <c r="H69" s="492"/>
      <c r="I69" s="294" t="s">
        <v>1505</v>
      </c>
      <c r="J69" s="245" t="s">
        <v>1506</v>
      </c>
      <c r="K69" s="295" t="s">
        <v>1507</v>
      </c>
      <c r="L69" s="493" t="s">
        <v>1491</v>
      </c>
      <c r="M69" s="494"/>
      <c r="N69" s="309" t="s">
        <v>1492</v>
      </c>
    </row>
    <row r="70" spans="1:16">
      <c r="A70" s="79" t="s">
        <v>127</v>
      </c>
      <c r="B70" s="310" t="str">
        <f>VLOOKUP(A70,'[11]MANO DE OBRA'!A8:D68,3,FALSE)</f>
        <v>Obrero (2)</v>
      </c>
      <c r="C70" s="300"/>
      <c r="D70" s="300"/>
      <c r="E70" s="300"/>
      <c r="F70" s="300"/>
      <c r="G70" s="300"/>
      <c r="H70" s="300"/>
      <c r="I70" s="311">
        <f>K70/J70*100</f>
        <v>52083.000000000007</v>
      </c>
      <c r="J70" s="154">
        <v>185</v>
      </c>
      <c r="K70" s="155">
        <f>VLOOKUP(A70,'[11]MANO DE OBRA'!A8:D99,4,FALSE)</f>
        <v>96353.55</v>
      </c>
      <c r="L70" s="312"/>
      <c r="M70" s="156">
        <v>528</v>
      </c>
      <c r="N70" s="183">
        <f>K70/M70</f>
        <v>182.48778409090909</v>
      </c>
      <c r="O70" s="108"/>
      <c r="P70" s="108"/>
    </row>
    <row r="71" spans="1:16">
      <c r="B71" s="310"/>
      <c r="C71" s="300"/>
      <c r="D71" s="300"/>
      <c r="E71" s="300"/>
      <c r="F71" s="300"/>
      <c r="G71" s="300"/>
      <c r="H71" s="300"/>
      <c r="I71" s="311"/>
      <c r="J71" s="154"/>
      <c r="K71" s="155"/>
      <c r="L71" s="312"/>
      <c r="M71" s="313"/>
      <c r="N71" s="157"/>
    </row>
    <row r="72" spans="1:16">
      <c r="B72" s="310"/>
      <c r="C72" s="300"/>
      <c r="D72" s="300"/>
      <c r="E72" s="300"/>
      <c r="F72" s="300"/>
      <c r="G72" s="300"/>
      <c r="H72" s="300"/>
      <c r="I72" s="277"/>
      <c r="J72" s="158"/>
      <c r="K72" s="159"/>
      <c r="L72" s="312"/>
      <c r="M72" s="314"/>
      <c r="N72" s="157"/>
    </row>
    <row r="73" spans="1:16">
      <c r="B73" s="310"/>
      <c r="C73" s="300"/>
      <c r="D73" s="300"/>
      <c r="E73" s="300"/>
      <c r="F73" s="300"/>
      <c r="G73" s="300"/>
      <c r="H73" s="300"/>
      <c r="I73" s="277"/>
      <c r="J73" s="158"/>
      <c r="K73" s="159"/>
      <c r="L73" s="315"/>
      <c r="M73" s="314"/>
      <c r="N73" s="157"/>
    </row>
    <row r="74" spans="1:16">
      <c r="B74" s="310"/>
      <c r="C74" s="300"/>
      <c r="D74" s="300"/>
      <c r="E74" s="300"/>
      <c r="F74" s="300"/>
      <c r="G74" s="300"/>
      <c r="H74" s="300"/>
      <c r="I74" s="277"/>
      <c r="J74" s="158"/>
      <c r="K74" s="159"/>
      <c r="L74" s="315"/>
      <c r="M74" s="314"/>
      <c r="N74" s="157"/>
    </row>
    <row r="75" spans="1:16" ht="15.75" thickBot="1">
      <c r="B75" s="495"/>
      <c r="C75" s="496"/>
      <c r="D75" s="496"/>
      <c r="E75" s="496"/>
      <c r="F75" s="496"/>
      <c r="G75" s="496"/>
      <c r="H75" s="496"/>
      <c r="I75" s="306"/>
      <c r="J75" s="306"/>
      <c r="K75" s="306"/>
      <c r="L75" s="497"/>
      <c r="M75" s="497"/>
      <c r="N75" s="291"/>
    </row>
    <row r="76" spans="1:16" ht="15.75" thickBot="1">
      <c r="B76" s="458" t="s">
        <v>1494</v>
      </c>
      <c r="C76" s="459"/>
      <c r="D76" s="459"/>
      <c r="E76" s="459"/>
      <c r="F76" s="459"/>
      <c r="G76" s="459"/>
      <c r="H76" s="459"/>
      <c r="I76" s="477"/>
      <c r="J76" s="477"/>
      <c r="K76" s="477"/>
      <c r="L76" s="477"/>
      <c r="M76" s="478"/>
      <c r="N76" s="184">
        <f>SUM(N70:N75)</f>
        <v>182.48778409090909</v>
      </c>
    </row>
    <row r="77" spans="1:16" ht="15.75" thickBot="1">
      <c r="B77" s="152"/>
      <c r="C77" s="130"/>
      <c r="D77" s="130"/>
      <c r="E77" s="130"/>
      <c r="F77" s="130"/>
      <c r="G77" s="130"/>
      <c r="H77" s="130"/>
      <c r="I77" s="130"/>
      <c r="J77" s="130"/>
      <c r="K77" s="130"/>
      <c r="L77" s="130"/>
      <c r="M77" s="130"/>
      <c r="N77" s="132"/>
    </row>
    <row r="78" spans="1:16" ht="15.75" thickBot="1">
      <c r="B78" s="458" t="s">
        <v>1508</v>
      </c>
      <c r="C78" s="459"/>
      <c r="D78" s="459"/>
      <c r="E78" s="459"/>
      <c r="F78" s="459"/>
      <c r="G78" s="459"/>
      <c r="H78" s="459"/>
      <c r="I78" s="459"/>
      <c r="J78" s="459"/>
      <c r="K78" s="459"/>
      <c r="L78" s="459"/>
      <c r="M78" s="460"/>
      <c r="N78" s="316">
        <f>N43+N54+N65+N76</f>
        <v>5772.8758803226228</v>
      </c>
    </row>
    <row r="79" spans="1:16">
      <c r="B79" s="152"/>
      <c r="C79" s="130"/>
      <c r="D79" s="130"/>
      <c r="E79" s="130"/>
      <c r="F79" s="130"/>
      <c r="G79" s="130"/>
      <c r="H79" s="130"/>
      <c r="I79" s="130"/>
      <c r="J79" s="130"/>
      <c r="K79" s="130"/>
      <c r="L79" s="130"/>
      <c r="M79" s="130"/>
      <c r="N79" s="132"/>
    </row>
    <row r="80" spans="1:16">
      <c r="B80" s="281" t="s">
        <v>1509</v>
      </c>
      <c r="C80" s="218"/>
      <c r="D80" s="218"/>
      <c r="E80" s="218"/>
      <c r="F80" s="218"/>
      <c r="G80" s="218"/>
      <c r="H80" s="218"/>
      <c r="I80" s="218"/>
      <c r="J80" s="218"/>
      <c r="K80" s="218"/>
      <c r="L80" s="218"/>
      <c r="M80" s="218"/>
      <c r="N80" s="282"/>
    </row>
    <row r="81" spans="1:14" ht="15.75" thickBot="1">
      <c r="B81" s="152"/>
      <c r="C81" s="130"/>
      <c r="D81" s="130"/>
      <c r="E81" s="130"/>
      <c r="F81" s="130"/>
      <c r="G81" s="130"/>
      <c r="H81" s="130"/>
      <c r="I81" s="130"/>
      <c r="J81" s="130"/>
      <c r="K81" s="130"/>
      <c r="L81" s="130"/>
      <c r="M81" s="130"/>
      <c r="N81" s="132"/>
    </row>
    <row r="82" spans="1:14">
      <c r="B82" s="461" t="s">
        <v>1510</v>
      </c>
      <c r="C82" s="462"/>
      <c r="D82" s="462"/>
      <c r="E82" s="462"/>
      <c r="F82" s="462"/>
      <c r="G82" s="462"/>
      <c r="H82" s="462"/>
      <c r="I82" s="293"/>
      <c r="J82" s="317"/>
      <c r="K82" s="318" t="s">
        <v>1511</v>
      </c>
      <c r="L82" s="463" t="s">
        <v>1512</v>
      </c>
      <c r="M82" s="464"/>
      <c r="N82" s="319"/>
    </row>
    <row r="83" spans="1:14">
      <c r="B83" s="465" t="s">
        <v>28</v>
      </c>
      <c r="C83" s="466"/>
      <c r="D83" s="466"/>
      <c r="E83" s="466"/>
      <c r="F83" s="466"/>
      <c r="G83" s="466"/>
      <c r="H83" s="466"/>
      <c r="I83" s="320"/>
      <c r="J83" s="321"/>
      <c r="K83" s="161">
        <v>0.2</v>
      </c>
      <c r="L83" s="467">
        <f>N78*K83</f>
        <v>1154.5751760645246</v>
      </c>
      <c r="M83" s="468"/>
      <c r="N83" s="322"/>
    </row>
    <row r="84" spans="1:14">
      <c r="B84" s="323" t="s">
        <v>1513</v>
      </c>
      <c r="C84" s="324"/>
      <c r="D84" s="324"/>
      <c r="E84" s="324"/>
      <c r="F84" s="324"/>
      <c r="G84" s="324"/>
      <c r="H84" s="324"/>
      <c r="I84" s="320"/>
      <c r="J84" s="321"/>
      <c r="K84" s="161">
        <v>0.05</v>
      </c>
      <c r="L84" s="467">
        <f>N78*K84</f>
        <v>288.64379401613115</v>
      </c>
      <c r="M84" s="468"/>
      <c r="N84" s="322"/>
    </row>
    <row r="85" spans="1:14" ht="15.75" thickBot="1">
      <c r="B85" s="249" t="s">
        <v>30</v>
      </c>
      <c r="C85" s="250"/>
      <c r="D85" s="250"/>
      <c r="E85" s="250"/>
      <c r="F85" s="250"/>
      <c r="G85" s="250"/>
      <c r="H85" s="250"/>
      <c r="I85" s="325"/>
      <c r="J85" s="326"/>
      <c r="K85" s="162">
        <v>0.05</v>
      </c>
      <c r="L85" s="469">
        <f>N78*K85</f>
        <v>288.64379401613115</v>
      </c>
      <c r="M85" s="470"/>
      <c r="N85" s="322"/>
    </row>
    <row r="86" spans="1:14" ht="15.75" thickBot="1">
      <c r="B86" s="458" t="s">
        <v>1494</v>
      </c>
      <c r="C86" s="459"/>
      <c r="D86" s="459"/>
      <c r="E86" s="459"/>
      <c r="F86" s="459"/>
      <c r="G86" s="459"/>
      <c r="H86" s="459"/>
      <c r="I86" s="459"/>
      <c r="J86" s="459"/>
      <c r="K86" s="459"/>
      <c r="L86" s="459"/>
      <c r="M86" s="460"/>
      <c r="N86" s="327">
        <f>L83+L84+L85</f>
        <v>1731.8627640967868</v>
      </c>
    </row>
    <row r="87" spans="1:14" ht="15.75" thickBot="1">
      <c r="B87" s="152"/>
      <c r="C87" s="130"/>
      <c r="D87" s="130"/>
      <c r="E87" s="130"/>
      <c r="F87" s="130"/>
      <c r="G87" s="130"/>
      <c r="H87" s="130"/>
      <c r="I87" s="130"/>
      <c r="J87" s="130"/>
      <c r="K87" s="130"/>
      <c r="L87" s="130"/>
      <c r="M87" s="130"/>
      <c r="N87" s="132"/>
    </row>
    <row r="88" spans="1:14" ht="15.75" thickBot="1">
      <c r="A88" s="79" t="s">
        <v>1514</v>
      </c>
      <c r="B88" s="458" t="s">
        <v>1515</v>
      </c>
      <c r="C88" s="459"/>
      <c r="D88" s="459"/>
      <c r="E88" s="459"/>
      <c r="F88" s="459"/>
      <c r="G88" s="459"/>
      <c r="H88" s="459"/>
      <c r="I88" s="459"/>
      <c r="J88" s="459"/>
      <c r="K88" s="459"/>
      <c r="L88" s="459"/>
      <c r="M88" s="460"/>
      <c r="N88" s="329">
        <f>ROUND(N78+N86,0)</f>
        <v>7505</v>
      </c>
    </row>
    <row r="89" spans="1:14">
      <c r="B89" s="123"/>
      <c r="C89" s="124"/>
      <c r="D89" s="124"/>
      <c r="E89" s="124"/>
      <c r="F89" s="124"/>
      <c r="G89" s="124"/>
      <c r="H89" s="124"/>
      <c r="I89" s="124"/>
      <c r="J89" s="124"/>
      <c r="K89" s="124"/>
      <c r="L89" s="124"/>
      <c r="M89" s="124"/>
      <c r="N89" s="125"/>
    </row>
    <row r="90" spans="1:14">
      <c r="B90" s="152"/>
      <c r="C90" s="130"/>
      <c r="D90" s="130"/>
      <c r="E90" s="130"/>
      <c r="F90" s="130"/>
      <c r="G90" s="130"/>
      <c r="H90" s="130"/>
      <c r="I90" s="130"/>
      <c r="J90" s="130"/>
      <c r="K90" s="130"/>
      <c r="L90" s="130"/>
      <c r="M90" s="130"/>
      <c r="N90" s="132"/>
    </row>
    <row r="91" spans="1:14">
      <c r="B91" s="152"/>
      <c r="C91" s="130"/>
      <c r="D91" s="130"/>
      <c r="E91" s="130"/>
      <c r="F91" s="130"/>
      <c r="G91" s="130"/>
      <c r="H91" s="130"/>
      <c r="I91" s="130"/>
      <c r="J91" s="130"/>
      <c r="K91" s="130"/>
      <c r="L91" s="130"/>
      <c r="M91" s="130"/>
      <c r="N91" s="132"/>
    </row>
    <row r="92" spans="1:14">
      <c r="B92" s="152"/>
      <c r="C92" s="130"/>
      <c r="D92" s="130"/>
      <c r="E92" s="130"/>
      <c r="F92" s="130"/>
      <c r="G92" s="130"/>
      <c r="H92" s="130"/>
      <c r="I92" s="130"/>
      <c r="J92" s="130"/>
      <c r="K92" s="130"/>
      <c r="L92" s="130"/>
      <c r="M92" s="130"/>
      <c r="N92" s="132"/>
    </row>
    <row r="93" spans="1:14">
      <c r="B93" s="152"/>
      <c r="C93" s="130"/>
      <c r="D93" s="130"/>
      <c r="E93" s="140" t="s">
        <v>1516</v>
      </c>
      <c r="F93" s="140"/>
      <c r="G93" s="140"/>
      <c r="H93" s="140"/>
      <c r="I93" s="140"/>
      <c r="J93" s="140"/>
      <c r="K93" s="130"/>
      <c r="L93" s="130"/>
      <c r="M93" s="130"/>
      <c r="N93" s="132"/>
    </row>
    <row r="94" spans="1:14">
      <c r="B94" s="152"/>
      <c r="C94" s="130"/>
      <c r="D94" s="130"/>
      <c r="E94" s="130" t="s">
        <v>1517</v>
      </c>
      <c r="F94" s="130"/>
      <c r="G94" s="130"/>
      <c r="H94" s="130"/>
      <c r="I94" s="130"/>
      <c r="J94" s="130"/>
      <c r="K94" s="130"/>
      <c r="L94" s="130"/>
      <c r="M94" s="130"/>
      <c r="N94" s="132"/>
    </row>
    <row r="95" spans="1:14">
      <c r="B95" s="152"/>
      <c r="C95" s="130"/>
      <c r="D95" s="130"/>
      <c r="E95" s="130" t="s">
        <v>1518</v>
      </c>
      <c r="F95" s="130"/>
      <c r="G95" s="130"/>
      <c r="H95" s="130"/>
      <c r="I95" s="130"/>
      <c r="J95" s="130"/>
      <c r="K95" s="130"/>
      <c r="L95" s="130"/>
      <c r="M95" s="130"/>
      <c r="N95" s="132"/>
    </row>
    <row r="96" spans="1:14">
      <c r="B96" s="152"/>
      <c r="C96" s="130"/>
      <c r="D96" s="130"/>
      <c r="E96" s="130" t="s">
        <v>1519</v>
      </c>
      <c r="F96" s="130"/>
      <c r="G96" s="130"/>
      <c r="H96" s="130"/>
      <c r="I96" s="130"/>
      <c r="J96" s="130"/>
      <c r="K96" s="130"/>
      <c r="L96" s="130"/>
      <c r="M96" s="130"/>
      <c r="N96" s="132"/>
    </row>
    <row r="97" spans="2:14" ht="15.75" thickBot="1">
      <c r="B97" s="152"/>
      <c r="C97" s="130"/>
      <c r="D97" s="130"/>
      <c r="E97" s="130"/>
      <c r="F97" s="130" t="s">
        <v>69</v>
      </c>
      <c r="G97" s="130"/>
      <c r="H97" s="130"/>
      <c r="I97" s="130"/>
      <c r="J97" s="130"/>
      <c r="K97" s="130"/>
      <c r="L97" s="130"/>
      <c r="M97" s="130"/>
      <c r="N97" s="132"/>
    </row>
    <row r="98" spans="2:14">
      <c r="B98" s="163" t="s">
        <v>1520</v>
      </c>
      <c r="C98" s="164"/>
      <c r="D98" s="164"/>
      <c r="E98" s="164"/>
      <c r="F98" s="164"/>
      <c r="G98" s="164"/>
      <c r="H98" s="164"/>
      <c r="I98" s="164"/>
      <c r="J98" s="164"/>
      <c r="K98" s="164"/>
      <c r="L98" s="164"/>
      <c r="M98" s="164"/>
      <c r="N98" s="165"/>
    </row>
    <row r="99" spans="2:14">
      <c r="B99" s="166"/>
      <c r="C99" s="167"/>
      <c r="D99" s="167"/>
      <c r="E99" s="167"/>
      <c r="F99" s="167"/>
      <c r="G99" s="167"/>
      <c r="H99" s="167"/>
      <c r="I99" s="167"/>
      <c r="J99" s="167"/>
      <c r="K99" s="167"/>
      <c r="L99" s="167"/>
      <c r="M99" s="167"/>
      <c r="N99" s="168"/>
    </row>
    <row r="100" spans="2:14">
      <c r="B100" s="166"/>
      <c r="C100" s="167"/>
      <c r="D100" s="167"/>
      <c r="E100" s="167"/>
      <c r="F100" s="167"/>
      <c r="G100" s="167"/>
      <c r="H100" s="167"/>
      <c r="I100" s="167"/>
      <c r="J100" s="167"/>
      <c r="K100" s="167"/>
      <c r="L100" s="167"/>
      <c r="M100" s="167"/>
      <c r="N100" s="168"/>
    </row>
    <row r="101" spans="2:14">
      <c r="B101" s="166"/>
      <c r="C101" s="167"/>
      <c r="D101" s="167"/>
      <c r="E101" s="167"/>
      <c r="F101" s="167"/>
      <c r="G101" s="167"/>
      <c r="H101" s="167"/>
      <c r="I101" s="167"/>
      <c r="J101" s="167"/>
      <c r="K101" s="167"/>
      <c r="L101" s="167"/>
      <c r="M101" s="167"/>
      <c r="N101" s="168"/>
    </row>
    <row r="102" spans="2:14" ht="15.75" thickBot="1">
      <c r="B102" s="169"/>
      <c r="C102" s="170"/>
      <c r="D102" s="170"/>
      <c r="E102" s="170"/>
      <c r="F102" s="170"/>
      <c r="G102" s="170"/>
      <c r="H102" s="170"/>
      <c r="I102" s="170"/>
      <c r="J102" s="170"/>
      <c r="K102" s="170"/>
      <c r="L102" s="170"/>
      <c r="M102" s="170"/>
      <c r="N102" s="171"/>
    </row>
    <row r="103" spans="2:14">
      <c r="B103" s="172"/>
      <c r="C103" s="173"/>
      <c r="D103" s="173"/>
      <c r="E103" s="173"/>
      <c r="F103" s="173"/>
      <c r="G103" s="173"/>
      <c r="H103" s="173"/>
      <c r="I103" s="173"/>
      <c r="J103" s="173"/>
      <c r="K103" s="173"/>
      <c r="L103" s="173"/>
      <c r="M103" s="173"/>
      <c r="N103" s="174"/>
    </row>
    <row r="104" spans="2:14">
      <c r="B104" s="175" t="s">
        <v>1521</v>
      </c>
      <c r="C104" s="144"/>
      <c r="D104" s="144"/>
      <c r="E104" s="144"/>
      <c r="F104" s="144"/>
      <c r="G104" s="144"/>
      <c r="H104" s="144"/>
      <c r="I104" s="144"/>
      <c r="J104" s="144"/>
      <c r="K104" s="144"/>
      <c r="L104" s="144"/>
      <c r="M104" s="144"/>
      <c r="N104" s="145"/>
    </row>
    <row r="105" spans="2:14" ht="15" customHeight="1">
      <c r="B105" s="471" t="s">
        <v>1522</v>
      </c>
      <c r="C105" s="472"/>
      <c r="D105" s="472"/>
      <c r="E105" s="472"/>
      <c r="F105" s="472"/>
      <c r="G105" s="472"/>
      <c r="H105" s="472"/>
      <c r="I105" s="472"/>
      <c r="J105" s="472"/>
      <c r="K105" s="472"/>
      <c r="L105" s="472"/>
      <c r="M105" s="472"/>
      <c r="N105" s="473"/>
    </row>
    <row r="106" spans="2:14" ht="15" customHeight="1">
      <c r="B106" s="471"/>
      <c r="C106" s="472"/>
      <c r="D106" s="472"/>
      <c r="E106" s="472"/>
      <c r="F106" s="472"/>
      <c r="G106" s="472"/>
      <c r="H106" s="472"/>
      <c r="I106" s="472"/>
      <c r="J106" s="472"/>
      <c r="K106" s="472"/>
      <c r="L106" s="472"/>
      <c r="M106" s="472"/>
      <c r="N106" s="473"/>
    </row>
    <row r="107" spans="2:14" ht="31.5" customHeight="1">
      <c r="B107" s="474" t="s">
        <v>1523</v>
      </c>
      <c r="C107" s="475"/>
      <c r="D107" s="475"/>
      <c r="E107" s="475"/>
      <c r="F107" s="475"/>
      <c r="G107" s="475"/>
      <c r="H107" s="475"/>
      <c r="I107" s="475"/>
      <c r="J107" s="475"/>
      <c r="K107" s="475"/>
      <c r="L107" s="475"/>
      <c r="M107" s="475"/>
      <c r="N107" s="476"/>
    </row>
    <row r="108" spans="2:14">
      <c r="B108" s="474"/>
      <c r="C108" s="475"/>
      <c r="D108" s="475"/>
      <c r="E108" s="475"/>
      <c r="F108" s="475"/>
      <c r="G108" s="475"/>
      <c r="H108" s="475"/>
      <c r="I108" s="475"/>
      <c r="J108" s="475"/>
      <c r="K108" s="475"/>
      <c r="L108" s="475"/>
      <c r="M108" s="475"/>
      <c r="N108" s="476"/>
    </row>
    <row r="109" spans="2:14">
      <c r="B109" s="215"/>
      <c r="C109" s="216"/>
      <c r="D109" s="216"/>
      <c r="E109" s="216"/>
      <c r="F109" s="216"/>
      <c r="G109" s="216"/>
      <c r="H109" s="216"/>
      <c r="I109" s="216"/>
      <c r="J109" s="216"/>
      <c r="K109" s="216"/>
      <c r="L109" s="216"/>
      <c r="M109" s="216"/>
      <c r="N109" s="217"/>
    </row>
    <row r="110" spans="2:14">
      <c r="B110" s="215"/>
      <c r="C110" s="216"/>
      <c r="D110" s="216"/>
      <c r="E110" s="216"/>
      <c r="F110" s="216"/>
      <c r="G110" s="216"/>
      <c r="H110" s="216"/>
      <c r="I110" s="216"/>
      <c r="J110" s="216"/>
      <c r="K110" s="216"/>
      <c r="L110" s="216"/>
      <c r="M110" s="216"/>
      <c r="N110" s="217"/>
    </row>
    <row r="111" spans="2:14">
      <c r="B111" s="215"/>
      <c r="C111" s="216"/>
      <c r="D111" s="216"/>
      <c r="E111" s="216"/>
      <c r="F111" s="216"/>
      <c r="G111" s="216"/>
      <c r="H111" s="216"/>
      <c r="I111" s="216"/>
      <c r="J111" s="216"/>
      <c r="K111" s="216"/>
      <c r="L111" s="216"/>
      <c r="M111" s="216"/>
      <c r="N111" s="217"/>
    </row>
    <row r="112" spans="2:14">
      <c r="B112" s="175"/>
      <c r="C112" s="144"/>
      <c r="D112" s="144"/>
      <c r="E112" s="144"/>
      <c r="F112" s="144"/>
      <c r="G112" s="144"/>
      <c r="H112" s="144"/>
      <c r="I112" s="144"/>
      <c r="J112" s="144"/>
      <c r="K112" s="144"/>
      <c r="L112" s="144"/>
      <c r="M112" s="144"/>
      <c r="N112" s="145"/>
    </row>
    <row r="113" spans="2:14">
      <c r="B113" s="152"/>
      <c r="C113" s="130"/>
      <c r="D113" s="130"/>
      <c r="E113" s="130" t="s">
        <v>1516</v>
      </c>
      <c r="F113" s="140"/>
      <c r="G113" s="140"/>
      <c r="H113" s="130"/>
      <c r="I113" s="130"/>
      <c r="J113" s="130"/>
      <c r="K113" s="130"/>
      <c r="L113" s="130"/>
      <c r="M113" s="130"/>
      <c r="N113" s="132"/>
    </row>
    <row r="114" spans="2:14">
      <c r="B114" s="152"/>
      <c r="C114" s="130"/>
      <c r="D114" s="130"/>
      <c r="E114" s="176" t="s">
        <v>1517</v>
      </c>
      <c r="F114" s="130"/>
      <c r="G114" s="130"/>
      <c r="H114" s="176"/>
      <c r="I114" s="176"/>
      <c r="J114" s="176"/>
      <c r="K114" s="130"/>
      <c r="L114" s="130"/>
      <c r="M114" s="130"/>
      <c r="N114" s="132"/>
    </row>
    <row r="115" spans="2:14">
      <c r="B115" s="152"/>
      <c r="C115" s="130"/>
      <c r="D115" s="130"/>
      <c r="E115" s="177" t="s">
        <v>1524</v>
      </c>
      <c r="F115" s="130"/>
      <c r="G115" s="130"/>
      <c r="H115" s="177"/>
      <c r="I115" s="177"/>
      <c r="J115" s="177"/>
      <c r="K115" s="130"/>
      <c r="L115" s="130"/>
      <c r="M115" s="130"/>
      <c r="N115" s="132"/>
    </row>
    <row r="116" spans="2:14">
      <c r="B116" s="178"/>
      <c r="C116" s="144"/>
      <c r="D116" s="144"/>
      <c r="E116" s="130" t="s">
        <v>1519</v>
      </c>
      <c r="F116" s="130"/>
      <c r="G116" s="130"/>
      <c r="H116" s="130"/>
      <c r="I116" s="130"/>
      <c r="J116" s="130"/>
      <c r="K116" s="144"/>
      <c r="L116" s="144"/>
      <c r="M116" s="144"/>
      <c r="N116" s="145"/>
    </row>
    <row r="117" spans="2:14">
      <c r="B117" s="178"/>
      <c r="C117" s="144"/>
      <c r="D117" s="144"/>
      <c r="E117" s="144"/>
      <c r="F117" s="130"/>
      <c r="G117" s="130"/>
      <c r="H117" s="130"/>
      <c r="I117" s="130"/>
      <c r="J117" s="130"/>
      <c r="K117" s="144"/>
      <c r="L117" s="144"/>
      <c r="M117" s="144"/>
      <c r="N117" s="145"/>
    </row>
    <row r="118" spans="2:14">
      <c r="B118" s="178" t="s">
        <v>1525</v>
      </c>
      <c r="C118" s="177"/>
      <c r="D118" s="177"/>
      <c r="E118" s="130"/>
      <c r="F118" s="130"/>
      <c r="G118" s="130"/>
      <c r="H118" s="130"/>
      <c r="I118" s="130"/>
      <c r="J118" s="454"/>
      <c r="K118" s="454"/>
      <c r="L118" s="454"/>
      <c r="M118" s="454"/>
      <c r="N118" s="455"/>
    </row>
    <row r="119" spans="2:14" ht="15.75" thickBot="1">
      <c r="B119" s="179" t="s">
        <v>1526</v>
      </c>
      <c r="C119" s="180"/>
      <c r="D119" s="180"/>
      <c r="E119" s="181"/>
      <c r="F119" s="181"/>
      <c r="G119" s="181"/>
      <c r="H119" s="181"/>
      <c r="I119" s="181"/>
      <c r="J119" s="456"/>
      <c r="K119" s="456"/>
      <c r="L119" s="456"/>
      <c r="M119" s="456"/>
      <c r="N119" s="457"/>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CC"/>
  </sheetPr>
  <dimension ref="A1:O116"/>
  <sheetViews>
    <sheetView topLeftCell="A46" zoomScale="78" zoomScaleNormal="78" workbookViewId="0">
      <selection activeCell="R65" sqref="R65"/>
    </sheetView>
  </sheetViews>
  <sheetFormatPr baseColWidth="10" defaultRowHeight="15"/>
  <cols>
    <col min="1" max="1" width="10" style="79" bestFit="1" customWidth="1"/>
    <col min="2" max="2" width="17" style="79" customWidth="1"/>
    <col min="3" max="5" width="11.42578125" style="79"/>
    <col min="6" max="6" width="14.42578125" style="79" customWidth="1"/>
    <col min="7" max="8" width="11.42578125" style="79"/>
    <col min="9" max="9" width="12.5703125" style="79" bestFit="1" customWidth="1"/>
    <col min="10" max="10" width="15.5703125" style="79" customWidth="1"/>
    <col min="11" max="11" width="17.5703125" style="79" bestFit="1" customWidth="1"/>
    <col min="12" max="13" width="11.42578125" style="79"/>
    <col min="14" max="14" width="17.42578125" style="79" customWidth="1"/>
    <col min="15" max="15" width="12" style="79" bestFit="1" customWidth="1"/>
    <col min="16" max="16384" width="11.42578125" style="79"/>
  </cols>
  <sheetData>
    <row r="1" spans="2:14">
      <c r="B1" s="536"/>
      <c r="C1" s="539"/>
      <c r="D1" s="540"/>
      <c r="E1" s="540"/>
      <c r="F1" s="540"/>
      <c r="G1" s="540"/>
      <c r="H1" s="540"/>
      <c r="I1" s="540"/>
      <c r="J1" s="541"/>
      <c r="K1" s="542" t="s">
        <v>1458</v>
      </c>
      <c r="L1" s="549" t="s">
        <v>1459</v>
      </c>
      <c r="M1" s="550"/>
      <c r="N1" s="551"/>
    </row>
    <row r="2" spans="2:14">
      <c r="B2" s="537"/>
      <c r="C2" s="544" t="s">
        <v>0</v>
      </c>
      <c r="D2" s="545"/>
      <c r="E2" s="545"/>
      <c r="F2" s="545"/>
      <c r="G2" s="545"/>
      <c r="H2" s="545"/>
      <c r="I2" s="545"/>
      <c r="J2" s="546"/>
      <c r="K2" s="543"/>
      <c r="L2" s="552"/>
      <c r="M2" s="553"/>
      <c r="N2" s="554"/>
    </row>
    <row r="3" spans="2:14">
      <c r="B3" s="537"/>
      <c r="C3" s="544" t="s">
        <v>1460</v>
      </c>
      <c r="D3" s="545"/>
      <c r="E3" s="545"/>
      <c r="F3" s="545"/>
      <c r="G3" s="545"/>
      <c r="H3" s="545"/>
      <c r="I3" s="545"/>
      <c r="J3" s="546"/>
      <c r="K3" s="547" t="s">
        <v>1461</v>
      </c>
      <c r="L3" s="556">
        <v>1</v>
      </c>
      <c r="M3" s="557"/>
      <c r="N3" s="558"/>
    </row>
    <row r="4" spans="2:14">
      <c r="B4" s="537"/>
      <c r="C4" s="544" t="s">
        <v>1462</v>
      </c>
      <c r="D4" s="545"/>
      <c r="E4" s="545"/>
      <c r="F4" s="545"/>
      <c r="G4" s="545"/>
      <c r="H4" s="545"/>
      <c r="I4" s="545"/>
      <c r="J4" s="546"/>
      <c r="K4" s="555"/>
      <c r="L4" s="559"/>
      <c r="M4" s="560"/>
      <c r="N4" s="561"/>
    </row>
    <row r="5" spans="2:14">
      <c r="B5" s="537"/>
      <c r="C5" s="544" t="s">
        <v>1463</v>
      </c>
      <c r="D5" s="545"/>
      <c r="E5" s="545"/>
      <c r="F5" s="545"/>
      <c r="G5" s="545"/>
      <c r="H5" s="545"/>
      <c r="I5" s="545"/>
      <c r="J5" s="546"/>
      <c r="K5" s="547" t="s">
        <v>1464</v>
      </c>
      <c r="L5" s="513"/>
      <c r="M5" s="513" t="s">
        <v>1465</v>
      </c>
      <c r="N5" s="515"/>
    </row>
    <row r="6" spans="2:14" ht="15.75" thickBot="1">
      <c r="B6" s="538"/>
      <c r="C6" s="517"/>
      <c r="D6" s="518"/>
      <c r="E6" s="518"/>
      <c r="F6" s="518"/>
      <c r="G6" s="518"/>
      <c r="H6" s="518"/>
      <c r="I6" s="518"/>
      <c r="J6" s="519"/>
      <c r="K6" s="548"/>
      <c r="L6" s="514"/>
      <c r="M6" s="514"/>
      <c r="N6" s="516"/>
    </row>
    <row r="7" spans="2:14" ht="15.75" thickBot="1">
      <c r="B7" s="223"/>
      <c r="C7" s="224"/>
      <c r="D7" s="224"/>
      <c r="E7" s="224"/>
      <c r="F7" s="224"/>
      <c r="G7" s="224"/>
      <c r="H7" s="224"/>
      <c r="I7" s="224"/>
      <c r="J7" s="224"/>
      <c r="K7" s="224"/>
      <c r="L7" s="225"/>
      <c r="M7" s="225"/>
      <c r="N7" s="226"/>
    </row>
    <row r="8" spans="2:14" ht="18.75" customHeight="1">
      <c r="B8" s="227"/>
      <c r="C8" s="228"/>
      <c r="D8" s="228"/>
      <c r="E8" s="228"/>
      <c r="F8" s="228"/>
      <c r="G8" s="228"/>
      <c r="H8" s="229"/>
      <c r="I8" s="228"/>
      <c r="J8" s="228"/>
      <c r="K8" s="230" t="s">
        <v>1466</v>
      </c>
      <c r="L8" s="231">
        <v>6</v>
      </c>
      <c r="M8" s="231">
        <v>11</v>
      </c>
      <c r="N8" s="232">
        <v>2018</v>
      </c>
    </row>
    <row r="9" spans="2:14">
      <c r="B9" s="233"/>
      <c r="C9" s="234"/>
      <c r="D9" s="234"/>
      <c r="E9" s="234"/>
      <c r="F9" s="234"/>
      <c r="G9" s="234"/>
      <c r="H9" s="235"/>
      <c r="I9" s="234"/>
      <c r="J9" s="234"/>
      <c r="K9" s="236"/>
      <c r="L9" s="146" t="s">
        <v>1467</v>
      </c>
      <c r="M9" s="146" t="s">
        <v>1468</v>
      </c>
      <c r="N9" s="237" t="s">
        <v>1469</v>
      </c>
    </row>
    <row r="10" spans="2:14" ht="36">
      <c r="B10" s="533" t="s">
        <v>1470</v>
      </c>
      <c r="C10" s="534"/>
      <c r="D10" s="534"/>
      <c r="E10" s="534"/>
      <c r="F10" s="238" t="s">
        <v>1471</v>
      </c>
      <c r="G10" s="234"/>
      <c r="H10" s="130"/>
      <c r="I10" s="535" t="s">
        <v>1472</v>
      </c>
      <c r="J10" s="535"/>
      <c r="K10" s="239" t="s">
        <v>1471</v>
      </c>
      <c r="L10" s="146"/>
      <c r="M10" s="146"/>
      <c r="N10" s="237"/>
    </row>
    <row r="11" spans="2:14">
      <c r="B11" s="175" t="s">
        <v>1473</v>
      </c>
      <c r="C11" s="213"/>
      <c r="D11" s="520"/>
      <c r="E11" s="520"/>
      <c r="F11" s="142"/>
      <c r="G11" s="144"/>
      <c r="H11" s="213"/>
      <c r="I11" s="130"/>
      <c r="J11" s="240" t="s">
        <v>1474</v>
      </c>
      <c r="K11" s="241"/>
      <c r="L11" s="142"/>
      <c r="M11" s="142"/>
      <c r="N11" s="145"/>
    </row>
    <row r="12" spans="2:14" ht="15.75" thickBot="1">
      <c r="B12" s="179"/>
      <c r="C12" s="214"/>
      <c r="D12" s="242"/>
      <c r="E12" s="242"/>
      <c r="F12" s="242"/>
      <c r="G12" s="242"/>
      <c r="H12" s="214"/>
      <c r="I12" s="242"/>
      <c r="J12" s="214"/>
      <c r="K12" s="242"/>
      <c r="L12" s="521"/>
      <c r="M12" s="521"/>
      <c r="N12" s="522"/>
    </row>
    <row r="13" spans="2:14">
      <c r="B13" s="123"/>
      <c r="C13" s="124"/>
      <c r="D13" s="124"/>
      <c r="E13" s="124"/>
      <c r="F13" s="124"/>
      <c r="G13" s="124"/>
      <c r="H13" s="124"/>
      <c r="I13" s="124"/>
      <c r="J13" s="124"/>
      <c r="K13" s="124"/>
      <c r="L13" s="124"/>
      <c r="M13" s="124"/>
      <c r="N13" s="125"/>
    </row>
    <row r="14" spans="2:14">
      <c r="B14" s="126" t="s">
        <v>1475</v>
      </c>
      <c r="C14" s="127"/>
      <c r="D14" s="128" t="s">
        <v>1465</v>
      </c>
      <c r="E14" s="129"/>
      <c r="F14" s="130"/>
      <c r="G14" s="130"/>
      <c r="H14" s="131"/>
      <c r="I14" s="131"/>
      <c r="J14" s="131"/>
      <c r="K14" s="131"/>
      <c r="L14" s="131"/>
      <c r="M14" s="131"/>
      <c r="N14" s="132"/>
    </row>
    <row r="15" spans="2:14" ht="19.5" customHeight="1">
      <c r="B15" s="133" t="s">
        <v>1476</v>
      </c>
      <c r="C15" s="134"/>
      <c r="D15" s="135"/>
      <c r="E15" s="135"/>
      <c r="F15" s="135"/>
      <c r="G15" s="135"/>
      <c r="H15" s="135"/>
      <c r="I15" s="135"/>
      <c r="J15" s="135"/>
      <c r="K15" s="135"/>
      <c r="L15" s="135"/>
      <c r="M15" s="135"/>
      <c r="N15" s="132"/>
    </row>
    <row r="16" spans="2:14">
      <c r="B16" s="133"/>
      <c r="C16" s="136"/>
      <c r="D16" s="137"/>
      <c r="E16" s="135"/>
      <c r="F16" s="135"/>
      <c r="G16" s="135"/>
      <c r="H16" s="135"/>
      <c r="I16" s="135"/>
      <c r="J16" s="135"/>
      <c r="K16" s="135"/>
      <c r="L16" s="135"/>
      <c r="M16" s="135"/>
      <c r="N16" s="132"/>
    </row>
    <row r="17" spans="1:14">
      <c r="B17" s="133"/>
      <c r="C17" s="134"/>
      <c r="D17" s="138"/>
      <c r="E17" s="138"/>
      <c r="F17" s="138"/>
      <c r="G17" s="138"/>
      <c r="H17" s="138"/>
      <c r="I17" s="138"/>
      <c r="J17" s="138"/>
      <c r="K17" s="138"/>
      <c r="L17" s="138"/>
      <c r="M17" s="138"/>
      <c r="N17" s="139"/>
    </row>
    <row r="18" spans="1:14">
      <c r="B18" s="133" t="s">
        <v>1477</v>
      </c>
      <c r="C18" s="136"/>
      <c r="D18" s="135"/>
      <c r="E18" s="135"/>
      <c r="F18" s="135"/>
      <c r="G18" s="135"/>
      <c r="H18" s="135"/>
      <c r="I18" s="140"/>
      <c r="J18" s="128" t="s">
        <v>1478</v>
      </c>
      <c r="K18" s="135"/>
      <c r="L18" s="135"/>
      <c r="M18" s="135"/>
      <c r="N18" s="141"/>
    </row>
    <row r="19" spans="1:14">
      <c r="B19" s="133"/>
      <c r="C19" s="134"/>
      <c r="D19" s="138"/>
      <c r="E19" s="138"/>
      <c r="F19" s="138"/>
      <c r="G19" s="138"/>
      <c r="H19" s="138"/>
      <c r="I19" s="138"/>
      <c r="J19" s="138"/>
      <c r="K19" s="138"/>
      <c r="L19" s="138"/>
      <c r="M19" s="138"/>
      <c r="N19" s="139"/>
    </row>
    <row r="20" spans="1:14">
      <c r="B20" s="133" t="s">
        <v>1479</v>
      </c>
      <c r="C20" s="136"/>
      <c r="D20" s="142"/>
      <c r="E20" s="142"/>
      <c r="F20" s="142"/>
      <c r="G20" s="142"/>
      <c r="H20" s="142"/>
      <c r="I20" s="142"/>
      <c r="J20" s="142"/>
      <c r="K20" s="142"/>
      <c r="L20" s="142"/>
      <c r="M20" s="142"/>
      <c r="N20" s="143"/>
    </row>
    <row r="21" spans="1:14">
      <c r="B21" s="133"/>
      <c r="C21" s="134"/>
      <c r="D21" s="144"/>
      <c r="E21" s="144"/>
      <c r="F21" s="144"/>
      <c r="G21" s="144"/>
      <c r="H21" s="144"/>
      <c r="I21" s="144"/>
      <c r="J21" s="144"/>
      <c r="K21" s="144"/>
      <c r="L21" s="144"/>
      <c r="M21" s="144"/>
      <c r="N21" s="145"/>
    </row>
    <row r="22" spans="1:14">
      <c r="B22" s="133" t="s">
        <v>1480</v>
      </c>
      <c r="C22" s="136"/>
      <c r="D22" s="142"/>
      <c r="E22" s="142"/>
      <c r="F22" s="142"/>
      <c r="G22" s="142"/>
      <c r="H22" s="142"/>
      <c r="I22" s="142"/>
      <c r="J22" s="142"/>
      <c r="K22" s="234" t="s">
        <v>1481</v>
      </c>
      <c r="L22" s="142"/>
      <c r="M22" s="234" t="s">
        <v>1465</v>
      </c>
      <c r="N22" s="243"/>
    </row>
    <row r="23" spans="1:14">
      <c r="B23" s="133"/>
      <c r="C23" s="134"/>
      <c r="D23" s="144"/>
      <c r="E23" s="144"/>
      <c r="F23" s="144"/>
      <c r="G23" s="144"/>
      <c r="H23" s="144"/>
      <c r="I23" s="144"/>
      <c r="J23" s="144"/>
      <c r="K23" s="144"/>
      <c r="L23" s="144"/>
      <c r="M23" s="144"/>
      <c r="N23" s="145"/>
    </row>
    <row r="24" spans="1:14">
      <c r="B24" s="133" t="s">
        <v>1482</v>
      </c>
      <c r="C24" s="134"/>
      <c r="D24" s="144"/>
      <c r="E24" s="144"/>
      <c r="F24" s="146"/>
      <c r="G24" s="147"/>
      <c r="H24" s="140"/>
      <c r="I24" s="142"/>
      <c r="J24" s="142"/>
      <c r="K24" s="130"/>
      <c r="L24" s="144"/>
      <c r="M24" s="144"/>
      <c r="N24" s="145"/>
    </row>
    <row r="25" spans="1:14">
      <c r="B25" s="148"/>
      <c r="C25" s="149"/>
      <c r="D25" s="219"/>
      <c r="E25" s="219"/>
      <c r="F25" s="523" t="s">
        <v>1483</v>
      </c>
      <c r="G25" s="524"/>
      <c r="H25" s="524"/>
      <c r="I25" s="219" t="s">
        <v>1468</v>
      </c>
      <c r="J25" s="219" t="s">
        <v>1469</v>
      </c>
      <c r="K25" s="150"/>
      <c r="L25" s="219"/>
      <c r="M25" s="219"/>
      <c r="N25" s="151"/>
    </row>
    <row r="26" spans="1:14">
      <c r="B26" s="152"/>
      <c r="C26" s="131"/>
      <c r="D26" s="131"/>
      <c r="E26" s="131"/>
      <c r="F26" s="131"/>
      <c r="G26" s="131"/>
      <c r="H26" s="131"/>
      <c r="I26" s="131"/>
      <c r="J26" s="131"/>
      <c r="K26" s="131"/>
      <c r="L26" s="131"/>
      <c r="M26" s="131"/>
      <c r="N26" s="132"/>
    </row>
    <row r="27" spans="1:14">
      <c r="B27" s="525" t="s">
        <v>1484</v>
      </c>
      <c r="C27" s="526"/>
      <c r="D27" s="526"/>
      <c r="E27" s="526"/>
      <c r="F27" s="526"/>
      <c r="G27" s="526"/>
      <c r="H27" s="526"/>
      <c r="I27" s="526"/>
      <c r="J27" s="526"/>
      <c r="K27" s="526"/>
      <c r="L27" s="526"/>
      <c r="M27" s="526"/>
      <c r="N27" s="527"/>
    </row>
    <row r="28" spans="1:14" ht="15.75" thickBot="1">
      <c r="B28" s="152"/>
      <c r="C28" s="130"/>
      <c r="D28" s="130"/>
      <c r="E28" s="130"/>
      <c r="F28" s="130"/>
      <c r="G28" s="130"/>
      <c r="H28" s="130"/>
      <c r="I28" s="130"/>
      <c r="J28" s="130"/>
      <c r="K28" s="130"/>
      <c r="L28" s="130"/>
      <c r="M28" s="130"/>
      <c r="N28" s="132"/>
    </row>
    <row r="29" spans="1:14" ht="26.25" thickBot="1">
      <c r="B29" s="244" t="s">
        <v>68</v>
      </c>
      <c r="C29" s="528" t="s">
        <v>1485</v>
      </c>
      <c r="D29" s="529"/>
      <c r="E29" s="529"/>
      <c r="F29" s="529"/>
      <c r="G29" s="529"/>
      <c r="H29" s="529"/>
      <c r="I29" s="529"/>
      <c r="J29" s="245"/>
      <c r="K29" s="246" t="s">
        <v>1486</v>
      </c>
      <c r="L29" s="492" t="s">
        <v>1487</v>
      </c>
      <c r="M29" s="530"/>
      <c r="N29" s="244" t="s">
        <v>8</v>
      </c>
    </row>
    <row r="30" spans="1:14" ht="17.25" hidden="1" customHeight="1" thickBot="1">
      <c r="B30" s="244" t="s">
        <v>68</v>
      </c>
      <c r="C30" s="528" t="s">
        <v>1485</v>
      </c>
      <c r="D30" s="529"/>
      <c r="E30" s="529"/>
      <c r="F30" s="529"/>
      <c r="G30" s="529"/>
      <c r="H30" s="529"/>
      <c r="I30" s="529"/>
      <c r="J30" s="245"/>
      <c r="K30" s="247"/>
      <c r="L30" s="492" t="s">
        <v>1487</v>
      </c>
      <c r="M30" s="530"/>
      <c r="N30" s="244" t="s">
        <v>8</v>
      </c>
    </row>
    <row r="31" spans="1:14" ht="15.75" thickBot="1">
      <c r="A31" s="79" t="s">
        <v>70</v>
      </c>
      <c r="B31" s="248" t="s">
        <v>15</v>
      </c>
      <c r="C31" s="249" t="s">
        <v>1547</v>
      </c>
      <c r="D31" s="250"/>
      <c r="E31" s="250"/>
      <c r="F31" s="250"/>
      <c r="G31" s="250"/>
      <c r="H31" s="250"/>
      <c r="I31" s="250"/>
      <c r="J31" s="250"/>
      <c r="K31" s="330"/>
      <c r="L31" s="253" t="s">
        <v>59</v>
      </c>
      <c r="M31" s="254"/>
      <c r="N31" s="255"/>
    </row>
    <row r="32" spans="1:14" ht="6" customHeight="1">
      <c r="B32" s="152"/>
      <c r="C32" s="130"/>
      <c r="D32" s="130"/>
      <c r="E32" s="130"/>
      <c r="F32" s="130"/>
      <c r="G32" s="130"/>
      <c r="H32" s="130"/>
      <c r="I32" s="130"/>
      <c r="J32" s="130"/>
      <c r="K32" s="130"/>
      <c r="L32" s="130"/>
      <c r="M32" s="130"/>
      <c r="N32" s="132"/>
    </row>
    <row r="33" spans="1:14">
      <c r="B33" s="256" t="s">
        <v>1488</v>
      </c>
      <c r="C33" s="176"/>
      <c r="D33" s="176"/>
      <c r="E33" s="176"/>
      <c r="F33" s="176"/>
      <c r="G33" s="176"/>
      <c r="H33" s="176"/>
      <c r="I33" s="176"/>
      <c r="J33" s="176"/>
      <c r="K33" s="176"/>
      <c r="L33" s="176"/>
      <c r="M33" s="176"/>
      <c r="N33" s="257"/>
    </row>
    <row r="34" spans="1:14" ht="15.75" thickBot="1">
      <c r="B34" s="258"/>
      <c r="C34" s="130"/>
      <c r="D34" s="130"/>
      <c r="E34" s="130"/>
      <c r="F34" s="130"/>
      <c r="G34" s="130"/>
      <c r="H34" s="130"/>
      <c r="I34" s="181"/>
      <c r="J34" s="181"/>
      <c r="K34" s="130"/>
      <c r="L34" s="130"/>
      <c r="M34" s="130"/>
      <c r="N34" s="132"/>
    </row>
    <row r="35" spans="1:14">
      <c r="B35" s="461" t="s">
        <v>1485</v>
      </c>
      <c r="C35" s="462"/>
      <c r="D35" s="462"/>
      <c r="E35" s="462"/>
      <c r="F35" s="462"/>
      <c r="G35" s="462"/>
      <c r="H35" s="498"/>
      <c r="I35" s="531" t="s">
        <v>1489</v>
      </c>
      <c r="J35" s="532"/>
      <c r="K35" s="259" t="s">
        <v>1490</v>
      </c>
      <c r="L35" s="499" t="s">
        <v>1491</v>
      </c>
      <c r="M35" s="498"/>
      <c r="N35" s="260" t="s">
        <v>1492</v>
      </c>
    </row>
    <row r="36" spans="1:14">
      <c r="A36" s="185"/>
      <c r="B36" s="500"/>
      <c r="C36" s="501"/>
      <c r="D36" s="501"/>
      <c r="E36" s="501"/>
      <c r="F36" s="501"/>
      <c r="G36" s="501"/>
      <c r="H36" s="502"/>
      <c r="I36" s="261"/>
      <c r="J36" s="262"/>
      <c r="K36" s="263"/>
      <c r="L36" s="264"/>
      <c r="M36" s="265"/>
      <c r="N36" s="266"/>
    </row>
    <row r="37" spans="1:14">
      <c r="A37" s="185"/>
      <c r="B37" s="500"/>
      <c r="C37" s="501"/>
      <c r="D37" s="501"/>
      <c r="E37" s="501"/>
      <c r="F37" s="501"/>
      <c r="G37" s="501"/>
      <c r="H37" s="502"/>
      <c r="I37" s="331"/>
      <c r="J37" s="332"/>
      <c r="K37" s="263"/>
      <c r="L37" s="333"/>
      <c r="M37" s="334"/>
      <c r="N37" s="266"/>
    </row>
    <row r="38" spans="1:14">
      <c r="A38" s="185"/>
      <c r="B38" s="335"/>
      <c r="C38" s="336"/>
      <c r="D38" s="336"/>
      <c r="E38" s="337"/>
      <c r="F38" s="336"/>
      <c r="G38" s="336"/>
      <c r="H38" s="338"/>
      <c r="I38" s="339"/>
      <c r="J38" s="340"/>
      <c r="K38" s="263"/>
      <c r="L38" s="341"/>
      <c r="M38" s="342"/>
      <c r="N38" s="266"/>
    </row>
    <row r="39" spans="1:14">
      <c r="B39" s="500"/>
      <c r="C39" s="501"/>
      <c r="D39" s="501"/>
      <c r="E39" s="506"/>
      <c r="F39" s="501"/>
      <c r="G39" s="501"/>
      <c r="H39" s="502"/>
      <c r="I39" s="269"/>
      <c r="J39" s="270"/>
      <c r="K39" s="267"/>
      <c r="L39" s="271"/>
      <c r="M39" s="272"/>
      <c r="N39" s="273"/>
    </row>
    <row r="40" spans="1:14">
      <c r="B40" s="507" t="s">
        <v>1493</v>
      </c>
      <c r="C40" s="508"/>
      <c r="D40" s="508"/>
      <c r="E40" s="274"/>
      <c r="F40" s="275"/>
      <c r="G40" s="275"/>
      <c r="H40" s="276"/>
      <c r="I40" s="269"/>
      <c r="J40" s="270"/>
      <c r="K40" s="277"/>
      <c r="L40" s="271"/>
      <c r="M40" s="343">
        <v>0.05</v>
      </c>
      <c r="N40" s="157">
        <f>N73*M40</f>
        <v>875.9413636363638</v>
      </c>
    </row>
    <row r="41" spans="1:14" ht="15.75" thickBot="1">
      <c r="B41" s="500"/>
      <c r="C41" s="501"/>
      <c r="D41" s="501"/>
      <c r="E41" s="501"/>
      <c r="F41" s="501"/>
      <c r="G41" s="501"/>
      <c r="H41" s="502"/>
      <c r="I41" s="509"/>
      <c r="J41" s="510"/>
      <c r="K41" s="278"/>
      <c r="L41" s="511"/>
      <c r="M41" s="512"/>
      <c r="N41" s="279"/>
    </row>
    <row r="42" spans="1:14" ht="15.75" thickBot="1">
      <c r="B42" s="458" t="s">
        <v>1494</v>
      </c>
      <c r="C42" s="459"/>
      <c r="D42" s="459"/>
      <c r="E42" s="459"/>
      <c r="F42" s="459"/>
      <c r="G42" s="459"/>
      <c r="H42" s="459"/>
      <c r="I42" s="459"/>
      <c r="J42" s="459"/>
      <c r="K42" s="459"/>
      <c r="L42" s="459"/>
      <c r="M42" s="460"/>
      <c r="N42" s="280">
        <f>SUM(N36:N41)</f>
        <v>875.9413636363638</v>
      </c>
    </row>
    <row r="43" spans="1:14">
      <c r="B43" s="258"/>
      <c r="C43" s="130"/>
      <c r="D43" s="130"/>
      <c r="E43" s="130"/>
      <c r="F43" s="130"/>
      <c r="G43" s="130"/>
      <c r="H43" s="130"/>
      <c r="I43" s="130"/>
      <c r="J43" s="130"/>
      <c r="K43" s="130"/>
      <c r="L43" s="130"/>
      <c r="M43" s="130"/>
      <c r="N43" s="132"/>
    </row>
    <row r="44" spans="1:14">
      <c r="B44" s="281" t="s">
        <v>1495</v>
      </c>
      <c r="C44" s="218"/>
      <c r="D44" s="218"/>
      <c r="E44" s="218"/>
      <c r="F44" s="218"/>
      <c r="G44" s="218"/>
      <c r="H44" s="218"/>
      <c r="I44" s="218"/>
      <c r="J44" s="218"/>
      <c r="K44" s="218"/>
      <c r="L44" s="218"/>
      <c r="M44" s="218"/>
      <c r="N44" s="282"/>
    </row>
    <row r="45" spans="1:14" ht="15.75" thickBot="1">
      <c r="B45" s="283"/>
      <c r="C45" s="181"/>
      <c r="D45" s="181"/>
      <c r="E45" s="181"/>
      <c r="F45" s="181"/>
      <c r="G45" s="181"/>
      <c r="H45" s="181"/>
      <c r="I45" s="181"/>
      <c r="J45" s="130"/>
      <c r="K45" s="130"/>
      <c r="L45" s="130"/>
      <c r="M45" s="130"/>
      <c r="N45" s="132"/>
    </row>
    <row r="46" spans="1:14">
      <c r="B46" s="461" t="s">
        <v>1485</v>
      </c>
      <c r="C46" s="462"/>
      <c r="D46" s="462"/>
      <c r="E46" s="462"/>
      <c r="F46" s="462"/>
      <c r="G46" s="462"/>
      <c r="H46" s="462"/>
      <c r="I46" s="498"/>
      <c r="J46" s="284" t="s">
        <v>1487</v>
      </c>
      <c r="K46" s="259" t="s">
        <v>8</v>
      </c>
      <c r="L46" s="499" t="s">
        <v>1496</v>
      </c>
      <c r="M46" s="498"/>
      <c r="N46" s="260" t="s">
        <v>1492</v>
      </c>
    </row>
    <row r="47" spans="1:14">
      <c r="A47" s="182" t="s">
        <v>730</v>
      </c>
      <c r="B47" s="285" t="str">
        <f>VLOOKUP(A47,[11]MATERIALES!A5:D373,3,FALSE)</f>
        <v xml:space="preserve">Derechos de explotación y/o disposición de materiales
</v>
      </c>
      <c r="C47" s="286"/>
      <c r="D47" s="286"/>
      <c r="E47" s="286"/>
      <c r="F47" s="286"/>
      <c r="G47" s="286"/>
      <c r="H47" s="286"/>
      <c r="I47" s="262"/>
      <c r="J47" s="142" t="str">
        <f>VLOOKUP(A47,[11]MATERIALES!A3:D639,2,FALSE)</f>
        <v>m3</v>
      </c>
      <c r="K47" s="287">
        <v>1.3</v>
      </c>
      <c r="L47" s="261"/>
      <c r="M47" s="344">
        <f>VLOOKUP(A47,[11]MATERIALES!A5:D396,4,FALSE)</f>
        <v>3607</v>
      </c>
      <c r="N47" s="266">
        <f>K47*M47</f>
        <v>4689.1000000000004</v>
      </c>
    </row>
    <row r="48" spans="1:14">
      <c r="A48" s="182"/>
      <c r="B48" s="335"/>
      <c r="C48" s="345"/>
      <c r="D48" s="345"/>
      <c r="E48" s="345"/>
      <c r="F48" s="345"/>
      <c r="G48" s="345"/>
      <c r="H48" s="345"/>
      <c r="I48" s="332"/>
      <c r="J48" s="297"/>
      <c r="K48" s="346"/>
      <c r="L48" s="331"/>
      <c r="M48" s="347"/>
      <c r="N48" s="268"/>
    </row>
    <row r="49" spans="1:14">
      <c r="A49" s="182"/>
      <c r="B49" s="178"/>
      <c r="C49" s="234"/>
      <c r="D49" s="234"/>
      <c r="E49" s="234"/>
      <c r="F49" s="234"/>
      <c r="G49" s="234"/>
      <c r="H49" s="234"/>
      <c r="I49" s="332"/>
      <c r="J49" s="144"/>
      <c r="K49" s="348"/>
      <c r="L49" s="339"/>
      <c r="M49" s="349"/>
      <c r="N49" s="350"/>
    </row>
    <row r="50" spans="1:14" ht="15.75" thickBot="1">
      <c r="B50" s="169"/>
      <c r="C50" s="170"/>
      <c r="D50" s="170"/>
      <c r="E50" s="170"/>
      <c r="F50" s="170"/>
      <c r="G50" s="170"/>
      <c r="H50" s="170"/>
      <c r="I50" s="170"/>
      <c r="J50" s="306"/>
      <c r="K50" s="306"/>
      <c r="L50" s="351"/>
      <c r="M50" s="352"/>
      <c r="N50" s="307"/>
    </row>
    <row r="51" spans="1:14" ht="15.75" thickBot="1">
      <c r="B51" s="458" t="s">
        <v>1494</v>
      </c>
      <c r="C51" s="459"/>
      <c r="D51" s="459"/>
      <c r="E51" s="459"/>
      <c r="F51" s="459"/>
      <c r="G51" s="459"/>
      <c r="H51" s="459"/>
      <c r="I51" s="459"/>
      <c r="J51" s="459"/>
      <c r="K51" s="459"/>
      <c r="L51" s="459"/>
      <c r="M51" s="460"/>
      <c r="N51" s="280">
        <f>SUM(N47:N50)</f>
        <v>4689.1000000000004</v>
      </c>
    </row>
    <row r="52" spans="1:14">
      <c r="B52" s="152"/>
      <c r="C52" s="130"/>
      <c r="D52" s="130"/>
      <c r="E52" s="130"/>
      <c r="F52" s="130"/>
      <c r="G52" s="130"/>
      <c r="H52" s="130"/>
      <c r="I52" s="130"/>
      <c r="J52" s="130"/>
      <c r="K52" s="130"/>
      <c r="L52" s="130"/>
      <c r="M52" s="130"/>
      <c r="N52" s="132"/>
    </row>
    <row r="53" spans="1:14">
      <c r="B53" s="281" t="s">
        <v>1497</v>
      </c>
      <c r="C53" s="218"/>
      <c r="D53" s="218"/>
      <c r="E53" s="218"/>
      <c r="F53" s="218"/>
      <c r="G53" s="218"/>
      <c r="H53" s="218"/>
      <c r="I53" s="218"/>
      <c r="J53" s="218"/>
      <c r="K53" s="218"/>
      <c r="L53" s="218"/>
      <c r="M53" s="218"/>
      <c r="N53" s="282"/>
    </row>
    <row r="54" spans="1:14" ht="15.75" thickBot="1">
      <c r="B54" s="152"/>
      <c r="C54" s="130"/>
      <c r="D54" s="130"/>
      <c r="E54" s="130"/>
      <c r="F54" s="130"/>
      <c r="G54" s="130"/>
      <c r="H54" s="130"/>
      <c r="I54" s="130"/>
      <c r="J54" s="130"/>
      <c r="K54" s="130"/>
      <c r="L54" s="130"/>
      <c r="M54" s="130"/>
      <c r="N54" s="132"/>
    </row>
    <row r="55" spans="1:14" ht="25.5">
      <c r="B55" s="292" t="s">
        <v>1498</v>
      </c>
      <c r="C55" s="293"/>
      <c r="D55" s="293"/>
      <c r="E55" s="293"/>
      <c r="F55" s="293"/>
      <c r="G55" s="293"/>
      <c r="H55" s="294" t="s">
        <v>1487</v>
      </c>
      <c r="I55" s="295" t="s">
        <v>1499</v>
      </c>
      <c r="J55" s="245" t="s">
        <v>1500</v>
      </c>
      <c r="K55" s="294" t="s">
        <v>1501</v>
      </c>
      <c r="L55" s="484" t="s">
        <v>1502</v>
      </c>
      <c r="M55" s="485"/>
      <c r="N55" s="296" t="s">
        <v>1492</v>
      </c>
    </row>
    <row r="56" spans="1:14">
      <c r="A56" s="79" t="s">
        <v>1289</v>
      </c>
      <c r="B56" s="153" t="str">
        <f>VLOOKUP(A56,[11]TRANSPORTE!A5:D117,3,FALSE)</f>
        <v>Transporte de material de excavación</v>
      </c>
      <c r="C56" s="167"/>
      <c r="D56" s="167"/>
      <c r="E56" s="167"/>
      <c r="F56" s="167"/>
      <c r="G56" s="167"/>
      <c r="H56" s="297" t="s">
        <v>1527</v>
      </c>
      <c r="I56" s="277">
        <v>1.3</v>
      </c>
      <c r="J56" s="298">
        <v>1</v>
      </c>
      <c r="K56" s="277">
        <f>I56*J56</f>
        <v>1.3</v>
      </c>
      <c r="L56" s="486">
        <f>VLOOKUP(A56,[11]TRANSPORTE!A5:D117,4,FALSE)</f>
        <v>1220</v>
      </c>
      <c r="M56" s="487"/>
      <c r="N56" s="299">
        <f>K56*L56</f>
        <v>1586</v>
      </c>
    </row>
    <row r="57" spans="1:14">
      <c r="B57" s="153"/>
      <c r="C57" s="300"/>
      <c r="D57" s="300"/>
      <c r="E57" s="300"/>
      <c r="F57" s="300"/>
      <c r="G57" s="300"/>
      <c r="H57" s="297"/>
      <c r="I57" s="277"/>
      <c r="J57" s="298"/>
      <c r="K57" s="277"/>
      <c r="L57" s="486"/>
      <c r="M57" s="487"/>
      <c r="N57" s="299"/>
    </row>
    <row r="58" spans="1:14">
      <c r="B58" s="153"/>
      <c r="C58" s="300"/>
      <c r="D58" s="300"/>
      <c r="E58" s="300"/>
      <c r="F58" s="300"/>
      <c r="G58" s="300"/>
      <c r="H58" s="297"/>
      <c r="I58" s="277"/>
      <c r="J58" s="298"/>
      <c r="K58" s="277"/>
      <c r="L58" s="486"/>
      <c r="M58" s="487"/>
      <c r="N58" s="299"/>
    </row>
    <row r="59" spans="1:14">
      <c r="B59" s="153"/>
      <c r="C59" s="300"/>
      <c r="D59" s="300"/>
      <c r="E59" s="300"/>
      <c r="F59" s="300"/>
      <c r="G59" s="300"/>
      <c r="H59" s="297"/>
      <c r="I59" s="277"/>
      <c r="J59" s="298"/>
      <c r="K59" s="277"/>
      <c r="L59" s="486"/>
      <c r="M59" s="487"/>
      <c r="N59" s="299"/>
    </row>
    <row r="60" spans="1:14">
      <c r="B60" s="153"/>
      <c r="C60" s="300"/>
      <c r="D60" s="300"/>
      <c r="E60" s="300"/>
      <c r="F60" s="300"/>
      <c r="G60" s="300"/>
      <c r="H60" s="301"/>
      <c r="I60" s="277"/>
      <c r="J60" s="277"/>
      <c r="K60" s="277"/>
      <c r="L60" s="302"/>
      <c r="M60" s="303"/>
      <c r="N60" s="304"/>
    </row>
    <row r="61" spans="1:14" ht="15.75" thickBot="1">
      <c r="B61" s="169"/>
      <c r="C61" s="170"/>
      <c r="D61" s="170"/>
      <c r="E61" s="170"/>
      <c r="F61" s="170"/>
      <c r="G61" s="170"/>
      <c r="H61" s="305"/>
      <c r="I61" s="306"/>
      <c r="J61" s="306"/>
      <c r="K61" s="306"/>
      <c r="L61" s="488"/>
      <c r="M61" s="489"/>
      <c r="N61" s="307"/>
    </row>
    <row r="62" spans="1:14" ht="15.75" thickBot="1">
      <c r="B62" s="490" t="s">
        <v>1494</v>
      </c>
      <c r="C62" s="477"/>
      <c r="D62" s="477"/>
      <c r="E62" s="477"/>
      <c r="F62" s="477"/>
      <c r="G62" s="477"/>
      <c r="H62" s="477"/>
      <c r="I62" s="477"/>
      <c r="J62" s="477"/>
      <c r="K62" s="477"/>
      <c r="L62" s="477"/>
      <c r="M62" s="478"/>
      <c r="N62" s="308">
        <f>N56+N57+N58+N59+N60</f>
        <v>1586</v>
      </c>
    </row>
    <row r="63" spans="1:14">
      <c r="B63" s="152"/>
      <c r="C63" s="130"/>
      <c r="D63" s="130"/>
      <c r="E63" s="130"/>
      <c r="F63" s="130"/>
      <c r="G63" s="130"/>
      <c r="H63" s="130"/>
      <c r="I63" s="130"/>
      <c r="J63" s="130"/>
      <c r="K63" s="130"/>
      <c r="L63" s="130"/>
      <c r="M63" s="130"/>
      <c r="N63" s="132"/>
    </row>
    <row r="64" spans="1:14">
      <c r="B64" s="281" t="s">
        <v>1503</v>
      </c>
      <c r="C64" s="218"/>
      <c r="D64" s="218"/>
      <c r="E64" s="218"/>
      <c r="F64" s="218"/>
      <c r="G64" s="218"/>
      <c r="H64" s="218"/>
      <c r="I64" s="218"/>
      <c r="J64" s="218"/>
      <c r="K64" s="218"/>
      <c r="L64" s="218"/>
      <c r="M64" s="218"/>
      <c r="N64" s="282"/>
    </row>
    <row r="65" spans="1:15" ht="15.75" thickBot="1">
      <c r="B65" s="152"/>
      <c r="C65" s="130"/>
      <c r="D65" s="130"/>
      <c r="E65" s="130"/>
      <c r="F65" s="130"/>
      <c r="G65" s="130"/>
      <c r="H65" s="130"/>
      <c r="I65" s="130"/>
      <c r="J65" s="130"/>
      <c r="K65" s="130"/>
      <c r="L65" s="130"/>
      <c r="M65" s="130"/>
      <c r="N65" s="132"/>
    </row>
    <row r="66" spans="1:15" ht="25.5">
      <c r="B66" s="491" t="s">
        <v>1504</v>
      </c>
      <c r="C66" s="492"/>
      <c r="D66" s="492"/>
      <c r="E66" s="492"/>
      <c r="F66" s="492"/>
      <c r="G66" s="492"/>
      <c r="H66" s="492"/>
      <c r="I66" s="294" t="s">
        <v>1505</v>
      </c>
      <c r="J66" s="245" t="s">
        <v>1506</v>
      </c>
      <c r="K66" s="295" t="s">
        <v>1507</v>
      </c>
      <c r="L66" s="493" t="s">
        <v>1491</v>
      </c>
      <c r="M66" s="494"/>
      <c r="N66" s="309" t="s">
        <v>1492</v>
      </c>
    </row>
    <row r="67" spans="1:15">
      <c r="A67" s="186" t="s">
        <v>127</v>
      </c>
      <c r="B67" s="310" t="str">
        <f>VLOOKUP(A67,'[11]MANO DE OBRA'!A8:D68,3,FALSE)</f>
        <v>Obrero (2)</v>
      </c>
      <c r="C67" s="300"/>
      <c r="D67" s="300"/>
      <c r="E67" s="300"/>
      <c r="F67" s="300"/>
      <c r="G67" s="300"/>
      <c r="H67" s="300"/>
      <c r="I67" s="311">
        <f>K67/J67*100</f>
        <v>52083.000000000007</v>
      </c>
      <c r="J67" s="154">
        <v>185</v>
      </c>
      <c r="K67" s="155">
        <f>VLOOKUP(A67,'[11]MANO DE OBRA'!A8:D99,4,FALSE)</f>
        <v>96353.55</v>
      </c>
      <c r="L67" s="312"/>
      <c r="M67" s="189">
        <v>11</v>
      </c>
      <c r="N67" s="183">
        <f>K67/M67</f>
        <v>8759.4136363636371</v>
      </c>
      <c r="O67" s="108"/>
    </row>
    <row r="68" spans="1:15">
      <c r="A68" s="186" t="s">
        <v>149</v>
      </c>
      <c r="B68" s="310" t="str">
        <f>VLOOKUP(A68,'[11]MANO DE OBRA'!A8:D69,3,FALSE)</f>
        <v>Oficial</v>
      </c>
      <c r="C68" s="300"/>
      <c r="D68" s="300"/>
      <c r="E68" s="300"/>
      <c r="F68" s="300"/>
      <c r="G68" s="300"/>
      <c r="H68" s="300"/>
      <c r="I68" s="311">
        <f>K68/J68*100</f>
        <v>52083.000000000007</v>
      </c>
      <c r="J68" s="154">
        <v>185</v>
      </c>
      <c r="K68" s="155">
        <f>VLOOKUP(A68,'[11]MANO DE OBRA'!A8:D100,4,FALSE)</f>
        <v>96353.55</v>
      </c>
      <c r="L68" s="312"/>
      <c r="M68" s="188">
        <f>+M67</f>
        <v>11</v>
      </c>
      <c r="N68" s="183">
        <f>K68/M68</f>
        <v>8759.4136363636371</v>
      </c>
    </row>
    <row r="69" spans="1:15">
      <c r="B69" s="310"/>
      <c r="C69" s="300"/>
      <c r="D69" s="300"/>
      <c r="E69" s="300"/>
      <c r="F69" s="300"/>
      <c r="G69" s="300"/>
      <c r="H69" s="300"/>
      <c r="I69" s="277"/>
      <c r="J69" s="158"/>
      <c r="K69" s="159"/>
      <c r="L69" s="312"/>
      <c r="M69" s="314"/>
      <c r="N69" s="157"/>
    </row>
    <row r="70" spans="1:15">
      <c r="B70" s="310"/>
      <c r="C70" s="300"/>
      <c r="D70" s="300"/>
      <c r="E70" s="300"/>
      <c r="F70" s="300"/>
      <c r="G70" s="300"/>
      <c r="H70" s="300"/>
      <c r="I70" s="277"/>
      <c r="J70" s="158"/>
      <c r="K70" s="159"/>
      <c r="L70" s="315"/>
      <c r="M70" s="314"/>
      <c r="N70" s="157"/>
    </row>
    <row r="71" spans="1:15">
      <c r="B71" s="310"/>
      <c r="C71" s="300"/>
      <c r="D71" s="300"/>
      <c r="E71" s="300"/>
      <c r="F71" s="300"/>
      <c r="G71" s="300"/>
      <c r="H71" s="300"/>
      <c r="I71" s="277"/>
      <c r="J71" s="158"/>
      <c r="K71" s="159"/>
      <c r="L71" s="315"/>
      <c r="M71" s="314"/>
      <c r="N71" s="157"/>
    </row>
    <row r="72" spans="1:15" ht="15.75" thickBot="1">
      <c r="B72" s="495"/>
      <c r="C72" s="496"/>
      <c r="D72" s="496"/>
      <c r="E72" s="496"/>
      <c r="F72" s="496"/>
      <c r="G72" s="496"/>
      <c r="H72" s="496"/>
      <c r="I72" s="306"/>
      <c r="J72" s="306"/>
      <c r="K72" s="306"/>
      <c r="L72" s="497"/>
      <c r="M72" s="497"/>
      <c r="N72" s="291"/>
    </row>
    <row r="73" spans="1:15" ht="15.75" thickBot="1">
      <c r="B73" s="490" t="s">
        <v>1494</v>
      </c>
      <c r="C73" s="477"/>
      <c r="D73" s="477"/>
      <c r="E73" s="477"/>
      <c r="F73" s="477"/>
      <c r="G73" s="477"/>
      <c r="H73" s="477"/>
      <c r="I73" s="477"/>
      <c r="J73" s="477"/>
      <c r="K73" s="477"/>
      <c r="L73" s="477"/>
      <c r="M73" s="478"/>
      <c r="N73" s="184">
        <f>SUM(N67:N72)</f>
        <v>17518.827272727274</v>
      </c>
    </row>
    <row r="74" spans="1:15" ht="15.75" thickBot="1">
      <c r="B74" s="152"/>
      <c r="C74" s="130"/>
      <c r="D74" s="130"/>
      <c r="E74" s="130"/>
      <c r="F74" s="130"/>
      <c r="G74" s="130"/>
      <c r="H74" s="130"/>
      <c r="I74" s="130"/>
      <c r="J74" s="130"/>
      <c r="K74" s="130"/>
      <c r="L74" s="130"/>
      <c r="M74" s="130"/>
      <c r="N74" s="132"/>
    </row>
    <row r="75" spans="1:15" ht="15.75" thickBot="1">
      <c r="B75" s="458" t="s">
        <v>1508</v>
      </c>
      <c r="C75" s="459"/>
      <c r="D75" s="459"/>
      <c r="E75" s="459"/>
      <c r="F75" s="459"/>
      <c r="G75" s="459"/>
      <c r="H75" s="459"/>
      <c r="I75" s="459"/>
      <c r="J75" s="459"/>
      <c r="K75" s="459"/>
      <c r="L75" s="459"/>
      <c r="M75" s="460"/>
      <c r="N75" s="316">
        <f>N42+N51+N62+N73</f>
        <v>24669.868636363637</v>
      </c>
    </row>
    <row r="76" spans="1:15">
      <c r="B76" s="152"/>
      <c r="C76" s="130"/>
      <c r="D76" s="130"/>
      <c r="E76" s="130"/>
      <c r="F76" s="130"/>
      <c r="G76" s="130"/>
      <c r="H76" s="130"/>
      <c r="I76" s="130"/>
      <c r="J76" s="130"/>
      <c r="K76" s="130"/>
      <c r="L76" s="130"/>
      <c r="M76" s="130"/>
      <c r="N76" s="132"/>
    </row>
    <row r="77" spans="1:15">
      <c r="B77" s="281" t="s">
        <v>1509</v>
      </c>
      <c r="C77" s="218"/>
      <c r="D77" s="218"/>
      <c r="E77" s="218"/>
      <c r="F77" s="218"/>
      <c r="G77" s="218"/>
      <c r="H77" s="218"/>
      <c r="I77" s="218"/>
      <c r="J77" s="218"/>
      <c r="K77" s="218"/>
      <c r="L77" s="218"/>
      <c r="M77" s="218"/>
      <c r="N77" s="282"/>
    </row>
    <row r="78" spans="1:15" ht="15.75" thickBot="1">
      <c r="B78" s="152"/>
      <c r="C78" s="130"/>
      <c r="D78" s="130"/>
      <c r="E78" s="130"/>
      <c r="F78" s="130"/>
      <c r="G78" s="130"/>
      <c r="H78" s="130"/>
      <c r="I78" s="130"/>
      <c r="J78" s="130"/>
      <c r="K78" s="130"/>
      <c r="L78" s="130"/>
      <c r="M78" s="130"/>
      <c r="N78" s="132"/>
    </row>
    <row r="79" spans="1:15">
      <c r="B79" s="461" t="s">
        <v>1510</v>
      </c>
      <c r="C79" s="462"/>
      <c r="D79" s="462"/>
      <c r="E79" s="462"/>
      <c r="F79" s="462"/>
      <c r="G79" s="462"/>
      <c r="H79" s="462"/>
      <c r="I79" s="293"/>
      <c r="J79" s="317"/>
      <c r="K79" s="318" t="s">
        <v>1511</v>
      </c>
      <c r="L79" s="463" t="s">
        <v>1512</v>
      </c>
      <c r="M79" s="464"/>
      <c r="N79" s="319"/>
    </row>
    <row r="80" spans="1:15">
      <c r="B80" s="465" t="s">
        <v>28</v>
      </c>
      <c r="C80" s="466"/>
      <c r="D80" s="466"/>
      <c r="E80" s="466"/>
      <c r="F80" s="466"/>
      <c r="G80" s="466"/>
      <c r="H80" s="466"/>
      <c r="I80" s="320"/>
      <c r="J80" s="321"/>
      <c r="K80" s="161">
        <v>0.2</v>
      </c>
      <c r="L80" s="467">
        <f>N75*K80</f>
        <v>4933.973727272728</v>
      </c>
      <c r="M80" s="468"/>
      <c r="N80" s="322"/>
    </row>
    <row r="81" spans="1:14">
      <c r="B81" s="323" t="s">
        <v>1513</v>
      </c>
      <c r="C81" s="324"/>
      <c r="D81" s="324"/>
      <c r="E81" s="324"/>
      <c r="F81" s="324"/>
      <c r="G81" s="324"/>
      <c r="H81" s="324"/>
      <c r="I81" s="320"/>
      <c r="J81" s="321"/>
      <c r="K81" s="161">
        <v>0.05</v>
      </c>
      <c r="L81" s="467">
        <f>N75*K81</f>
        <v>1233.493431818182</v>
      </c>
      <c r="M81" s="468"/>
      <c r="N81" s="322"/>
    </row>
    <row r="82" spans="1:14" ht="15.75" thickBot="1">
      <c r="B82" s="249" t="s">
        <v>30</v>
      </c>
      <c r="C82" s="250"/>
      <c r="D82" s="250"/>
      <c r="E82" s="250"/>
      <c r="F82" s="250"/>
      <c r="G82" s="250"/>
      <c r="H82" s="250"/>
      <c r="I82" s="325"/>
      <c r="J82" s="326"/>
      <c r="K82" s="162">
        <v>0.05</v>
      </c>
      <c r="L82" s="469">
        <f>N75*K82</f>
        <v>1233.493431818182</v>
      </c>
      <c r="M82" s="470"/>
      <c r="N82" s="322"/>
    </row>
    <row r="83" spans="1:14" ht="15.75" thickBot="1">
      <c r="B83" s="458" t="s">
        <v>1494</v>
      </c>
      <c r="C83" s="459"/>
      <c r="D83" s="459"/>
      <c r="E83" s="459"/>
      <c r="F83" s="459"/>
      <c r="G83" s="459"/>
      <c r="H83" s="459"/>
      <c r="I83" s="459"/>
      <c r="J83" s="459"/>
      <c r="K83" s="459"/>
      <c r="L83" s="459"/>
      <c r="M83" s="460"/>
      <c r="N83" s="327">
        <f>L80+L81+L82</f>
        <v>7400.9605909090924</v>
      </c>
    </row>
    <row r="84" spans="1:14" ht="15.75" thickBot="1">
      <c r="B84" s="152"/>
      <c r="C84" s="130"/>
      <c r="D84" s="130"/>
      <c r="E84" s="130"/>
      <c r="F84" s="130"/>
      <c r="G84" s="130"/>
      <c r="H84" s="130"/>
      <c r="I84" s="130"/>
      <c r="J84" s="130"/>
      <c r="K84" s="130"/>
      <c r="L84" s="130"/>
      <c r="M84" s="130"/>
      <c r="N84" s="132"/>
    </row>
    <row r="85" spans="1:14" ht="15.75" thickBot="1">
      <c r="A85" s="79" t="s">
        <v>1514</v>
      </c>
      <c r="B85" s="458" t="s">
        <v>1515</v>
      </c>
      <c r="C85" s="459"/>
      <c r="D85" s="459"/>
      <c r="E85" s="459"/>
      <c r="F85" s="459"/>
      <c r="G85" s="459"/>
      <c r="H85" s="459"/>
      <c r="I85" s="459"/>
      <c r="J85" s="459"/>
      <c r="K85" s="459"/>
      <c r="L85" s="459"/>
      <c r="M85" s="460"/>
      <c r="N85" s="329">
        <f>ROUND(N75+N83,0)</f>
        <v>32071</v>
      </c>
    </row>
    <row r="86" spans="1:14">
      <c r="B86" s="123"/>
      <c r="C86" s="124"/>
      <c r="D86" s="124"/>
      <c r="E86" s="124"/>
      <c r="F86" s="124"/>
      <c r="G86" s="124"/>
      <c r="H86" s="124"/>
      <c r="I86" s="124"/>
      <c r="J86" s="124"/>
      <c r="K86" s="124"/>
      <c r="L86" s="124"/>
      <c r="M86" s="124"/>
      <c r="N86" s="125"/>
    </row>
    <row r="87" spans="1:14">
      <c r="B87" s="152"/>
      <c r="C87" s="130"/>
      <c r="D87" s="130"/>
      <c r="E87" s="130"/>
      <c r="F87" s="130"/>
      <c r="G87" s="130"/>
      <c r="H87" s="130"/>
      <c r="I87" s="130"/>
      <c r="J87" s="130"/>
      <c r="K87" s="130"/>
      <c r="L87" s="130"/>
      <c r="M87" s="130"/>
      <c r="N87" s="132"/>
    </row>
    <row r="88" spans="1:14">
      <c r="B88" s="152"/>
      <c r="C88" s="130"/>
      <c r="D88" s="130"/>
      <c r="E88" s="130"/>
      <c r="F88" s="130"/>
      <c r="G88" s="130"/>
      <c r="H88" s="130"/>
      <c r="I88" s="130"/>
      <c r="J88" s="130"/>
      <c r="K88" s="130"/>
      <c r="L88" s="130"/>
      <c r="M88" s="130"/>
      <c r="N88" s="132"/>
    </row>
    <row r="89" spans="1:14">
      <c r="B89" s="152"/>
      <c r="C89" s="130"/>
      <c r="D89" s="130"/>
      <c r="E89" s="130"/>
      <c r="F89" s="130"/>
      <c r="G89" s="130"/>
      <c r="H89" s="130"/>
      <c r="I89" s="130"/>
      <c r="J89" s="130"/>
      <c r="K89" s="130"/>
      <c r="L89" s="130"/>
      <c r="M89" s="130"/>
      <c r="N89" s="132"/>
    </row>
    <row r="90" spans="1:14">
      <c r="B90" s="152"/>
      <c r="C90" s="130"/>
      <c r="D90" s="130"/>
      <c r="E90" s="140" t="s">
        <v>1516</v>
      </c>
      <c r="F90" s="140"/>
      <c r="G90" s="140"/>
      <c r="H90" s="140"/>
      <c r="I90" s="140"/>
      <c r="J90" s="140"/>
      <c r="K90" s="130"/>
      <c r="L90" s="130"/>
      <c r="M90" s="130"/>
      <c r="N90" s="132"/>
    </row>
    <row r="91" spans="1:14">
      <c r="B91" s="152"/>
      <c r="C91" s="130"/>
      <c r="D91" s="130"/>
      <c r="E91" s="130" t="s">
        <v>1517</v>
      </c>
      <c r="F91" s="130"/>
      <c r="G91" s="130"/>
      <c r="H91" s="130"/>
      <c r="I91" s="130"/>
      <c r="J91" s="130"/>
      <c r="K91" s="130"/>
      <c r="L91" s="130"/>
      <c r="M91" s="130"/>
      <c r="N91" s="132"/>
    </row>
    <row r="92" spans="1:14">
      <c r="B92" s="152"/>
      <c r="C92" s="130"/>
      <c r="D92" s="130"/>
      <c r="E92" s="130" t="s">
        <v>1518</v>
      </c>
      <c r="F92" s="130"/>
      <c r="G92" s="130"/>
      <c r="H92" s="130"/>
      <c r="I92" s="130"/>
      <c r="J92" s="130"/>
      <c r="K92" s="130"/>
      <c r="L92" s="130"/>
      <c r="M92" s="130"/>
      <c r="N92" s="132"/>
    </row>
    <row r="93" spans="1:14">
      <c r="B93" s="152"/>
      <c r="C93" s="130"/>
      <c r="D93" s="130"/>
      <c r="E93" s="130" t="s">
        <v>1519</v>
      </c>
      <c r="F93" s="130"/>
      <c r="G93" s="130"/>
      <c r="H93" s="130"/>
      <c r="I93" s="130"/>
      <c r="J93" s="130"/>
      <c r="K93" s="130"/>
      <c r="L93" s="130"/>
      <c r="M93" s="130"/>
      <c r="N93" s="132"/>
    </row>
    <row r="94" spans="1:14" ht="15.75" thickBot="1">
      <c r="B94" s="152"/>
      <c r="C94" s="130"/>
      <c r="D94" s="130"/>
      <c r="E94" s="130"/>
      <c r="F94" s="130" t="s">
        <v>69</v>
      </c>
      <c r="G94" s="130"/>
      <c r="H94" s="130"/>
      <c r="I94" s="130"/>
      <c r="J94" s="130"/>
      <c r="K94" s="130"/>
      <c r="L94" s="130"/>
      <c r="M94" s="130"/>
      <c r="N94" s="132"/>
    </row>
    <row r="95" spans="1:14">
      <c r="B95" s="163" t="s">
        <v>1520</v>
      </c>
      <c r="C95" s="164"/>
      <c r="D95" s="164"/>
      <c r="E95" s="164"/>
      <c r="F95" s="164"/>
      <c r="G95" s="164"/>
      <c r="H95" s="164"/>
      <c r="I95" s="164"/>
      <c r="J95" s="164"/>
      <c r="K95" s="164"/>
      <c r="L95" s="164"/>
      <c r="M95" s="164"/>
      <c r="N95" s="165"/>
    </row>
    <row r="96" spans="1:14">
      <c r="B96" s="166"/>
      <c r="C96" s="167"/>
      <c r="D96" s="167"/>
      <c r="E96" s="167"/>
      <c r="F96" s="167"/>
      <c r="G96" s="167"/>
      <c r="H96" s="167"/>
      <c r="I96" s="167"/>
      <c r="J96" s="167"/>
      <c r="K96" s="167"/>
      <c r="L96" s="167"/>
      <c r="M96" s="167"/>
      <c r="N96" s="168"/>
    </row>
    <row r="97" spans="2:14">
      <c r="B97" s="166"/>
      <c r="C97" s="167"/>
      <c r="D97" s="167"/>
      <c r="E97" s="167"/>
      <c r="F97" s="167"/>
      <c r="G97" s="167"/>
      <c r="H97" s="167"/>
      <c r="I97" s="167"/>
      <c r="J97" s="167"/>
      <c r="K97" s="167"/>
      <c r="L97" s="167"/>
      <c r="M97" s="167"/>
      <c r="N97" s="168"/>
    </row>
    <row r="98" spans="2:14">
      <c r="B98" s="166"/>
      <c r="C98" s="167"/>
      <c r="D98" s="167"/>
      <c r="E98" s="167"/>
      <c r="F98" s="167"/>
      <c r="G98" s="167"/>
      <c r="H98" s="167"/>
      <c r="I98" s="167"/>
      <c r="J98" s="167"/>
      <c r="K98" s="167"/>
      <c r="L98" s="167"/>
      <c r="M98" s="167"/>
      <c r="N98" s="168"/>
    </row>
    <row r="99" spans="2:14" ht="15.75" thickBot="1">
      <c r="B99" s="169"/>
      <c r="C99" s="170"/>
      <c r="D99" s="170"/>
      <c r="E99" s="170"/>
      <c r="F99" s="170"/>
      <c r="G99" s="170"/>
      <c r="H99" s="170"/>
      <c r="I99" s="170"/>
      <c r="J99" s="170"/>
      <c r="K99" s="170"/>
      <c r="L99" s="170"/>
      <c r="M99" s="170"/>
      <c r="N99" s="171"/>
    </row>
    <row r="100" spans="2:14">
      <c r="B100" s="172"/>
      <c r="C100" s="173"/>
      <c r="D100" s="173"/>
      <c r="E100" s="173"/>
      <c r="F100" s="173"/>
      <c r="G100" s="173"/>
      <c r="H100" s="173"/>
      <c r="I100" s="173"/>
      <c r="J100" s="173"/>
      <c r="K100" s="173"/>
      <c r="L100" s="173"/>
      <c r="M100" s="173"/>
      <c r="N100" s="174"/>
    </row>
    <row r="101" spans="2:14">
      <c r="B101" s="175" t="s">
        <v>1521</v>
      </c>
      <c r="C101" s="144"/>
      <c r="D101" s="144"/>
      <c r="E101" s="144"/>
      <c r="F101" s="144"/>
      <c r="G101" s="144"/>
      <c r="H101" s="144"/>
      <c r="I101" s="144"/>
      <c r="J101" s="144"/>
      <c r="K101" s="144"/>
      <c r="L101" s="144"/>
      <c r="M101" s="144"/>
      <c r="N101" s="145"/>
    </row>
    <row r="102" spans="2:14" ht="15" customHeight="1">
      <c r="B102" s="471" t="s">
        <v>1522</v>
      </c>
      <c r="C102" s="472"/>
      <c r="D102" s="472"/>
      <c r="E102" s="472"/>
      <c r="F102" s="472"/>
      <c r="G102" s="472"/>
      <c r="H102" s="472"/>
      <c r="I102" s="472"/>
      <c r="J102" s="472"/>
      <c r="K102" s="472"/>
      <c r="L102" s="472"/>
      <c r="M102" s="472"/>
      <c r="N102" s="473"/>
    </row>
    <row r="103" spans="2:14" ht="15" customHeight="1">
      <c r="B103" s="471"/>
      <c r="C103" s="472"/>
      <c r="D103" s="472"/>
      <c r="E103" s="472"/>
      <c r="F103" s="472"/>
      <c r="G103" s="472"/>
      <c r="H103" s="472"/>
      <c r="I103" s="472"/>
      <c r="J103" s="472"/>
      <c r="K103" s="472"/>
      <c r="L103" s="472"/>
      <c r="M103" s="472"/>
      <c r="N103" s="473"/>
    </row>
    <row r="104" spans="2:14" ht="30" customHeight="1">
      <c r="B104" s="474" t="s">
        <v>1523</v>
      </c>
      <c r="C104" s="475"/>
      <c r="D104" s="475"/>
      <c r="E104" s="475"/>
      <c r="F104" s="475"/>
      <c r="G104" s="475"/>
      <c r="H104" s="475"/>
      <c r="I104" s="475"/>
      <c r="J104" s="475"/>
      <c r="K104" s="475"/>
      <c r="L104" s="475"/>
      <c r="M104" s="475"/>
      <c r="N104" s="476"/>
    </row>
    <row r="105" spans="2:14">
      <c r="B105" s="474"/>
      <c r="C105" s="475"/>
      <c r="D105" s="475"/>
      <c r="E105" s="475"/>
      <c r="F105" s="475"/>
      <c r="G105" s="475"/>
      <c r="H105" s="475"/>
      <c r="I105" s="475"/>
      <c r="J105" s="475"/>
      <c r="K105" s="475"/>
      <c r="L105" s="475"/>
      <c r="M105" s="475"/>
      <c r="N105" s="476"/>
    </row>
    <row r="106" spans="2:14">
      <c r="B106" s="215"/>
      <c r="C106" s="216"/>
      <c r="D106" s="216"/>
      <c r="E106" s="216"/>
      <c r="F106" s="216"/>
      <c r="G106" s="216"/>
      <c r="H106" s="216"/>
      <c r="I106" s="216"/>
      <c r="J106" s="216"/>
      <c r="K106" s="216"/>
      <c r="L106" s="216"/>
      <c r="M106" s="216"/>
      <c r="N106" s="217"/>
    </row>
    <row r="107" spans="2:14">
      <c r="B107" s="215"/>
      <c r="C107" s="216"/>
      <c r="D107" s="216"/>
      <c r="E107" s="216"/>
      <c r="F107" s="216"/>
      <c r="G107" s="216"/>
      <c r="H107" s="216"/>
      <c r="I107" s="216"/>
      <c r="J107" s="216"/>
      <c r="K107" s="216"/>
      <c r="L107" s="216"/>
      <c r="M107" s="216"/>
      <c r="N107" s="217"/>
    </row>
    <row r="108" spans="2:14">
      <c r="B108" s="215"/>
      <c r="C108" s="216"/>
      <c r="D108" s="216"/>
      <c r="E108" s="216"/>
      <c r="F108" s="216"/>
      <c r="G108" s="216"/>
      <c r="H108" s="216"/>
      <c r="I108" s="216"/>
      <c r="J108" s="216"/>
      <c r="K108" s="216"/>
      <c r="L108" s="216"/>
      <c r="M108" s="216"/>
      <c r="N108" s="217"/>
    </row>
    <row r="109" spans="2:14">
      <c r="B109" s="175"/>
      <c r="C109" s="144"/>
      <c r="D109" s="144"/>
      <c r="E109" s="144"/>
      <c r="F109" s="144"/>
      <c r="G109" s="144"/>
      <c r="H109" s="144"/>
      <c r="I109" s="144"/>
      <c r="J109" s="144"/>
      <c r="K109" s="144"/>
      <c r="L109" s="144"/>
      <c r="M109" s="144"/>
      <c r="N109" s="145"/>
    </row>
    <row r="110" spans="2:14">
      <c r="B110" s="152"/>
      <c r="C110" s="130"/>
      <c r="D110" s="130"/>
      <c r="E110" s="130" t="s">
        <v>1516</v>
      </c>
      <c r="F110" s="140"/>
      <c r="G110" s="140"/>
      <c r="H110" s="130"/>
      <c r="I110" s="130"/>
      <c r="J110" s="130"/>
      <c r="K110" s="130"/>
      <c r="L110" s="130"/>
      <c r="M110" s="130"/>
      <c r="N110" s="132"/>
    </row>
    <row r="111" spans="2:14">
      <c r="B111" s="152"/>
      <c r="C111" s="130"/>
      <c r="D111" s="130"/>
      <c r="E111" s="176" t="s">
        <v>1517</v>
      </c>
      <c r="F111" s="130"/>
      <c r="G111" s="130"/>
      <c r="H111" s="176"/>
      <c r="I111" s="176"/>
      <c r="J111" s="176"/>
      <c r="K111" s="130"/>
      <c r="L111" s="130"/>
      <c r="M111" s="130"/>
      <c r="N111" s="132"/>
    </row>
    <row r="112" spans="2:14">
      <c r="B112" s="152"/>
      <c r="C112" s="130"/>
      <c r="D112" s="130"/>
      <c r="E112" s="177" t="s">
        <v>1524</v>
      </c>
      <c r="F112" s="130"/>
      <c r="G112" s="130"/>
      <c r="H112" s="177"/>
      <c r="I112" s="177"/>
      <c r="J112" s="177"/>
      <c r="K112" s="130"/>
      <c r="L112" s="130"/>
      <c r="M112" s="130"/>
      <c r="N112" s="132"/>
    </row>
    <row r="113" spans="2:14">
      <c r="B113" s="178"/>
      <c r="C113" s="144"/>
      <c r="D113" s="144"/>
      <c r="E113" s="130" t="s">
        <v>1519</v>
      </c>
      <c r="F113" s="130"/>
      <c r="G113" s="130"/>
      <c r="H113" s="130"/>
      <c r="I113" s="130"/>
      <c r="J113" s="130"/>
      <c r="K113" s="144"/>
      <c r="L113" s="144"/>
      <c r="M113" s="144"/>
      <c r="N113" s="145"/>
    </row>
    <row r="114" spans="2:14">
      <c r="B114" s="178"/>
      <c r="C114" s="144"/>
      <c r="D114" s="144"/>
      <c r="E114" s="144"/>
      <c r="F114" s="130"/>
      <c r="G114" s="130"/>
      <c r="H114" s="130"/>
      <c r="I114" s="130"/>
      <c r="J114" s="130"/>
      <c r="K114" s="144"/>
      <c r="L114" s="144"/>
      <c r="M114" s="144"/>
      <c r="N114" s="145"/>
    </row>
    <row r="115" spans="2:14">
      <c r="B115" s="178" t="s">
        <v>1525</v>
      </c>
      <c r="C115" s="177"/>
      <c r="D115" s="177"/>
      <c r="E115" s="130"/>
      <c r="F115" s="130"/>
      <c r="G115" s="130"/>
      <c r="H115" s="130"/>
      <c r="I115" s="130"/>
      <c r="J115" s="454"/>
      <c r="K115" s="454"/>
      <c r="L115" s="454"/>
      <c r="M115" s="454"/>
      <c r="N115" s="455"/>
    </row>
    <row r="116" spans="2:14" ht="15.75" thickBot="1">
      <c r="B116" s="179" t="s">
        <v>1526</v>
      </c>
      <c r="C116" s="180"/>
      <c r="D116" s="180"/>
      <c r="E116" s="181"/>
      <c r="F116" s="181"/>
      <c r="G116" s="181"/>
      <c r="H116" s="181"/>
      <c r="I116" s="181"/>
      <c r="J116" s="456"/>
      <c r="K116" s="456"/>
      <c r="L116" s="456"/>
      <c r="M116" s="456"/>
      <c r="N116" s="457"/>
    </row>
  </sheetData>
  <mergeCells count="63">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L41:M41"/>
    <mergeCell ref="C30:I30"/>
    <mergeCell ref="L30:M30"/>
    <mergeCell ref="B35:H35"/>
    <mergeCell ref="I35:J35"/>
    <mergeCell ref="L35:M35"/>
    <mergeCell ref="B36:H36"/>
    <mergeCell ref="B37:H37"/>
    <mergeCell ref="B39:H39"/>
    <mergeCell ref="B40:D40"/>
    <mergeCell ref="B41:H41"/>
    <mergeCell ref="I41:J41"/>
    <mergeCell ref="B66:H66"/>
    <mergeCell ref="L66:M66"/>
    <mergeCell ref="B42:M42"/>
    <mergeCell ref="B46:I46"/>
    <mergeCell ref="L46:M46"/>
    <mergeCell ref="B51:M51"/>
    <mergeCell ref="L55:M55"/>
    <mergeCell ref="L56:M56"/>
    <mergeCell ref="L57:M57"/>
    <mergeCell ref="L58:M58"/>
    <mergeCell ref="L59:M59"/>
    <mergeCell ref="L61:M61"/>
    <mergeCell ref="B62:M62"/>
    <mergeCell ref="B72:H72"/>
    <mergeCell ref="L72:M72"/>
    <mergeCell ref="B73:M73"/>
    <mergeCell ref="B75:M75"/>
    <mergeCell ref="B79:H79"/>
    <mergeCell ref="L79:M79"/>
    <mergeCell ref="B102:N103"/>
    <mergeCell ref="B104:N105"/>
    <mergeCell ref="J115:N116"/>
    <mergeCell ref="B80:H80"/>
    <mergeCell ref="L80:M80"/>
    <mergeCell ref="L81:M81"/>
    <mergeCell ref="L82:M82"/>
    <mergeCell ref="B83:M83"/>
    <mergeCell ref="B85:M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CC"/>
  </sheetPr>
  <dimension ref="A1:O120"/>
  <sheetViews>
    <sheetView topLeftCell="A76" zoomScale="77" zoomScaleNormal="77" workbookViewId="0">
      <selection activeCell="P92" sqref="P92"/>
    </sheetView>
  </sheetViews>
  <sheetFormatPr baseColWidth="10" defaultRowHeight="15"/>
  <cols>
    <col min="1" max="1" width="10.140625" style="79" bestFit="1" customWidth="1"/>
    <col min="2" max="2" width="16.28515625" style="79" customWidth="1"/>
    <col min="3" max="5" width="11.42578125" style="79"/>
    <col min="6" max="6" width="14.42578125" style="79" customWidth="1"/>
    <col min="7" max="8" width="11.42578125" style="79"/>
    <col min="9" max="9" width="13.42578125" style="79" customWidth="1"/>
    <col min="10" max="10" width="15.5703125" style="79" customWidth="1"/>
    <col min="11" max="11" width="19.5703125" style="79" customWidth="1"/>
    <col min="12" max="12" width="11.42578125" style="79"/>
    <col min="13" max="13" width="13.42578125" style="79" customWidth="1"/>
    <col min="14" max="14" width="17.42578125" style="79" customWidth="1"/>
    <col min="15" max="15" width="12" style="79" bestFit="1" customWidth="1"/>
    <col min="16" max="16384" width="11.42578125" style="79"/>
  </cols>
  <sheetData>
    <row r="1" spans="2:14" ht="25.5" customHeight="1">
      <c r="B1" s="536"/>
      <c r="C1" s="539"/>
      <c r="D1" s="540"/>
      <c r="E1" s="540"/>
      <c r="F1" s="540"/>
      <c r="G1" s="540"/>
      <c r="H1" s="540"/>
      <c r="I1" s="540"/>
      <c r="J1" s="541"/>
      <c r="K1" s="542" t="s">
        <v>1458</v>
      </c>
      <c r="L1" s="549" t="s">
        <v>1459</v>
      </c>
      <c r="M1" s="550"/>
      <c r="N1" s="551"/>
    </row>
    <row r="2" spans="2:14">
      <c r="B2" s="537"/>
      <c r="C2" s="544" t="s">
        <v>0</v>
      </c>
      <c r="D2" s="545"/>
      <c r="E2" s="545"/>
      <c r="F2" s="545"/>
      <c r="G2" s="545"/>
      <c r="H2" s="545"/>
      <c r="I2" s="545"/>
      <c r="J2" s="546"/>
      <c r="K2" s="543"/>
      <c r="L2" s="552"/>
      <c r="M2" s="553"/>
      <c r="N2" s="554"/>
    </row>
    <row r="3" spans="2:14">
      <c r="B3" s="537"/>
      <c r="C3" s="544" t="s">
        <v>1460</v>
      </c>
      <c r="D3" s="545"/>
      <c r="E3" s="545"/>
      <c r="F3" s="545"/>
      <c r="G3" s="545"/>
      <c r="H3" s="545"/>
      <c r="I3" s="545"/>
      <c r="J3" s="546"/>
      <c r="K3" s="547" t="s">
        <v>1461</v>
      </c>
      <c r="L3" s="556">
        <v>1</v>
      </c>
      <c r="M3" s="557"/>
      <c r="N3" s="558"/>
    </row>
    <row r="4" spans="2:14">
      <c r="B4" s="537"/>
      <c r="C4" s="544" t="s">
        <v>1462</v>
      </c>
      <c r="D4" s="545"/>
      <c r="E4" s="545"/>
      <c r="F4" s="545"/>
      <c r="G4" s="545"/>
      <c r="H4" s="545"/>
      <c r="I4" s="545"/>
      <c r="J4" s="546"/>
      <c r="K4" s="555"/>
      <c r="L4" s="559"/>
      <c r="M4" s="560"/>
      <c r="N4" s="561"/>
    </row>
    <row r="5" spans="2:14">
      <c r="B5" s="537"/>
      <c r="C5" s="544" t="s">
        <v>1463</v>
      </c>
      <c r="D5" s="545"/>
      <c r="E5" s="545"/>
      <c r="F5" s="545"/>
      <c r="G5" s="545"/>
      <c r="H5" s="545"/>
      <c r="I5" s="545"/>
      <c r="J5" s="546"/>
      <c r="K5" s="547" t="s">
        <v>1464</v>
      </c>
      <c r="L5" s="513"/>
      <c r="M5" s="513" t="s">
        <v>1465</v>
      </c>
      <c r="N5" s="515"/>
    </row>
    <row r="6" spans="2:14" ht="15.75" thickBot="1">
      <c r="B6" s="538"/>
      <c r="C6" s="517"/>
      <c r="D6" s="518"/>
      <c r="E6" s="518"/>
      <c r="F6" s="518"/>
      <c r="G6" s="518"/>
      <c r="H6" s="518"/>
      <c r="I6" s="518"/>
      <c r="J6" s="519"/>
      <c r="K6" s="548"/>
      <c r="L6" s="514"/>
      <c r="M6" s="514"/>
      <c r="N6" s="516"/>
    </row>
    <row r="7" spans="2:14" ht="15.75" thickBot="1">
      <c r="B7" s="223"/>
      <c r="C7" s="224"/>
      <c r="D7" s="224"/>
      <c r="E7" s="224"/>
      <c r="F7" s="224"/>
      <c r="G7" s="224"/>
      <c r="H7" s="224"/>
      <c r="I7" s="224"/>
      <c r="J7" s="224"/>
      <c r="K7" s="224"/>
      <c r="L7" s="225"/>
      <c r="M7" s="225"/>
      <c r="N7" s="226"/>
    </row>
    <row r="8" spans="2:14" ht="18.75" customHeight="1">
      <c r="B8" s="227"/>
      <c r="C8" s="228"/>
      <c r="D8" s="228"/>
      <c r="E8" s="228"/>
      <c r="F8" s="228"/>
      <c r="G8" s="228"/>
      <c r="H8" s="229"/>
      <c r="I8" s="228"/>
      <c r="J8" s="228"/>
      <c r="K8" s="230" t="s">
        <v>1466</v>
      </c>
      <c r="L8" s="231">
        <v>6</v>
      </c>
      <c r="M8" s="231">
        <v>11</v>
      </c>
      <c r="N8" s="232">
        <v>2018</v>
      </c>
    </row>
    <row r="9" spans="2:14">
      <c r="B9" s="233"/>
      <c r="C9" s="234"/>
      <c r="D9" s="234"/>
      <c r="E9" s="234"/>
      <c r="F9" s="234"/>
      <c r="G9" s="234"/>
      <c r="H9" s="235"/>
      <c r="I9" s="234"/>
      <c r="J9" s="234"/>
      <c r="K9" s="236"/>
      <c r="L9" s="146" t="s">
        <v>1467</v>
      </c>
      <c r="M9" s="146" t="s">
        <v>1468</v>
      </c>
      <c r="N9" s="237" t="s">
        <v>1469</v>
      </c>
    </row>
    <row r="10" spans="2:14" ht="36">
      <c r="B10" s="533" t="s">
        <v>1470</v>
      </c>
      <c r="C10" s="534"/>
      <c r="D10" s="534"/>
      <c r="E10" s="534"/>
      <c r="F10" s="238" t="s">
        <v>1471</v>
      </c>
      <c r="G10" s="234"/>
      <c r="H10" s="130"/>
      <c r="I10" s="535" t="s">
        <v>1472</v>
      </c>
      <c r="J10" s="535"/>
      <c r="K10" s="239" t="s">
        <v>1471</v>
      </c>
      <c r="L10" s="146"/>
      <c r="M10" s="146"/>
      <c r="N10" s="237"/>
    </row>
    <row r="11" spans="2:14">
      <c r="B11" s="175" t="s">
        <v>1473</v>
      </c>
      <c r="C11" s="213"/>
      <c r="D11" s="520"/>
      <c r="E11" s="520"/>
      <c r="F11" s="142"/>
      <c r="G11" s="144"/>
      <c r="H11" s="213"/>
      <c r="I11" s="130"/>
      <c r="J11" s="240" t="s">
        <v>1474</v>
      </c>
      <c r="K11" s="241"/>
      <c r="L11" s="142"/>
      <c r="M11" s="142"/>
      <c r="N11" s="145"/>
    </row>
    <row r="12" spans="2:14" ht="15.75" thickBot="1">
      <c r="B12" s="179"/>
      <c r="C12" s="214"/>
      <c r="D12" s="242"/>
      <c r="E12" s="242"/>
      <c r="F12" s="242"/>
      <c r="G12" s="242"/>
      <c r="H12" s="214"/>
      <c r="I12" s="242"/>
      <c r="J12" s="214"/>
      <c r="K12" s="242"/>
      <c r="L12" s="521"/>
      <c r="M12" s="521"/>
      <c r="N12" s="522"/>
    </row>
    <row r="13" spans="2:14">
      <c r="B13" s="123"/>
      <c r="C13" s="124"/>
      <c r="D13" s="124"/>
      <c r="E13" s="124"/>
      <c r="F13" s="124"/>
      <c r="G13" s="124"/>
      <c r="H13" s="124"/>
      <c r="I13" s="124"/>
      <c r="J13" s="124"/>
      <c r="K13" s="124"/>
      <c r="L13" s="124"/>
      <c r="M13" s="124"/>
      <c r="N13" s="125"/>
    </row>
    <row r="14" spans="2:14">
      <c r="B14" s="126" t="s">
        <v>1475</v>
      </c>
      <c r="C14" s="127"/>
      <c r="D14" s="128" t="s">
        <v>1465</v>
      </c>
      <c r="E14" s="129"/>
      <c r="F14" s="130"/>
      <c r="G14" s="130"/>
      <c r="H14" s="131"/>
      <c r="I14" s="131"/>
      <c r="J14" s="131"/>
      <c r="K14" s="131"/>
      <c r="L14" s="131"/>
      <c r="M14" s="131"/>
      <c r="N14" s="132"/>
    </row>
    <row r="15" spans="2:14" ht="19.5" customHeight="1">
      <c r="B15" s="133" t="s">
        <v>1476</v>
      </c>
      <c r="C15" s="134"/>
      <c r="D15" s="135"/>
      <c r="E15" s="135"/>
      <c r="F15" s="135"/>
      <c r="G15" s="135"/>
      <c r="H15" s="135"/>
      <c r="I15" s="135"/>
      <c r="J15" s="135"/>
      <c r="K15" s="135"/>
      <c r="L15" s="135"/>
      <c r="M15" s="135"/>
      <c r="N15" s="132"/>
    </row>
    <row r="16" spans="2:14">
      <c r="B16" s="133"/>
      <c r="C16" s="136"/>
      <c r="D16" s="137"/>
      <c r="E16" s="135"/>
      <c r="F16" s="135"/>
      <c r="G16" s="135"/>
      <c r="H16" s="135"/>
      <c r="I16" s="135"/>
      <c r="J16" s="135"/>
      <c r="K16" s="135"/>
      <c r="L16" s="135"/>
      <c r="M16" s="135"/>
      <c r="N16" s="132"/>
    </row>
    <row r="17" spans="1:14">
      <c r="B17" s="133"/>
      <c r="C17" s="134"/>
      <c r="D17" s="138"/>
      <c r="E17" s="138"/>
      <c r="F17" s="138"/>
      <c r="G17" s="138"/>
      <c r="H17" s="138"/>
      <c r="I17" s="138"/>
      <c r="J17" s="138"/>
      <c r="K17" s="138"/>
      <c r="L17" s="138"/>
      <c r="M17" s="138"/>
      <c r="N17" s="139"/>
    </row>
    <row r="18" spans="1:14">
      <c r="B18" s="133" t="s">
        <v>1477</v>
      </c>
      <c r="C18" s="136"/>
      <c r="D18" s="135"/>
      <c r="E18" s="135"/>
      <c r="F18" s="135"/>
      <c r="G18" s="135"/>
      <c r="H18" s="135"/>
      <c r="I18" s="140"/>
      <c r="J18" s="128" t="s">
        <v>1478</v>
      </c>
      <c r="K18" s="135"/>
      <c r="L18" s="135"/>
      <c r="M18" s="135"/>
      <c r="N18" s="141"/>
    </row>
    <row r="19" spans="1:14">
      <c r="B19" s="133"/>
      <c r="C19" s="134"/>
      <c r="D19" s="138"/>
      <c r="E19" s="138"/>
      <c r="F19" s="138"/>
      <c r="G19" s="138"/>
      <c r="H19" s="138"/>
      <c r="I19" s="138"/>
      <c r="J19" s="138"/>
      <c r="K19" s="138"/>
      <c r="L19" s="138"/>
      <c r="M19" s="138"/>
      <c r="N19" s="139"/>
    </row>
    <row r="20" spans="1:14">
      <c r="B20" s="133" t="s">
        <v>1479</v>
      </c>
      <c r="C20" s="136"/>
      <c r="D20" s="142"/>
      <c r="E20" s="142"/>
      <c r="F20" s="142"/>
      <c r="G20" s="142"/>
      <c r="H20" s="142"/>
      <c r="I20" s="142"/>
      <c r="J20" s="142"/>
      <c r="K20" s="142"/>
      <c r="L20" s="142"/>
      <c r="M20" s="142"/>
      <c r="N20" s="143"/>
    </row>
    <row r="21" spans="1:14">
      <c r="B21" s="133"/>
      <c r="C21" s="134"/>
      <c r="D21" s="144"/>
      <c r="E21" s="144"/>
      <c r="F21" s="144"/>
      <c r="G21" s="144"/>
      <c r="H21" s="144"/>
      <c r="I21" s="144"/>
      <c r="J21" s="144"/>
      <c r="K21" s="144"/>
      <c r="L21" s="144"/>
      <c r="M21" s="144"/>
      <c r="N21" s="145"/>
    </row>
    <row r="22" spans="1:14">
      <c r="B22" s="133" t="s">
        <v>1480</v>
      </c>
      <c r="C22" s="136"/>
      <c r="D22" s="142"/>
      <c r="E22" s="142"/>
      <c r="F22" s="142"/>
      <c r="G22" s="142"/>
      <c r="H22" s="142"/>
      <c r="I22" s="142"/>
      <c r="J22" s="142"/>
      <c r="K22" s="234" t="s">
        <v>1481</v>
      </c>
      <c r="L22" s="142"/>
      <c r="M22" s="234" t="s">
        <v>1465</v>
      </c>
      <c r="N22" s="243"/>
    </row>
    <row r="23" spans="1:14">
      <c r="B23" s="133"/>
      <c r="C23" s="134"/>
      <c r="D23" s="144"/>
      <c r="E23" s="144"/>
      <c r="F23" s="144"/>
      <c r="G23" s="144"/>
      <c r="H23" s="144"/>
      <c r="I23" s="144"/>
      <c r="J23" s="144"/>
      <c r="K23" s="144"/>
      <c r="L23" s="144"/>
      <c r="M23" s="144"/>
      <c r="N23" s="145"/>
    </row>
    <row r="24" spans="1:14">
      <c r="B24" s="133" t="s">
        <v>1482</v>
      </c>
      <c r="C24" s="134"/>
      <c r="D24" s="144"/>
      <c r="E24" s="144"/>
      <c r="F24" s="146"/>
      <c r="G24" s="147"/>
      <c r="H24" s="140"/>
      <c r="I24" s="142"/>
      <c r="J24" s="142"/>
      <c r="K24" s="130"/>
      <c r="L24" s="144"/>
      <c r="M24" s="144"/>
      <c r="N24" s="145"/>
    </row>
    <row r="25" spans="1:14">
      <c r="B25" s="148"/>
      <c r="C25" s="149"/>
      <c r="D25" s="219"/>
      <c r="E25" s="219"/>
      <c r="F25" s="523" t="s">
        <v>1483</v>
      </c>
      <c r="G25" s="524"/>
      <c r="H25" s="524"/>
      <c r="I25" s="219" t="s">
        <v>1468</v>
      </c>
      <c r="J25" s="219" t="s">
        <v>1469</v>
      </c>
      <c r="K25" s="150"/>
      <c r="L25" s="219"/>
      <c r="M25" s="219"/>
      <c r="N25" s="151"/>
    </row>
    <row r="26" spans="1:14">
      <c r="B26" s="152"/>
      <c r="C26" s="131"/>
      <c r="D26" s="131"/>
      <c r="E26" s="131"/>
      <c r="F26" s="131"/>
      <c r="G26" s="131"/>
      <c r="H26" s="131"/>
      <c r="I26" s="131"/>
      <c r="J26" s="131"/>
      <c r="K26" s="131"/>
      <c r="L26" s="131"/>
      <c r="M26" s="131"/>
      <c r="N26" s="132"/>
    </row>
    <row r="27" spans="1:14">
      <c r="B27" s="525" t="s">
        <v>1484</v>
      </c>
      <c r="C27" s="526"/>
      <c r="D27" s="526"/>
      <c r="E27" s="526"/>
      <c r="F27" s="526"/>
      <c r="G27" s="526"/>
      <c r="H27" s="526"/>
      <c r="I27" s="526"/>
      <c r="J27" s="526"/>
      <c r="K27" s="526"/>
      <c r="L27" s="526"/>
      <c r="M27" s="526"/>
      <c r="N27" s="527"/>
    </row>
    <row r="28" spans="1:14" ht="15.75" thickBot="1">
      <c r="B28" s="152"/>
      <c r="C28" s="130"/>
      <c r="D28" s="130"/>
      <c r="E28" s="130"/>
      <c r="F28" s="130"/>
      <c r="G28" s="130"/>
      <c r="H28" s="130"/>
      <c r="I28" s="130"/>
      <c r="J28" s="130"/>
      <c r="K28" s="130"/>
      <c r="L28" s="130"/>
      <c r="M28" s="130"/>
      <c r="N28" s="132"/>
    </row>
    <row r="29" spans="1:14" ht="30.75" customHeight="1" thickBot="1">
      <c r="B29" s="244" t="s">
        <v>68</v>
      </c>
      <c r="C29" s="528" t="s">
        <v>1485</v>
      </c>
      <c r="D29" s="529"/>
      <c r="E29" s="529"/>
      <c r="F29" s="529"/>
      <c r="G29" s="529"/>
      <c r="H29" s="529"/>
      <c r="I29" s="529"/>
      <c r="J29" s="245"/>
      <c r="K29" s="246" t="s">
        <v>1486</v>
      </c>
      <c r="L29" s="492" t="s">
        <v>1487</v>
      </c>
      <c r="M29" s="530"/>
      <c r="N29" s="244" t="s">
        <v>8</v>
      </c>
    </row>
    <row r="30" spans="1:14" ht="17.25" hidden="1" customHeight="1">
      <c r="B30" s="244" t="s">
        <v>68</v>
      </c>
      <c r="C30" s="528" t="s">
        <v>1485</v>
      </c>
      <c r="D30" s="529"/>
      <c r="E30" s="529"/>
      <c r="F30" s="529"/>
      <c r="G30" s="529"/>
      <c r="H30" s="529"/>
      <c r="I30" s="529"/>
      <c r="J30" s="245"/>
      <c r="K30" s="247"/>
      <c r="L30" s="492" t="s">
        <v>1487</v>
      </c>
      <c r="M30" s="530"/>
      <c r="N30" s="244" t="s">
        <v>8</v>
      </c>
    </row>
    <row r="31" spans="1:14" ht="15.75" customHeight="1" thickBot="1">
      <c r="A31" s="79" t="s">
        <v>70</v>
      </c>
      <c r="B31" s="248" t="s">
        <v>72</v>
      </c>
      <c r="C31" s="249" t="s">
        <v>1555</v>
      </c>
      <c r="D31" s="250"/>
      <c r="E31" s="250"/>
      <c r="F31" s="250"/>
      <c r="G31" s="250"/>
      <c r="H31" s="250"/>
      <c r="I31" s="250"/>
      <c r="J31" s="250"/>
      <c r="K31" s="330"/>
      <c r="L31" s="253" t="s">
        <v>59</v>
      </c>
      <c r="M31" s="254"/>
      <c r="N31" s="255"/>
    </row>
    <row r="32" spans="1:14" ht="6" customHeight="1">
      <c r="B32" s="152"/>
      <c r="C32" s="130"/>
      <c r="D32" s="130"/>
      <c r="E32" s="130"/>
      <c r="F32" s="130"/>
      <c r="G32" s="130"/>
      <c r="H32" s="130"/>
      <c r="I32" s="130"/>
      <c r="J32" s="130"/>
      <c r="K32" s="130"/>
      <c r="L32" s="130"/>
      <c r="M32" s="130"/>
      <c r="N32" s="132"/>
    </row>
    <row r="33" spans="1:14">
      <c r="B33" s="256" t="s">
        <v>1488</v>
      </c>
      <c r="C33" s="176"/>
      <c r="D33" s="176"/>
      <c r="E33" s="176"/>
      <c r="F33" s="176"/>
      <c r="G33" s="176"/>
      <c r="H33" s="176"/>
      <c r="I33" s="176"/>
      <c r="J33" s="176"/>
      <c r="K33" s="176"/>
      <c r="L33" s="176"/>
      <c r="M33" s="176"/>
      <c r="N33" s="257"/>
    </row>
    <row r="34" spans="1:14" ht="15.75" thickBot="1">
      <c r="B34" s="258"/>
      <c r="C34" s="130"/>
      <c r="D34" s="130"/>
      <c r="E34" s="130"/>
      <c r="F34" s="130"/>
      <c r="G34" s="130"/>
      <c r="H34" s="130"/>
      <c r="I34" s="181"/>
      <c r="J34" s="181"/>
      <c r="K34" s="130"/>
      <c r="L34" s="130"/>
      <c r="M34" s="130"/>
      <c r="N34" s="132"/>
    </row>
    <row r="35" spans="1:14">
      <c r="B35" s="461" t="s">
        <v>1485</v>
      </c>
      <c r="C35" s="462"/>
      <c r="D35" s="462"/>
      <c r="E35" s="462"/>
      <c r="F35" s="462"/>
      <c r="G35" s="462"/>
      <c r="H35" s="498"/>
      <c r="I35" s="531" t="s">
        <v>1489</v>
      </c>
      <c r="J35" s="532"/>
      <c r="K35" s="259" t="s">
        <v>1490</v>
      </c>
      <c r="L35" s="499" t="s">
        <v>1491</v>
      </c>
      <c r="M35" s="498"/>
      <c r="N35" s="260" t="s">
        <v>1492</v>
      </c>
    </row>
    <row r="36" spans="1:14">
      <c r="A36" s="185" t="s">
        <v>250</v>
      </c>
      <c r="B36" s="500" t="str">
        <f>VLOOKUP(A36,[11]EQUIPOS!A6:D154,3,FALSE)</f>
        <v>Compactador manual (SALTARIN) Peso de operación (Kg.) 52, Fuerza de impacto por golpe (KN) 12.</v>
      </c>
      <c r="C36" s="501"/>
      <c r="D36" s="501"/>
      <c r="E36" s="501"/>
      <c r="F36" s="501"/>
      <c r="G36" s="501"/>
      <c r="H36" s="502"/>
      <c r="I36" s="261"/>
      <c r="J36" s="262"/>
      <c r="K36" s="263">
        <f>VLOOKUP(A36,[11]EQUIPOS!A6:D163,4,FALSE)</f>
        <v>7656</v>
      </c>
      <c r="L36" s="264"/>
      <c r="M36" s="334">
        <v>2.5</v>
      </c>
      <c r="N36" s="266">
        <f>K36/M36</f>
        <v>3062.4</v>
      </c>
    </row>
    <row r="37" spans="1:14">
      <c r="A37" s="185"/>
      <c r="B37" s="500"/>
      <c r="C37" s="501"/>
      <c r="D37" s="501"/>
      <c r="E37" s="501"/>
      <c r="F37" s="501"/>
      <c r="G37" s="501"/>
      <c r="H37" s="502"/>
      <c r="I37" s="331"/>
      <c r="J37" s="332"/>
      <c r="K37" s="263"/>
      <c r="L37" s="333"/>
      <c r="M37" s="334"/>
      <c r="N37" s="266"/>
    </row>
    <row r="38" spans="1:14">
      <c r="A38" s="185"/>
      <c r="B38" s="500"/>
      <c r="C38" s="501"/>
      <c r="D38" s="501"/>
      <c r="E38" s="501"/>
      <c r="F38" s="501"/>
      <c r="G38" s="501"/>
      <c r="H38" s="502"/>
      <c r="I38" s="339"/>
      <c r="J38" s="340"/>
      <c r="K38" s="263"/>
      <c r="L38" s="341"/>
      <c r="M38" s="342"/>
      <c r="N38" s="266"/>
    </row>
    <row r="39" spans="1:14">
      <c r="B39" s="500"/>
      <c r="C39" s="501"/>
      <c r="D39" s="501"/>
      <c r="E39" s="501"/>
      <c r="F39" s="501"/>
      <c r="G39" s="501"/>
      <c r="H39" s="502"/>
      <c r="I39" s="269"/>
      <c r="J39" s="270"/>
      <c r="K39" s="263"/>
      <c r="L39" s="271"/>
      <c r="M39" s="334"/>
      <c r="N39" s="266"/>
    </row>
    <row r="40" spans="1:14">
      <c r="B40" s="335"/>
      <c r="C40" s="336"/>
      <c r="D40" s="336"/>
      <c r="E40" s="336"/>
      <c r="F40" s="337"/>
      <c r="G40" s="337"/>
      <c r="H40" s="353"/>
      <c r="I40" s="269"/>
      <c r="J40" s="270"/>
      <c r="K40" s="263"/>
      <c r="L40" s="271"/>
      <c r="M40" s="272"/>
      <c r="N40" s="268"/>
    </row>
    <row r="41" spans="1:14">
      <c r="B41" s="507" t="s">
        <v>1493</v>
      </c>
      <c r="C41" s="508"/>
      <c r="D41" s="508"/>
      <c r="E41" s="274"/>
      <c r="F41" s="275"/>
      <c r="G41" s="275"/>
      <c r="H41" s="276"/>
      <c r="I41" s="269"/>
      <c r="J41" s="270"/>
      <c r="K41" s="277"/>
      <c r="L41" s="271"/>
      <c r="M41" s="343">
        <v>0.05</v>
      </c>
      <c r="N41" s="157">
        <f>N77*M41</f>
        <v>361.32349999999997</v>
      </c>
    </row>
    <row r="42" spans="1:14" ht="15.75" thickBot="1">
      <c r="B42" s="500"/>
      <c r="C42" s="501"/>
      <c r="D42" s="501"/>
      <c r="E42" s="501"/>
      <c r="F42" s="501"/>
      <c r="G42" s="501"/>
      <c r="H42" s="502"/>
      <c r="I42" s="509"/>
      <c r="J42" s="510"/>
      <c r="K42" s="278"/>
      <c r="L42" s="511"/>
      <c r="M42" s="512"/>
      <c r="N42" s="279"/>
    </row>
    <row r="43" spans="1:14" ht="15.75" thickBot="1">
      <c r="B43" s="458" t="s">
        <v>1494</v>
      </c>
      <c r="C43" s="459"/>
      <c r="D43" s="459"/>
      <c r="E43" s="459"/>
      <c r="F43" s="459"/>
      <c r="G43" s="459"/>
      <c r="H43" s="459"/>
      <c r="I43" s="459"/>
      <c r="J43" s="459"/>
      <c r="K43" s="459"/>
      <c r="L43" s="459"/>
      <c r="M43" s="460"/>
      <c r="N43" s="280">
        <f>SUM(N36:N42)</f>
        <v>3423.7235000000001</v>
      </c>
    </row>
    <row r="44" spans="1:14">
      <c r="B44" s="258"/>
      <c r="C44" s="130"/>
      <c r="D44" s="130"/>
      <c r="E44" s="130"/>
      <c r="F44" s="130"/>
      <c r="G44" s="130"/>
      <c r="H44" s="130"/>
      <c r="I44" s="130"/>
      <c r="J44" s="130"/>
      <c r="K44" s="130"/>
      <c r="L44" s="130"/>
      <c r="M44" s="130"/>
      <c r="N44" s="132"/>
    </row>
    <row r="45" spans="1:14">
      <c r="B45" s="281" t="s">
        <v>1495</v>
      </c>
      <c r="C45" s="218"/>
      <c r="D45" s="218"/>
      <c r="E45" s="218"/>
      <c r="F45" s="218"/>
      <c r="G45" s="218"/>
      <c r="H45" s="218"/>
      <c r="I45" s="218"/>
      <c r="J45" s="218"/>
      <c r="K45" s="218"/>
      <c r="L45" s="218"/>
      <c r="M45" s="218"/>
      <c r="N45" s="282"/>
    </row>
    <row r="46" spans="1:14" ht="15.75" thickBot="1">
      <c r="B46" s="283"/>
      <c r="C46" s="181"/>
      <c r="D46" s="181"/>
      <c r="E46" s="181"/>
      <c r="F46" s="181"/>
      <c r="G46" s="181"/>
      <c r="H46" s="181"/>
      <c r="I46" s="181"/>
      <c r="J46" s="130"/>
      <c r="K46" s="130"/>
      <c r="L46" s="130"/>
      <c r="M46" s="130"/>
      <c r="N46" s="132"/>
    </row>
    <row r="47" spans="1:14">
      <c r="B47" s="461" t="s">
        <v>1485</v>
      </c>
      <c r="C47" s="462"/>
      <c r="D47" s="462"/>
      <c r="E47" s="462"/>
      <c r="F47" s="462"/>
      <c r="G47" s="462"/>
      <c r="H47" s="462"/>
      <c r="I47" s="498"/>
      <c r="J47" s="284" t="s">
        <v>1487</v>
      </c>
      <c r="K47" s="259" t="s">
        <v>8</v>
      </c>
      <c r="L47" s="499" t="s">
        <v>1496</v>
      </c>
      <c r="M47" s="498"/>
      <c r="N47" s="260" t="s">
        <v>1492</v>
      </c>
    </row>
    <row r="48" spans="1:14">
      <c r="A48" s="182" t="s">
        <v>956</v>
      </c>
      <c r="B48" s="285" t="str">
        <f>VLOOKUP(A48,[11]MATERIALES!A5:D373,3,FALSE)</f>
        <v xml:space="preserve">Material seleccionado para Relleno
</v>
      </c>
      <c r="C48" s="286"/>
      <c r="D48" s="286"/>
      <c r="E48" s="286"/>
      <c r="F48" s="286"/>
      <c r="G48" s="286"/>
      <c r="H48" s="286"/>
      <c r="I48" s="262"/>
      <c r="J48" s="142" t="str">
        <f>VLOOKUP(A48,[11]MATERIALES!A4:D640,2,FALSE)</f>
        <v>m3</v>
      </c>
      <c r="K48" s="287">
        <v>1.3</v>
      </c>
      <c r="L48" s="261"/>
      <c r="M48" s="344">
        <f>VLOOKUP(A48,[11]MATERIALES!A5:D396,4,FALSE)</f>
        <v>14327</v>
      </c>
      <c r="N48" s="266">
        <f>K48*M48</f>
        <v>18625.100000000002</v>
      </c>
    </row>
    <row r="49" spans="1:14">
      <c r="A49" s="182" t="s">
        <v>552</v>
      </c>
      <c r="B49" s="285" t="str">
        <f>VLOOKUP(A49,[11]MATERIALES!A6:D373,3,FALSE)</f>
        <v>Agua</v>
      </c>
      <c r="C49" s="345"/>
      <c r="D49" s="345"/>
      <c r="E49" s="345"/>
      <c r="F49" s="345"/>
      <c r="G49" s="345"/>
      <c r="H49" s="345"/>
      <c r="I49" s="345"/>
      <c r="J49" s="297" t="str">
        <f>VLOOKUP(A49,[11]MATERIALES!A5:D641,2,FALSE)</f>
        <v>lt</v>
      </c>
      <c r="K49" s="346">
        <v>30</v>
      </c>
      <c r="L49" s="331"/>
      <c r="M49" s="344">
        <f>VLOOKUP(A49,[11]MATERIALES!A6:D397,4,FALSE)</f>
        <v>38</v>
      </c>
      <c r="N49" s="266">
        <f>K49*M49</f>
        <v>1140</v>
      </c>
    </row>
    <row r="50" spans="1:14">
      <c r="A50" s="182"/>
      <c r="B50" s="285"/>
      <c r="C50" s="345"/>
      <c r="D50" s="345"/>
      <c r="E50" s="345"/>
      <c r="F50" s="345"/>
      <c r="G50" s="345"/>
      <c r="H50" s="345"/>
      <c r="I50" s="345"/>
      <c r="J50" s="297"/>
      <c r="K50" s="346"/>
      <c r="L50" s="331"/>
      <c r="M50" s="344"/>
      <c r="N50" s="266"/>
    </row>
    <row r="51" spans="1:14">
      <c r="A51" s="182"/>
      <c r="B51" s="285"/>
      <c r="C51" s="345"/>
      <c r="D51" s="345"/>
      <c r="E51" s="345"/>
      <c r="F51" s="345"/>
      <c r="G51" s="345"/>
      <c r="H51" s="345"/>
      <c r="I51" s="345"/>
      <c r="J51" s="297"/>
      <c r="K51" s="346"/>
      <c r="L51" s="331"/>
      <c r="M51" s="344"/>
      <c r="N51" s="266"/>
    </row>
    <row r="52" spans="1:14">
      <c r="A52" s="182"/>
      <c r="B52" s="285"/>
      <c r="C52" s="345"/>
      <c r="D52" s="345"/>
      <c r="E52" s="345"/>
      <c r="F52" s="345"/>
      <c r="G52" s="345"/>
      <c r="H52" s="345"/>
      <c r="I52" s="345"/>
      <c r="J52" s="297"/>
      <c r="K52" s="346"/>
      <c r="L52" s="331"/>
      <c r="M52" s="344"/>
      <c r="N52" s="266"/>
    </row>
    <row r="53" spans="1:14">
      <c r="A53" s="182"/>
      <c r="B53" s="285"/>
      <c r="C53" s="345"/>
      <c r="D53" s="345"/>
      <c r="E53" s="345"/>
      <c r="F53" s="345"/>
      <c r="G53" s="345"/>
      <c r="H53" s="345"/>
      <c r="I53" s="345"/>
      <c r="J53" s="297"/>
      <c r="K53" s="346"/>
      <c r="L53" s="331"/>
      <c r="M53" s="344"/>
      <c r="N53" s="266"/>
    </row>
    <row r="54" spans="1:14" ht="15.75" thickBot="1">
      <c r="B54" s="285"/>
      <c r="C54" s="170"/>
      <c r="D54" s="170"/>
      <c r="E54" s="170"/>
      <c r="F54" s="170"/>
      <c r="G54" s="170"/>
      <c r="H54" s="170"/>
      <c r="I54" s="170"/>
      <c r="J54" s="354"/>
      <c r="K54" s="306"/>
      <c r="L54" s="351"/>
      <c r="M54" s="344"/>
      <c r="N54" s="266"/>
    </row>
    <row r="55" spans="1:14" ht="15.75" thickBot="1">
      <c r="B55" s="458" t="s">
        <v>1494</v>
      </c>
      <c r="C55" s="459"/>
      <c r="D55" s="459"/>
      <c r="E55" s="459"/>
      <c r="F55" s="459"/>
      <c r="G55" s="459"/>
      <c r="H55" s="459"/>
      <c r="I55" s="459"/>
      <c r="J55" s="459"/>
      <c r="K55" s="459"/>
      <c r="L55" s="459"/>
      <c r="M55" s="460"/>
      <c r="N55" s="280">
        <f>SUM(N48:N54)</f>
        <v>19765.100000000002</v>
      </c>
    </row>
    <row r="56" spans="1:14">
      <c r="B56" s="152"/>
      <c r="C56" s="130"/>
      <c r="D56" s="130"/>
      <c r="E56" s="130"/>
      <c r="F56" s="130"/>
      <c r="G56" s="130"/>
      <c r="H56" s="130"/>
      <c r="I56" s="130"/>
      <c r="J56" s="130"/>
      <c r="K56" s="130"/>
      <c r="L56" s="130"/>
      <c r="M56" s="130"/>
      <c r="N56" s="132"/>
    </row>
    <row r="57" spans="1:14">
      <c r="B57" s="281" t="s">
        <v>1497</v>
      </c>
      <c r="C57" s="218"/>
      <c r="D57" s="218"/>
      <c r="E57" s="218"/>
      <c r="F57" s="218"/>
      <c r="G57" s="218"/>
      <c r="H57" s="218"/>
      <c r="I57" s="218"/>
      <c r="J57" s="218"/>
      <c r="K57" s="218"/>
      <c r="L57" s="218"/>
      <c r="M57" s="218"/>
      <c r="N57" s="282"/>
    </row>
    <row r="58" spans="1:14" ht="15.75" thickBot="1">
      <c r="B58" s="152"/>
      <c r="C58" s="130"/>
      <c r="D58" s="130"/>
      <c r="E58" s="130"/>
      <c r="F58" s="130"/>
      <c r="G58" s="130"/>
      <c r="H58" s="130"/>
      <c r="I58" s="130"/>
      <c r="J58" s="130"/>
      <c r="K58" s="130"/>
      <c r="L58" s="130"/>
      <c r="M58" s="130"/>
      <c r="N58" s="132"/>
    </row>
    <row r="59" spans="1:14" ht="25.5">
      <c r="B59" s="292" t="s">
        <v>1498</v>
      </c>
      <c r="C59" s="293"/>
      <c r="D59" s="293"/>
      <c r="E59" s="293"/>
      <c r="F59" s="293"/>
      <c r="G59" s="293"/>
      <c r="H59" s="294" t="s">
        <v>1487</v>
      </c>
      <c r="I59" s="295" t="s">
        <v>1499</v>
      </c>
      <c r="J59" s="245" t="s">
        <v>1500</v>
      </c>
      <c r="K59" s="294" t="s">
        <v>1501</v>
      </c>
      <c r="L59" s="484" t="s">
        <v>1502</v>
      </c>
      <c r="M59" s="485"/>
      <c r="N59" s="296" t="s">
        <v>1492</v>
      </c>
    </row>
    <row r="60" spans="1:14">
      <c r="A60" s="79" t="s">
        <v>1316</v>
      </c>
      <c r="B60" s="153" t="str">
        <f>VLOOKUP(A60,[11]TRANSPORTE!A5:D117,3,FALSE)</f>
        <v>Transporte de material seleccionado para relleno</v>
      </c>
      <c r="C60" s="167"/>
      <c r="D60" s="167"/>
      <c r="E60" s="167"/>
      <c r="F60" s="167"/>
      <c r="G60" s="167"/>
      <c r="H60" s="297" t="s">
        <v>1527</v>
      </c>
      <c r="I60" s="277">
        <v>1.3</v>
      </c>
      <c r="J60" s="298">
        <v>1</v>
      </c>
      <c r="K60" s="277">
        <f>I60*J60</f>
        <v>1.3</v>
      </c>
      <c r="L60" s="486">
        <f>VLOOKUP(A60,[11]TRANSPORTE!A5:D117,4,FALSE)</f>
        <v>1220</v>
      </c>
      <c r="M60" s="487"/>
      <c r="N60" s="299">
        <f>K60*L60</f>
        <v>1586</v>
      </c>
    </row>
    <row r="61" spans="1:14">
      <c r="B61" s="153"/>
      <c r="C61" s="300"/>
      <c r="D61" s="300"/>
      <c r="E61" s="300"/>
      <c r="F61" s="300"/>
      <c r="G61" s="300"/>
      <c r="H61" s="297"/>
      <c r="I61" s="277"/>
      <c r="J61" s="298"/>
      <c r="K61" s="277"/>
      <c r="L61" s="486"/>
      <c r="M61" s="487"/>
      <c r="N61" s="299"/>
    </row>
    <row r="62" spans="1:14">
      <c r="B62" s="153"/>
      <c r="C62" s="300"/>
      <c r="D62" s="300"/>
      <c r="E62" s="300"/>
      <c r="F62" s="300"/>
      <c r="G62" s="300"/>
      <c r="H62" s="297"/>
      <c r="I62" s="277"/>
      <c r="J62" s="298"/>
      <c r="K62" s="277"/>
      <c r="L62" s="486"/>
      <c r="M62" s="487"/>
      <c r="N62" s="299"/>
    </row>
    <row r="63" spans="1:14">
      <c r="B63" s="153"/>
      <c r="C63" s="300"/>
      <c r="D63" s="300"/>
      <c r="E63" s="300"/>
      <c r="F63" s="300"/>
      <c r="G63" s="300"/>
      <c r="H63" s="297"/>
      <c r="I63" s="277"/>
      <c r="J63" s="298"/>
      <c r="K63" s="277"/>
      <c r="L63" s="486"/>
      <c r="M63" s="487"/>
      <c r="N63" s="299"/>
    </row>
    <row r="64" spans="1:14">
      <c r="B64" s="153"/>
      <c r="C64" s="300"/>
      <c r="D64" s="300"/>
      <c r="E64" s="300"/>
      <c r="F64" s="300"/>
      <c r="G64" s="300"/>
      <c r="H64" s="301"/>
      <c r="I64" s="277"/>
      <c r="J64" s="277"/>
      <c r="K64" s="277"/>
      <c r="L64" s="302"/>
      <c r="M64" s="303"/>
      <c r="N64" s="304"/>
    </row>
    <row r="65" spans="1:15" ht="15.75" thickBot="1">
      <c r="B65" s="169"/>
      <c r="C65" s="170"/>
      <c r="D65" s="170"/>
      <c r="E65" s="170"/>
      <c r="F65" s="170"/>
      <c r="G65" s="170"/>
      <c r="H65" s="305"/>
      <c r="I65" s="306"/>
      <c r="J65" s="306"/>
      <c r="K65" s="306"/>
      <c r="L65" s="488"/>
      <c r="M65" s="489"/>
      <c r="N65" s="307"/>
    </row>
    <row r="66" spans="1:15" ht="15.75" thickBot="1">
      <c r="B66" s="490" t="s">
        <v>1494</v>
      </c>
      <c r="C66" s="477"/>
      <c r="D66" s="477"/>
      <c r="E66" s="477"/>
      <c r="F66" s="477"/>
      <c r="G66" s="477"/>
      <c r="H66" s="477"/>
      <c r="I66" s="477"/>
      <c r="J66" s="477"/>
      <c r="K66" s="477"/>
      <c r="L66" s="477"/>
      <c r="M66" s="478"/>
      <c r="N66" s="308">
        <f>N60+N61+N62+N63+N64</f>
        <v>1586</v>
      </c>
    </row>
    <row r="67" spans="1:15">
      <c r="B67" s="152"/>
      <c r="C67" s="130"/>
      <c r="D67" s="130"/>
      <c r="E67" s="130"/>
      <c r="F67" s="130"/>
      <c r="G67" s="130"/>
      <c r="H67" s="130"/>
      <c r="I67" s="130"/>
      <c r="J67" s="130"/>
      <c r="K67" s="130"/>
      <c r="L67" s="130"/>
      <c r="M67" s="130"/>
      <c r="N67" s="132"/>
    </row>
    <row r="68" spans="1:15">
      <c r="B68" s="281" t="s">
        <v>1503</v>
      </c>
      <c r="C68" s="218"/>
      <c r="D68" s="218"/>
      <c r="E68" s="218"/>
      <c r="F68" s="218"/>
      <c r="G68" s="218"/>
      <c r="H68" s="218"/>
      <c r="I68" s="218"/>
      <c r="J68" s="218"/>
      <c r="K68" s="218"/>
      <c r="L68" s="218"/>
      <c r="M68" s="218"/>
      <c r="N68" s="282"/>
    </row>
    <row r="69" spans="1:15" ht="15.75" thickBot="1">
      <c r="B69" s="152"/>
      <c r="C69" s="130"/>
      <c r="D69" s="130"/>
      <c r="E69" s="130"/>
      <c r="F69" s="130"/>
      <c r="G69" s="130"/>
      <c r="H69" s="130"/>
      <c r="I69" s="130"/>
      <c r="J69" s="130"/>
      <c r="K69" s="130"/>
      <c r="L69" s="130"/>
      <c r="M69" s="130"/>
      <c r="N69" s="132"/>
    </row>
    <row r="70" spans="1:15" ht="25.5">
      <c r="B70" s="491" t="s">
        <v>1504</v>
      </c>
      <c r="C70" s="492"/>
      <c r="D70" s="492"/>
      <c r="E70" s="492"/>
      <c r="F70" s="492"/>
      <c r="G70" s="492"/>
      <c r="H70" s="492"/>
      <c r="I70" s="294" t="s">
        <v>1505</v>
      </c>
      <c r="J70" s="245" t="s">
        <v>1506</v>
      </c>
      <c r="K70" s="295" t="s">
        <v>1507</v>
      </c>
      <c r="L70" s="493" t="s">
        <v>1491</v>
      </c>
      <c r="M70" s="494"/>
      <c r="N70" s="309" t="s">
        <v>1492</v>
      </c>
    </row>
    <row r="71" spans="1:15">
      <c r="A71" s="186" t="s">
        <v>129</v>
      </c>
      <c r="B71" s="310" t="str">
        <f>VLOOKUP(A71,'[11]MANO DE OBRA'!A8:D68,3,FALSE)</f>
        <v>Obrero (3)</v>
      </c>
      <c r="C71" s="300"/>
      <c r="D71" s="300"/>
      <c r="E71" s="300"/>
      <c r="F71" s="300"/>
      <c r="G71" s="300"/>
      <c r="H71" s="300"/>
      <c r="I71" s="311">
        <f>K71/J71*100</f>
        <v>78124</v>
      </c>
      <c r="J71" s="154">
        <v>185</v>
      </c>
      <c r="K71" s="155">
        <f>VLOOKUP(A71,'[11]MANO DE OBRA'!A8:D99,4,FALSE)</f>
        <v>144529.4</v>
      </c>
      <c r="L71" s="312"/>
      <c r="M71" s="187">
        <v>20</v>
      </c>
      <c r="N71" s="183">
        <f>K71/M71</f>
        <v>7226.4699999999993</v>
      </c>
      <c r="O71" s="108"/>
    </row>
    <row r="72" spans="1:15">
      <c r="A72" s="186"/>
      <c r="B72" s="310"/>
      <c r="C72" s="300"/>
      <c r="D72" s="300"/>
      <c r="E72" s="300"/>
      <c r="F72" s="300"/>
      <c r="G72" s="300"/>
      <c r="H72" s="300"/>
      <c r="I72" s="311"/>
      <c r="J72" s="154"/>
      <c r="K72" s="155"/>
      <c r="L72" s="312"/>
      <c r="M72" s="188"/>
      <c r="N72" s="183"/>
    </row>
    <row r="73" spans="1:15">
      <c r="B73" s="310"/>
      <c r="C73" s="300"/>
      <c r="D73" s="300"/>
      <c r="E73" s="300"/>
      <c r="F73" s="300"/>
      <c r="G73" s="300"/>
      <c r="H73" s="300"/>
      <c r="I73" s="277"/>
      <c r="J73" s="158"/>
      <c r="K73" s="159"/>
      <c r="L73" s="312"/>
      <c r="M73" s="314"/>
      <c r="N73" s="157"/>
    </row>
    <row r="74" spans="1:15">
      <c r="B74" s="310"/>
      <c r="C74" s="300"/>
      <c r="D74" s="300"/>
      <c r="E74" s="300"/>
      <c r="F74" s="300"/>
      <c r="G74" s="300"/>
      <c r="H74" s="300"/>
      <c r="I74" s="277"/>
      <c r="J74" s="158"/>
      <c r="K74" s="159"/>
      <c r="L74" s="315"/>
      <c r="M74" s="314"/>
      <c r="N74" s="157"/>
    </row>
    <row r="75" spans="1:15">
      <c r="B75" s="310"/>
      <c r="C75" s="300"/>
      <c r="D75" s="300"/>
      <c r="E75" s="300"/>
      <c r="F75" s="300"/>
      <c r="G75" s="300"/>
      <c r="H75" s="300"/>
      <c r="I75" s="277"/>
      <c r="J75" s="158"/>
      <c r="K75" s="159"/>
      <c r="L75" s="315"/>
      <c r="M75" s="314"/>
      <c r="N75" s="157"/>
    </row>
    <row r="76" spans="1:15" ht="15.75" thickBot="1">
      <c r="B76" s="495"/>
      <c r="C76" s="496"/>
      <c r="D76" s="496"/>
      <c r="E76" s="496"/>
      <c r="F76" s="496"/>
      <c r="G76" s="496"/>
      <c r="H76" s="496"/>
      <c r="I76" s="306"/>
      <c r="J76" s="306"/>
      <c r="K76" s="306"/>
      <c r="L76" s="497"/>
      <c r="M76" s="497"/>
      <c r="N76" s="291"/>
    </row>
    <row r="77" spans="1:15" ht="15.75" thickBot="1">
      <c r="B77" s="490" t="s">
        <v>1494</v>
      </c>
      <c r="C77" s="477"/>
      <c r="D77" s="477"/>
      <c r="E77" s="477"/>
      <c r="F77" s="477"/>
      <c r="G77" s="477"/>
      <c r="H77" s="477"/>
      <c r="I77" s="477"/>
      <c r="J77" s="477"/>
      <c r="K77" s="477"/>
      <c r="L77" s="477"/>
      <c r="M77" s="478"/>
      <c r="N77" s="184">
        <f>SUM(N71:N76)</f>
        <v>7226.4699999999993</v>
      </c>
    </row>
    <row r="78" spans="1:15" ht="15.75" thickBot="1">
      <c r="B78" s="152"/>
      <c r="C78" s="130"/>
      <c r="D78" s="130"/>
      <c r="E78" s="130"/>
      <c r="F78" s="130"/>
      <c r="G78" s="130"/>
      <c r="H78" s="130"/>
      <c r="I78" s="130"/>
      <c r="J78" s="130"/>
      <c r="K78" s="130"/>
      <c r="L78" s="130"/>
      <c r="M78" s="130"/>
      <c r="N78" s="132"/>
    </row>
    <row r="79" spans="1:15" ht="15.75" thickBot="1">
      <c r="B79" s="458" t="s">
        <v>1508</v>
      </c>
      <c r="C79" s="459"/>
      <c r="D79" s="459"/>
      <c r="E79" s="459"/>
      <c r="F79" s="459"/>
      <c r="G79" s="459"/>
      <c r="H79" s="459"/>
      <c r="I79" s="459"/>
      <c r="J79" s="459"/>
      <c r="K79" s="459"/>
      <c r="L79" s="459"/>
      <c r="M79" s="460"/>
      <c r="N79" s="316">
        <f>N43+N55+N66+N77</f>
        <v>32001.2935</v>
      </c>
    </row>
    <row r="80" spans="1:15">
      <c r="B80" s="152"/>
      <c r="C80" s="130"/>
      <c r="D80" s="130"/>
      <c r="E80" s="130"/>
      <c r="F80" s="130"/>
      <c r="G80" s="130"/>
      <c r="H80" s="130"/>
      <c r="I80" s="130"/>
      <c r="J80" s="130"/>
      <c r="K80" s="130"/>
      <c r="L80" s="130"/>
      <c r="M80" s="130"/>
      <c r="N80" s="132"/>
    </row>
    <row r="81" spans="1:14">
      <c r="B81" s="281" t="s">
        <v>1509</v>
      </c>
      <c r="C81" s="218"/>
      <c r="D81" s="218"/>
      <c r="E81" s="218"/>
      <c r="F81" s="218"/>
      <c r="G81" s="218"/>
      <c r="H81" s="218"/>
      <c r="I81" s="218"/>
      <c r="J81" s="218"/>
      <c r="K81" s="218"/>
      <c r="L81" s="218"/>
      <c r="M81" s="218"/>
      <c r="N81" s="282"/>
    </row>
    <row r="82" spans="1:14" ht="15.75" thickBot="1">
      <c r="B82" s="152"/>
      <c r="C82" s="130"/>
      <c r="D82" s="130"/>
      <c r="E82" s="130"/>
      <c r="F82" s="130"/>
      <c r="G82" s="130"/>
      <c r="H82" s="130"/>
      <c r="I82" s="130"/>
      <c r="J82" s="130"/>
      <c r="K82" s="130"/>
      <c r="L82" s="130"/>
      <c r="M82" s="130"/>
      <c r="N82" s="132"/>
    </row>
    <row r="83" spans="1:14">
      <c r="B83" s="461" t="s">
        <v>1510</v>
      </c>
      <c r="C83" s="462"/>
      <c r="D83" s="462"/>
      <c r="E83" s="462"/>
      <c r="F83" s="462"/>
      <c r="G83" s="462"/>
      <c r="H83" s="462"/>
      <c r="I83" s="293"/>
      <c r="J83" s="317"/>
      <c r="K83" s="318" t="s">
        <v>1511</v>
      </c>
      <c r="L83" s="463" t="s">
        <v>1512</v>
      </c>
      <c r="M83" s="464"/>
      <c r="N83" s="319"/>
    </row>
    <row r="84" spans="1:14">
      <c r="B84" s="465" t="s">
        <v>28</v>
      </c>
      <c r="C84" s="466"/>
      <c r="D84" s="466"/>
      <c r="E84" s="466"/>
      <c r="F84" s="466"/>
      <c r="G84" s="466"/>
      <c r="H84" s="466"/>
      <c r="I84" s="320"/>
      <c r="J84" s="321"/>
      <c r="K84" s="161">
        <v>0.2</v>
      </c>
      <c r="L84" s="467">
        <f>N79*K84</f>
        <v>6400.2587000000003</v>
      </c>
      <c r="M84" s="468"/>
      <c r="N84" s="322"/>
    </row>
    <row r="85" spans="1:14">
      <c r="B85" s="323" t="s">
        <v>1513</v>
      </c>
      <c r="C85" s="324"/>
      <c r="D85" s="324"/>
      <c r="E85" s="324"/>
      <c r="F85" s="324"/>
      <c r="G85" s="324"/>
      <c r="H85" s="324"/>
      <c r="I85" s="320"/>
      <c r="J85" s="321"/>
      <c r="K85" s="161">
        <v>0.05</v>
      </c>
      <c r="L85" s="467">
        <f>N79*K85</f>
        <v>1600.0646750000001</v>
      </c>
      <c r="M85" s="468"/>
      <c r="N85" s="322"/>
    </row>
    <row r="86" spans="1:14" ht="15.75" thickBot="1">
      <c r="B86" s="249" t="s">
        <v>30</v>
      </c>
      <c r="C86" s="250"/>
      <c r="D86" s="250"/>
      <c r="E86" s="250"/>
      <c r="F86" s="250"/>
      <c r="G86" s="250"/>
      <c r="H86" s="250"/>
      <c r="I86" s="325"/>
      <c r="J86" s="326"/>
      <c r="K86" s="162">
        <v>0.05</v>
      </c>
      <c r="L86" s="469">
        <f>N79*K86</f>
        <v>1600.0646750000001</v>
      </c>
      <c r="M86" s="470"/>
      <c r="N86" s="322"/>
    </row>
    <row r="87" spans="1:14" ht="15.75" thickBot="1">
      <c r="B87" s="458" t="s">
        <v>1494</v>
      </c>
      <c r="C87" s="459"/>
      <c r="D87" s="459"/>
      <c r="E87" s="459"/>
      <c r="F87" s="459"/>
      <c r="G87" s="459"/>
      <c r="H87" s="459"/>
      <c r="I87" s="459"/>
      <c r="J87" s="459"/>
      <c r="K87" s="459"/>
      <c r="L87" s="459"/>
      <c r="M87" s="460"/>
      <c r="N87" s="327">
        <f>L84+L85+L86</f>
        <v>9600.3880499999996</v>
      </c>
    </row>
    <row r="88" spans="1:14" ht="15.75" thickBot="1">
      <c r="B88" s="152"/>
      <c r="C88" s="130"/>
      <c r="D88" s="130"/>
      <c r="E88" s="130"/>
      <c r="F88" s="130"/>
      <c r="G88" s="130"/>
      <c r="H88" s="130"/>
      <c r="I88" s="130"/>
      <c r="J88" s="130"/>
      <c r="K88" s="130"/>
      <c r="L88" s="130"/>
      <c r="M88" s="130"/>
      <c r="N88" s="132"/>
    </row>
    <row r="89" spans="1:14" ht="15.75" thickBot="1">
      <c r="A89" s="79" t="s">
        <v>1514</v>
      </c>
      <c r="B89" s="458" t="s">
        <v>1515</v>
      </c>
      <c r="C89" s="459"/>
      <c r="D89" s="459"/>
      <c r="E89" s="459"/>
      <c r="F89" s="459"/>
      <c r="G89" s="459"/>
      <c r="H89" s="459"/>
      <c r="I89" s="459"/>
      <c r="J89" s="459"/>
      <c r="K89" s="459"/>
      <c r="L89" s="459"/>
      <c r="M89" s="460"/>
      <c r="N89" s="329">
        <f>ROUND(N79+N87,0)</f>
        <v>41602</v>
      </c>
    </row>
    <row r="90" spans="1:14">
      <c r="B90" s="123"/>
      <c r="C90" s="124"/>
      <c r="D90" s="124"/>
      <c r="E90" s="124"/>
      <c r="F90" s="124"/>
      <c r="G90" s="124"/>
      <c r="H90" s="124"/>
      <c r="I90" s="124"/>
      <c r="J90" s="124"/>
      <c r="K90" s="124"/>
      <c r="L90" s="124"/>
      <c r="M90" s="124"/>
      <c r="N90" s="125"/>
    </row>
    <row r="91" spans="1:14">
      <c r="B91" s="152"/>
      <c r="C91" s="130"/>
      <c r="D91" s="130"/>
      <c r="E91" s="130"/>
      <c r="F91" s="130"/>
      <c r="G91" s="130"/>
      <c r="H91" s="130"/>
      <c r="I91" s="130"/>
      <c r="J91" s="130"/>
      <c r="K91" s="130"/>
      <c r="L91" s="130"/>
      <c r="M91" s="130"/>
      <c r="N91" s="132"/>
    </row>
    <row r="92" spans="1:14">
      <c r="B92" s="152"/>
      <c r="C92" s="130"/>
      <c r="D92" s="130"/>
      <c r="E92" s="130"/>
      <c r="F92" s="130"/>
      <c r="G92" s="130"/>
      <c r="H92" s="130"/>
      <c r="I92" s="130"/>
      <c r="J92" s="130"/>
      <c r="K92" s="130"/>
      <c r="L92" s="130"/>
      <c r="M92" s="130"/>
      <c r="N92" s="132"/>
    </row>
    <row r="93" spans="1:14">
      <c r="B93" s="152"/>
      <c r="C93" s="130"/>
      <c r="D93" s="130"/>
      <c r="E93" s="130"/>
      <c r="F93" s="130"/>
      <c r="G93" s="130"/>
      <c r="H93" s="130"/>
      <c r="I93" s="130"/>
      <c r="J93" s="130"/>
      <c r="K93" s="130"/>
      <c r="L93" s="130"/>
      <c r="M93" s="130"/>
      <c r="N93" s="132"/>
    </row>
    <row r="94" spans="1:14">
      <c r="B94" s="152"/>
      <c r="C94" s="130"/>
      <c r="D94" s="130"/>
      <c r="E94" s="140" t="s">
        <v>1516</v>
      </c>
      <c r="F94" s="140"/>
      <c r="G94" s="140"/>
      <c r="H94" s="140"/>
      <c r="I94" s="140"/>
      <c r="J94" s="140"/>
      <c r="K94" s="130"/>
      <c r="L94" s="130"/>
      <c r="M94" s="130"/>
      <c r="N94" s="132"/>
    </row>
    <row r="95" spans="1:14">
      <c r="B95" s="152"/>
      <c r="C95" s="130"/>
      <c r="D95" s="130"/>
      <c r="E95" s="130" t="s">
        <v>1517</v>
      </c>
      <c r="F95" s="130"/>
      <c r="G95" s="130"/>
      <c r="H95" s="130"/>
      <c r="I95" s="130"/>
      <c r="J95" s="130"/>
      <c r="K95" s="130"/>
      <c r="L95" s="130"/>
      <c r="M95" s="130"/>
      <c r="N95" s="132"/>
    </row>
    <row r="96" spans="1:14">
      <c r="B96" s="152"/>
      <c r="C96" s="130"/>
      <c r="D96" s="130"/>
      <c r="E96" s="130" t="s">
        <v>1518</v>
      </c>
      <c r="F96" s="130"/>
      <c r="G96" s="130"/>
      <c r="H96" s="130"/>
      <c r="I96" s="130"/>
      <c r="J96" s="130"/>
      <c r="K96" s="130"/>
      <c r="L96" s="130"/>
      <c r="M96" s="130"/>
      <c r="N96" s="132"/>
    </row>
    <row r="97" spans="2:14">
      <c r="B97" s="152"/>
      <c r="C97" s="130"/>
      <c r="D97" s="130"/>
      <c r="E97" s="130" t="s">
        <v>1519</v>
      </c>
      <c r="F97" s="130"/>
      <c r="G97" s="130"/>
      <c r="H97" s="130"/>
      <c r="I97" s="130"/>
      <c r="J97" s="130"/>
      <c r="K97" s="130"/>
      <c r="L97" s="130"/>
      <c r="M97" s="130"/>
      <c r="N97" s="132"/>
    </row>
    <row r="98" spans="2:14" ht="15.75" thickBot="1">
      <c r="B98" s="152"/>
      <c r="C98" s="130"/>
      <c r="D98" s="130"/>
      <c r="E98" s="130"/>
      <c r="F98" s="130" t="s">
        <v>69</v>
      </c>
      <c r="G98" s="130"/>
      <c r="H98" s="130"/>
      <c r="I98" s="130"/>
      <c r="J98" s="130"/>
      <c r="K98" s="130"/>
      <c r="L98" s="130"/>
      <c r="M98" s="130"/>
      <c r="N98" s="132"/>
    </row>
    <row r="99" spans="2:14">
      <c r="B99" s="163" t="s">
        <v>1520</v>
      </c>
      <c r="C99" s="164"/>
      <c r="D99" s="164"/>
      <c r="E99" s="164"/>
      <c r="F99" s="164"/>
      <c r="G99" s="164"/>
      <c r="H99" s="164"/>
      <c r="I99" s="164"/>
      <c r="J99" s="164"/>
      <c r="K99" s="164"/>
      <c r="L99" s="164"/>
      <c r="M99" s="164"/>
      <c r="N99" s="165"/>
    </row>
    <row r="100" spans="2:14">
      <c r="B100" s="166"/>
      <c r="C100" s="167"/>
      <c r="D100" s="167"/>
      <c r="E100" s="167"/>
      <c r="F100" s="167"/>
      <c r="G100" s="167"/>
      <c r="H100" s="167"/>
      <c r="I100" s="167"/>
      <c r="J100" s="167"/>
      <c r="K100" s="167"/>
      <c r="L100" s="167"/>
      <c r="M100" s="167"/>
      <c r="N100" s="168"/>
    </row>
    <row r="101" spans="2:14">
      <c r="B101" s="166"/>
      <c r="C101" s="167"/>
      <c r="D101" s="167"/>
      <c r="E101" s="167"/>
      <c r="F101" s="167"/>
      <c r="G101" s="167"/>
      <c r="H101" s="167"/>
      <c r="I101" s="167"/>
      <c r="J101" s="167"/>
      <c r="K101" s="167"/>
      <c r="L101" s="167"/>
      <c r="M101" s="167"/>
      <c r="N101" s="168"/>
    </row>
    <row r="102" spans="2:14">
      <c r="B102" s="166"/>
      <c r="C102" s="167"/>
      <c r="D102" s="167"/>
      <c r="E102" s="167"/>
      <c r="F102" s="167"/>
      <c r="G102" s="167"/>
      <c r="H102" s="167"/>
      <c r="I102" s="167"/>
      <c r="J102" s="167"/>
      <c r="K102" s="167"/>
      <c r="L102" s="167"/>
      <c r="M102" s="167"/>
      <c r="N102" s="168"/>
    </row>
    <row r="103" spans="2:14" ht="15.75" thickBot="1">
      <c r="B103" s="169"/>
      <c r="C103" s="170"/>
      <c r="D103" s="170"/>
      <c r="E103" s="170"/>
      <c r="F103" s="170"/>
      <c r="G103" s="170"/>
      <c r="H103" s="170"/>
      <c r="I103" s="170"/>
      <c r="J103" s="170"/>
      <c r="K103" s="170"/>
      <c r="L103" s="170"/>
      <c r="M103" s="170"/>
      <c r="N103" s="171"/>
    </row>
    <row r="104" spans="2:14">
      <c r="B104" s="172"/>
      <c r="C104" s="173"/>
      <c r="D104" s="173"/>
      <c r="E104" s="173"/>
      <c r="F104" s="173"/>
      <c r="G104" s="173"/>
      <c r="H104" s="173"/>
      <c r="I104" s="173"/>
      <c r="J104" s="173"/>
      <c r="K104" s="173"/>
      <c r="L104" s="173"/>
      <c r="M104" s="173"/>
      <c r="N104" s="174"/>
    </row>
    <row r="105" spans="2:14">
      <c r="B105" s="175" t="s">
        <v>1521</v>
      </c>
      <c r="C105" s="144"/>
      <c r="D105" s="144"/>
      <c r="E105" s="144"/>
      <c r="F105" s="144"/>
      <c r="G105" s="144"/>
      <c r="H105" s="144"/>
      <c r="I105" s="144"/>
      <c r="J105" s="144"/>
      <c r="K105" s="144"/>
      <c r="L105" s="144"/>
      <c r="M105" s="144"/>
      <c r="N105" s="145"/>
    </row>
    <row r="106" spans="2:14" ht="15" customHeight="1">
      <c r="B106" s="471" t="s">
        <v>1522</v>
      </c>
      <c r="C106" s="472"/>
      <c r="D106" s="472"/>
      <c r="E106" s="472"/>
      <c r="F106" s="472"/>
      <c r="G106" s="472"/>
      <c r="H106" s="472"/>
      <c r="I106" s="472"/>
      <c r="J106" s="472"/>
      <c r="K106" s="472"/>
      <c r="L106" s="472"/>
      <c r="M106" s="472"/>
      <c r="N106" s="473"/>
    </row>
    <row r="107" spans="2:14" ht="15" customHeight="1">
      <c r="B107" s="471"/>
      <c r="C107" s="472"/>
      <c r="D107" s="472"/>
      <c r="E107" s="472"/>
      <c r="F107" s="472"/>
      <c r="G107" s="472"/>
      <c r="H107" s="472"/>
      <c r="I107" s="472"/>
      <c r="J107" s="472"/>
      <c r="K107" s="472"/>
      <c r="L107" s="472"/>
      <c r="M107" s="472"/>
      <c r="N107" s="473"/>
    </row>
    <row r="108" spans="2:14" ht="30" customHeight="1">
      <c r="B108" s="474" t="s">
        <v>1523</v>
      </c>
      <c r="C108" s="475"/>
      <c r="D108" s="475"/>
      <c r="E108" s="475"/>
      <c r="F108" s="475"/>
      <c r="G108" s="475"/>
      <c r="H108" s="475"/>
      <c r="I108" s="475"/>
      <c r="J108" s="475"/>
      <c r="K108" s="475"/>
      <c r="L108" s="475"/>
      <c r="M108" s="475"/>
      <c r="N108" s="476"/>
    </row>
    <row r="109" spans="2:14">
      <c r="B109" s="474"/>
      <c r="C109" s="475"/>
      <c r="D109" s="475"/>
      <c r="E109" s="475"/>
      <c r="F109" s="475"/>
      <c r="G109" s="475"/>
      <c r="H109" s="475"/>
      <c r="I109" s="475"/>
      <c r="J109" s="475"/>
      <c r="K109" s="475"/>
      <c r="L109" s="475"/>
      <c r="M109" s="475"/>
      <c r="N109" s="476"/>
    </row>
    <row r="110" spans="2:14">
      <c r="B110" s="215"/>
      <c r="C110" s="216"/>
      <c r="D110" s="216"/>
      <c r="E110" s="216"/>
      <c r="F110" s="216"/>
      <c r="G110" s="216"/>
      <c r="H110" s="216"/>
      <c r="I110" s="216"/>
      <c r="J110" s="216"/>
      <c r="K110" s="216"/>
      <c r="L110" s="216"/>
      <c r="M110" s="216"/>
      <c r="N110" s="217"/>
    </row>
    <row r="111" spans="2:14">
      <c r="B111" s="215"/>
      <c r="C111" s="216"/>
      <c r="D111" s="216"/>
      <c r="E111" s="216"/>
      <c r="F111" s="216"/>
      <c r="G111" s="216"/>
      <c r="H111" s="216"/>
      <c r="I111" s="216"/>
      <c r="J111" s="216"/>
      <c r="K111" s="216"/>
      <c r="L111" s="216"/>
      <c r="M111" s="216"/>
      <c r="N111" s="217"/>
    </row>
    <row r="112" spans="2:14">
      <c r="B112" s="215"/>
      <c r="C112" s="216"/>
      <c r="D112" s="216"/>
      <c r="E112" s="216"/>
      <c r="F112" s="216"/>
      <c r="G112" s="216"/>
      <c r="H112" s="216"/>
      <c r="I112" s="216"/>
      <c r="J112" s="216"/>
      <c r="K112" s="216"/>
      <c r="L112" s="216"/>
      <c r="M112" s="216"/>
      <c r="N112" s="217"/>
    </row>
    <row r="113" spans="2:14">
      <c r="B113" s="175"/>
      <c r="C113" s="144"/>
      <c r="D113" s="144"/>
      <c r="E113" s="144"/>
      <c r="F113" s="144"/>
      <c r="G113" s="144"/>
      <c r="H113" s="144"/>
      <c r="I113" s="144"/>
      <c r="J113" s="144"/>
      <c r="K113" s="144"/>
      <c r="L113" s="144"/>
      <c r="M113" s="144"/>
      <c r="N113" s="145"/>
    </row>
    <row r="114" spans="2:14">
      <c r="B114" s="152"/>
      <c r="C114" s="130"/>
      <c r="D114" s="130"/>
      <c r="E114" s="130" t="s">
        <v>1516</v>
      </c>
      <c r="F114" s="140"/>
      <c r="G114" s="140"/>
      <c r="H114" s="130"/>
      <c r="I114" s="130"/>
      <c r="J114" s="130"/>
      <c r="K114" s="130"/>
      <c r="L114" s="130"/>
      <c r="M114" s="130"/>
      <c r="N114" s="132"/>
    </row>
    <row r="115" spans="2:14">
      <c r="B115" s="152"/>
      <c r="C115" s="130"/>
      <c r="D115" s="130"/>
      <c r="E115" s="176" t="s">
        <v>1517</v>
      </c>
      <c r="F115" s="130"/>
      <c r="G115" s="130"/>
      <c r="H115" s="176"/>
      <c r="I115" s="176"/>
      <c r="J115" s="176"/>
      <c r="K115" s="130"/>
      <c r="L115" s="130"/>
      <c r="M115" s="130"/>
      <c r="N115" s="132"/>
    </row>
    <row r="116" spans="2:14">
      <c r="B116" s="152"/>
      <c r="C116" s="130"/>
      <c r="D116" s="130"/>
      <c r="E116" s="177" t="s">
        <v>1524</v>
      </c>
      <c r="F116" s="130"/>
      <c r="G116" s="130"/>
      <c r="H116" s="177"/>
      <c r="I116" s="177"/>
      <c r="J116" s="177"/>
      <c r="K116" s="130"/>
      <c r="L116" s="130"/>
      <c r="M116" s="130"/>
      <c r="N116" s="132"/>
    </row>
    <row r="117" spans="2:14">
      <c r="B117" s="178"/>
      <c r="C117" s="144"/>
      <c r="D117" s="144"/>
      <c r="E117" s="130" t="s">
        <v>1519</v>
      </c>
      <c r="F117" s="130"/>
      <c r="G117" s="130"/>
      <c r="H117" s="130"/>
      <c r="I117" s="130"/>
      <c r="J117" s="130"/>
      <c r="K117" s="144"/>
      <c r="L117" s="144"/>
      <c r="M117" s="144"/>
      <c r="N117" s="145"/>
    </row>
    <row r="118" spans="2:14">
      <c r="B118" s="178"/>
      <c r="C118" s="144"/>
      <c r="D118" s="144"/>
      <c r="E118" s="144"/>
      <c r="F118" s="130"/>
      <c r="G118" s="130"/>
      <c r="H118" s="130"/>
      <c r="I118" s="130"/>
      <c r="J118" s="130"/>
      <c r="K118" s="144"/>
      <c r="L118" s="144"/>
      <c r="M118" s="144"/>
      <c r="N118" s="145"/>
    </row>
    <row r="119" spans="2:14">
      <c r="B119" s="178" t="s">
        <v>1525</v>
      </c>
      <c r="C119" s="177"/>
      <c r="D119" s="177"/>
      <c r="E119" s="130"/>
      <c r="F119" s="130"/>
      <c r="G119" s="130"/>
      <c r="H119" s="130"/>
      <c r="I119" s="130"/>
      <c r="J119" s="454"/>
      <c r="K119" s="454"/>
      <c r="L119" s="454"/>
      <c r="M119" s="454"/>
      <c r="N119" s="455"/>
    </row>
    <row r="120" spans="2:14" ht="15.75" thickBot="1">
      <c r="B120" s="179" t="s">
        <v>1526</v>
      </c>
      <c r="C120" s="180"/>
      <c r="D120" s="180"/>
      <c r="E120" s="181"/>
      <c r="F120" s="181"/>
      <c r="G120" s="181"/>
      <c r="H120" s="181"/>
      <c r="I120" s="181"/>
      <c r="J120" s="456"/>
      <c r="K120" s="456"/>
      <c r="L120" s="456"/>
      <c r="M120" s="456"/>
      <c r="N120" s="457"/>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4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4817"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CC"/>
  </sheetPr>
  <dimension ref="A1:O118"/>
  <sheetViews>
    <sheetView topLeftCell="A70" zoomScale="75" zoomScaleNormal="75" workbookViewId="0">
      <selection activeCell="Q99" sqref="Q99"/>
    </sheetView>
  </sheetViews>
  <sheetFormatPr baseColWidth="10" defaultRowHeight="15"/>
  <cols>
    <col min="1" max="1" width="9.140625" style="79" bestFit="1" customWidth="1"/>
    <col min="2" max="2" width="17" style="79" customWidth="1"/>
    <col min="3" max="5" width="11.42578125" style="79"/>
    <col min="6" max="6" width="14.42578125" style="79" customWidth="1"/>
    <col min="7" max="8" width="11.42578125" style="79"/>
    <col min="9" max="9" width="13.140625" style="79" bestFit="1" customWidth="1"/>
    <col min="10" max="10" width="15.5703125" style="79" customWidth="1"/>
    <col min="11" max="11" width="17.5703125" style="79" bestFit="1" customWidth="1"/>
    <col min="12" max="12" width="11.42578125" style="79"/>
    <col min="13" max="13" width="12" style="79" bestFit="1" customWidth="1"/>
    <col min="14" max="14" width="17.42578125" style="79" customWidth="1"/>
    <col min="15" max="15" width="12" style="79" bestFit="1" customWidth="1"/>
    <col min="16" max="16384" width="11.42578125" style="79"/>
  </cols>
  <sheetData>
    <row r="1" spans="2:14" ht="24.75" customHeight="1">
      <c r="B1" s="536"/>
      <c r="C1" s="539"/>
      <c r="D1" s="540"/>
      <c r="E1" s="540"/>
      <c r="F1" s="540"/>
      <c r="G1" s="540"/>
      <c r="H1" s="540"/>
      <c r="I1" s="540"/>
      <c r="J1" s="541"/>
      <c r="K1" s="542" t="s">
        <v>1458</v>
      </c>
      <c r="L1" s="549" t="s">
        <v>1459</v>
      </c>
      <c r="M1" s="550"/>
      <c r="N1" s="551"/>
    </row>
    <row r="2" spans="2:14">
      <c r="B2" s="537"/>
      <c r="C2" s="544" t="s">
        <v>0</v>
      </c>
      <c r="D2" s="545"/>
      <c r="E2" s="545"/>
      <c r="F2" s="545"/>
      <c r="G2" s="545"/>
      <c r="H2" s="545"/>
      <c r="I2" s="545"/>
      <c r="J2" s="546"/>
      <c r="K2" s="543"/>
      <c r="L2" s="552"/>
      <c r="M2" s="553"/>
      <c r="N2" s="554"/>
    </row>
    <row r="3" spans="2:14">
      <c r="B3" s="537"/>
      <c r="C3" s="544" t="s">
        <v>1460</v>
      </c>
      <c r="D3" s="545"/>
      <c r="E3" s="545"/>
      <c r="F3" s="545"/>
      <c r="G3" s="545"/>
      <c r="H3" s="545"/>
      <c r="I3" s="545"/>
      <c r="J3" s="546"/>
      <c r="K3" s="547" t="s">
        <v>1461</v>
      </c>
      <c r="L3" s="556">
        <v>1</v>
      </c>
      <c r="M3" s="557"/>
      <c r="N3" s="558"/>
    </row>
    <row r="4" spans="2:14">
      <c r="B4" s="537"/>
      <c r="C4" s="544" t="s">
        <v>1462</v>
      </c>
      <c r="D4" s="545"/>
      <c r="E4" s="545"/>
      <c r="F4" s="545"/>
      <c r="G4" s="545"/>
      <c r="H4" s="545"/>
      <c r="I4" s="545"/>
      <c r="J4" s="546"/>
      <c r="K4" s="555"/>
      <c r="L4" s="559"/>
      <c r="M4" s="560"/>
      <c r="N4" s="561"/>
    </row>
    <row r="5" spans="2:14">
      <c r="B5" s="537"/>
      <c r="C5" s="544" t="s">
        <v>1463</v>
      </c>
      <c r="D5" s="545"/>
      <c r="E5" s="545"/>
      <c r="F5" s="545"/>
      <c r="G5" s="545"/>
      <c r="H5" s="545"/>
      <c r="I5" s="545"/>
      <c r="J5" s="546"/>
      <c r="K5" s="547" t="s">
        <v>1464</v>
      </c>
      <c r="L5" s="513"/>
      <c r="M5" s="513" t="s">
        <v>1465</v>
      </c>
      <c r="N5" s="515"/>
    </row>
    <row r="6" spans="2:14" ht="15.75" thickBot="1">
      <c r="B6" s="538"/>
      <c r="C6" s="517"/>
      <c r="D6" s="518"/>
      <c r="E6" s="518"/>
      <c r="F6" s="518"/>
      <c r="G6" s="518"/>
      <c r="H6" s="518"/>
      <c r="I6" s="518"/>
      <c r="J6" s="519"/>
      <c r="K6" s="548"/>
      <c r="L6" s="514"/>
      <c r="M6" s="514"/>
      <c r="N6" s="516"/>
    </row>
    <row r="7" spans="2:14" ht="15.75" thickBot="1">
      <c r="B7" s="223"/>
      <c r="C7" s="224"/>
      <c r="D7" s="224"/>
      <c r="E7" s="224"/>
      <c r="F7" s="224"/>
      <c r="G7" s="224"/>
      <c r="H7" s="224"/>
      <c r="I7" s="224"/>
      <c r="J7" s="224"/>
      <c r="K7" s="224"/>
      <c r="L7" s="225"/>
      <c r="M7" s="225"/>
      <c r="N7" s="226"/>
    </row>
    <row r="8" spans="2:14" ht="18" customHeight="1">
      <c r="B8" s="227"/>
      <c r="C8" s="228"/>
      <c r="D8" s="228"/>
      <c r="E8" s="228"/>
      <c r="F8" s="228"/>
      <c r="G8" s="228"/>
      <c r="H8" s="229"/>
      <c r="I8" s="228"/>
      <c r="J8" s="228"/>
      <c r="K8" s="230" t="s">
        <v>1466</v>
      </c>
      <c r="L8" s="231"/>
      <c r="M8" s="231"/>
      <c r="N8" s="232"/>
    </row>
    <row r="9" spans="2:14">
      <c r="B9" s="233"/>
      <c r="C9" s="234"/>
      <c r="D9" s="234"/>
      <c r="E9" s="234"/>
      <c r="F9" s="234"/>
      <c r="G9" s="234"/>
      <c r="H9" s="235"/>
      <c r="I9" s="234"/>
      <c r="J9" s="234"/>
      <c r="K9" s="236"/>
      <c r="L9" s="146" t="s">
        <v>1467</v>
      </c>
      <c r="M9" s="146" t="s">
        <v>1468</v>
      </c>
      <c r="N9" s="237" t="s">
        <v>1469</v>
      </c>
    </row>
    <row r="10" spans="2:14" ht="36">
      <c r="B10" s="533" t="s">
        <v>1470</v>
      </c>
      <c r="C10" s="534"/>
      <c r="D10" s="534"/>
      <c r="E10" s="534"/>
      <c r="F10" s="238" t="s">
        <v>1471</v>
      </c>
      <c r="G10" s="234"/>
      <c r="H10" s="130"/>
      <c r="I10" s="535" t="s">
        <v>1472</v>
      </c>
      <c r="J10" s="535"/>
      <c r="K10" s="239" t="s">
        <v>1471</v>
      </c>
      <c r="L10" s="146"/>
      <c r="M10" s="146"/>
      <c r="N10" s="237"/>
    </row>
    <row r="11" spans="2:14">
      <c r="B11" s="175" t="s">
        <v>1473</v>
      </c>
      <c r="C11" s="213"/>
      <c r="D11" s="520"/>
      <c r="E11" s="520"/>
      <c r="F11" s="142"/>
      <c r="G11" s="144"/>
      <c r="H11" s="213"/>
      <c r="I11" s="130"/>
      <c r="J11" s="240" t="s">
        <v>1474</v>
      </c>
      <c r="K11" s="241"/>
      <c r="L11" s="142"/>
      <c r="M11" s="142"/>
      <c r="N11" s="145"/>
    </row>
    <row r="12" spans="2:14" ht="15.75" thickBot="1">
      <c r="B12" s="179"/>
      <c r="C12" s="214"/>
      <c r="D12" s="242"/>
      <c r="E12" s="242"/>
      <c r="F12" s="242"/>
      <c r="G12" s="242"/>
      <c r="H12" s="214"/>
      <c r="I12" s="242"/>
      <c r="J12" s="214"/>
      <c r="K12" s="242"/>
      <c r="L12" s="521"/>
      <c r="M12" s="521"/>
      <c r="N12" s="522"/>
    </row>
    <row r="13" spans="2:14">
      <c r="B13" s="123"/>
      <c r="C13" s="124"/>
      <c r="D13" s="124"/>
      <c r="E13" s="124"/>
      <c r="F13" s="124"/>
      <c r="G13" s="124"/>
      <c r="H13" s="124"/>
      <c r="I13" s="124"/>
      <c r="J13" s="124"/>
      <c r="K13" s="124"/>
      <c r="L13" s="124"/>
      <c r="M13" s="124"/>
      <c r="N13" s="125"/>
    </row>
    <row r="14" spans="2:14">
      <c r="B14" s="126" t="s">
        <v>1475</v>
      </c>
      <c r="C14" s="127"/>
      <c r="D14" s="128" t="s">
        <v>1465</v>
      </c>
      <c r="E14" s="129"/>
      <c r="F14" s="130"/>
      <c r="G14" s="130"/>
      <c r="H14" s="131"/>
      <c r="I14" s="131"/>
      <c r="J14" s="131"/>
      <c r="K14" s="131"/>
      <c r="L14" s="131"/>
      <c r="M14" s="131"/>
      <c r="N14" s="132"/>
    </row>
    <row r="15" spans="2:14" ht="19.5" customHeight="1">
      <c r="B15" s="133" t="s">
        <v>1476</v>
      </c>
      <c r="C15" s="134"/>
      <c r="D15" s="135"/>
      <c r="E15" s="135"/>
      <c r="F15" s="135"/>
      <c r="G15" s="135"/>
      <c r="H15" s="135"/>
      <c r="I15" s="135"/>
      <c r="J15" s="135"/>
      <c r="K15" s="135"/>
      <c r="L15" s="135"/>
      <c r="M15" s="135"/>
      <c r="N15" s="132"/>
    </row>
    <row r="16" spans="2:14">
      <c r="B16" s="133"/>
      <c r="C16" s="136"/>
      <c r="D16" s="137"/>
      <c r="E16" s="135"/>
      <c r="F16" s="135"/>
      <c r="G16" s="135"/>
      <c r="H16" s="135"/>
      <c r="I16" s="135"/>
      <c r="J16" s="135"/>
      <c r="K16" s="135"/>
      <c r="L16" s="135"/>
      <c r="M16" s="135"/>
      <c r="N16" s="132"/>
    </row>
    <row r="17" spans="1:14">
      <c r="B17" s="133"/>
      <c r="C17" s="134"/>
      <c r="D17" s="138"/>
      <c r="E17" s="138"/>
      <c r="F17" s="138"/>
      <c r="G17" s="138"/>
      <c r="H17" s="138"/>
      <c r="I17" s="138"/>
      <c r="J17" s="138"/>
      <c r="K17" s="138"/>
      <c r="L17" s="138"/>
      <c r="M17" s="138"/>
      <c r="N17" s="139"/>
    </row>
    <row r="18" spans="1:14">
      <c r="B18" s="133" t="s">
        <v>1477</v>
      </c>
      <c r="C18" s="136"/>
      <c r="D18" s="135"/>
      <c r="E18" s="135"/>
      <c r="F18" s="135"/>
      <c r="G18" s="135"/>
      <c r="H18" s="135"/>
      <c r="I18" s="140"/>
      <c r="J18" s="128" t="s">
        <v>1478</v>
      </c>
      <c r="K18" s="135"/>
      <c r="L18" s="135"/>
      <c r="M18" s="135"/>
      <c r="N18" s="141"/>
    </row>
    <row r="19" spans="1:14">
      <c r="B19" s="133"/>
      <c r="C19" s="134"/>
      <c r="D19" s="138"/>
      <c r="E19" s="138"/>
      <c r="F19" s="138"/>
      <c r="G19" s="138"/>
      <c r="H19" s="138"/>
      <c r="I19" s="138"/>
      <c r="J19" s="138"/>
      <c r="K19" s="138"/>
      <c r="L19" s="138"/>
      <c r="M19" s="138"/>
      <c r="N19" s="139"/>
    </row>
    <row r="20" spans="1:14">
      <c r="B20" s="133" t="s">
        <v>1479</v>
      </c>
      <c r="C20" s="136"/>
      <c r="D20" s="142"/>
      <c r="E20" s="142"/>
      <c r="F20" s="142"/>
      <c r="G20" s="142"/>
      <c r="H20" s="142"/>
      <c r="I20" s="142"/>
      <c r="J20" s="142"/>
      <c r="K20" s="142"/>
      <c r="L20" s="142"/>
      <c r="M20" s="142"/>
      <c r="N20" s="143"/>
    </row>
    <row r="21" spans="1:14">
      <c r="B21" s="133"/>
      <c r="C21" s="134"/>
      <c r="D21" s="144"/>
      <c r="E21" s="144"/>
      <c r="F21" s="144"/>
      <c r="G21" s="144"/>
      <c r="H21" s="144"/>
      <c r="I21" s="144"/>
      <c r="J21" s="144"/>
      <c r="K21" s="144"/>
      <c r="L21" s="144"/>
      <c r="M21" s="144"/>
      <c r="N21" s="145"/>
    </row>
    <row r="22" spans="1:14">
      <c r="B22" s="133" t="s">
        <v>1480</v>
      </c>
      <c r="C22" s="136"/>
      <c r="D22" s="142"/>
      <c r="E22" s="142"/>
      <c r="F22" s="142"/>
      <c r="G22" s="142"/>
      <c r="H22" s="142"/>
      <c r="I22" s="142"/>
      <c r="J22" s="142"/>
      <c r="K22" s="234" t="s">
        <v>1481</v>
      </c>
      <c r="L22" s="142"/>
      <c r="M22" s="234" t="s">
        <v>1465</v>
      </c>
      <c r="N22" s="243"/>
    </row>
    <row r="23" spans="1:14">
      <c r="B23" s="133"/>
      <c r="C23" s="134"/>
      <c r="D23" s="144"/>
      <c r="E23" s="144"/>
      <c r="F23" s="144"/>
      <c r="G23" s="144"/>
      <c r="H23" s="144"/>
      <c r="I23" s="144"/>
      <c r="J23" s="144"/>
      <c r="K23" s="144"/>
      <c r="L23" s="144"/>
      <c r="M23" s="144"/>
      <c r="N23" s="145"/>
    </row>
    <row r="24" spans="1:14">
      <c r="B24" s="133" t="s">
        <v>1482</v>
      </c>
      <c r="C24" s="134"/>
      <c r="D24" s="144"/>
      <c r="E24" s="144"/>
      <c r="F24" s="146"/>
      <c r="G24" s="147"/>
      <c r="H24" s="140"/>
      <c r="I24" s="142"/>
      <c r="J24" s="142"/>
      <c r="K24" s="130"/>
      <c r="L24" s="144"/>
      <c r="M24" s="144"/>
      <c r="N24" s="145"/>
    </row>
    <row r="25" spans="1:14">
      <c r="B25" s="148"/>
      <c r="C25" s="149"/>
      <c r="D25" s="219"/>
      <c r="E25" s="219"/>
      <c r="F25" s="523" t="s">
        <v>1483</v>
      </c>
      <c r="G25" s="524"/>
      <c r="H25" s="524"/>
      <c r="I25" s="219" t="s">
        <v>1468</v>
      </c>
      <c r="J25" s="219" t="s">
        <v>1469</v>
      </c>
      <c r="K25" s="150"/>
      <c r="L25" s="219"/>
      <c r="M25" s="219"/>
      <c r="N25" s="151"/>
    </row>
    <row r="26" spans="1:14">
      <c r="B26" s="152"/>
      <c r="C26" s="131"/>
      <c r="D26" s="131"/>
      <c r="E26" s="131"/>
      <c r="F26" s="131"/>
      <c r="G26" s="131"/>
      <c r="H26" s="131"/>
      <c r="I26" s="131"/>
      <c r="J26" s="131"/>
      <c r="K26" s="131"/>
      <c r="L26" s="131"/>
      <c r="M26" s="131"/>
      <c r="N26" s="132"/>
    </row>
    <row r="27" spans="1:14">
      <c r="B27" s="525" t="s">
        <v>1484</v>
      </c>
      <c r="C27" s="526"/>
      <c r="D27" s="526"/>
      <c r="E27" s="526"/>
      <c r="F27" s="526"/>
      <c r="G27" s="526"/>
      <c r="H27" s="526"/>
      <c r="I27" s="526"/>
      <c r="J27" s="526"/>
      <c r="K27" s="526"/>
      <c r="L27" s="526"/>
      <c r="M27" s="526"/>
      <c r="N27" s="527"/>
    </row>
    <row r="28" spans="1:14" ht="15.75" thickBot="1">
      <c r="B28" s="152"/>
      <c r="C28" s="130"/>
      <c r="D28" s="130"/>
      <c r="E28" s="130"/>
      <c r="F28" s="130"/>
      <c r="G28" s="130"/>
      <c r="H28" s="130"/>
      <c r="I28" s="130"/>
      <c r="J28" s="130"/>
      <c r="K28" s="130"/>
      <c r="L28" s="130"/>
      <c r="M28" s="130"/>
      <c r="N28" s="132"/>
    </row>
    <row r="29" spans="1:14" ht="26.25" thickBot="1">
      <c r="B29" s="244" t="s">
        <v>68</v>
      </c>
      <c r="C29" s="528" t="s">
        <v>1485</v>
      </c>
      <c r="D29" s="529"/>
      <c r="E29" s="529"/>
      <c r="F29" s="529"/>
      <c r="G29" s="529"/>
      <c r="H29" s="529"/>
      <c r="I29" s="529"/>
      <c r="J29" s="245"/>
      <c r="K29" s="246" t="s">
        <v>1486</v>
      </c>
      <c r="L29" s="492" t="s">
        <v>1487</v>
      </c>
      <c r="M29" s="530"/>
      <c r="N29" s="244" t="s">
        <v>8</v>
      </c>
    </row>
    <row r="30" spans="1:14" ht="17.25" hidden="1" customHeight="1">
      <c r="B30" s="244" t="s">
        <v>68</v>
      </c>
      <c r="C30" s="528" t="s">
        <v>1485</v>
      </c>
      <c r="D30" s="529"/>
      <c r="E30" s="529"/>
      <c r="F30" s="529"/>
      <c r="G30" s="529"/>
      <c r="H30" s="529"/>
      <c r="I30" s="529"/>
      <c r="J30" s="245"/>
      <c r="K30" s="247"/>
      <c r="L30" s="492" t="s">
        <v>1487</v>
      </c>
      <c r="M30" s="530"/>
      <c r="N30" s="244" t="s">
        <v>8</v>
      </c>
    </row>
    <row r="31" spans="1:14" ht="15.75" customHeight="1" thickBot="1">
      <c r="A31" s="79" t="s">
        <v>70</v>
      </c>
      <c r="B31" s="248" t="s">
        <v>17</v>
      </c>
      <c r="C31" s="249" t="s">
        <v>1528</v>
      </c>
      <c r="D31" s="250"/>
      <c r="E31" s="250"/>
      <c r="F31" s="250"/>
      <c r="G31" s="250"/>
      <c r="H31" s="250"/>
      <c r="I31" s="250"/>
      <c r="J31" s="250"/>
      <c r="K31" s="330"/>
      <c r="L31" s="253" t="s">
        <v>66</v>
      </c>
      <c r="M31" s="254"/>
      <c r="N31" s="255"/>
    </row>
    <row r="32" spans="1:14" ht="6" customHeight="1">
      <c r="B32" s="152"/>
      <c r="C32" s="130"/>
      <c r="D32" s="130"/>
      <c r="E32" s="130"/>
      <c r="F32" s="130"/>
      <c r="G32" s="130"/>
      <c r="H32" s="130"/>
      <c r="I32" s="130"/>
      <c r="J32" s="130"/>
      <c r="K32" s="130"/>
      <c r="L32" s="130"/>
      <c r="M32" s="130"/>
      <c r="N32" s="132"/>
    </row>
    <row r="33" spans="1:14">
      <c r="B33" s="256" t="s">
        <v>1488</v>
      </c>
      <c r="C33" s="176"/>
      <c r="D33" s="176"/>
      <c r="E33" s="176"/>
      <c r="F33" s="176"/>
      <c r="G33" s="176"/>
      <c r="H33" s="176"/>
      <c r="I33" s="176"/>
      <c r="J33" s="176"/>
      <c r="K33" s="176"/>
      <c r="L33" s="176"/>
      <c r="M33" s="176"/>
      <c r="N33" s="257"/>
    </row>
    <row r="34" spans="1:14" ht="15.75" thickBot="1">
      <c r="B34" s="258"/>
      <c r="C34" s="130"/>
      <c r="D34" s="130"/>
      <c r="E34" s="130"/>
      <c r="F34" s="130"/>
      <c r="G34" s="130"/>
      <c r="H34" s="130"/>
      <c r="I34" s="181"/>
      <c r="J34" s="181"/>
      <c r="K34" s="130"/>
      <c r="L34" s="130"/>
      <c r="M34" s="130"/>
      <c r="N34" s="132"/>
    </row>
    <row r="35" spans="1:14">
      <c r="B35" s="461" t="s">
        <v>1485</v>
      </c>
      <c r="C35" s="462"/>
      <c r="D35" s="462"/>
      <c r="E35" s="462"/>
      <c r="F35" s="462"/>
      <c r="G35" s="462"/>
      <c r="H35" s="498"/>
      <c r="I35" s="531" t="s">
        <v>1489</v>
      </c>
      <c r="J35" s="532"/>
      <c r="K35" s="259" t="s">
        <v>1490</v>
      </c>
      <c r="L35" s="499" t="s">
        <v>1491</v>
      </c>
      <c r="M35" s="498"/>
      <c r="N35" s="260" t="s">
        <v>1492</v>
      </c>
    </row>
    <row r="36" spans="1:14">
      <c r="A36" s="185"/>
      <c r="B36" s="500"/>
      <c r="C36" s="501"/>
      <c r="D36" s="501"/>
      <c r="E36" s="501"/>
      <c r="F36" s="501"/>
      <c r="G36" s="501"/>
      <c r="H36" s="502"/>
      <c r="I36" s="261"/>
      <c r="J36" s="262"/>
      <c r="K36" s="263"/>
      <c r="L36" s="264"/>
      <c r="M36" s="334"/>
      <c r="N36" s="266"/>
    </row>
    <row r="37" spans="1:14">
      <c r="A37" s="185"/>
      <c r="B37" s="500"/>
      <c r="C37" s="501"/>
      <c r="D37" s="501"/>
      <c r="E37" s="501"/>
      <c r="F37" s="501"/>
      <c r="G37" s="501"/>
      <c r="H37" s="502"/>
      <c r="I37" s="331"/>
      <c r="J37" s="332"/>
      <c r="K37" s="263"/>
      <c r="L37" s="333"/>
      <c r="M37" s="334"/>
      <c r="N37" s="266"/>
    </row>
    <row r="38" spans="1:14">
      <c r="A38" s="185"/>
      <c r="B38" s="500"/>
      <c r="C38" s="501"/>
      <c r="D38" s="501"/>
      <c r="E38" s="501"/>
      <c r="F38" s="501"/>
      <c r="G38" s="501"/>
      <c r="H38" s="502"/>
      <c r="I38" s="339"/>
      <c r="J38" s="340"/>
      <c r="K38" s="263"/>
      <c r="L38" s="341"/>
      <c r="M38" s="342"/>
      <c r="N38" s="266"/>
    </row>
    <row r="39" spans="1:14">
      <c r="B39" s="500"/>
      <c r="C39" s="501"/>
      <c r="D39" s="501"/>
      <c r="E39" s="501"/>
      <c r="F39" s="501"/>
      <c r="G39" s="501"/>
      <c r="H39" s="502"/>
      <c r="I39" s="269"/>
      <c r="J39" s="270"/>
      <c r="K39" s="263"/>
      <c r="L39" s="271"/>
      <c r="M39" s="334"/>
      <c r="N39" s="266"/>
    </row>
    <row r="40" spans="1:14">
      <c r="B40" s="335"/>
      <c r="C40" s="336"/>
      <c r="D40" s="336"/>
      <c r="E40" s="336"/>
      <c r="F40" s="337"/>
      <c r="G40" s="337"/>
      <c r="H40" s="353"/>
      <c r="I40" s="269"/>
      <c r="J40" s="270"/>
      <c r="K40" s="263"/>
      <c r="L40" s="271"/>
      <c r="M40" s="272"/>
      <c r="N40" s="268"/>
    </row>
    <row r="41" spans="1:14">
      <c r="B41" s="507" t="s">
        <v>1493</v>
      </c>
      <c r="C41" s="508"/>
      <c r="D41" s="508"/>
      <c r="E41" s="274"/>
      <c r="F41" s="275"/>
      <c r="G41" s="275"/>
      <c r="H41" s="276"/>
      <c r="I41" s="269"/>
      <c r="J41" s="270"/>
      <c r="K41" s="277"/>
      <c r="L41" s="271"/>
      <c r="M41" s="343">
        <v>0.05</v>
      </c>
      <c r="N41" s="157">
        <f>N75*M41</f>
        <v>20.073656250000003</v>
      </c>
    </row>
    <row r="42" spans="1:14" ht="15.75" thickBot="1">
      <c r="B42" s="500"/>
      <c r="C42" s="501"/>
      <c r="D42" s="501"/>
      <c r="E42" s="501"/>
      <c r="F42" s="501"/>
      <c r="G42" s="501"/>
      <c r="H42" s="502"/>
      <c r="I42" s="509"/>
      <c r="J42" s="510"/>
      <c r="K42" s="278"/>
      <c r="L42" s="511"/>
      <c r="M42" s="512"/>
      <c r="N42" s="279"/>
    </row>
    <row r="43" spans="1:14" ht="15.75" thickBot="1">
      <c r="B43" s="458" t="s">
        <v>1494</v>
      </c>
      <c r="C43" s="459"/>
      <c r="D43" s="459"/>
      <c r="E43" s="459"/>
      <c r="F43" s="459"/>
      <c r="G43" s="459"/>
      <c r="H43" s="459"/>
      <c r="I43" s="459"/>
      <c r="J43" s="459"/>
      <c r="K43" s="459"/>
      <c r="L43" s="459"/>
      <c r="M43" s="460"/>
      <c r="N43" s="280">
        <f>SUM(N36:N42)</f>
        <v>20.073656250000003</v>
      </c>
    </row>
    <row r="44" spans="1:14">
      <c r="B44" s="258"/>
      <c r="C44" s="130"/>
      <c r="D44" s="130"/>
      <c r="E44" s="130"/>
      <c r="F44" s="130"/>
      <c r="G44" s="130"/>
      <c r="H44" s="130"/>
      <c r="I44" s="130"/>
      <c r="J44" s="130"/>
      <c r="K44" s="130"/>
      <c r="L44" s="130"/>
      <c r="M44" s="130"/>
      <c r="N44" s="132"/>
    </row>
    <row r="45" spans="1:14">
      <c r="B45" s="281" t="s">
        <v>1495</v>
      </c>
      <c r="C45" s="218"/>
      <c r="D45" s="218"/>
      <c r="E45" s="218"/>
      <c r="F45" s="218"/>
      <c r="G45" s="218"/>
      <c r="H45" s="218"/>
      <c r="I45" s="218"/>
      <c r="J45" s="218"/>
      <c r="K45" s="218"/>
      <c r="L45" s="218"/>
      <c r="M45" s="218"/>
      <c r="N45" s="282"/>
    </row>
    <row r="46" spans="1:14" ht="15.75" thickBot="1">
      <c r="B46" s="283"/>
      <c r="C46" s="181"/>
      <c r="D46" s="181"/>
      <c r="E46" s="181"/>
      <c r="F46" s="181"/>
      <c r="G46" s="181"/>
      <c r="H46" s="181"/>
      <c r="I46" s="181"/>
      <c r="J46" s="130"/>
      <c r="K46" s="130"/>
      <c r="L46" s="130"/>
      <c r="M46" s="130"/>
      <c r="N46" s="132"/>
    </row>
    <row r="47" spans="1:14">
      <c r="B47" s="461" t="s">
        <v>1485</v>
      </c>
      <c r="C47" s="462"/>
      <c r="D47" s="462"/>
      <c r="E47" s="462"/>
      <c r="F47" s="462"/>
      <c r="G47" s="462"/>
      <c r="H47" s="462"/>
      <c r="I47" s="498"/>
      <c r="J47" s="284" t="s">
        <v>1487</v>
      </c>
      <c r="K47" s="259" t="s">
        <v>8</v>
      </c>
      <c r="L47" s="499" t="s">
        <v>1496</v>
      </c>
      <c r="M47" s="498"/>
      <c r="N47" s="260" t="s">
        <v>1492</v>
      </c>
    </row>
    <row r="48" spans="1:14">
      <c r="A48" s="182" t="s">
        <v>843</v>
      </c>
      <c r="B48" s="285" t="str">
        <f>VLOOKUP(A48,[11]MATERIALES!A5:D373,3,FALSE)</f>
        <v>Geotextil Nt-2500 O Similar (Proveedores, Pavco, Geomatrix, Tensar, Omnes U Otros)</v>
      </c>
      <c r="C48" s="286"/>
      <c r="D48" s="286"/>
      <c r="E48" s="286"/>
      <c r="F48" s="286"/>
      <c r="G48" s="286"/>
      <c r="H48" s="286"/>
      <c r="I48" s="262"/>
      <c r="J48" s="142" t="str">
        <f>VLOOKUP(A48,[11]MATERIALES!A4:D640,2,FALSE)</f>
        <v>m2</v>
      </c>
      <c r="K48" s="287">
        <v>1.1000000000000001</v>
      </c>
      <c r="L48" s="261"/>
      <c r="M48" s="344">
        <f>VLOOKUP(A48,[11]MATERIALES!A5:D396,4,FALSE)</f>
        <v>5963</v>
      </c>
      <c r="N48" s="266">
        <f>K48*M48</f>
        <v>6559.3</v>
      </c>
    </row>
    <row r="49" spans="1:14">
      <c r="A49" s="182"/>
      <c r="B49" s="285"/>
      <c r="C49" s="345"/>
      <c r="D49" s="345"/>
      <c r="E49" s="345"/>
      <c r="F49" s="345"/>
      <c r="G49" s="345"/>
      <c r="H49" s="345"/>
      <c r="I49" s="345"/>
      <c r="J49" s="297"/>
      <c r="K49" s="346"/>
      <c r="L49" s="331"/>
      <c r="M49" s="344"/>
      <c r="N49" s="266"/>
    </row>
    <row r="50" spans="1:14">
      <c r="A50" s="182"/>
      <c r="B50" s="285"/>
      <c r="C50" s="345"/>
      <c r="D50" s="345"/>
      <c r="E50" s="345"/>
      <c r="F50" s="345"/>
      <c r="G50" s="345"/>
      <c r="H50" s="345"/>
      <c r="I50" s="345"/>
      <c r="J50" s="297"/>
      <c r="K50" s="346"/>
      <c r="L50" s="331"/>
      <c r="M50" s="344"/>
      <c r="N50" s="266"/>
    </row>
    <row r="51" spans="1:14">
      <c r="A51" s="182"/>
      <c r="B51" s="285"/>
      <c r="C51" s="345"/>
      <c r="D51" s="345"/>
      <c r="E51" s="345"/>
      <c r="F51" s="345"/>
      <c r="G51" s="345"/>
      <c r="H51" s="345"/>
      <c r="I51" s="345"/>
      <c r="J51" s="297"/>
      <c r="K51" s="346"/>
      <c r="L51" s="331"/>
      <c r="M51" s="344"/>
      <c r="N51" s="266"/>
    </row>
    <row r="52" spans="1:14" ht="15.75" thickBot="1">
      <c r="B52" s="285"/>
      <c r="C52" s="170"/>
      <c r="D52" s="170"/>
      <c r="E52" s="170"/>
      <c r="F52" s="170"/>
      <c r="G52" s="170"/>
      <c r="H52" s="170"/>
      <c r="I52" s="170"/>
      <c r="J52" s="354"/>
      <c r="K52" s="306"/>
      <c r="L52" s="351"/>
      <c r="M52" s="344"/>
      <c r="N52" s="266"/>
    </row>
    <row r="53" spans="1:14" ht="15.75" thickBot="1">
      <c r="B53" s="458" t="s">
        <v>1494</v>
      </c>
      <c r="C53" s="459"/>
      <c r="D53" s="459"/>
      <c r="E53" s="459"/>
      <c r="F53" s="459"/>
      <c r="G53" s="459"/>
      <c r="H53" s="459"/>
      <c r="I53" s="459"/>
      <c r="J53" s="459"/>
      <c r="K53" s="459"/>
      <c r="L53" s="459"/>
      <c r="M53" s="460"/>
      <c r="N53" s="280">
        <f>SUM(N48:N52)</f>
        <v>6559.3</v>
      </c>
    </row>
    <row r="54" spans="1:14">
      <c r="B54" s="152"/>
      <c r="C54" s="130"/>
      <c r="D54" s="130"/>
      <c r="E54" s="130"/>
      <c r="F54" s="130"/>
      <c r="G54" s="130"/>
      <c r="H54" s="130"/>
      <c r="I54" s="130"/>
      <c r="J54" s="130"/>
      <c r="K54" s="130"/>
      <c r="L54" s="130"/>
      <c r="M54" s="130"/>
      <c r="N54" s="132"/>
    </row>
    <row r="55" spans="1:14">
      <c r="B55" s="281" t="s">
        <v>1497</v>
      </c>
      <c r="C55" s="218"/>
      <c r="D55" s="218"/>
      <c r="E55" s="218"/>
      <c r="F55" s="218"/>
      <c r="G55" s="218"/>
      <c r="H55" s="218"/>
      <c r="I55" s="218"/>
      <c r="J55" s="218"/>
      <c r="K55" s="218"/>
      <c r="L55" s="218"/>
      <c r="M55" s="218"/>
      <c r="N55" s="282"/>
    </row>
    <row r="56" spans="1:14" ht="15.75" thickBot="1">
      <c r="B56" s="152"/>
      <c r="C56" s="130"/>
      <c r="D56" s="130"/>
      <c r="E56" s="130"/>
      <c r="F56" s="130"/>
      <c r="G56" s="130"/>
      <c r="H56" s="130"/>
      <c r="I56" s="130"/>
      <c r="J56" s="130"/>
      <c r="K56" s="130"/>
      <c r="L56" s="130"/>
      <c r="M56" s="130"/>
      <c r="N56" s="132"/>
    </row>
    <row r="57" spans="1:14" ht="25.5">
      <c r="B57" s="292" t="s">
        <v>1498</v>
      </c>
      <c r="C57" s="293"/>
      <c r="D57" s="293"/>
      <c r="E57" s="293"/>
      <c r="F57" s="293"/>
      <c r="G57" s="293"/>
      <c r="H57" s="294" t="s">
        <v>1487</v>
      </c>
      <c r="I57" s="295" t="s">
        <v>1499</v>
      </c>
      <c r="J57" s="245" t="s">
        <v>1500</v>
      </c>
      <c r="K57" s="294" t="s">
        <v>1501</v>
      </c>
      <c r="L57" s="484" t="s">
        <v>1502</v>
      </c>
      <c r="M57" s="485"/>
      <c r="N57" s="296" t="s">
        <v>1492</v>
      </c>
    </row>
    <row r="58" spans="1:14">
      <c r="B58" s="153"/>
      <c r="C58" s="167"/>
      <c r="D58" s="167"/>
      <c r="E58" s="167"/>
      <c r="F58" s="167"/>
      <c r="G58" s="167"/>
      <c r="H58" s="297"/>
      <c r="I58" s="277"/>
      <c r="J58" s="298"/>
      <c r="K58" s="277"/>
      <c r="L58" s="486"/>
      <c r="M58" s="487"/>
      <c r="N58" s="299"/>
    </row>
    <row r="59" spans="1:14">
      <c r="B59" s="153"/>
      <c r="C59" s="300"/>
      <c r="D59" s="300"/>
      <c r="E59" s="300"/>
      <c r="F59" s="300"/>
      <c r="G59" s="300"/>
      <c r="H59" s="297"/>
      <c r="I59" s="277"/>
      <c r="J59" s="298"/>
      <c r="K59" s="277"/>
      <c r="L59" s="486"/>
      <c r="M59" s="487"/>
      <c r="N59" s="299"/>
    </row>
    <row r="60" spans="1:14">
      <c r="B60" s="153"/>
      <c r="C60" s="300"/>
      <c r="D60" s="300"/>
      <c r="E60" s="300"/>
      <c r="F60" s="300"/>
      <c r="G60" s="300"/>
      <c r="H60" s="297"/>
      <c r="I60" s="277"/>
      <c r="J60" s="298"/>
      <c r="K60" s="277"/>
      <c r="L60" s="486"/>
      <c r="M60" s="487"/>
      <c r="N60" s="299"/>
    </row>
    <row r="61" spans="1:14">
      <c r="B61" s="153"/>
      <c r="C61" s="300"/>
      <c r="D61" s="300"/>
      <c r="E61" s="300"/>
      <c r="F61" s="300"/>
      <c r="G61" s="300"/>
      <c r="H61" s="297"/>
      <c r="I61" s="277"/>
      <c r="J61" s="298"/>
      <c r="K61" s="277"/>
      <c r="L61" s="486"/>
      <c r="M61" s="487"/>
      <c r="N61" s="299"/>
    </row>
    <row r="62" spans="1:14">
      <c r="B62" s="153"/>
      <c r="C62" s="300"/>
      <c r="D62" s="300"/>
      <c r="E62" s="300"/>
      <c r="F62" s="300"/>
      <c r="G62" s="300"/>
      <c r="H62" s="301"/>
      <c r="I62" s="277"/>
      <c r="J62" s="277"/>
      <c r="K62" s="277"/>
      <c r="L62" s="302"/>
      <c r="M62" s="303"/>
      <c r="N62" s="304"/>
    </row>
    <row r="63" spans="1:14" ht="15.75" thickBot="1">
      <c r="B63" s="169"/>
      <c r="C63" s="170"/>
      <c r="D63" s="170"/>
      <c r="E63" s="170"/>
      <c r="F63" s="170"/>
      <c r="G63" s="170"/>
      <c r="H63" s="305"/>
      <c r="I63" s="306"/>
      <c r="J63" s="306"/>
      <c r="K63" s="306"/>
      <c r="L63" s="488"/>
      <c r="M63" s="489"/>
      <c r="N63" s="307"/>
    </row>
    <row r="64" spans="1:14" ht="15.75" thickBot="1">
      <c r="B64" s="490" t="s">
        <v>1494</v>
      </c>
      <c r="C64" s="477"/>
      <c r="D64" s="477"/>
      <c r="E64" s="477"/>
      <c r="F64" s="477"/>
      <c r="G64" s="477"/>
      <c r="H64" s="477"/>
      <c r="I64" s="477"/>
      <c r="J64" s="477"/>
      <c r="K64" s="477"/>
      <c r="L64" s="477"/>
      <c r="M64" s="478"/>
      <c r="N64" s="308"/>
    </row>
    <row r="65" spans="1:15">
      <c r="B65" s="152"/>
      <c r="C65" s="130"/>
      <c r="D65" s="130"/>
      <c r="E65" s="130"/>
      <c r="F65" s="130"/>
      <c r="G65" s="130"/>
      <c r="H65" s="130"/>
      <c r="I65" s="130"/>
      <c r="J65" s="130"/>
      <c r="K65" s="130"/>
      <c r="L65" s="130"/>
      <c r="M65" s="130"/>
      <c r="N65" s="132"/>
    </row>
    <row r="66" spans="1:15">
      <c r="B66" s="281" t="s">
        <v>1503</v>
      </c>
      <c r="C66" s="218"/>
      <c r="D66" s="218"/>
      <c r="E66" s="218"/>
      <c r="F66" s="218"/>
      <c r="G66" s="218"/>
      <c r="H66" s="218"/>
      <c r="I66" s="218"/>
      <c r="J66" s="218"/>
      <c r="K66" s="218"/>
      <c r="L66" s="218"/>
      <c r="M66" s="218"/>
      <c r="N66" s="282"/>
    </row>
    <row r="67" spans="1:15" ht="15.75" thickBot="1">
      <c r="B67" s="152"/>
      <c r="C67" s="130"/>
      <c r="D67" s="130"/>
      <c r="E67" s="130"/>
      <c r="F67" s="130"/>
      <c r="G67" s="130"/>
      <c r="H67" s="130"/>
      <c r="I67" s="130"/>
      <c r="J67" s="130"/>
      <c r="K67" s="130"/>
      <c r="L67" s="130"/>
      <c r="M67" s="130"/>
      <c r="N67" s="132"/>
    </row>
    <row r="68" spans="1:15" ht="25.5">
      <c r="B68" s="491" t="s">
        <v>1504</v>
      </c>
      <c r="C68" s="492"/>
      <c r="D68" s="492"/>
      <c r="E68" s="492"/>
      <c r="F68" s="492"/>
      <c r="G68" s="492"/>
      <c r="H68" s="492"/>
      <c r="I68" s="294" t="s">
        <v>1505</v>
      </c>
      <c r="J68" s="245" t="s">
        <v>1506</v>
      </c>
      <c r="K68" s="295" t="s">
        <v>1507</v>
      </c>
      <c r="L68" s="493" t="s">
        <v>1491</v>
      </c>
      <c r="M68" s="562"/>
      <c r="N68" s="309" t="s">
        <v>1492</v>
      </c>
    </row>
    <row r="69" spans="1:15">
      <c r="A69" s="186" t="s">
        <v>127</v>
      </c>
      <c r="B69" s="310" t="str">
        <f>VLOOKUP(A69,'[11]MANO DE OBRA'!A8:D68,3,FALSE)</f>
        <v>Obrero (2)</v>
      </c>
      <c r="C69" s="300"/>
      <c r="D69" s="300"/>
      <c r="E69" s="300"/>
      <c r="F69" s="300"/>
      <c r="G69" s="300"/>
      <c r="H69" s="300"/>
      <c r="I69" s="311">
        <f>K69/J69*100</f>
        <v>52083.000000000007</v>
      </c>
      <c r="J69" s="154">
        <v>185</v>
      </c>
      <c r="K69" s="155">
        <f>VLOOKUP(A69,'[11]MANO DE OBRA'!A8:D99,4,FALSE)</f>
        <v>96353.55</v>
      </c>
      <c r="L69" s="312"/>
      <c r="M69" s="187">
        <v>240</v>
      </c>
      <c r="N69" s="183">
        <f>K69/M69</f>
        <v>401.47312500000004</v>
      </c>
      <c r="O69" s="108"/>
    </row>
    <row r="70" spans="1:15">
      <c r="A70" s="186"/>
      <c r="B70" s="310"/>
      <c r="C70" s="300"/>
      <c r="D70" s="300"/>
      <c r="E70" s="300"/>
      <c r="F70" s="300"/>
      <c r="G70" s="300"/>
      <c r="H70" s="300"/>
      <c r="I70" s="311"/>
      <c r="J70" s="154"/>
      <c r="K70" s="155"/>
      <c r="L70" s="312"/>
      <c r="M70" s="187"/>
      <c r="N70" s="183"/>
    </row>
    <row r="71" spans="1:15">
      <c r="B71" s="310"/>
      <c r="C71" s="300"/>
      <c r="D71" s="300"/>
      <c r="E71" s="300"/>
      <c r="F71" s="300"/>
      <c r="G71" s="300"/>
      <c r="H71" s="300"/>
      <c r="I71" s="311"/>
      <c r="J71" s="154"/>
      <c r="K71" s="155"/>
      <c r="L71" s="312"/>
      <c r="M71" s="188"/>
      <c r="N71" s="183"/>
    </row>
    <row r="72" spans="1:15">
      <c r="B72" s="310"/>
      <c r="C72" s="300"/>
      <c r="D72" s="300"/>
      <c r="E72" s="300"/>
      <c r="F72" s="300"/>
      <c r="G72" s="300"/>
      <c r="H72" s="300"/>
      <c r="I72" s="277"/>
      <c r="J72" s="158"/>
      <c r="K72" s="159"/>
      <c r="L72" s="315"/>
      <c r="M72" s="314"/>
      <c r="N72" s="157"/>
    </row>
    <row r="73" spans="1:15">
      <c r="B73" s="310"/>
      <c r="C73" s="300"/>
      <c r="D73" s="300"/>
      <c r="E73" s="300"/>
      <c r="F73" s="300"/>
      <c r="G73" s="300"/>
      <c r="H73" s="300"/>
      <c r="I73" s="277"/>
      <c r="J73" s="158"/>
      <c r="K73" s="159"/>
      <c r="L73" s="315"/>
      <c r="M73" s="314"/>
      <c r="N73" s="157"/>
    </row>
    <row r="74" spans="1:15" ht="15.75" thickBot="1">
      <c r="B74" s="495"/>
      <c r="C74" s="496"/>
      <c r="D74" s="496"/>
      <c r="E74" s="496"/>
      <c r="F74" s="496"/>
      <c r="G74" s="496"/>
      <c r="H74" s="496"/>
      <c r="I74" s="306"/>
      <c r="J74" s="306"/>
      <c r="K74" s="306"/>
      <c r="L74" s="497"/>
      <c r="M74" s="497"/>
      <c r="N74" s="291"/>
    </row>
    <row r="75" spans="1:15" ht="15.75" thickBot="1">
      <c r="B75" s="490" t="s">
        <v>1494</v>
      </c>
      <c r="C75" s="477"/>
      <c r="D75" s="477"/>
      <c r="E75" s="477"/>
      <c r="F75" s="477"/>
      <c r="G75" s="477"/>
      <c r="H75" s="477"/>
      <c r="I75" s="477"/>
      <c r="J75" s="477"/>
      <c r="K75" s="477"/>
      <c r="L75" s="477"/>
      <c r="M75" s="478"/>
      <c r="N75" s="184">
        <f>SUM(N69:N74)</f>
        <v>401.47312500000004</v>
      </c>
    </row>
    <row r="76" spans="1:15" ht="15.75" thickBot="1">
      <c r="B76" s="152"/>
      <c r="C76" s="130"/>
      <c r="D76" s="130"/>
      <c r="E76" s="130"/>
      <c r="F76" s="130"/>
      <c r="G76" s="130"/>
      <c r="H76" s="130"/>
      <c r="I76" s="130"/>
      <c r="J76" s="130"/>
      <c r="K76" s="130"/>
      <c r="L76" s="130"/>
      <c r="M76" s="130"/>
      <c r="N76" s="132"/>
    </row>
    <row r="77" spans="1:15" ht="15.75" thickBot="1">
      <c r="B77" s="458" t="s">
        <v>1508</v>
      </c>
      <c r="C77" s="459"/>
      <c r="D77" s="459"/>
      <c r="E77" s="459"/>
      <c r="F77" s="459"/>
      <c r="G77" s="459"/>
      <c r="H77" s="459"/>
      <c r="I77" s="459"/>
      <c r="J77" s="459"/>
      <c r="K77" s="459"/>
      <c r="L77" s="459"/>
      <c r="M77" s="460"/>
      <c r="N77" s="316">
        <f>N43+N53+N64+N75</f>
        <v>6980.8467812500003</v>
      </c>
    </row>
    <row r="78" spans="1:15">
      <c r="B78" s="152"/>
      <c r="C78" s="130"/>
      <c r="D78" s="130"/>
      <c r="E78" s="130"/>
      <c r="F78" s="130"/>
      <c r="G78" s="130"/>
      <c r="H78" s="130"/>
      <c r="I78" s="130"/>
      <c r="J78" s="130"/>
      <c r="K78" s="130"/>
      <c r="L78" s="130"/>
      <c r="M78" s="130"/>
      <c r="N78" s="132"/>
    </row>
    <row r="79" spans="1:15">
      <c r="B79" s="281" t="s">
        <v>1509</v>
      </c>
      <c r="C79" s="218"/>
      <c r="D79" s="218"/>
      <c r="E79" s="218"/>
      <c r="F79" s="218"/>
      <c r="G79" s="218"/>
      <c r="H79" s="218"/>
      <c r="I79" s="218"/>
      <c r="J79" s="218"/>
      <c r="K79" s="218"/>
      <c r="L79" s="218"/>
      <c r="M79" s="218"/>
      <c r="N79" s="282"/>
    </row>
    <row r="80" spans="1:15" ht="15.75" thickBot="1">
      <c r="B80" s="152"/>
      <c r="C80" s="130"/>
      <c r="D80" s="130"/>
      <c r="E80" s="130"/>
      <c r="F80" s="130"/>
      <c r="G80" s="130"/>
      <c r="H80" s="130"/>
      <c r="I80" s="130"/>
      <c r="J80" s="130"/>
      <c r="K80" s="130"/>
      <c r="L80" s="130"/>
      <c r="M80" s="130"/>
      <c r="N80" s="132"/>
    </row>
    <row r="81" spans="1:14">
      <c r="B81" s="461" t="s">
        <v>1510</v>
      </c>
      <c r="C81" s="462"/>
      <c r="D81" s="462"/>
      <c r="E81" s="462"/>
      <c r="F81" s="462"/>
      <c r="G81" s="462"/>
      <c r="H81" s="462"/>
      <c r="I81" s="293"/>
      <c r="J81" s="317"/>
      <c r="K81" s="318" t="s">
        <v>1511</v>
      </c>
      <c r="L81" s="463" t="s">
        <v>1512</v>
      </c>
      <c r="M81" s="464"/>
      <c r="N81" s="319"/>
    </row>
    <row r="82" spans="1:14">
      <c r="B82" s="465" t="s">
        <v>28</v>
      </c>
      <c r="C82" s="466"/>
      <c r="D82" s="466"/>
      <c r="E82" s="466"/>
      <c r="F82" s="466"/>
      <c r="G82" s="466"/>
      <c r="H82" s="466"/>
      <c r="I82" s="320"/>
      <c r="J82" s="321"/>
      <c r="K82" s="161">
        <v>0.2</v>
      </c>
      <c r="L82" s="467">
        <f>N77*K82</f>
        <v>1396.1693562500002</v>
      </c>
      <c r="M82" s="468"/>
      <c r="N82" s="322"/>
    </row>
    <row r="83" spans="1:14">
      <c r="B83" s="323" t="s">
        <v>1513</v>
      </c>
      <c r="C83" s="324"/>
      <c r="D83" s="324"/>
      <c r="E83" s="324"/>
      <c r="F83" s="324"/>
      <c r="G83" s="324"/>
      <c r="H83" s="324"/>
      <c r="I83" s="320"/>
      <c r="J83" s="321"/>
      <c r="K83" s="161">
        <v>0.05</v>
      </c>
      <c r="L83" s="467">
        <f>N77*K83</f>
        <v>349.04233906250005</v>
      </c>
      <c r="M83" s="468"/>
      <c r="N83" s="322"/>
    </row>
    <row r="84" spans="1:14" ht="15.75" thickBot="1">
      <c r="B84" s="249" t="s">
        <v>30</v>
      </c>
      <c r="C84" s="250"/>
      <c r="D84" s="250"/>
      <c r="E84" s="250"/>
      <c r="F84" s="250"/>
      <c r="G84" s="250"/>
      <c r="H84" s="250"/>
      <c r="I84" s="325"/>
      <c r="J84" s="326"/>
      <c r="K84" s="162">
        <v>0.05</v>
      </c>
      <c r="L84" s="469">
        <f>N77*K84</f>
        <v>349.04233906250005</v>
      </c>
      <c r="M84" s="470"/>
      <c r="N84" s="322"/>
    </row>
    <row r="85" spans="1:14" ht="15.75" thickBot="1">
      <c r="B85" s="458" t="s">
        <v>1494</v>
      </c>
      <c r="C85" s="459"/>
      <c r="D85" s="459"/>
      <c r="E85" s="459"/>
      <c r="F85" s="459"/>
      <c r="G85" s="459"/>
      <c r="H85" s="459"/>
      <c r="I85" s="459"/>
      <c r="J85" s="459"/>
      <c r="K85" s="459"/>
      <c r="L85" s="459"/>
      <c r="M85" s="460"/>
      <c r="N85" s="327">
        <f>L82+L83+L84</f>
        <v>2094.2540343750002</v>
      </c>
    </row>
    <row r="86" spans="1:14" ht="15.75" thickBot="1">
      <c r="B86" s="152"/>
      <c r="C86" s="130"/>
      <c r="D86" s="130"/>
      <c r="E86" s="130"/>
      <c r="F86" s="130"/>
      <c r="G86" s="130"/>
      <c r="H86" s="130"/>
      <c r="I86" s="130"/>
      <c r="J86" s="130"/>
      <c r="K86" s="130"/>
      <c r="L86" s="130"/>
      <c r="M86" s="130"/>
      <c r="N86" s="132"/>
    </row>
    <row r="87" spans="1:14" ht="15.75" thickBot="1">
      <c r="A87" s="79" t="s">
        <v>1514</v>
      </c>
      <c r="B87" s="458" t="s">
        <v>1515</v>
      </c>
      <c r="C87" s="459"/>
      <c r="D87" s="459"/>
      <c r="E87" s="459"/>
      <c r="F87" s="459"/>
      <c r="G87" s="459"/>
      <c r="H87" s="459"/>
      <c r="I87" s="459"/>
      <c r="J87" s="459"/>
      <c r="K87" s="459"/>
      <c r="L87" s="459"/>
      <c r="M87" s="460"/>
      <c r="N87" s="329">
        <f>ROUND(N77+N85,0)</f>
        <v>9075</v>
      </c>
    </row>
    <row r="88" spans="1:14">
      <c r="B88" s="123"/>
      <c r="C88" s="124"/>
      <c r="D88" s="124"/>
      <c r="E88" s="124"/>
      <c r="F88" s="124"/>
      <c r="G88" s="124"/>
      <c r="H88" s="124"/>
      <c r="I88" s="124"/>
      <c r="J88" s="124"/>
      <c r="K88" s="124"/>
      <c r="L88" s="124"/>
      <c r="M88" s="124"/>
      <c r="N88" s="125"/>
    </row>
    <row r="89" spans="1:14">
      <c r="B89" s="152"/>
      <c r="C89" s="130"/>
      <c r="D89" s="130"/>
      <c r="E89" s="130"/>
      <c r="F89" s="130"/>
      <c r="G89" s="130"/>
      <c r="H89" s="130"/>
      <c r="I89" s="130"/>
      <c r="J89" s="130"/>
      <c r="K89" s="130"/>
      <c r="L89" s="130"/>
      <c r="M89" s="130"/>
      <c r="N89" s="132"/>
    </row>
    <row r="90" spans="1:14">
      <c r="B90" s="152"/>
      <c r="C90" s="130"/>
      <c r="D90" s="130"/>
      <c r="E90" s="130"/>
      <c r="F90" s="130"/>
      <c r="G90" s="130"/>
      <c r="H90" s="130"/>
      <c r="I90" s="130"/>
      <c r="J90" s="130"/>
      <c r="K90" s="130"/>
      <c r="L90" s="130"/>
      <c r="M90" s="130"/>
      <c r="N90" s="132"/>
    </row>
    <row r="91" spans="1:14">
      <c r="B91" s="152"/>
      <c r="C91" s="130"/>
      <c r="D91" s="130"/>
      <c r="E91" s="130"/>
      <c r="F91" s="130"/>
      <c r="G91" s="130"/>
      <c r="H91" s="130"/>
      <c r="I91" s="130"/>
      <c r="J91" s="130"/>
      <c r="K91" s="130"/>
      <c r="L91" s="130"/>
      <c r="M91" s="130"/>
      <c r="N91" s="132"/>
    </row>
    <row r="92" spans="1:14">
      <c r="B92" s="152"/>
      <c r="C92" s="130"/>
      <c r="D92" s="130"/>
      <c r="E92" s="140" t="s">
        <v>1516</v>
      </c>
      <c r="F92" s="140"/>
      <c r="G92" s="140"/>
      <c r="H92" s="140"/>
      <c r="I92" s="140"/>
      <c r="J92" s="140"/>
      <c r="K92" s="130"/>
      <c r="L92" s="130"/>
      <c r="M92" s="130"/>
      <c r="N92" s="132"/>
    </row>
    <row r="93" spans="1:14">
      <c r="B93" s="152"/>
      <c r="C93" s="130"/>
      <c r="D93" s="130"/>
      <c r="E93" s="130" t="s">
        <v>1517</v>
      </c>
      <c r="F93" s="130"/>
      <c r="G93" s="130"/>
      <c r="H93" s="130"/>
      <c r="I93" s="130"/>
      <c r="J93" s="130"/>
      <c r="K93" s="130"/>
      <c r="L93" s="130"/>
      <c r="M93" s="130"/>
      <c r="N93" s="132"/>
    </row>
    <row r="94" spans="1:14">
      <c r="B94" s="152"/>
      <c r="C94" s="130"/>
      <c r="D94" s="130"/>
      <c r="E94" s="130" t="s">
        <v>1518</v>
      </c>
      <c r="F94" s="130"/>
      <c r="G94" s="130"/>
      <c r="H94" s="130"/>
      <c r="I94" s="130"/>
      <c r="J94" s="130"/>
      <c r="K94" s="130"/>
      <c r="L94" s="130"/>
      <c r="M94" s="130"/>
      <c r="N94" s="132"/>
    </row>
    <row r="95" spans="1:14">
      <c r="B95" s="152"/>
      <c r="C95" s="130"/>
      <c r="D95" s="130"/>
      <c r="E95" s="130" t="s">
        <v>1519</v>
      </c>
      <c r="F95" s="130"/>
      <c r="G95" s="130"/>
      <c r="H95" s="130"/>
      <c r="I95" s="130"/>
      <c r="J95" s="130"/>
      <c r="K95" s="130"/>
      <c r="L95" s="130"/>
      <c r="M95" s="130"/>
      <c r="N95" s="132"/>
    </row>
    <row r="96" spans="1:14" ht="15.75" thickBot="1">
      <c r="B96" s="152"/>
      <c r="C96" s="130"/>
      <c r="D96" s="130"/>
      <c r="E96" s="130"/>
      <c r="F96" s="130" t="s">
        <v>69</v>
      </c>
      <c r="G96" s="130"/>
      <c r="H96" s="130"/>
      <c r="I96" s="130"/>
      <c r="J96" s="130"/>
      <c r="K96" s="130"/>
      <c r="L96" s="130"/>
      <c r="M96" s="130"/>
      <c r="N96" s="132"/>
    </row>
    <row r="97" spans="2:14">
      <c r="B97" s="163" t="s">
        <v>1520</v>
      </c>
      <c r="C97" s="164"/>
      <c r="D97" s="164"/>
      <c r="E97" s="164"/>
      <c r="F97" s="164"/>
      <c r="G97" s="164"/>
      <c r="H97" s="164"/>
      <c r="I97" s="164"/>
      <c r="J97" s="164"/>
      <c r="K97" s="164"/>
      <c r="L97" s="164"/>
      <c r="M97" s="164"/>
      <c r="N97" s="165"/>
    </row>
    <row r="98" spans="2:14">
      <c r="B98" s="166"/>
      <c r="C98" s="167"/>
      <c r="D98" s="167"/>
      <c r="E98" s="167"/>
      <c r="F98" s="167"/>
      <c r="G98" s="167"/>
      <c r="H98" s="167"/>
      <c r="I98" s="167"/>
      <c r="J98" s="167"/>
      <c r="K98" s="167"/>
      <c r="L98" s="167"/>
      <c r="M98" s="167"/>
      <c r="N98" s="168"/>
    </row>
    <row r="99" spans="2:14">
      <c r="B99" s="166"/>
      <c r="C99" s="167"/>
      <c r="D99" s="167"/>
      <c r="E99" s="167"/>
      <c r="F99" s="167"/>
      <c r="G99" s="167"/>
      <c r="H99" s="167"/>
      <c r="I99" s="167"/>
      <c r="J99" s="167"/>
      <c r="K99" s="167"/>
      <c r="L99" s="167"/>
      <c r="M99" s="167"/>
      <c r="N99" s="168"/>
    </row>
    <row r="100" spans="2:14">
      <c r="B100" s="166"/>
      <c r="C100" s="167"/>
      <c r="D100" s="167"/>
      <c r="E100" s="167"/>
      <c r="F100" s="167"/>
      <c r="G100" s="167"/>
      <c r="H100" s="167"/>
      <c r="I100" s="167"/>
      <c r="J100" s="167"/>
      <c r="K100" s="167"/>
      <c r="L100" s="167"/>
      <c r="M100" s="167"/>
      <c r="N100" s="168"/>
    </row>
    <row r="101" spans="2:14" ht="15.75" thickBot="1">
      <c r="B101" s="169"/>
      <c r="C101" s="170"/>
      <c r="D101" s="170"/>
      <c r="E101" s="170"/>
      <c r="F101" s="170"/>
      <c r="G101" s="170"/>
      <c r="H101" s="170"/>
      <c r="I101" s="170"/>
      <c r="J101" s="170"/>
      <c r="K101" s="170"/>
      <c r="L101" s="170"/>
      <c r="M101" s="170"/>
      <c r="N101" s="171"/>
    </row>
    <row r="102" spans="2:14">
      <c r="B102" s="172"/>
      <c r="C102" s="173"/>
      <c r="D102" s="173"/>
      <c r="E102" s="173"/>
      <c r="F102" s="173"/>
      <c r="G102" s="173"/>
      <c r="H102" s="173"/>
      <c r="I102" s="173"/>
      <c r="J102" s="173"/>
      <c r="K102" s="173"/>
      <c r="L102" s="173"/>
      <c r="M102" s="173"/>
      <c r="N102" s="174"/>
    </row>
    <row r="103" spans="2:14">
      <c r="B103" s="175" t="s">
        <v>1521</v>
      </c>
      <c r="C103" s="144"/>
      <c r="D103" s="144"/>
      <c r="E103" s="144"/>
      <c r="F103" s="144"/>
      <c r="G103" s="144"/>
      <c r="H103" s="144"/>
      <c r="I103" s="144"/>
      <c r="J103" s="144"/>
      <c r="K103" s="144"/>
      <c r="L103" s="144"/>
      <c r="M103" s="144"/>
      <c r="N103" s="145"/>
    </row>
    <row r="104" spans="2:14" ht="15" customHeight="1">
      <c r="B104" s="471" t="s">
        <v>1522</v>
      </c>
      <c r="C104" s="472"/>
      <c r="D104" s="472"/>
      <c r="E104" s="472"/>
      <c r="F104" s="472"/>
      <c r="G104" s="472"/>
      <c r="H104" s="472"/>
      <c r="I104" s="472"/>
      <c r="J104" s="472"/>
      <c r="K104" s="472"/>
      <c r="L104" s="472"/>
      <c r="M104" s="472"/>
      <c r="N104" s="473"/>
    </row>
    <row r="105" spans="2:14" ht="15" customHeight="1">
      <c r="B105" s="471"/>
      <c r="C105" s="472"/>
      <c r="D105" s="472"/>
      <c r="E105" s="472"/>
      <c r="F105" s="472"/>
      <c r="G105" s="472"/>
      <c r="H105" s="472"/>
      <c r="I105" s="472"/>
      <c r="J105" s="472"/>
      <c r="K105" s="472"/>
      <c r="L105" s="472"/>
      <c r="M105" s="472"/>
      <c r="N105" s="473"/>
    </row>
    <row r="106" spans="2:14" ht="30" customHeight="1">
      <c r="B106" s="474" t="s">
        <v>1523</v>
      </c>
      <c r="C106" s="475"/>
      <c r="D106" s="475"/>
      <c r="E106" s="475"/>
      <c r="F106" s="475"/>
      <c r="G106" s="475"/>
      <c r="H106" s="475"/>
      <c r="I106" s="475"/>
      <c r="J106" s="475"/>
      <c r="K106" s="475"/>
      <c r="L106" s="475"/>
      <c r="M106" s="475"/>
      <c r="N106" s="476"/>
    </row>
    <row r="107" spans="2:14">
      <c r="B107" s="474"/>
      <c r="C107" s="475"/>
      <c r="D107" s="475"/>
      <c r="E107" s="475"/>
      <c r="F107" s="475"/>
      <c r="G107" s="475"/>
      <c r="H107" s="475"/>
      <c r="I107" s="475"/>
      <c r="J107" s="475"/>
      <c r="K107" s="475"/>
      <c r="L107" s="475"/>
      <c r="M107" s="475"/>
      <c r="N107" s="476"/>
    </row>
    <row r="108" spans="2:14">
      <c r="B108" s="215"/>
      <c r="C108" s="216"/>
      <c r="D108" s="216"/>
      <c r="E108" s="216"/>
      <c r="F108" s="216"/>
      <c r="G108" s="216"/>
      <c r="H108" s="216"/>
      <c r="I108" s="216"/>
      <c r="J108" s="216"/>
      <c r="K108" s="216"/>
      <c r="L108" s="216"/>
      <c r="M108" s="216"/>
      <c r="N108" s="217"/>
    </row>
    <row r="109" spans="2:14">
      <c r="B109" s="215"/>
      <c r="C109" s="216"/>
      <c r="D109" s="216"/>
      <c r="E109" s="216"/>
      <c r="F109" s="216"/>
      <c r="G109" s="216"/>
      <c r="H109" s="216"/>
      <c r="I109" s="216"/>
      <c r="J109" s="216"/>
      <c r="K109" s="216"/>
      <c r="L109" s="216"/>
      <c r="M109" s="216"/>
      <c r="N109" s="217"/>
    </row>
    <row r="110" spans="2:14">
      <c r="B110" s="215"/>
      <c r="C110" s="216"/>
      <c r="D110" s="216"/>
      <c r="E110" s="216"/>
      <c r="F110" s="216"/>
      <c r="G110" s="216"/>
      <c r="H110" s="216"/>
      <c r="I110" s="216"/>
      <c r="J110" s="216"/>
      <c r="K110" s="216"/>
      <c r="L110" s="216"/>
      <c r="M110" s="216"/>
      <c r="N110" s="217"/>
    </row>
    <row r="111" spans="2:14">
      <c r="B111" s="175"/>
      <c r="C111" s="144"/>
      <c r="D111" s="144"/>
      <c r="E111" s="144"/>
      <c r="F111" s="144"/>
      <c r="G111" s="144"/>
      <c r="H111" s="144"/>
      <c r="I111" s="144"/>
      <c r="J111" s="144"/>
      <c r="K111" s="144"/>
      <c r="L111" s="144"/>
      <c r="M111" s="144"/>
      <c r="N111" s="145"/>
    </row>
    <row r="112" spans="2:14">
      <c r="B112" s="152"/>
      <c r="C112" s="130"/>
      <c r="D112" s="130"/>
      <c r="E112" s="130" t="s">
        <v>1516</v>
      </c>
      <c r="F112" s="140"/>
      <c r="G112" s="140"/>
      <c r="H112" s="130"/>
      <c r="I112" s="130"/>
      <c r="J112" s="130"/>
      <c r="K112" s="130"/>
      <c r="L112" s="130"/>
      <c r="M112" s="130"/>
      <c r="N112" s="132"/>
    </row>
    <row r="113" spans="2:14">
      <c r="B113" s="152"/>
      <c r="C113" s="130"/>
      <c r="D113" s="130"/>
      <c r="E113" s="176" t="s">
        <v>1517</v>
      </c>
      <c r="F113" s="130"/>
      <c r="G113" s="130"/>
      <c r="H113" s="176"/>
      <c r="I113" s="176"/>
      <c r="J113" s="176"/>
      <c r="K113" s="130"/>
      <c r="L113" s="130"/>
      <c r="M113" s="130"/>
      <c r="N113" s="132"/>
    </row>
    <row r="114" spans="2:14">
      <c r="B114" s="152"/>
      <c r="C114" s="130"/>
      <c r="D114" s="130"/>
      <c r="E114" s="177" t="s">
        <v>1524</v>
      </c>
      <c r="F114" s="130"/>
      <c r="G114" s="130"/>
      <c r="H114" s="177"/>
      <c r="I114" s="177"/>
      <c r="J114" s="177"/>
      <c r="K114" s="130"/>
      <c r="L114" s="130"/>
      <c r="M114" s="130"/>
      <c r="N114" s="132"/>
    </row>
    <row r="115" spans="2:14">
      <c r="B115" s="178"/>
      <c r="C115" s="144"/>
      <c r="D115" s="144"/>
      <c r="E115" s="130" t="s">
        <v>1519</v>
      </c>
      <c r="F115" s="130"/>
      <c r="G115" s="130"/>
      <c r="H115" s="130"/>
      <c r="I115" s="130"/>
      <c r="J115" s="130"/>
      <c r="K115" s="144"/>
      <c r="L115" s="144"/>
      <c r="M115" s="144"/>
      <c r="N115" s="145"/>
    </row>
    <row r="116" spans="2:14">
      <c r="B116" s="178"/>
      <c r="C116" s="144"/>
      <c r="D116" s="144"/>
      <c r="E116" s="144"/>
      <c r="F116" s="130"/>
      <c r="G116" s="130"/>
      <c r="H116" s="130"/>
      <c r="I116" s="130"/>
      <c r="J116" s="130"/>
      <c r="K116" s="144"/>
      <c r="L116" s="144"/>
      <c r="M116" s="144"/>
      <c r="N116" s="145"/>
    </row>
    <row r="117" spans="2:14">
      <c r="B117" s="178" t="s">
        <v>1525</v>
      </c>
      <c r="C117" s="177"/>
      <c r="D117" s="177"/>
      <c r="E117" s="130"/>
      <c r="F117" s="130"/>
      <c r="G117" s="130"/>
      <c r="H117" s="130"/>
      <c r="I117" s="130"/>
      <c r="J117" s="454"/>
      <c r="K117" s="454"/>
      <c r="L117" s="454"/>
      <c r="M117" s="454"/>
      <c r="N117" s="455"/>
    </row>
    <row r="118" spans="2:14" ht="15.75" thickBot="1">
      <c r="B118" s="179" t="s">
        <v>1526</v>
      </c>
      <c r="C118" s="180"/>
      <c r="D118" s="180"/>
      <c r="E118" s="181"/>
      <c r="F118" s="181"/>
      <c r="G118" s="181"/>
      <c r="H118" s="181"/>
      <c r="I118" s="181"/>
      <c r="J118" s="456"/>
      <c r="K118" s="456"/>
      <c r="L118" s="456"/>
      <c r="M118" s="456"/>
      <c r="N118" s="457"/>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CC"/>
  </sheetPr>
  <dimension ref="A1:O120"/>
  <sheetViews>
    <sheetView zoomScale="75" zoomScaleNormal="75" workbookViewId="0">
      <selection activeCell="S12" sqref="S12"/>
    </sheetView>
  </sheetViews>
  <sheetFormatPr baseColWidth="10" defaultRowHeight="15"/>
  <cols>
    <col min="1" max="1" width="10.42578125" style="79" bestFit="1" customWidth="1"/>
    <col min="2" max="2" width="17.28515625" style="79" customWidth="1"/>
    <col min="3" max="5" width="11.42578125" style="79"/>
    <col min="6" max="6" width="14.28515625" style="79" customWidth="1"/>
    <col min="7" max="8" width="11.42578125" style="79"/>
    <col min="9" max="9" width="13.140625" style="79" bestFit="1" customWidth="1"/>
    <col min="10" max="10" width="15.5703125" style="79" customWidth="1"/>
    <col min="11" max="11" width="18.5703125" style="79" customWidth="1"/>
    <col min="12" max="12" width="11.42578125" style="79"/>
    <col min="13" max="13" width="13.42578125" style="79" customWidth="1"/>
    <col min="14" max="14" width="17.42578125" style="79" customWidth="1"/>
    <col min="15" max="15" width="12" style="79" bestFit="1" customWidth="1"/>
    <col min="16" max="16384" width="11.42578125" style="79"/>
  </cols>
  <sheetData>
    <row r="1" spans="2:14" ht="24.75" customHeight="1">
      <c r="B1" s="536"/>
      <c r="C1" s="539"/>
      <c r="D1" s="540"/>
      <c r="E1" s="540"/>
      <c r="F1" s="540"/>
      <c r="G1" s="540"/>
      <c r="H1" s="540"/>
      <c r="I1" s="540"/>
      <c r="J1" s="541"/>
      <c r="K1" s="542" t="s">
        <v>1458</v>
      </c>
      <c r="L1" s="549" t="s">
        <v>1459</v>
      </c>
      <c r="M1" s="550"/>
      <c r="N1" s="551"/>
    </row>
    <row r="2" spans="2:14">
      <c r="B2" s="537"/>
      <c r="C2" s="544" t="s">
        <v>0</v>
      </c>
      <c r="D2" s="545"/>
      <c r="E2" s="545"/>
      <c r="F2" s="545"/>
      <c r="G2" s="545"/>
      <c r="H2" s="545"/>
      <c r="I2" s="545"/>
      <c r="J2" s="546"/>
      <c r="K2" s="543"/>
      <c r="L2" s="552"/>
      <c r="M2" s="553"/>
      <c r="N2" s="554"/>
    </row>
    <row r="3" spans="2:14">
      <c r="B3" s="537"/>
      <c r="C3" s="544" t="s">
        <v>1460</v>
      </c>
      <c r="D3" s="545"/>
      <c r="E3" s="545"/>
      <c r="F3" s="545"/>
      <c r="G3" s="545"/>
      <c r="H3" s="545"/>
      <c r="I3" s="545"/>
      <c r="J3" s="546"/>
      <c r="K3" s="547" t="s">
        <v>1461</v>
      </c>
      <c r="L3" s="556">
        <v>1</v>
      </c>
      <c r="M3" s="557"/>
      <c r="N3" s="558"/>
    </row>
    <row r="4" spans="2:14">
      <c r="B4" s="537"/>
      <c r="C4" s="544" t="s">
        <v>1462</v>
      </c>
      <c r="D4" s="545"/>
      <c r="E4" s="545"/>
      <c r="F4" s="545"/>
      <c r="G4" s="545"/>
      <c r="H4" s="545"/>
      <c r="I4" s="545"/>
      <c r="J4" s="546"/>
      <c r="K4" s="555"/>
      <c r="L4" s="559"/>
      <c r="M4" s="560"/>
      <c r="N4" s="561"/>
    </row>
    <row r="5" spans="2:14">
      <c r="B5" s="537"/>
      <c r="C5" s="544" t="s">
        <v>1463</v>
      </c>
      <c r="D5" s="545"/>
      <c r="E5" s="545"/>
      <c r="F5" s="545"/>
      <c r="G5" s="545"/>
      <c r="H5" s="545"/>
      <c r="I5" s="545"/>
      <c r="J5" s="546"/>
      <c r="K5" s="547" t="s">
        <v>1464</v>
      </c>
      <c r="L5" s="513"/>
      <c r="M5" s="513" t="s">
        <v>1465</v>
      </c>
      <c r="N5" s="515"/>
    </row>
    <row r="6" spans="2:14" ht="15.75" thickBot="1">
      <c r="B6" s="538"/>
      <c r="C6" s="517"/>
      <c r="D6" s="518"/>
      <c r="E6" s="518"/>
      <c r="F6" s="518"/>
      <c r="G6" s="518"/>
      <c r="H6" s="518"/>
      <c r="I6" s="518"/>
      <c r="J6" s="519"/>
      <c r="K6" s="548"/>
      <c r="L6" s="514"/>
      <c r="M6" s="514"/>
      <c r="N6" s="516"/>
    </row>
    <row r="7" spans="2:14" ht="15.75" thickBot="1">
      <c r="B7" s="223"/>
      <c r="C7" s="224"/>
      <c r="D7" s="224"/>
      <c r="E7" s="224"/>
      <c r="F7" s="224"/>
      <c r="G7" s="224"/>
      <c r="H7" s="224"/>
      <c r="I7" s="224"/>
      <c r="J7" s="224"/>
      <c r="K7" s="224"/>
      <c r="L7" s="225"/>
      <c r="M7" s="225"/>
      <c r="N7" s="226"/>
    </row>
    <row r="8" spans="2:14" ht="18" customHeight="1">
      <c r="B8" s="227"/>
      <c r="C8" s="228"/>
      <c r="D8" s="228"/>
      <c r="E8" s="228"/>
      <c r="F8" s="228"/>
      <c r="G8" s="228"/>
      <c r="H8" s="229"/>
      <c r="I8" s="228"/>
      <c r="J8" s="228"/>
      <c r="K8" s="230" t="s">
        <v>1466</v>
      </c>
      <c r="L8" s="231">
        <v>6</v>
      </c>
      <c r="M8" s="231">
        <v>11</v>
      </c>
      <c r="N8" s="232">
        <v>2018</v>
      </c>
    </row>
    <row r="9" spans="2:14">
      <c r="B9" s="233"/>
      <c r="C9" s="234"/>
      <c r="D9" s="234"/>
      <c r="E9" s="234"/>
      <c r="F9" s="234"/>
      <c r="G9" s="234"/>
      <c r="H9" s="235"/>
      <c r="I9" s="234"/>
      <c r="J9" s="234"/>
      <c r="K9" s="236"/>
      <c r="L9" s="146" t="s">
        <v>1467</v>
      </c>
      <c r="M9" s="146" t="s">
        <v>1468</v>
      </c>
      <c r="N9" s="237" t="s">
        <v>1469</v>
      </c>
    </row>
    <row r="10" spans="2:14" ht="36">
      <c r="B10" s="533" t="s">
        <v>1470</v>
      </c>
      <c r="C10" s="534"/>
      <c r="D10" s="534"/>
      <c r="E10" s="534"/>
      <c r="F10" s="238" t="s">
        <v>1471</v>
      </c>
      <c r="G10" s="234"/>
      <c r="H10" s="130"/>
      <c r="I10" s="535" t="s">
        <v>1472</v>
      </c>
      <c r="J10" s="535"/>
      <c r="K10" s="239" t="s">
        <v>1471</v>
      </c>
      <c r="L10" s="146"/>
      <c r="M10" s="146"/>
      <c r="N10" s="237"/>
    </row>
    <row r="11" spans="2:14">
      <c r="B11" s="175" t="s">
        <v>1473</v>
      </c>
      <c r="C11" s="213"/>
      <c r="D11" s="520"/>
      <c r="E11" s="520"/>
      <c r="F11" s="142"/>
      <c r="G11" s="144"/>
      <c r="H11" s="213"/>
      <c r="I11" s="130"/>
      <c r="J11" s="240" t="s">
        <v>1474</v>
      </c>
      <c r="K11" s="241"/>
      <c r="L11" s="142"/>
      <c r="M11" s="142"/>
      <c r="N11" s="145"/>
    </row>
    <row r="12" spans="2:14" ht="15.75" thickBot="1">
      <c r="B12" s="179"/>
      <c r="C12" s="214"/>
      <c r="D12" s="242"/>
      <c r="E12" s="242"/>
      <c r="F12" s="242"/>
      <c r="G12" s="242"/>
      <c r="H12" s="214"/>
      <c r="I12" s="242"/>
      <c r="J12" s="214"/>
      <c r="K12" s="242"/>
      <c r="L12" s="521"/>
      <c r="M12" s="521"/>
      <c r="N12" s="522"/>
    </row>
    <row r="13" spans="2:14">
      <c r="B13" s="123"/>
      <c r="C13" s="124"/>
      <c r="D13" s="124"/>
      <c r="E13" s="124"/>
      <c r="F13" s="124"/>
      <c r="G13" s="124"/>
      <c r="H13" s="124"/>
      <c r="I13" s="124"/>
      <c r="J13" s="124"/>
      <c r="K13" s="124"/>
      <c r="L13" s="124"/>
      <c r="M13" s="124"/>
      <c r="N13" s="125"/>
    </row>
    <row r="14" spans="2:14">
      <c r="B14" s="126" t="s">
        <v>1475</v>
      </c>
      <c r="C14" s="127"/>
      <c r="D14" s="128" t="s">
        <v>1465</v>
      </c>
      <c r="E14" s="129"/>
      <c r="F14" s="130"/>
      <c r="G14" s="130"/>
      <c r="H14" s="131"/>
      <c r="I14" s="131"/>
      <c r="J14" s="131"/>
      <c r="K14" s="131"/>
      <c r="L14" s="131"/>
      <c r="M14" s="131"/>
      <c r="N14" s="132"/>
    </row>
    <row r="15" spans="2:14" ht="19.5" customHeight="1">
      <c r="B15" s="133" t="s">
        <v>1476</v>
      </c>
      <c r="C15" s="134"/>
      <c r="D15" s="135"/>
      <c r="E15" s="135"/>
      <c r="F15" s="135"/>
      <c r="G15" s="135"/>
      <c r="H15" s="135"/>
      <c r="I15" s="135"/>
      <c r="J15" s="135"/>
      <c r="K15" s="135"/>
      <c r="L15" s="135"/>
      <c r="M15" s="135"/>
      <c r="N15" s="132"/>
    </row>
    <row r="16" spans="2:14">
      <c r="B16" s="133"/>
      <c r="C16" s="136"/>
      <c r="D16" s="137"/>
      <c r="E16" s="135"/>
      <c r="F16" s="135"/>
      <c r="G16" s="135"/>
      <c r="H16" s="135"/>
      <c r="I16" s="135"/>
      <c r="J16" s="135"/>
      <c r="K16" s="135"/>
      <c r="L16" s="135"/>
      <c r="M16" s="135"/>
      <c r="N16" s="132"/>
    </row>
    <row r="17" spans="1:14">
      <c r="B17" s="133"/>
      <c r="C17" s="134"/>
      <c r="D17" s="138"/>
      <c r="E17" s="138"/>
      <c r="F17" s="138"/>
      <c r="G17" s="138"/>
      <c r="H17" s="138"/>
      <c r="I17" s="138"/>
      <c r="J17" s="138"/>
      <c r="K17" s="138"/>
      <c r="L17" s="138"/>
      <c r="M17" s="138"/>
      <c r="N17" s="139"/>
    </row>
    <row r="18" spans="1:14">
      <c r="B18" s="133" t="s">
        <v>1477</v>
      </c>
      <c r="C18" s="136"/>
      <c r="D18" s="135"/>
      <c r="E18" s="135"/>
      <c r="F18" s="135"/>
      <c r="G18" s="135"/>
      <c r="H18" s="135"/>
      <c r="I18" s="140"/>
      <c r="J18" s="128" t="s">
        <v>1478</v>
      </c>
      <c r="K18" s="135"/>
      <c r="L18" s="135"/>
      <c r="M18" s="135"/>
      <c r="N18" s="141"/>
    </row>
    <row r="19" spans="1:14">
      <c r="B19" s="133"/>
      <c r="C19" s="134"/>
      <c r="D19" s="138"/>
      <c r="E19" s="138"/>
      <c r="F19" s="138"/>
      <c r="G19" s="138"/>
      <c r="H19" s="138"/>
      <c r="I19" s="138"/>
      <c r="J19" s="138"/>
      <c r="K19" s="138"/>
      <c r="L19" s="138"/>
      <c r="M19" s="138"/>
      <c r="N19" s="139"/>
    </row>
    <row r="20" spans="1:14">
      <c r="B20" s="133" t="s">
        <v>1479</v>
      </c>
      <c r="C20" s="136"/>
      <c r="D20" s="142"/>
      <c r="E20" s="142"/>
      <c r="F20" s="142"/>
      <c r="G20" s="142"/>
      <c r="H20" s="142"/>
      <c r="I20" s="142"/>
      <c r="J20" s="142"/>
      <c r="K20" s="142"/>
      <c r="L20" s="142"/>
      <c r="M20" s="142"/>
      <c r="N20" s="143"/>
    </row>
    <row r="21" spans="1:14">
      <c r="B21" s="133"/>
      <c r="C21" s="134"/>
      <c r="D21" s="144"/>
      <c r="E21" s="144"/>
      <c r="F21" s="144"/>
      <c r="G21" s="144"/>
      <c r="H21" s="144"/>
      <c r="I21" s="144"/>
      <c r="J21" s="144"/>
      <c r="K21" s="144"/>
      <c r="L21" s="144"/>
      <c r="M21" s="144"/>
      <c r="N21" s="145"/>
    </row>
    <row r="22" spans="1:14">
      <c r="B22" s="133" t="s">
        <v>1480</v>
      </c>
      <c r="C22" s="136"/>
      <c r="D22" s="142"/>
      <c r="E22" s="142"/>
      <c r="F22" s="142"/>
      <c r="G22" s="142"/>
      <c r="H22" s="142"/>
      <c r="I22" s="142"/>
      <c r="J22" s="142"/>
      <c r="K22" s="234" t="s">
        <v>1481</v>
      </c>
      <c r="L22" s="142"/>
      <c r="M22" s="234" t="s">
        <v>1465</v>
      </c>
      <c r="N22" s="243"/>
    </row>
    <row r="23" spans="1:14">
      <c r="B23" s="133"/>
      <c r="C23" s="134"/>
      <c r="D23" s="144"/>
      <c r="E23" s="144"/>
      <c r="F23" s="144"/>
      <c r="G23" s="144"/>
      <c r="H23" s="144"/>
      <c r="I23" s="144"/>
      <c r="J23" s="144"/>
      <c r="K23" s="144"/>
      <c r="L23" s="144"/>
      <c r="M23" s="144"/>
      <c r="N23" s="145"/>
    </row>
    <row r="24" spans="1:14">
      <c r="B24" s="133" t="s">
        <v>1482</v>
      </c>
      <c r="C24" s="134"/>
      <c r="D24" s="144"/>
      <c r="E24" s="144"/>
      <c r="F24" s="146"/>
      <c r="G24" s="147"/>
      <c r="H24" s="140"/>
      <c r="I24" s="142"/>
      <c r="J24" s="142"/>
      <c r="K24" s="130"/>
      <c r="L24" s="144"/>
      <c r="M24" s="144"/>
      <c r="N24" s="145"/>
    </row>
    <row r="25" spans="1:14">
      <c r="B25" s="148"/>
      <c r="C25" s="149"/>
      <c r="D25" s="219"/>
      <c r="E25" s="219"/>
      <c r="F25" s="523" t="s">
        <v>1483</v>
      </c>
      <c r="G25" s="524"/>
      <c r="H25" s="524"/>
      <c r="I25" s="219" t="s">
        <v>1468</v>
      </c>
      <c r="J25" s="219" t="s">
        <v>1469</v>
      </c>
      <c r="K25" s="150"/>
      <c r="L25" s="219"/>
      <c r="M25" s="219"/>
      <c r="N25" s="151"/>
    </row>
    <row r="26" spans="1:14">
      <c r="B26" s="152"/>
      <c r="C26" s="131"/>
      <c r="D26" s="131"/>
      <c r="E26" s="131"/>
      <c r="F26" s="131"/>
      <c r="G26" s="131"/>
      <c r="H26" s="131"/>
      <c r="I26" s="131"/>
      <c r="J26" s="131"/>
      <c r="K26" s="131"/>
      <c r="L26" s="131"/>
      <c r="M26" s="131"/>
      <c r="N26" s="132"/>
    </row>
    <row r="27" spans="1:14">
      <c r="B27" s="525" t="s">
        <v>1484</v>
      </c>
      <c r="C27" s="526"/>
      <c r="D27" s="526"/>
      <c r="E27" s="526"/>
      <c r="F27" s="526"/>
      <c r="G27" s="526"/>
      <c r="H27" s="526"/>
      <c r="I27" s="526"/>
      <c r="J27" s="526"/>
      <c r="K27" s="526"/>
      <c r="L27" s="526"/>
      <c r="M27" s="526"/>
      <c r="N27" s="527"/>
    </row>
    <row r="28" spans="1:14" ht="15.75" thickBot="1">
      <c r="B28" s="152"/>
      <c r="C28" s="130"/>
      <c r="D28" s="130"/>
      <c r="E28" s="130"/>
      <c r="F28" s="130"/>
      <c r="G28" s="130"/>
      <c r="H28" s="130"/>
      <c r="I28" s="130"/>
      <c r="J28" s="130"/>
      <c r="K28" s="130"/>
      <c r="L28" s="130"/>
      <c r="M28" s="130"/>
      <c r="N28" s="132"/>
    </row>
    <row r="29" spans="1:14" ht="30" customHeight="1" thickBot="1">
      <c r="B29" s="244" t="s">
        <v>68</v>
      </c>
      <c r="C29" s="528" t="s">
        <v>1485</v>
      </c>
      <c r="D29" s="529"/>
      <c r="E29" s="529"/>
      <c r="F29" s="529"/>
      <c r="G29" s="529"/>
      <c r="H29" s="529"/>
      <c r="I29" s="529"/>
      <c r="J29" s="245"/>
      <c r="K29" s="246" t="s">
        <v>1486</v>
      </c>
      <c r="L29" s="492" t="s">
        <v>1487</v>
      </c>
      <c r="M29" s="530"/>
      <c r="N29" s="244" t="s">
        <v>8</v>
      </c>
    </row>
    <row r="30" spans="1:14" ht="17.25" hidden="1" customHeight="1">
      <c r="B30" s="244" t="s">
        <v>68</v>
      </c>
      <c r="C30" s="528" t="s">
        <v>1485</v>
      </c>
      <c r="D30" s="529"/>
      <c r="E30" s="529"/>
      <c r="F30" s="529"/>
      <c r="G30" s="529"/>
      <c r="H30" s="529"/>
      <c r="I30" s="529"/>
      <c r="J30" s="245"/>
      <c r="K30" s="247"/>
      <c r="L30" s="492" t="s">
        <v>1487</v>
      </c>
      <c r="M30" s="530"/>
      <c r="N30" s="244" t="s">
        <v>8</v>
      </c>
    </row>
    <row r="31" spans="1:14" ht="31.5" customHeight="1" thickBot="1">
      <c r="A31" s="79" t="s">
        <v>70</v>
      </c>
      <c r="B31" s="248" t="s">
        <v>73</v>
      </c>
      <c r="C31" s="563" t="s">
        <v>1548</v>
      </c>
      <c r="D31" s="564"/>
      <c r="E31" s="564"/>
      <c r="F31" s="564"/>
      <c r="G31" s="564"/>
      <c r="H31" s="564"/>
      <c r="I31" s="564"/>
      <c r="J31" s="565"/>
      <c r="K31" s="330"/>
      <c r="L31" s="253" t="s">
        <v>59</v>
      </c>
      <c r="M31" s="254"/>
      <c r="N31" s="255"/>
    </row>
    <row r="32" spans="1:14" ht="6" customHeight="1">
      <c r="B32" s="152"/>
      <c r="C32" s="130"/>
      <c r="D32" s="130"/>
      <c r="E32" s="130"/>
      <c r="F32" s="130"/>
      <c r="G32" s="130"/>
      <c r="H32" s="130"/>
      <c r="I32" s="130"/>
      <c r="J32" s="130"/>
      <c r="K32" s="130"/>
      <c r="L32" s="130"/>
      <c r="M32" s="130"/>
      <c r="N32" s="132"/>
    </row>
    <row r="33" spans="1:14">
      <c r="B33" s="256" t="s">
        <v>1488</v>
      </c>
      <c r="C33" s="176"/>
      <c r="D33" s="176"/>
      <c r="E33" s="176"/>
      <c r="F33" s="176"/>
      <c r="G33" s="176"/>
      <c r="H33" s="176"/>
      <c r="I33" s="176"/>
      <c r="J33" s="176"/>
      <c r="K33" s="176"/>
      <c r="L33" s="176"/>
      <c r="M33" s="176"/>
      <c r="N33" s="257"/>
    </row>
    <row r="34" spans="1:14" ht="15.75" thickBot="1">
      <c r="B34" s="258"/>
      <c r="C34" s="130"/>
      <c r="D34" s="130"/>
      <c r="E34" s="130"/>
      <c r="F34" s="130"/>
      <c r="G34" s="130"/>
      <c r="H34" s="130"/>
      <c r="I34" s="181"/>
      <c r="J34" s="181"/>
      <c r="K34" s="130"/>
      <c r="L34" s="130"/>
      <c r="M34" s="130"/>
      <c r="N34" s="132"/>
    </row>
    <row r="35" spans="1:14">
      <c r="B35" s="461" t="s">
        <v>1485</v>
      </c>
      <c r="C35" s="462"/>
      <c r="D35" s="462"/>
      <c r="E35" s="462"/>
      <c r="F35" s="462"/>
      <c r="G35" s="462"/>
      <c r="H35" s="498"/>
      <c r="I35" s="531" t="s">
        <v>1489</v>
      </c>
      <c r="J35" s="532"/>
      <c r="K35" s="259" t="s">
        <v>1490</v>
      </c>
      <c r="L35" s="499" t="s">
        <v>1491</v>
      </c>
      <c r="M35" s="498"/>
      <c r="N35" s="260" t="s">
        <v>1492</v>
      </c>
    </row>
    <row r="36" spans="1:14">
      <c r="A36" s="185"/>
      <c r="B36" s="500"/>
      <c r="C36" s="501"/>
      <c r="D36" s="501"/>
      <c r="E36" s="501"/>
      <c r="F36" s="501"/>
      <c r="G36" s="501"/>
      <c r="H36" s="502"/>
      <c r="I36" s="261"/>
      <c r="J36" s="262"/>
      <c r="K36" s="263"/>
      <c r="L36" s="264"/>
      <c r="M36" s="334"/>
      <c r="N36" s="266"/>
    </row>
    <row r="37" spans="1:14">
      <c r="A37" s="185"/>
      <c r="B37" s="500"/>
      <c r="C37" s="501"/>
      <c r="D37" s="501"/>
      <c r="E37" s="501"/>
      <c r="F37" s="501"/>
      <c r="G37" s="501"/>
      <c r="H37" s="502"/>
      <c r="I37" s="331"/>
      <c r="J37" s="332"/>
      <c r="K37" s="263"/>
      <c r="L37" s="333"/>
      <c r="M37" s="334"/>
      <c r="N37" s="266"/>
    </row>
    <row r="38" spans="1:14">
      <c r="A38" s="185"/>
      <c r="B38" s="500"/>
      <c r="C38" s="501"/>
      <c r="D38" s="501"/>
      <c r="E38" s="501"/>
      <c r="F38" s="501"/>
      <c r="G38" s="501"/>
      <c r="H38" s="502"/>
      <c r="I38" s="339"/>
      <c r="J38" s="340"/>
      <c r="K38" s="263"/>
      <c r="L38" s="341"/>
      <c r="M38" s="342"/>
      <c r="N38" s="266"/>
    </row>
    <row r="39" spans="1:14">
      <c r="B39" s="500"/>
      <c r="C39" s="501"/>
      <c r="D39" s="501"/>
      <c r="E39" s="501"/>
      <c r="F39" s="501"/>
      <c r="G39" s="501"/>
      <c r="H39" s="502"/>
      <c r="I39" s="269"/>
      <c r="J39" s="270"/>
      <c r="K39" s="263"/>
      <c r="L39" s="271"/>
      <c r="M39" s="334"/>
      <c r="N39" s="266"/>
    </row>
    <row r="40" spans="1:14">
      <c r="B40" s="335"/>
      <c r="C40" s="336"/>
      <c r="D40" s="336"/>
      <c r="E40" s="336"/>
      <c r="F40" s="337"/>
      <c r="G40" s="337"/>
      <c r="H40" s="353"/>
      <c r="I40" s="269"/>
      <c r="J40" s="270"/>
      <c r="K40" s="263"/>
      <c r="L40" s="271"/>
      <c r="M40" s="272"/>
      <c r="N40" s="268"/>
    </row>
    <row r="41" spans="1:14">
      <c r="B41" s="507" t="s">
        <v>1493</v>
      </c>
      <c r="C41" s="508"/>
      <c r="D41" s="508"/>
      <c r="E41" s="274"/>
      <c r="F41" s="275"/>
      <c r="G41" s="275"/>
      <c r="H41" s="276"/>
      <c r="I41" s="269"/>
      <c r="J41" s="270"/>
      <c r="K41" s="277"/>
      <c r="L41" s="271"/>
      <c r="M41" s="343">
        <v>0.05</v>
      </c>
      <c r="N41" s="157">
        <f>N77*M41</f>
        <v>722.65162499999997</v>
      </c>
    </row>
    <row r="42" spans="1:14" ht="15.75" thickBot="1">
      <c r="B42" s="500"/>
      <c r="C42" s="501"/>
      <c r="D42" s="501"/>
      <c r="E42" s="501"/>
      <c r="F42" s="501"/>
      <c r="G42" s="501"/>
      <c r="H42" s="502"/>
      <c r="I42" s="509"/>
      <c r="J42" s="510"/>
      <c r="K42" s="278"/>
      <c r="L42" s="511"/>
      <c r="M42" s="512"/>
      <c r="N42" s="279"/>
    </row>
    <row r="43" spans="1:14" ht="15.75" thickBot="1">
      <c r="B43" s="458" t="s">
        <v>1494</v>
      </c>
      <c r="C43" s="459"/>
      <c r="D43" s="459"/>
      <c r="E43" s="459"/>
      <c r="F43" s="459"/>
      <c r="G43" s="459"/>
      <c r="H43" s="459"/>
      <c r="I43" s="459"/>
      <c r="J43" s="459"/>
      <c r="K43" s="459"/>
      <c r="L43" s="459"/>
      <c r="M43" s="460"/>
      <c r="N43" s="280">
        <f>SUM(N36:N41)</f>
        <v>722.65162499999997</v>
      </c>
    </row>
    <row r="44" spans="1:14">
      <c r="B44" s="258"/>
      <c r="C44" s="130"/>
      <c r="D44" s="130"/>
      <c r="E44" s="130"/>
      <c r="F44" s="130"/>
      <c r="G44" s="130"/>
      <c r="H44" s="130"/>
      <c r="I44" s="130"/>
      <c r="J44" s="130"/>
      <c r="K44" s="130"/>
      <c r="L44" s="130"/>
      <c r="M44" s="130"/>
      <c r="N44" s="132"/>
    </row>
    <row r="45" spans="1:14">
      <c r="B45" s="281" t="s">
        <v>1495</v>
      </c>
      <c r="C45" s="218"/>
      <c r="D45" s="218"/>
      <c r="E45" s="218"/>
      <c r="F45" s="218"/>
      <c r="G45" s="218"/>
      <c r="H45" s="218"/>
      <c r="I45" s="218"/>
      <c r="J45" s="218"/>
      <c r="K45" s="218"/>
      <c r="L45" s="218"/>
      <c r="M45" s="218"/>
      <c r="N45" s="282"/>
    </row>
    <row r="46" spans="1:14" ht="15.75" thickBot="1">
      <c r="B46" s="283"/>
      <c r="C46" s="181"/>
      <c r="D46" s="181"/>
      <c r="E46" s="181"/>
      <c r="F46" s="181"/>
      <c r="G46" s="181"/>
      <c r="H46" s="181"/>
      <c r="I46" s="181"/>
      <c r="J46" s="130"/>
      <c r="K46" s="130"/>
      <c r="L46" s="130"/>
      <c r="M46" s="130"/>
      <c r="N46" s="132"/>
    </row>
    <row r="47" spans="1:14">
      <c r="B47" s="461" t="s">
        <v>1485</v>
      </c>
      <c r="C47" s="462"/>
      <c r="D47" s="462"/>
      <c r="E47" s="462"/>
      <c r="F47" s="462"/>
      <c r="G47" s="462"/>
      <c r="H47" s="462"/>
      <c r="I47" s="498"/>
      <c r="J47" s="284" t="s">
        <v>1487</v>
      </c>
      <c r="K47" s="259" t="s">
        <v>8</v>
      </c>
      <c r="L47" s="499" t="s">
        <v>1496</v>
      </c>
      <c r="M47" s="498"/>
      <c r="N47" s="260" t="s">
        <v>1492</v>
      </c>
    </row>
    <row r="48" spans="1:14">
      <c r="A48" s="182" t="s">
        <v>1035</v>
      </c>
      <c r="B48" s="285" t="str">
        <f>VLOOKUP(A48,[11]MATERIALES!A5:D373,3,FALSE)</f>
        <v xml:space="preserve">Piedra para gavión
</v>
      </c>
      <c r="C48" s="286"/>
      <c r="D48" s="286"/>
      <c r="E48" s="286"/>
      <c r="F48" s="286"/>
      <c r="G48" s="286"/>
      <c r="H48" s="286"/>
      <c r="I48" s="286"/>
      <c r="J48" s="297" t="str">
        <f>VLOOKUP(A48,[11]MATERIALES!A4:D640,2,FALSE)</f>
        <v>m3</v>
      </c>
      <c r="K48" s="287">
        <v>1.1000000000000001</v>
      </c>
      <c r="L48" s="261"/>
      <c r="M48" s="344">
        <f>VLOOKUP(A48,[11]MATERIALES!A5:D396,4,FALSE)</f>
        <v>39734</v>
      </c>
      <c r="N48" s="266">
        <f>K48*M48</f>
        <v>43707.4</v>
      </c>
    </row>
    <row r="49" spans="1:14">
      <c r="A49" s="182" t="s">
        <v>560</v>
      </c>
      <c r="B49" s="285" t="str">
        <f>VLOOKUP(A49,[11]MATERIALES!A6:D373,3,FALSE)</f>
        <v>Alambre galvanizado No. 12</v>
      </c>
      <c r="C49" s="345"/>
      <c r="D49" s="345"/>
      <c r="E49" s="345"/>
      <c r="F49" s="345"/>
      <c r="G49" s="345"/>
      <c r="H49" s="345"/>
      <c r="I49" s="345"/>
      <c r="J49" s="355" t="str">
        <f>VLOOKUP(A49,[11]MATERIALES!A5:D641,2,FALSE)</f>
        <v>kg</v>
      </c>
      <c r="K49" s="346">
        <v>1.1499999999999999</v>
      </c>
      <c r="L49" s="331"/>
      <c r="M49" s="344">
        <f>VLOOKUP(A49,[11]MATERIALES!A6:D397,4,FALSE)</f>
        <v>4262.4610000000002</v>
      </c>
      <c r="N49" s="266">
        <f>K49*M49</f>
        <v>4901.8301499999998</v>
      </c>
    </row>
    <row r="50" spans="1:14">
      <c r="A50" s="182" t="s">
        <v>785</v>
      </c>
      <c r="B50" s="285" t="str">
        <f>VLOOKUP(A50,[11]MATERIALES!A6:D373,3,FALSE)</f>
        <v xml:space="preserve">Formaleta (gaviones, juntas de bordillos, juntas de cunetas, muros, concretos clase D,E, F y G)
</v>
      </c>
      <c r="C50" s="345"/>
      <c r="D50" s="345"/>
      <c r="E50" s="345"/>
      <c r="F50" s="345"/>
      <c r="G50" s="345"/>
      <c r="H50" s="345"/>
      <c r="I50" s="345"/>
      <c r="J50" s="355" t="str">
        <f>VLOOKUP(A50,[11]MATERIALES!A6:D642,2,FALSE)</f>
        <v>m2</v>
      </c>
      <c r="K50" s="346">
        <v>2</v>
      </c>
      <c r="L50" s="331"/>
      <c r="M50" s="344">
        <f>VLOOKUP(A50,[11]MATERIALES!A6:D398,4,FALSE)</f>
        <v>5487</v>
      </c>
      <c r="N50" s="266">
        <f>K50*M50</f>
        <v>10974</v>
      </c>
    </row>
    <row r="51" spans="1:14">
      <c r="A51" s="182" t="s">
        <v>886</v>
      </c>
      <c r="B51" s="285" t="str">
        <f>VLOOKUP(A51,[11]MATERIALES!A6:D373,3,FALSE)</f>
        <v>Malla Ciclónica Para Gaviones Galvanizada Aleación Zn-5A1-Mm Cal 12 (2M3)</v>
      </c>
      <c r="C51" s="345"/>
      <c r="D51" s="345"/>
      <c r="E51" s="345"/>
      <c r="F51" s="345"/>
      <c r="G51" s="345"/>
      <c r="H51" s="345"/>
      <c r="I51" s="345"/>
      <c r="J51" s="355" t="str">
        <f>VLOOKUP(A51,[11]MATERIALES!A6:D643,2,FALSE)</f>
        <v>u</v>
      </c>
      <c r="K51" s="346">
        <v>0.5</v>
      </c>
      <c r="L51" s="331"/>
      <c r="M51" s="344">
        <f>VLOOKUP(A51,[11]MATERIALES!A6:D399,4,FALSE)</f>
        <v>143692.5</v>
      </c>
      <c r="N51" s="266">
        <f>K51*M51</f>
        <v>71846.25</v>
      </c>
    </row>
    <row r="52" spans="1:14">
      <c r="B52" s="335"/>
      <c r="C52" s="300"/>
      <c r="D52" s="300"/>
      <c r="E52" s="300"/>
      <c r="F52" s="300"/>
      <c r="G52" s="300"/>
      <c r="H52" s="300"/>
      <c r="I52" s="300"/>
      <c r="J52" s="301"/>
      <c r="K52" s="356"/>
      <c r="L52" s="315"/>
      <c r="M52" s="347"/>
      <c r="N52" s="268"/>
    </row>
    <row r="53" spans="1:14">
      <c r="B53" s="178"/>
      <c r="C53" s="167"/>
      <c r="D53" s="167"/>
      <c r="E53" s="167"/>
      <c r="F53" s="167"/>
      <c r="G53" s="167"/>
      <c r="H53" s="167"/>
      <c r="I53" s="167"/>
      <c r="J53" s="297"/>
      <c r="K53" s="290"/>
      <c r="L53" s="315"/>
      <c r="M53" s="347"/>
      <c r="N53" s="268"/>
    </row>
    <row r="54" spans="1:14" ht="15.75" thickBot="1">
      <c r="B54" s="357"/>
      <c r="C54" s="170"/>
      <c r="D54" s="170"/>
      <c r="E54" s="170"/>
      <c r="F54" s="170"/>
      <c r="G54" s="170"/>
      <c r="H54" s="170"/>
      <c r="I54" s="170"/>
      <c r="J54" s="354"/>
      <c r="K54" s="306"/>
      <c r="L54" s="351"/>
      <c r="M54" s="358"/>
      <c r="N54" s="359"/>
    </row>
    <row r="55" spans="1:14" ht="15.75" thickBot="1">
      <c r="B55" s="490" t="s">
        <v>1494</v>
      </c>
      <c r="C55" s="477"/>
      <c r="D55" s="477"/>
      <c r="E55" s="477"/>
      <c r="F55" s="477"/>
      <c r="G55" s="477"/>
      <c r="H55" s="477"/>
      <c r="I55" s="477"/>
      <c r="J55" s="477"/>
      <c r="K55" s="477"/>
      <c r="L55" s="477"/>
      <c r="M55" s="478"/>
      <c r="N55" s="308">
        <f>SUM(N48:N54)</f>
        <v>131429.48015000002</v>
      </c>
    </row>
    <row r="56" spans="1:14">
      <c r="B56" s="152"/>
      <c r="C56" s="130"/>
      <c r="D56" s="130"/>
      <c r="E56" s="130"/>
      <c r="F56" s="130"/>
      <c r="G56" s="130"/>
      <c r="H56" s="130"/>
      <c r="I56" s="130"/>
      <c r="J56" s="130"/>
      <c r="K56" s="130"/>
      <c r="L56" s="130"/>
      <c r="M56" s="130"/>
      <c r="N56" s="132"/>
    </row>
    <row r="57" spans="1:14">
      <c r="B57" s="281" t="s">
        <v>1497</v>
      </c>
      <c r="C57" s="218"/>
      <c r="D57" s="218"/>
      <c r="E57" s="218"/>
      <c r="F57" s="218"/>
      <c r="G57" s="218"/>
      <c r="H57" s="218"/>
      <c r="I57" s="218"/>
      <c r="J57" s="218"/>
      <c r="K57" s="218"/>
      <c r="L57" s="218"/>
      <c r="M57" s="218"/>
      <c r="N57" s="282"/>
    </row>
    <row r="58" spans="1:14" ht="15.75" thickBot="1">
      <c r="B58" s="152"/>
      <c r="C58" s="130"/>
      <c r="D58" s="130"/>
      <c r="E58" s="130"/>
      <c r="F58" s="130"/>
      <c r="G58" s="130"/>
      <c r="H58" s="130"/>
      <c r="I58" s="130"/>
      <c r="J58" s="130"/>
      <c r="K58" s="130"/>
      <c r="L58" s="130"/>
      <c r="M58" s="130"/>
      <c r="N58" s="132"/>
    </row>
    <row r="59" spans="1:14" ht="25.5">
      <c r="B59" s="292" t="s">
        <v>1498</v>
      </c>
      <c r="C59" s="293"/>
      <c r="D59" s="293"/>
      <c r="E59" s="293"/>
      <c r="F59" s="293"/>
      <c r="G59" s="293"/>
      <c r="H59" s="294" t="s">
        <v>1487</v>
      </c>
      <c r="I59" s="295" t="s">
        <v>1499</v>
      </c>
      <c r="J59" s="245" t="s">
        <v>1500</v>
      </c>
      <c r="K59" s="294" t="s">
        <v>1501</v>
      </c>
      <c r="L59" s="484" t="s">
        <v>1502</v>
      </c>
      <c r="M59" s="485"/>
      <c r="N59" s="296" t="s">
        <v>1492</v>
      </c>
    </row>
    <row r="60" spans="1:14">
      <c r="A60" s="79" t="s">
        <v>1396</v>
      </c>
      <c r="B60" s="153" t="str">
        <f>VLOOKUP(A60,[11]TRANSPORTE!A1:D117,3,FALSE)</f>
        <v>Transporte de piedra para gaviones</v>
      </c>
      <c r="C60" s="167"/>
      <c r="D60" s="167"/>
      <c r="E60" s="167"/>
      <c r="F60" s="167"/>
      <c r="G60" s="167"/>
      <c r="H60" s="297" t="s">
        <v>74</v>
      </c>
      <c r="I60" s="277">
        <v>1.1000000000000001</v>
      </c>
      <c r="J60" s="298">
        <v>35</v>
      </c>
      <c r="K60" s="277">
        <f>I60*J60</f>
        <v>38.5</v>
      </c>
      <c r="L60" s="486">
        <f>VLOOKUP(A60,[11]TRANSPORTE!A1:D117,4,FALSE)</f>
        <v>1220</v>
      </c>
      <c r="M60" s="487"/>
      <c r="N60" s="299">
        <f>K60*L60</f>
        <v>46970</v>
      </c>
    </row>
    <row r="61" spans="1:14">
      <c r="B61" s="153"/>
      <c r="C61" s="300"/>
      <c r="D61" s="300"/>
      <c r="E61" s="300"/>
      <c r="F61" s="300"/>
      <c r="G61" s="300"/>
      <c r="H61" s="297"/>
      <c r="I61" s="277"/>
      <c r="J61" s="298"/>
      <c r="K61" s="277"/>
      <c r="L61" s="486"/>
      <c r="M61" s="487"/>
      <c r="N61" s="299"/>
    </row>
    <row r="62" spans="1:14">
      <c r="B62" s="153"/>
      <c r="C62" s="300"/>
      <c r="D62" s="300"/>
      <c r="E62" s="300"/>
      <c r="F62" s="300"/>
      <c r="G62" s="300"/>
      <c r="H62" s="297"/>
      <c r="I62" s="277"/>
      <c r="J62" s="298"/>
      <c r="K62" s="277"/>
      <c r="L62" s="486"/>
      <c r="M62" s="487"/>
      <c r="N62" s="299"/>
    </row>
    <row r="63" spans="1:14">
      <c r="B63" s="153"/>
      <c r="C63" s="300"/>
      <c r="D63" s="300"/>
      <c r="E63" s="300"/>
      <c r="F63" s="300"/>
      <c r="G63" s="300"/>
      <c r="H63" s="297"/>
      <c r="I63" s="277"/>
      <c r="J63" s="298"/>
      <c r="K63" s="277"/>
      <c r="L63" s="486"/>
      <c r="M63" s="487"/>
      <c r="N63" s="299"/>
    </row>
    <row r="64" spans="1:14">
      <c r="B64" s="153"/>
      <c r="C64" s="300"/>
      <c r="D64" s="300"/>
      <c r="E64" s="300"/>
      <c r="F64" s="300"/>
      <c r="G64" s="300"/>
      <c r="H64" s="301"/>
      <c r="I64" s="277"/>
      <c r="J64" s="277"/>
      <c r="K64" s="277"/>
      <c r="L64" s="302"/>
      <c r="M64" s="303"/>
      <c r="N64" s="304"/>
    </row>
    <row r="65" spans="1:15" ht="15.75" thickBot="1">
      <c r="B65" s="169"/>
      <c r="C65" s="170"/>
      <c r="D65" s="170"/>
      <c r="E65" s="170"/>
      <c r="F65" s="170"/>
      <c r="G65" s="170"/>
      <c r="H65" s="305"/>
      <c r="I65" s="306"/>
      <c r="J65" s="306"/>
      <c r="K65" s="306"/>
      <c r="L65" s="488"/>
      <c r="M65" s="489"/>
      <c r="N65" s="307"/>
    </row>
    <row r="66" spans="1:15" ht="15.75" thickBot="1">
      <c r="B66" s="490" t="s">
        <v>1494</v>
      </c>
      <c r="C66" s="477"/>
      <c r="D66" s="477"/>
      <c r="E66" s="477"/>
      <c r="F66" s="477"/>
      <c r="G66" s="477"/>
      <c r="H66" s="477"/>
      <c r="I66" s="477"/>
      <c r="J66" s="477"/>
      <c r="K66" s="477"/>
      <c r="L66" s="477"/>
      <c r="M66" s="478"/>
      <c r="N66" s="308">
        <f>N60+N61+N62+N63+N64</f>
        <v>46970</v>
      </c>
    </row>
    <row r="67" spans="1:15">
      <c r="B67" s="152"/>
      <c r="C67" s="130"/>
      <c r="D67" s="130"/>
      <c r="E67" s="130"/>
      <c r="F67" s="130"/>
      <c r="G67" s="130"/>
      <c r="H67" s="130"/>
      <c r="I67" s="130"/>
      <c r="J67" s="130"/>
      <c r="K67" s="130"/>
      <c r="L67" s="130"/>
      <c r="M67" s="130"/>
      <c r="N67" s="132"/>
    </row>
    <row r="68" spans="1:15">
      <c r="B68" s="281" t="s">
        <v>1503</v>
      </c>
      <c r="C68" s="218"/>
      <c r="D68" s="218"/>
      <c r="E68" s="218"/>
      <c r="F68" s="218"/>
      <c r="G68" s="218"/>
      <c r="H68" s="218"/>
      <c r="I68" s="218"/>
      <c r="J68" s="218"/>
      <c r="K68" s="218"/>
      <c r="L68" s="218"/>
      <c r="M68" s="218"/>
      <c r="N68" s="282"/>
    </row>
    <row r="69" spans="1:15" ht="15.75" thickBot="1">
      <c r="B69" s="152"/>
      <c r="C69" s="130"/>
      <c r="D69" s="130"/>
      <c r="E69" s="130"/>
      <c r="F69" s="130"/>
      <c r="G69" s="130"/>
      <c r="H69" s="130"/>
      <c r="I69" s="130"/>
      <c r="J69" s="130"/>
      <c r="K69" s="130"/>
      <c r="L69" s="130"/>
      <c r="M69" s="130"/>
      <c r="N69" s="132"/>
    </row>
    <row r="70" spans="1:15" ht="25.5">
      <c r="B70" s="491" t="s">
        <v>1504</v>
      </c>
      <c r="C70" s="492"/>
      <c r="D70" s="492"/>
      <c r="E70" s="492"/>
      <c r="F70" s="492"/>
      <c r="G70" s="492"/>
      <c r="H70" s="492"/>
      <c r="I70" s="294" t="s">
        <v>1505</v>
      </c>
      <c r="J70" s="245" t="s">
        <v>1506</v>
      </c>
      <c r="K70" s="295" t="s">
        <v>1507</v>
      </c>
      <c r="L70" s="493" t="s">
        <v>1491</v>
      </c>
      <c r="M70" s="562"/>
      <c r="N70" s="309" t="s">
        <v>1492</v>
      </c>
    </row>
    <row r="71" spans="1:15">
      <c r="A71" s="186" t="s">
        <v>131</v>
      </c>
      <c r="B71" s="310" t="str">
        <f>VLOOKUP(A71,'[11]MANO DE OBRA'!A8:D68,3,FALSE)</f>
        <v>Obrero (4)</v>
      </c>
      <c r="C71" s="300"/>
      <c r="D71" s="300"/>
      <c r="E71" s="300"/>
      <c r="F71" s="300"/>
      <c r="G71" s="300"/>
      <c r="H71" s="300"/>
      <c r="I71" s="311">
        <f>K71/J71*100</f>
        <v>104166.00000000001</v>
      </c>
      <c r="J71" s="154">
        <v>185</v>
      </c>
      <c r="K71" s="155">
        <f>VLOOKUP(A71,'[11]MANO DE OBRA'!A8:D99,4,FALSE)</f>
        <v>192707.1</v>
      </c>
      <c r="L71" s="312"/>
      <c r="M71" s="187">
        <v>20</v>
      </c>
      <c r="N71" s="183">
        <f>K71/M71</f>
        <v>9635.3549999999996</v>
      </c>
      <c r="O71" s="108"/>
    </row>
    <row r="72" spans="1:15">
      <c r="A72" s="186" t="s">
        <v>149</v>
      </c>
      <c r="B72" s="310" t="str">
        <f>VLOOKUP(A72,'[11]MANO DE OBRA'!A8:D69,3,FALSE)</f>
        <v>Oficial</v>
      </c>
      <c r="C72" s="300"/>
      <c r="D72" s="300"/>
      <c r="E72" s="300"/>
      <c r="F72" s="300"/>
      <c r="G72" s="300"/>
      <c r="H72" s="300"/>
      <c r="I72" s="311">
        <f>K72/J72*100</f>
        <v>52083.000000000007</v>
      </c>
      <c r="J72" s="154">
        <v>185</v>
      </c>
      <c r="K72" s="155">
        <f>VLOOKUP(A72,'[11]MANO DE OBRA'!A8:D100,4,FALSE)</f>
        <v>96353.55</v>
      </c>
      <c r="L72" s="312"/>
      <c r="M72" s="187">
        <v>20</v>
      </c>
      <c r="N72" s="183">
        <f>K72/M72</f>
        <v>4817.6774999999998</v>
      </c>
    </row>
    <row r="73" spans="1:15">
      <c r="B73" s="310"/>
      <c r="C73" s="300"/>
      <c r="D73" s="300"/>
      <c r="E73" s="300"/>
      <c r="F73" s="300"/>
      <c r="G73" s="300"/>
      <c r="H73" s="300"/>
      <c r="I73" s="311"/>
      <c r="J73" s="154"/>
      <c r="K73" s="155"/>
      <c r="L73" s="312"/>
      <c r="M73" s="188"/>
      <c r="N73" s="183"/>
    </row>
    <row r="74" spans="1:15">
      <c r="B74" s="310"/>
      <c r="C74" s="300"/>
      <c r="D74" s="300"/>
      <c r="E74" s="300"/>
      <c r="F74" s="300"/>
      <c r="G74" s="300"/>
      <c r="H74" s="300"/>
      <c r="I74" s="277"/>
      <c r="J74" s="158"/>
      <c r="K74" s="159"/>
      <c r="L74" s="315"/>
      <c r="M74" s="314"/>
      <c r="N74" s="157"/>
    </row>
    <row r="75" spans="1:15">
      <c r="B75" s="310"/>
      <c r="C75" s="300"/>
      <c r="D75" s="300"/>
      <c r="E75" s="300"/>
      <c r="F75" s="300"/>
      <c r="G75" s="300"/>
      <c r="H75" s="300"/>
      <c r="I75" s="277"/>
      <c r="J75" s="158"/>
      <c r="K75" s="159"/>
      <c r="L75" s="315"/>
      <c r="M75" s="314"/>
      <c r="N75" s="157"/>
    </row>
    <row r="76" spans="1:15" ht="15.75" thickBot="1">
      <c r="B76" s="495"/>
      <c r="C76" s="496"/>
      <c r="D76" s="496"/>
      <c r="E76" s="496"/>
      <c r="F76" s="496"/>
      <c r="G76" s="496"/>
      <c r="H76" s="496"/>
      <c r="I76" s="306"/>
      <c r="J76" s="306"/>
      <c r="K76" s="306"/>
      <c r="L76" s="497"/>
      <c r="M76" s="497"/>
      <c r="N76" s="307"/>
    </row>
    <row r="77" spans="1:15" ht="15.75" thickBot="1">
      <c r="B77" s="490" t="s">
        <v>1494</v>
      </c>
      <c r="C77" s="477"/>
      <c r="D77" s="477"/>
      <c r="E77" s="477"/>
      <c r="F77" s="477"/>
      <c r="G77" s="477"/>
      <c r="H77" s="477"/>
      <c r="I77" s="477"/>
      <c r="J77" s="477"/>
      <c r="K77" s="477"/>
      <c r="L77" s="477"/>
      <c r="M77" s="478"/>
      <c r="N77" s="160">
        <f>SUM(N71:N76)</f>
        <v>14453.032499999999</v>
      </c>
    </row>
    <row r="78" spans="1:15" ht="15.75" thickBot="1">
      <c r="B78" s="152"/>
      <c r="C78" s="130"/>
      <c r="D78" s="130"/>
      <c r="E78" s="130"/>
      <c r="F78" s="130"/>
      <c r="G78" s="130"/>
      <c r="H78" s="130"/>
      <c r="I78" s="130"/>
      <c r="J78" s="130"/>
      <c r="K78" s="130"/>
      <c r="L78" s="130"/>
      <c r="M78" s="130"/>
      <c r="N78" s="132"/>
    </row>
    <row r="79" spans="1:15" ht="15.75" thickBot="1">
      <c r="B79" s="458" t="s">
        <v>1508</v>
      </c>
      <c r="C79" s="459"/>
      <c r="D79" s="459"/>
      <c r="E79" s="459"/>
      <c r="F79" s="459"/>
      <c r="G79" s="459"/>
      <c r="H79" s="459"/>
      <c r="I79" s="459"/>
      <c r="J79" s="459"/>
      <c r="K79" s="459"/>
      <c r="L79" s="459"/>
      <c r="M79" s="460"/>
      <c r="N79" s="316">
        <f>N43+N55+N66+N77</f>
        <v>193575.16427500002</v>
      </c>
    </row>
    <row r="80" spans="1:15">
      <c r="B80" s="152"/>
      <c r="C80" s="130"/>
      <c r="D80" s="130"/>
      <c r="E80" s="130"/>
      <c r="F80" s="130"/>
      <c r="G80" s="130"/>
      <c r="H80" s="130"/>
      <c r="I80" s="130"/>
      <c r="J80" s="130"/>
      <c r="K80" s="130"/>
      <c r="L80" s="130"/>
      <c r="M80" s="130"/>
      <c r="N80" s="132"/>
    </row>
    <row r="81" spans="1:14">
      <c r="B81" s="281" t="s">
        <v>1509</v>
      </c>
      <c r="C81" s="218"/>
      <c r="D81" s="218"/>
      <c r="E81" s="218"/>
      <c r="F81" s="218"/>
      <c r="G81" s="218"/>
      <c r="H81" s="218"/>
      <c r="I81" s="218"/>
      <c r="J81" s="218"/>
      <c r="K81" s="218"/>
      <c r="L81" s="218"/>
      <c r="M81" s="218"/>
      <c r="N81" s="282"/>
    </row>
    <row r="82" spans="1:14" ht="15.75" thickBot="1">
      <c r="B82" s="152"/>
      <c r="C82" s="130"/>
      <c r="D82" s="130"/>
      <c r="E82" s="130"/>
      <c r="F82" s="130"/>
      <c r="G82" s="130"/>
      <c r="H82" s="130"/>
      <c r="I82" s="130"/>
      <c r="J82" s="130"/>
      <c r="K82" s="130"/>
      <c r="L82" s="130"/>
      <c r="M82" s="130"/>
      <c r="N82" s="132"/>
    </row>
    <row r="83" spans="1:14">
      <c r="B83" s="461" t="s">
        <v>1510</v>
      </c>
      <c r="C83" s="462"/>
      <c r="D83" s="462"/>
      <c r="E83" s="462"/>
      <c r="F83" s="462"/>
      <c r="G83" s="462"/>
      <c r="H83" s="462"/>
      <c r="I83" s="293"/>
      <c r="J83" s="317"/>
      <c r="K83" s="318" t="s">
        <v>1511</v>
      </c>
      <c r="L83" s="463" t="s">
        <v>1512</v>
      </c>
      <c r="M83" s="464"/>
      <c r="N83" s="319"/>
    </row>
    <row r="84" spans="1:14">
      <c r="B84" s="465" t="s">
        <v>28</v>
      </c>
      <c r="C84" s="466"/>
      <c r="D84" s="466"/>
      <c r="E84" s="466"/>
      <c r="F84" s="466"/>
      <c r="G84" s="466"/>
      <c r="H84" s="466"/>
      <c r="I84" s="320"/>
      <c r="J84" s="321"/>
      <c r="K84" s="161">
        <v>0.2</v>
      </c>
      <c r="L84" s="467">
        <f>N79*K84</f>
        <v>38715.032855000005</v>
      </c>
      <c r="M84" s="468"/>
      <c r="N84" s="322"/>
    </row>
    <row r="85" spans="1:14">
      <c r="B85" s="323" t="s">
        <v>1513</v>
      </c>
      <c r="C85" s="324"/>
      <c r="D85" s="324"/>
      <c r="E85" s="324"/>
      <c r="F85" s="324"/>
      <c r="G85" s="324"/>
      <c r="H85" s="324"/>
      <c r="I85" s="320"/>
      <c r="J85" s="321"/>
      <c r="K85" s="161">
        <v>0.05</v>
      </c>
      <c r="L85" s="467">
        <f>N79*K85</f>
        <v>9678.7582137500012</v>
      </c>
      <c r="M85" s="468"/>
      <c r="N85" s="322"/>
    </row>
    <row r="86" spans="1:14" ht="15.75" thickBot="1">
      <c r="B86" s="249" t="s">
        <v>30</v>
      </c>
      <c r="C86" s="250"/>
      <c r="D86" s="250"/>
      <c r="E86" s="250"/>
      <c r="F86" s="250"/>
      <c r="G86" s="250"/>
      <c r="H86" s="250"/>
      <c r="I86" s="325"/>
      <c r="J86" s="326"/>
      <c r="K86" s="162">
        <v>0.05</v>
      </c>
      <c r="L86" s="469">
        <f>N79*K86</f>
        <v>9678.7582137500012</v>
      </c>
      <c r="M86" s="470"/>
      <c r="N86" s="322"/>
    </row>
    <row r="87" spans="1:14" ht="15.75" thickBot="1">
      <c r="B87" s="458" t="s">
        <v>1494</v>
      </c>
      <c r="C87" s="459"/>
      <c r="D87" s="459"/>
      <c r="E87" s="459"/>
      <c r="F87" s="459"/>
      <c r="G87" s="459"/>
      <c r="H87" s="459"/>
      <c r="I87" s="459"/>
      <c r="J87" s="459"/>
      <c r="K87" s="459"/>
      <c r="L87" s="459"/>
      <c r="M87" s="460"/>
      <c r="N87" s="327">
        <f>L84+L85+L86</f>
        <v>58072.549282500004</v>
      </c>
    </row>
    <row r="88" spans="1:14" ht="15.75" thickBot="1">
      <c r="B88" s="152"/>
      <c r="C88" s="130"/>
      <c r="D88" s="130"/>
      <c r="E88" s="130"/>
      <c r="F88" s="130"/>
      <c r="G88" s="130"/>
      <c r="H88" s="130"/>
      <c r="I88" s="130"/>
      <c r="J88" s="130"/>
      <c r="K88" s="130"/>
      <c r="L88" s="130"/>
      <c r="M88" s="130"/>
      <c r="N88" s="132"/>
    </row>
    <row r="89" spans="1:14" ht="15.75" thickBot="1">
      <c r="A89" s="79" t="s">
        <v>1514</v>
      </c>
      <c r="B89" s="458" t="s">
        <v>1515</v>
      </c>
      <c r="C89" s="459"/>
      <c r="D89" s="459"/>
      <c r="E89" s="459"/>
      <c r="F89" s="459"/>
      <c r="G89" s="459"/>
      <c r="H89" s="459"/>
      <c r="I89" s="459"/>
      <c r="J89" s="459"/>
      <c r="K89" s="459"/>
      <c r="L89" s="459"/>
      <c r="M89" s="460"/>
      <c r="N89" s="329">
        <f>ROUND(N79+N87,0)</f>
        <v>251648</v>
      </c>
    </row>
    <row r="90" spans="1:14">
      <c r="B90" s="123"/>
      <c r="C90" s="124"/>
      <c r="D90" s="124"/>
      <c r="E90" s="124"/>
      <c r="F90" s="124"/>
      <c r="G90" s="124"/>
      <c r="H90" s="124"/>
      <c r="I90" s="124"/>
      <c r="J90" s="124"/>
      <c r="K90" s="124"/>
      <c r="L90" s="124"/>
      <c r="M90" s="124"/>
      <c r="N90" s="125"/>
    </row>
    <row r="91" spans="1:14">
      <c r="B91" s="152"/>
      <c r="C91" s="130"/>
      <c r="D91" s="130"/>
      <c r="E91" s="130"/>
      <c r="F91" s="130"/>
      <c r="G91" s="130"/>
      <c r="H91" s="130"/>
      <c r="I91" s="130"/>
      <c r="J91" s="130"/>
      <c r="K91" s="130"/>
      <c r="L91" s="130"/>
      <c r="M91" s="130"/>
      <c r="N91" s="132"/>
    </row>
    <row r="92" spans="1:14">
      <c r="B92" s="152"/>
      <c r="C92" s="130"/>
      <c r="D92" s="130"/>
      <c r="E92" s="130"/>
      <c r="F92" s="130"/>
      <c r="G92" s="130"/>
      <c r="H92" s="130"/>
      <c r="I92" s="130"/>
      <c r="J92" s="130"/>
      <c r="K92" s="130"/>
      <c r="L92" s="130"/>
      <c r="M92" s="130"/>
      <c r="N92" s="132"/>
    </row>
    <row r="93" spans="1:14">
      <c r="B93" s="152"/>
      <c r="C93" s="130"/>
      <c r="D93" s="130"/>
      <c r="E93" s="130"/>
      <c r="F93" s="130"/>
      <c r="G93" s="130"/>
      <c r="H93" s="130"/>
      <c r="I93" s="130"/>
      <c r="J93" s="130"/>
      <c r="K93" s="130"/>
      <c r="L93" s="130"/>
      <c r="M93" s="130"/>
      <c r="N93" s="132"/>
    </row>
    <row r="94" spans="1:14">
      <c r="B94" s="152"/>
      <c r="C94" s="130"/>
      <c r="D94" s="130"/>
      <c r="E94" s="140" t="s">
        <v>1516</v>
      </c>
      <c r="F94" s="140"/>
      <c r="G94" s="140"/>
      <c r="H94" s="140"/>
      <c r="I94" s="140"/>
      <c r="J94" s="140"/>
      <c r="K94" s="130"/>
      <c r="L94" s="130"/>
      <c r="M94" s="130"/>
      <c r="N94" s="132"/>
    </row>
    <row r="95" spans="1:14">
      <c r="B95" s="152"/>
      <c r="C95" s="130"/>
      <c r="D95" s="130"/>
      <c r="E95" s="130" t="s">
        <v>1517</v>
      </c>
      <c r="F95" s="130"/>
      <c r="G95" s="130"/>
      <c r="H95" s="130"/>
      <c r="I95" s="130"/>
      <c r="J95" s="130"/>
      <c r="K95" s="130"/>
      <c r="L95" s="130"/>
      <c r="M95" s="130"/>
      <c r="N95" s="132"/>
    </row>
    <row r="96" spans="1:14">
      <c r="B96" s="152"/>
      <c r="C96" s="130"/>
      <c r="D96" s="130"/>
      <c r="E96" s="130" t="s">
        <v>1518</v>
      </c>
      <c r="F96" s="130"/>
      <c r="G96" s="130"/>
      <c r="H96" s="130"/>
      <c r="I96" s="130"/>
      <c r="J96" s="130"/>
      <c r="K96" s="130"/>
      <c r="L96" s="130"/>
      <c r="M96" s="130"/>
      <c r="N96" s="132"/>
    </row>
    <row r="97" spans="2:14">
      <c r="B97" s="152"/>
      <c r="C97" s="130"/>
      <c r="D97" s="130"/>
      <c r="E97" s="130" t="s">
        <v>1519</v>
      </c>
      <c r="F97" s="130"/>
      <c r="G97" s="130"/>
      <c r="H97" s="130"/>
      <c r="I97" s="130"/>
      <c r="J97" s="130"/>
      <c r="K97" s="130"/>
      <c r="L97" s="130"/>
      <c r="M97" s="130"/>
      <c r="N97" s="132"/>
    </row>
    <row r="98" spans="2:14" ht="15.75" thickBot="1">
      <c r="B98" s="152"/>
      <c r="C98" s="130"/>
      <c r="D98" s="130"/>
      <c r="E98" s="130"/>
      <c r="F98" s="130" t="s">
        <v>69</v>
      </c>
      <c r="G98" s="130"/>
      <c r="H98" s="130"/>
      <c r="I98" s="130"/>
      <c r="J98" s="130"/>
      <c r="K98" s="130"/>
      <c r="L98" s="130"/>
      <c r="M98" s="130"/>
      <c r="N98" s="132"/>
    </row>
    <row r="99" spans="2:14">
      <c r="B99" s="163" t="s">
        <v>1520</v>
      </c>
      <c r="C99" s="164"/>
      <c r="D99" s="164"/>
      <c r="E99" s="164"/>
      <c r="F99" s="164"/>
      <c r="G99" s="164"/>
      <c r="H99" s="164"/>
      <c r="I99" s="164"/>
      <c r="J99" s="164"/>
      <c r="K99" s="164"/>
      <c r="L99" s="164"/>
      <c r="M99" s="164"/>
      <c r="N99" s="165"/>
    </row>
    <row r="100" spans="2:14">
      <c r="B100" s="166"/>
      <c r="C100" s="167"/>
      <c r="D100" s="167"/>
      <c r="E100" s="167"/>
      <c r="F100" s="167"/>
      <c r="G100" s="167"/>
      <c r="H100" s="167"/>
      <c r="I100" s="167"/>
      <c r="J100" s="167"/>
      <c r="K100" s="167"/>
      <c r="L100" s="167"/>
      <c r="M100" s="167"/>
      <c r="N100" s="168"/>
    </row>
    <row r="101" spans="2:14">
      <c r="B101" s="166"/>
      <c r="C101" s="167"/>
      <c r="D101" s="167"/>
      <c r="E101" s="167"/>
      <c r="F101" s="167"/>
      <c r="G101" s="167"/>
      <c r="H101" s="167"/>
      <c r="I101" s="167"/>
      <c r="J101" s="167"/>
      <c r="K101" s="167"/>
      <c r="L101" s="167"/>
      <c r="M101" s="167"/>
      <c r="N101" s="168"/>
    </row>
    <row r="102" spans="2:14">
      <c r="B102" s="166"/>
      <c r="C102" s="167"/>
      <c r="D102" s="167"/>
      <c r="E102" s="167"/>
      <c r="F102" s="167"/>
      <c r="G102" s="167"/>
      <c r="H102" s="167"/>
      <c r="I102" s="167"/>
      <c r="J102" s="167"/>
      <c r="K102" s="167"/>
      <c r="L102" s="167"/>
      <c r="M102" s="167"/>
      <c r="N102" s="168"/>
    </row>
    <row r="103" spans="2:14" ht="15.75" thickBot="1">
      <c r="B103" s="169"/>
      <c r="C103" s="170"/>
      <c r="D103" s="170"/>
      <c r="E103" s="170"/>
      <c r="F103" s="170"/>
      <c r="G103" s="170"/>
      <c r="H103" s="170"/>
      <c r="I103" s="170"/>
      <c r="J103" s="170"/>
      <c r="K103" s="170"/>
      <c r="L103" s="170"/>
      <c r="M103" s="170"/>
      <c r="N103" s="171"/>
    </row>
    <row r="104" spans="2:14">
      <c r="B104" s="172"/>
      <c r="C104" s="173"/>
      <c r="D104" s="173"/>
      <c r="E104" s="173"/>
      <c r="F104" s="173"/>
      <c r="G104" s="173"/>
      <c r="H104" s="173"/>
      <c r="I104" s="173"/>
      <c r="J104" s="173"/>
      <c r="K104" s="173"/>
      <c r="L104" s="173"/>
      <c r="M104" s="173"/>
      <c r="N104" s="174"/>
    </row>
    <row r="105" spans="2:14">
      <c r="B105" s="175" t="s">
        <v>1521</v>
      </c>
      <c r="C105" s="144"/>
      <c r="D105" s="144"/>
      <c r="E105" s="144"/>
      <c r="F105" s="144"/>
      <c r="G105" s="144"/>
      <c r="H105" s="144"/>
      <c r="I105" s="144"/>
      <c r="J105" s="144"/>
      <c r="K105" s="144"/>
      <c r="L105" s="144"/>
      <c r="M105" s="144"/>
      <c r="N105" s="145"/>
    </row>
    <row r="106" spans="2:14" ht="15" customHeight="1">
      <c r="B106" s="471" t="s">
        <v>1522</v>
      </c>
      <c r="C106" s="472"/>
      <c r="D106" s="472"/>
      <c r="E106" s="472"/>
      <c r="F106" s="472"/>
      <c r="G106" s="472"/>
      <c r="H106" s="472"/>
      <c r="I106" s="472"/>
      <c r="J106" s="472"/>
      <c r="K106" s="472"/>
      <c r="L106" s="472"/>
      <c r="M106" s="472"/>
      <c r="N106" s="473"/>
    </row>
    <row r="107" spans="2:14" ht="15" customHeight="1">
      <c r="B107" s="471"/>
      <c r="C107" s="472"/>
      <c r="D107" s="472"/>
      <c r="E107" s="472"/>
      <c r="F107" s="472"/>
      <c r="G107" s="472"/>
      <c r="H107" s="472"/>
      <c r="I107" s="472"/>
      <c r="J107" s="472"/>
      <c r="K107" s="472"/>
      <c r="L107" s="472"/>
      <c r="M107" s="472"/>
      <c r="N107" s="473"/>
    </row>
    <row r="108" spans="2:14" ht="30" customHeight="1">
      <c r="B108" s="474" t="s">
        <v>1523</v>
      </c>
      <c r="C108" s="475"/>
      <c r="D108" s="475"/>
      <c r="E108" s="475"/>
      <c r="F108" s="475"/>
      <c r="G108" s="475"/>
      <c r="H108" s="475"/>
      <c r="I108" s="475"/>
      <c r="J108" s="475"/>
      <c r="K108" s="475"/>
      <c r="L108" s="475"/>
      <c r="M108" s="475"/>
      <c r="N108" s="476"/>
    </row>
    <row r="109" spans="2:14">
      <c r="B109" s="474"/>
      <c r="C109" s="475"/>
      <c r="D109" s="475"/>
      <c r="E109" s="475"/>
      <c r="F109" s="475"/>
      <c r="G109" s="475"/>
      <c r="H109" s="475"/>
      <c r="I109" s="475"/>
      <c r="J109" s="475"/>
      <c r="K109" s="475"/>
      <c r="L109" s="475"/>
      <c r="M109" s="475"/>
      <c r="N109" s="476"/>
    </row>
    <row r="110" spans="2:14">
      <c r="B110" s="215"/>
      <c r="C110" s="216"/>
      <c r="D110" s="216"/>
      <c r="E110" s="216"/>
      <c r="F110" s="216"/>
      <c r="G110" s="216"/>
      <c r="H110" s="216"/>
      <c r="I110" s="216"/>
      <c r="J110" s="216"/>
      <c r="K110" s="216"/>
      <c r="L110" s="216"/>
      <c r="M110" s="216"/>
      <c r="N110" s="217"/>
    </row>
    <row r="111" spans="2:14">
      <c r="B111" s="215"/>
      <c r="C111" s="216"/>
      <c r="D111" s="216"/>
      <c r="E111" s="216"/>
      <c r="F111" s="216"/>
      <c r="G111" s="216"/>
      <c r="H111" s="216"/>
      <c r="I111" s="216"/>
      <c r="J111" s="216"/>
      <c r="K111" s="216"/>
      <c r="L111" s="216"/>
      <c r="M111" s="216"/>
      <c r="N111" s="217"/>
    </row>
    <row r="112" spans="2:14">
      <c r="B112" s="215"/>
      <c r="C112" s="216"/>
      <c r="D112" s="216"/>
      <c r="E112" s="216"/>
      <c r="F112" s="216"/>
      <c r="G112" s="216"/>
      <c r="H112" s="216"/>
      <c r="I112" s="216"/>
      <c r="J112" s="216"/>
      <c r="K112" s="216"/>
      <c r="L112" s="216"/>
      <c r="M112" s="216"/>
      <c r="N112" s="217"/>
    </row>
    <row r="113" spans="2:14">
      <c r="B113" s="175"/>
      <c r="C113" s="144"/>
      <c r="D113" s="144"/>
      <c r="E113" s="144"/>
      <c r="F113" s="144"/>
      <c r="G113" s="144"/>
      <c r="H113" s="144"/>
      <c r="I113" s="144"/>
      <c r="J113" s="144"/>
      <c r="K113" s="144"/>
      <c r="L113" s="144"/>
      <c r="M113" s="144"/>
      <c r="N113" s="145"/>
    </row>
    <row r="114" spans="2:14">
      <c r="B114" s="152"/>
      <c r="C114" s="130"/>
      <c r="D114" s="130"/>
      <c r="E114" s="130" t="s">
        <v>1516</v>
      </c>
      <c r="F114" s="140"/>
      <c r="G114" s="140"/>
      <c r="H114" s="130"/>
      <c r="I114" s="130"/>
      <c r="J114" s="130"/>
      <c r="K114" s="130"/>
      <c r="L114" s="130"/>
      <c r="M114" s="130"/>
      <c r="N114" s="132"/>
    </row>
    <row r="115" spans="2:14">
      <c r="B115" s="152"/>
      <c r="C115" s="130"/>
      <c r="D115" s="130"/>
      <c r="E115" s="176" t="s">
        <v>1517</v>
      </c>
      <c r="F115" s="130"/>
      <c r="G115" s="130"/>
      <c r="H115" s="176"/>
      <c r="I115" s="176"/>
      <c r="J115" s="176"/>
      <c r="K115" s="130"/>
      <c r="L115" s="130"/>
      <c r="M115" s="130"/>
      <c r="N115" s="132"/>
    </row>
    <row r="116" spans="2:14">
      <c r="B116" s="152"/>
      <c r="C116" s="130"/>
      <c r="D116" s="130"/>
      <c r="E116" s="177" t="s">
        <v>1524</v>
      </c>
      <c r="F116" s="130"/>
      <c r="G116" s="130"/>
      <c r="H116" s="177"/>
      <c r="I116" s="177"/>
      <c r="J116" s="177"/>
      <c r="K116" s="130"/>
      <c r="L116" s="130"/>
      <c r="M116" s="130"/>
      <c r="N116" s="132"/>
    </row>
    <row r="117" spans="2:14">
      <c r="B117" s="178"/>
      <c r="C117" s="144"/>
      <c r="D117" s="144"/>
      <c r="E117" s="130" t="s">
        <v>1519</v>
      </c>
      <c r="F117" s="130"/>
      <c r="G117" s="130"/>
      <c r="H117" s="130"/>
      <c r="I117" s="130"/>
      <c r="J117" s="130"/>
      <c r="K117" s="144"/>
      <c r="L117" s="144"/>
      <c r="M117" s="144"/>
      <c r="N117" s="145"/>
    </row>
    <row r="118" spans="2:14">
      <c r="B118" s="178"/>
      <c r="C118" s="144"/>
      <c r="D118" s="144"/>
      <c r="E118" s="144"/>
      <c r="F118" s="130"/>
      <c r="G118" s="130"/>
      <c r="H118" s="130"/>
      <c r="I118" s="130"/>
      <c r="J118" s="130"/>
      <c r="K118" s="144"/>
      <c r="L118" s="144"/>
      <c r="M118" s="144"/>
      <c r="N118" s="145"/>
    </row>
    <row r="119" spans="2:14">
      <c r="B119" s="178" t="s">
        <v>1525</v>
      </c>
      <c r="C119" s="177"/>
      <c r="D119" s="177"/>
      <c r="E119" s="130"/>
      <c r="F119" s="130"/>
      <c r="G119" s="130"/>
      <c r="H119" s="130"/>
      <c r="I119" s="130"/>
      <c r="J119" s="454"/>
      <c r="K119" s="454"/>
      <c r="L119" s="454"/>
      <c r="M119" s="454"/>
      <c r="N119" s="455"/>
    </row>
    <row r="120" spans="2:14" ht="15.75" thickBot="1">
      <c r="B120" s="179" t="s">
        <v>1526</v>
      </c>
      <c r="C120" s="180"/>
      <c r="D120" s="180"/>
      <c r="E120" s="181"/>
      <c r="F120" s="181"/>
      <c r="G120" s="181"/>
      <c r="H120" s="181"/>
      <c r="I120" s="181"/>
      <c r="J120" s="456"/>
      <c r="K120" s="456"/>
      <c r="L120" s="456"/>
      <c r="M120" s="456"/>
      <c r="N120" s="457"/>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379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CC"/>
  </sheetPr>
  <dimension ref="A1:O119"/>
  <sheetViews>
    <sheetView zoomScale="75" zoomScaleNormal="75" workbookViewId="0">
      <selection activeCell="N9" sqref="N9"/>
    </sheetView>
  </sheetViews>
  <sheetFormatPr baseColWidth="10" defaultRowHeight="15"/>
  <cols>
    <col min="1" max="1" width="8.85546875" style="79" customWidth="1"/>
    <col min="2" max="2" width="17" style="79" customWidth="1"/>
    <col min="3" max="5" width="11.42578125" style="79"/>
    <col min="6" max="6" width="15.7109375" style="79" customWidth="1"/>
    <col min="7" max="8" width="11.42578125" style="79"/>
    <col min="9" max="9" width="12.5703125" style="79" bestFit="1" customWidth="1"/>
    <col min="10" max="10" width="15.5703125" style="79" customWidth="1"/>
    <col min="11" max="11" width="17.5703125" style="79" bestFit="1" customWidth="1"/>
    <col min="12" max="12" width="11.42578125" style="79"/>
    <col min="13" max="13" width="10.7109375" style="79" customWidth="1"/>
    <col min="14" max="14" width="17.42578125" style="79" customWidth="1"/>
    <col min="15" max="15" width="12" style="79" bestFit="1" customWidth="1"/>
    <col min="16" max="16384" width="11.42578125" style="79"/>
  </cols>
  <sheetData>
    <row r="1" spans="2:14" ht="25.5" customHeight="1">
      <c r="B1" s="536"/>
      <c r="C1" s="539"/>
      <c r="D1" s="540"/>
      <c r="E1" s="540"/>
      <c r="F1" s="540"/>
      <c r="G1" s="540"/>
      <c r="H1" s="540"/>
      <c r="I1" s="540"/>
      <c r="J1" s="541"/>
      <c r="K1" s="542" t="s">
        <v>1458</v>
      </c>
      <c r="L1" s="549" t="s">
        <v>1459</v>
      </c>
      <c r="M1" s="550"/>
      <c r="N1" s="551"/>
    </row>
    <row r="2" spans="2:14">
      <c r="B2" s="537"/>
      <c r="C2" s="544" t="s">
        <v>0</v>
      </c>
      <c r="D2" s="545"/>
      <c r="E2" s="545"/>
      <c r="F2" s="545"/>
      <c r="G2" s="545"/>
      <c r="H2" s="545"/>
      <c r="I2" s="545"/>
      <c r="J2" s="546"/>
      <c r="K2" s="543"/>
      <c r="L2" s="552"/>
      <c r="M2" s="553"/>
      <c r="N2" s="554"/>
    </row>
    <row r="3" spans="2:14">
      <c r="B3" s="537"/>
      <c r="C3" s="544" t="s">
        <v>1460</v>
      </c>
      <c r="D3" s="545"/>
      <c r="E3" s="545"/>
      <c r="F3" s="545"/>
      <c r="G3" s="545"/>
      <c r="H3" s="545"/>
      <c r="I3" s="545"/>
      <c r="J3" s="546"/>
      <c r="K3" s="547" t="s">
        <v>1461</v>
      </c>
      <c r="L3" s="556">
        <v>1</v>
      </c>
      <c r="M3" s="557"/>
      <c r="N3" s="558"/>
    </row>
    <row r="4" spans="2:14">
      <c r="B4" s="537"/>
      <c r="C4" s="544" t="s">
        <v>1462</v>
      </c>
      <c r="D4" s="545"/>
      <c r="E4" s="545"/>
      <c r="F4" s="545"/>
      <c r="G4" s="545"/>
      <c r="H4" s="545"/>
      <c r="I4" s="545"/>
      <c r="J4" s="546"/>
      <c r="K4" s="555"/>
      <c r="L4" s="559"/>
      <c r="M4" s="560"/>
      <c r="N4" s="561"/>
    </row>
    <row r="5" spans="2:14">
      <c r="B5" s="537"/>
      <c r="C5" s="544" t="s">
        <v>1463</v>
      </c>
      <c r="D5" s="545"/>
      <c r="E5" s="545"/>
      <c r="F5" s="545"/>
      <c r="G5" s="545"/>
      <c r="H5" s="545"/>
      <c r="I5" s="545"/>
      <c r="J5" s="546"/>
      <c r="K5" s="547" t="s">
        <v>1464</v>
      </c>
      <c r="L5" s="513"/>
      <c r="M5" s="513" t="s">
        <v>1465</v>
      </c>
      <c r="N5" s="515"/>
    </row>
    <row r="6" spans="2:14" ht="15.75" thickBot="1">
      <c r="B6" s="538"/>
      <c r="C6" s="517"/>
      <c r="D6" s="518"/>
      <c r="E6" s="518"/>
      <c r="F6" s="518"/>
      <c r="G6" s="518"/>
      <c r="H6" s="518"/>
      <c r="I6" s="518"/>
      <c r="J6" s="519"/>
      <c r="K6" s="548"/>
      <c r="L6" s="514"/>
      <c r="M6" s="514"/>
      <c r="N6" s="516"/>
    </row>
    <row r="7" spans="2:14" ht="15.75" thickBot="1">
      <c r="B7" s="223"/>
      <c r="C7" s="224"/>
      <c r="D7" s="224"/>
      <c r="E7" s="224"/>
      <c r="F7" s="224"/>
      <c r="G7" s="224"/>
      <c r="H7" s="224"/>
      <c r="I7" s="224"/>
      <c r="J7" s="224"/>
      <c r="K7" s="224"/>
      <c r="L7" s="225"/>
      <c r="M7" s="225"/>
      <c r="N7" s="226"/>
    </row>
    <row r="8" spans="2:14" ht="18" customHeight="1">
      <c r="B8" s="227"/>
      <c r="C8" s="228"/>
      <c r="D8" s="228"/>
      <c r="E8" s="228"/>
      <c r="F8" s="228"/>
      <c r="G8" s="228"/>
      <c r="H8" s="229"/>
      <c r="I8" s="228"/>
      <c r="J8" s="228"/>
      <c r="K8" s="230" t="s">
        <v>1466</v>
      </c>
      <c r="L8" s="231">
        <v>6</v>
      </c>
      <c r="M8" s="231">
        <v>11</v>
      </c>
      <c r="N8" s="232">
        <v>2018</v>
      </c>
    </row>
    <row r="9" spans="2:14">
      <c r="B9" s="233"/>
      <c r="C9" s="234"/>
      <c r="D9" s="234"/>
      <c r="E9" s="234"/>
      <c r="F9" s="234"/>
      <c r="G9" s="234"/>
      <c r="H9" s="235"/>
      <c r="I9" s="234"/>
      <c r="J9" s="234"/>
      <c r="K9" s="236"/>
      <c r="L9" s="146" t="s">
        <v>1467</v>
      </c>
      <c r="M9" s="146" t="s">
        <v>1468</v>
      </c>
      <c r="N9" s="237" t="s">
        <v>1469</v>
      </c>
    </row>
    <row r="10" spans="2:14" ht="36">
      <c r="B10" s="533" t="s">
        <v>1470</v>
      </c>
      <c r="C10" s="534"/>
      <c r="D10" s="534"/>
      <c r="E10" s="534"/>
      <c r="F10" s="238" t="s">
        <v>1471</v>
      </c>
      <c r="G10" s="234"/>
      <c r="H10" s="130"/>
      <c r="I10" s="535" t="s">
        <v>1472</v>
      </c>
      <c r="J10" s="535"/>
      <c r="K10" s="239" t="s">
        <v>1471</v>
      </c>
      <c r="L10" s="146"/>
      <c r="M10" s="146"/>
      <c r="N10" s="237"/>
    </row>
    <row r="11" spans="2:14">
      <c r="B11" s="175" t="s">
        <v>1473</v>
      </c>
      <c r="C11" s="213"/>
      <c r="D11" s="520"/>
      <c r="E11" s="520"/>
      <c r="F11" s="142"/>
      <c r="G11" s="144"/>
      <c r="H11" s="213"/>
      <c r="I11" s="130"/>
      <c r="J11" s="240" t="s">
        <v>1474</v>
      </c>
      <c r="K11" s="241"/>
      <c r="L11" s="142"/>
      <c r="M11" s="142"/>
      <c r="N11" s="145"/>
    </row>
    <row r="12" spans="2:14" ht="15.75" thickBot="1">
      <c r="B12" s="179"/>
      <c r="C12" s="214"/>
      <c r="D12" s="242"/>
      <c r="E12" s="242"/>
      <c r="F12" s="242"/>
      <c r="G12" s="242"/>
      <c r="H12" s="214"/>
      <c r="I12" s="242"/>
      <c r="J12" s="214"/>
      <c r="K12" s="242"/>
      <c r="L12" s="521"/>
      <c r="M12" s="521"/>
      <c r="N12" s="522"/>
    </row>
    <row r="13" spans="2:14">
      <c r="B13" s="123"/>
      <c r="C13" s="124"/>
      <c r="D13" s="124"/>
      <c r="E13" s="124"/>
      <c r="F13" s="124"/>
      <c r="G13" s="124"/>
      <c r="H13" s="124"/>
      <c r="I13" s="124"/>
      <c r="J13" s="124"/>
      <c r="K13" s="124"/>
      <c r="L13" s="124"/>
      <c r="M13" s="124"/>
      <c r="N13" s="125"/>
    </row>
    <row r="14" spans="2:14">
      <c r="B14" s="126" t="s">
        <v>1475</v>
      </c>
      <c r="C14" s="127"/>
      <c r="D14" s="128" t="s">
        <v>1465</v>
      </c>
      <c r="E14" s="129"/>
      <c r="F14" s="130"/>
      <c r="G14" s="130"/>
      <c r="H14" s="131"/>
      <c r="I14" s="131"/>
      <c r="J14" s="131"/>
      <c r="K14" s="131"/>
      <c r="L14" s="131"/>
      <c r="M14" s="131"/>
      <c r="N14" s="132"/>
    </row>
    <row r="15" spans="2:14" ht="19.5" customHeight="1">
      <c r="B15" s="133" t="s">
        <v>1476</v>
      </c>
      <c r="C15" s="134"/>
      <c r="D15" s="135"/>
      <c r="E15" s="135"/>
      <c r="F15" s="135"/>
      <c r="G15" s="135"/>
      <c r="H15" s="135"/>
      <c r="I15" s="135"/>
      <c r="J15" s="135"/>
      <c r="K15" s="135"/>
      <c r="L15" s="135"/>
      <c r="M15" s="135"/>
      <c r="N15" s="132"/>
    </row>
    <row r="16" spans="2:14">
      <c r="B16" s="133"/>
      <c r="C16" s="136"/>
      <c r="D16" s="137"/>
      <c r="E16" s="135"/>
      <c r="F16" s="135"/>
      <c r="G16" s="135"/>
      <c r="H16" s="135"/>
      <c r="I16" s="135"/>
      <c r="J16" s="135"/>
      <c r="K16" s="135"/>
      <c r="L16" s="135"/>
      <c r="M16" s="135"/>
      <c r="N16" s="132"/>
    </row>
    <row r="17" spans="1:14">
      <c r="B17" s="133"/>
      <c r="C17" s="134"/>
      <c r="D17" s="138"/>
      <c r="E17" s="138"/>
      <c r="F17" s="138"/>
      <c r="G17" s="138"/>
      <c r="H17" s="138"/>
      <c r="I17" s="138"/>
      <c r="J17" s="138"/>
      <c r="K17" s="138"/>
      <c r="L17" s="138"/>
      <c r="M17" s="138"/>
      <c r="N17" s="139"/>
    </row>
    <row r="18" spans="1:14">
      <c r="B18" s="133" t="s">
        <v>1477</v>
      </c>
      <c r="C18" s="136"/>
      <c r="D18" s="135"/>
      <c r="E18" s="135"/>
      <c r="F18" s="135"/>
      <c r="G18" s="135"/>
      <c r="H18" s="135"/>
      <c r="I18" s="140"/>
      <c r="J18" s="128" t="s">
        <v>1478</v>
      </c>
      <c r="K18" s="135"/>
      <c r="L18" s="135"/>
      <c r="M18" s="135"/>
      <c r="N18" s="141"/>
    </row>
    <row r="19" spans="1:14">
      <c r="B19" s="133"/>
      <c r="C19" s="134"/>
      <c r="D19" s="138"/>
      <c r="E19" s="138"/>
      <c r="F19" s="138"/>
      <c r="G19" s="138"/>
      <c r="H19" s="138"/>
      <c r="I19" s="138"/>
      <c r="J19" s="138"/>
      <c r="K19" s="138"/>
      <c r="L19" s="138"/>
      <c r="M19" s="138"/>
      <c r="N19" s="139"/>
    </row>
    <row r="20" spans="1:14">
      <c r="B20" s="133" t="s">
        <v>1479</v>
      </c>
      <c r="C20" s="136"/>
      <c r="D20" s="142"/>
      <c r="E20" s="142"/>
      <c r="F20" s="142"/>
      <c r="G20" s="142"/>
      <c r="H20" s="142"/>
      <c r="I20" s="142"/>
      <c r="J20" s="142"/>
      <c r="K20" s="142"/>
      <c r="L20" s="142"/>
      <c r="M20" s="142"/>
      <c r="N20" s="143"/>
    </row>
    <row r="21" spans="1:14">
      <c r="B21" s="133"/>
      <c r="C21" s="134"/>
      <c r="D21" s="144"/>
      <c r="E21" s="144"/>
      <c r="F21" s="144"/>
      <c r="G21" s="144"/>
      <c r="H21" s="144"/>
      <c r="I21" s="144"/>
      <c r="J21" s="144"/>
      <c r="K21" s="144"/>
      <c r="L21" s="144"/>
      <c r="M21" s="144"/>
      <c r="N21" s="145"/>
    </row>
    <row r="22" spans="1:14">
      <c r="B22" s="133" t="s">
        <v>1480</v>
      </c>
      <c r="C22" s="136"/>
      <c r="D22" s="142"/>
      <c r="E22" s="142"/>
      <c r="F22" s="142"/>
      <c r="G22" s="142"/>
      <c r="H22" s="142"/>
      <c r="I22" s="142"/>
      <c r="J22" s="142"/>
      <c r="K22" s="234" t="s">
        <v>1481</v>
      </c>
      <c r="L22" s="142"/>
      <c r="M22" s="234" t="s">
        <v>1465</v>
      </c>
      <c r="N22" s="243"/>
    </row>
    <row r="23" spans="1:14">
      <c r="B23" s="133"/>
      <c r="C23" s="134"/>
      <c r="D23" s="144"/>
      <c r="E23" s="144"/>
      <c r="F23" s="144"/>
      <c r="G23" s="144"/>
      <c r="H23" s="144"/>
      <c r="I23" s="144"/>
      <c r="J23" s="144"/>
      <c r="K23" s="144"/>
      <c r="L23" s="144"/>
      <c r="M23" s="144"/>
      <c r="N23" s="145"/>
    </row>
    <row r="24" spans="1:14">
      <c r="B24" s="133" t="s">
        <v>1482</v>
      </c>
      <c r="C24" s="134"/>
      <c r="D24" s="144"/>
      <c r="E24" s="144"/>
      <c r="F24" s="146"/>
      <c r="G24" s="147"/>
      <c r="H24" s="140"/>
      <c r="I24" s="142"/>
      <c r="J24" s="142"/>
      <c r="K24" s="130"/>
      <c r="L24" s="144"/>
      <c r="M24" s="144"/>
      <c r="N24" s="145"/>
    </row>
    <row r="25" spans="1:14">
      <c r="B25" s="148"/>
      <c r="C25" s="149"/>
      <c r="D25" s="219"/>
      <c r="E25" s="219"/>
      <c r="F25" s="523" t="s">
        <v>1483</v>
      </c>
      <c r="G25" s="523"/>
      <c r="H25" s="523"/>
      <c r="I25" s="219" t="s">
        <v>1468</v>
      </c>
      <c r="J25" s="219" t="s">
        <v>1469</v>
      </c>
      <c r="K25" s="150"/>
      <c r="L25" s="219"/>
      <c r="M25" s="219"/>
      <c r="N25" s="151"/>
    </row>
    <row r="26" spans="1:14">
      <c r="B26" s="152"/>
      <c r="C26" s="131"/>
      <c r="D26" s="131"/>
      <c r="E26" s="131"/>
      <c r="F26" s="131"/>
      <c r="G26" s="131"/>
      <c r="H26" s="131"/>
      <c r="I26" s="131"/>
      <c r="J26" s="131"/>
      <c r="K26" s="131"/>
      <c r="L26" s="131"/>
      <c r="M26" s="131"/>
      <c r="N26" s="132"/>
    </row>
    <row r="27" spans="1:14">
      <c r="B27" s="572" t="s">
        <v>1484</v>
      </c>
      <c r="C27" s="573"/>
      <c r="D27" s="573"/>
      <c r="E27" s="573"/>
      <c r="F27" s="573"/>
      <c r="G27" s="573"/>
      <c r="H27" s="573"/>
      <c r="I27" s="573"/>
      <c r="J27" s="573"/>
      <c r="K27" s="573"/>
      <c r="L27" s="573"/>
      <c r="M27" s="573"/>
      <c r="N27" s="574"/>
    </row>
    <row r="28" spans="1:14" ht="15.75" thickBot="1">
      <c r="B28" s="152"/>
      <c r="C28" s="130"/>
      <c r="D28" s="130"/>
      <c r="E28" s="130"/>
      <c r="F28" s="130"/>
      <c r="G28" s="130"/>
      <c r="H28" s="130"/>
      <c r="I28" s="130"/>
      <c r="J28" s="130"/>
      <c r="K28" s="130"/>
      <c r="L28" s="130"/>
      <c r="M28" s="130"/>
      <c r="N28" s="132"/>
    </row>
    <row r="29" spans="1:14" ht="26.25" thickBot="1">
      <c r="B29" s="244" t="s">
        <v>68</v>
      </c>
      <c r="C29" s="575" t="s">
        <v>1485</v>
      </c>
      <c r="D29" s="576"/>
      <c r="E29" s="576"/>
      <c r="F29" s="576"/>
      <c r="G29" s="576"/>
      <c r="H29" s="576"/>
      <c r="I29" s="576"/>
      <c r="J29" s="245"/>
      <c r="K29" s="246" t="s">
        <v>1486</v>
      </c>
      <c r="L29" s="577" t="s">
        <v>1487</v>
      </c>
      <c r="M29" s="578"/>
      <c r="N29" s="244" t="s">
        <v>8</v>
      </c>
    </row>
    <row r="30" spans="1:14" ht="15.75" hidden="1" thickBot="1">
      <c r="B30" s="244" t="s">
        <v>68</v>
      </c>
      <c r="C30" s="528" t="s">
        <v>1485</v>
      </c>
      <c r="D30" s="529"/>
      <c r="E30" s="529"/>
      <c r="F30" s="529"/>
      <c r="G30" s="529"/>
      <c r="H30" s="529"/>
      <c r="I30" s="529"/>
      <c r="J30" s="245"/>
      <c r="K30" s="247"/>
      <c r="L30" s="492" t="s">
        <v>1487</v>
      </c>
      <c r="M30" s="530"/>
      <c r="N30" s="244" t="s">
        <v>8</v>
      </c>
    </row>
    <row r="31" spans="1:14" ht="15.75" thickBot="1">
      <c r="A31" s="79" t="s">
        <v>70</v>
      </c>
      <c r="B31" s="360" t="s">
        <v>20</v>
      </c>
      <c r="C31" s="361" t="s">
        <v>1529</v>
      </c>
      <c r="D31" s="362"/>
      <c r="E31" s="362"/>
      <c r="F31" s="362"/>
      <c r="G31" s="362"/>
      <c r="H31" s="362"/>
      <c r="I31" s="362"/>
      <c r="J31" s="362"/>
      <c r="K31" s="363"/>
      <c r="L31" s="364" t="s">
        <v>74</v>
      </c>
      <c r="M31" s="365"/>
      <c r="N31" s="255"/>
    </row>
    <row r="32" spans="1:14" ht="5.25" customHeight="1">
      <c r="B32" s="152"/>
      <c r="C32" s="130"/>
      <c r="D32" s="130"/>
      <c r="E32" s="130"/>
      <c r="F32" s="130"/>
      <c r="G32" s="130"/>
      <c r="H32" s="130"/>
      <c r="I32" s="130"/>
      <c r="J32" s="130"/>
      <c r="K32" s="130"/>
      <c r="L32" s="130"/>
      <c r="M32" s="130"/>
      <c r="N32" s="132"/>
    </row>
    <row r="33" spans="1:14">
      <c r="B33" s="256" t="s">
        <v>1488</v>
      </c>
      <c r="C33" s="176"/>
      <c r="D33" s="176"/>
      <c r="E33" s="176"/>
      <c r="F33" s="176"/>
      <c r="G33" s="176"/>
      <c r="H33" s="176"/>
      <c r="I33" s="176"/>
      <c r="J33" s="176"/>
      <c r="K33" s="176"/>
      <c r="L33" s="176"/>
      <c r="M33" s="176"/>
      <c r="N33" s="257"/>
    </row>
    <row r="34" spans="1:14" ht="15.75" thickBot="1">
      <c r="B34" s="258"/>
      <c r="C34" s="130"/>
      <c r="D34" s="130"/>
      <c r="E34" s="130"/>
      <c r="F34" s="130"/>
      <c r="G34" s="130"/>
      <c r="H34" s="130"/>
      <c r="I34" s="181"/>
      <c r="J34" s="181"/>
      <c r="K34" s="130"/>
      <c r="L34" s="130"/>
      <c r="M34" s="130"/>
      <c r="N34" s="132"/>
    </row>
    <row r="35" spans="1:14">
      <c r="B35" s="461" t="s">
        <v>1485</v>
      </c>
      <c r="C35" s="462"/>
      <c r="D35" s="462"/>
      <c r="E35" s="462"/>
      <c r="F35" s="462"/>
      <c r="G35" s="462"/>
      <c r="H35" s="498"/>
      <c r="I35" s="531" t="s">
        <v>1489</v>
      </c>
      <c r="J35" s="532"/>
      <c r="K35" s="259" t="s">
        <v>1490</v>
      </c>
      <c r="L35" s="499" t="s">
        <v>1491</v>
      </c>
      <c r="M35" s="498"/>
      <c r="N35" s="260" t="s">
        <v>1492</v>
      </c>
    </row>
    <row r="36" spans="1:14">
      <c r="A36" s="79" t="s">
        <v>498</v>
      </c>
      <c r="B36" s="500" t="str">
        <f>VLOOKUP(A36,[11]EQUIPOS!A6:D154,3,FALSE)</f>
        <v>Volqueta 6 m3</v>
      </c>
      <c r="C36" s="501"/>
      <c r="D36" s="501"/>
      <c r="E36" s="501"/>
      <c r="F36" s="501"/>
      <c r="G36" s="501"/>
      <c r="H36" s="502"/>
      <c r="I36" s="261"/>
      <c r="J36" s="262"/>
      <c r="K36" s="263">
        <f>VLOOKUP(A36,[11]EQUIPOS!A6:D161,4,FALSE)</f>
        <v>73178</v>
      </c>
      <c r="L36" s="264"/>
      <c r="M36" s="288">
        <v>60</v>
      </c>
      <c r="N36" s="266">
        <f>K36/M36</f>
        <v>1219.6333333333334</v>
      </c>
    </row>
    <row r="37" spans="1:14">
      <c r="B37" s="500"/>
      <c r="C37" s="501"/>
      <c r="D37" s="501"/>
      <c r="E37" s="501"/>
      <c r="F37" s="501"/>
      <c r="G37" s="501"/>
      <c r="H37" s="502"/>
      <c r="I37" s="261"/>
      <c r="J37" s="262"/>
      <c r="K37" s="263"/>
      <c r="L37" s="264"/>
      <c r="M37" s="265"/>
      <c r="N37" s="266"/>
    </row>
    <row r="38" spans="1:14">
      <c r="B38" s="500"/>
      <c r="C38" s="501"/>
      <c r="D38" s="501"/>
      <c r="E38" s="501"/>
      <c r="F38" s="501"/>
      <c r="G38" s="501"/>
      <c r="H38" s="502"/>
      <c r="I38" s="261"/>
      <c r="J38" s="262"/>
      <c r="K38" s="263"/>
      <c r="L38" s="264"/>
      <c r="M38" s="265"/>
      <c r="N38" s="268"/>
    </row>
    <row r="39" spans="1:14">
      <c r="B39" s="500"/>
      <c r="C39" s="501"/>
      <c r="D39" s="501"/>
      <c r="E39" s="501"/>
      <c r="F39" s="501"/>
      <c r="G39" s="501"/>
      <c r="H39" s="502"/>
      <c r="I39" s="503"/>
      <c r="J39" s="481"/>
      <c r="K39" s="267"/>
      <c r="L39" s="504"/>
      <c r="M39" s="505"/>
      <c r="N39" s="366"/>
    </row>
    <row r="40" spans="1:14">
      <c r="B40" s="500"/>
      <c r="C40" s="501"/>
      <c r="D40" s="501"/>
      <c r="E40" s="506"/>
      <c r="F40" s="501"/>
      <c r="G40" s="501"/>
      <c r="H40" s="502"/>
      <c r="I40" s="269"/>
      <c r="J40" s="270"/>
      <c r="K40" s="267"/>
      <c r="L40" s="271"/>
      <c r="M40" s="272"/>
      <c r="N40" s="273"/>
    </row>
    <row r="41" spans="1:14">
      <c r="B41" s="507"/>
      <c r="C41" s="508"/>
      <c r="D41" s="508"/>
      <c r="E41" s="274"/>
      <c r="F41" s="275"/>
      <c r="G41" s="275"/>
      <c r="H41" s="276"/>
      <c r="I41" s="269"/>
      <c r="J41" s="270"/>
      <c r="K41" s="277"/>
      <c r="L41" s="271"/>
      <c r="M41" s="272"/>
      <c r="N41" s="157"/>
    </row>
    <row r="42" spans="1:14" ht="15.75" thickBot="1">
      <c r="B42" s="500"/>
      <c r="C42" s="501"/>
      <c r="D42" s="501"/>
      <c r="E42" s="501"/>
      <c r="F42" s="501"/>
      <c r="G42" s="501"/>
      <c r="H42" s="502"/>
      <c r="I42" s="509"/>
      <c r="J42" s="510"/>
      <c r="K42" s="278"/>
      <c r="L42" s="511"/>
      <c r="M42" s="512"/>
      <c r="N42" s="279"/>
    </row>
    <row r="43" spans="1:14" ht="15.75" thickBot="1">
      <c r="B43" s="458" t="s">
        <v>1494</v>
      </c>
      <c r="C43" s="459"/>
      <c r="D43" s="459"/>
      <c r="E43" s="459"/>
      <c r="F43" s="459"/>
      <c r="G43" s="459"/>
      <c r="H43" s="459"/>
      <c r="I43" s="459"/>
      <c r="J43" s="459"/>
      <c r="K43" s="459"/>
      <c r="L43" s="459"/>
      <c r="M43" s="460"/>
      <c r="N43" s="316">
        <f>SUM(N36:N42)</f>
        <v>1219.6333333333334</v>
      </c>
    </row>
    <row r="44" spans="1:14">
      <c r="B44" s="258"/>
      <c r="C44" s="130"/>
      <c r="D44" s="130"/>
      <c r="E44" s="130"/>
      <c r="F44" s="130"/>
      <c r="G44" s="130"/>
      <c r="H44" s="130"/>
      <c r="I44" s="130"/>
      <c r="J44" s="130"/>
      <c r="K44" s="130"/>
      <c r="L44" s="130"/>
      <c r="M44" s="130"/>
      <c r="N44" s="132"/>
    </row>
    <row r="45" spans="1:14">
      <c r="B45" s="281" t="s">
        <v>1495</v>
      </c>
      <c r="C45" s="218"/>
      <c r="D45" s="218"/>
      <c r="E45" s="218"/>
      <c r="F45" s="218"/>
      <c r="G45" s="218"/>
      <c r="H45" s="218"/>
      <c r="I45" s="218"/>
      <c r="J45" s="218"/>
      <c r="K45" s="218"/>
      <c r="L45" s="218"/>
      <c r="M45" s="218"/>
      <c r="N45" s="282"/>
    </row>
    <row r="46" spans="1:14" ht="15.75" thickBot="1">
      <c r="B46" s="283"/>
      <c r="C46" s="181"/>
      <c r="D46" s="181"/>
      <c r="E46" s="181"/>
      <c r="F46" s="181"/>
      <c r="G46" s="181"/>
      <c r="H46" s="181"/>
      <c r="I46" s="181"/>
      <c r="J46" s="130"/>
      <c r="K46" s="130"/>
      <c r="L46" s="130"/>
      <c r="M46" s="130"/>
      <c r="N46" s="132"/>
    </row>
    <row r="47" spans="1:14">
      <c r="B47" s="461" t="s">
        <v>1485</v>
      </c>
      <c r="C47" s="462"/>
      <c r="D47" s="462"/>
      <c r="E47" s="462"/>
      <c r="F47" s="462"/>
      <c r="G47" s="462"/>
      <c r="H47" s="462"/>
      <c r="I47" s="498"/>
      <c r="J47" s="284" t="s">
        <v>1487</v>
      </c>
      <c r="K47" s="259" t="s">
        <v>8</v>
      </c>
      <c r="L47" s="499" t="s">
        <v>1496</v>
      </c>
      <c r="M47" s="498"/>
      <c r="N47" s="260" t="s">
        <v>1492</v>
      </c>
    </row>
    <row r="48" spans="1:14">
      <c r="B48" s="285"/>
      <c r="C48" s="286"/>
      <c r="D48" s="286"/>
      <c r="E48" s="286"/>
      <c r="F48" s="286"/>
      <c r="G48" s="286"/>
      <c r="H48" s="286"/>
      <c r="I48" s="262"/>
      <c r="J48" s="142"/>
      <c r="K48" s="287"/>
      <c r="L48" s="261"/>
      <c r="M48" s="288"/>
      <c r="N48" s="289"/>
    </row>
    <row r="49" spans="2:14">
      <c r="B49" s="285"/>
      <c r="C49" s="286"/>
      <c r="D49" s="286"/>
      <c r="E49" s="286"/>
      <c r="F49" s="286"/>
      <c r="G49" s="286"/>
      <c r="H49" s="286"/>
      <c r="I49" s="262"/>
      <c r="J49" s="142"/>
      <c r="K49" s="287"/>
      <c r="L49" s="261"/>
      <c r="M49" s="288"/>
      <c r="N49" s="289"/>
    </row>
    <row r="50" spans="2:14">
      <c r="B50" s="285"/>
      <c r="C50" s="286"/>
      <c r="D50" s="286"/>
      <c r="E50" s="286"/>
      <c r="F50" s="286"/>
      <c r="G50" s="286"/>
      <c r="H50" s="286"/>
      <c r="I50" s="262"/>
      <c r="J50" s="142"/>
      <c r="K50" s="287"/>
      <c r="L50" s="261"/>
      <c r="M50" s="288"/>
      <c r="N50" s="289"/>
    </row>
    <row r="51" spans="2:14">
      <c r="B51" s="285"/>
      <c r="C51" s="286"/>
      <c r="D51" s="286"/>
      <c r="E51" s="286"/>
      <c r="F51" s="286"/>
      <c r="G51" s="286"/>
      <c r="H51" s="286"/>
      <c r="I51" s="262"/>
      <c r="J51" s="142"/>
      <c r="K51" s="287"/>
      <c r="L51" s="261"/>
      <c r="M51" s="288"/>
      <c r="N51" s="289"/>
    </row>
    <row r="52" spans="2:14">
      <c r="B52" s="285"/>
      <c r="C52" s="286"/>
      <c r="D52" s="286"/>
      <c r="E52" s="286"/>
      <c r="F52" s="286"/>
      <c r="G52" s="286"/>
      <c r="H52" s="286"/>
      <c r="I52" s="262"/>
      <c r="J52" s="142"/>
      <c r="K52" s="287"/>
      <c r="L52" s="261"/>
      <c r="M52" s="288"/>
      <c r="N52" s="289"/>
    </row>
    <row r="53" spans="2:14" ht="15.75" thickBot="1">
      <c r="B53" s="479"/>
      <c r="C53" s="480"/>
      <c r="D53" s="480"/>
      <c r="E53" s="480"/>
      <c r="F53" s="480"/>
      <c r="G53" s="480"/>
      <c r="H53" s="480"/>
      <c r="I53" s="481"/>
      <c r="J53" s="218"/>
      <c r="K53" s="290"/>
      <c r="L53" s="482"/>
      <c r="M53" s="483"/>
      <c r="N53" s="291"/>
    </row>
    <row r="54" spans="2:14" ht="15.75" thickBot="1">
      <c r="B54" s="458" t="s">
        <v>1494</v>
      </c>
      <c r="C54" s="459"/>
      <c r="D54" s="459"/>
      <c r="E54" s="459"/>
      <c r="F54" s="459"/>
      <c r="G54" s="459"/>
      <c r="H54" s="459"/>
      <c r="I54" s="459"/>
      <c r="J54" s="459"/>
      <c r="K54" s="459"/>
      <c r="L54" s="459"/>
      <c r="M54" s="460"/>
      <c r="N54" s="367"/>
    </row>
    <row r="55" spans="2:14">
      <c r="B55" s="152"/>
      <c r="C55" s="130"/>
      <c r="D55" s="130"/>
      <c r="E55" s="130"/>
      <c r="F55" s="130"/>
      <c r="G55" s="130"/>
      <c r="H55" s="130"/>
      <c r="I55" s="130"/>
      <c r="J55" s="130"/>
      <c r="K55" s="130"/>
      <c r="L55" s="130"/>
      <c r="M55" s="130"/>
      <c r="N55" s="132"/>
    </row>
    <row r="56" spans="2:14">
      <c r="B56" s="281" t="s">
        <v>1497</v>
      </c>
      <c r="C56" s="218"/>
      <c r="D56" s="218"/>
      <c r="E56" s="218"/>
      <c r="F56" s="218"/>
      <c r="G56" s="218"/>
      <c r="H56" s="218"/>
      <c r="I56" s="218"/>
      <c r="J56" s="218"/>
      <c r="K56" s="218"/>
      <c r="L56" s="218"/>
      <c r="M56" s="218"/>
      <c r="N56" s="282"/>
    </row>
    <row r="57" spans="2:14" ht="15.75" thickBot="1">
      <c r="B57" s="152"/>
      <c r="C57" s="130"/>
      <c r="D57" s="130"/>
      <c r="E57" s="130"/>
      <c r="F57" s="130"/>
      <c r="G57" s="130"/>
      <c r="H57" s="130"/>
      <c r="I57" s="130"/>
      <c r="J57" s="130"/>
      <c r="K57" s="130"/>
      <c r="L57" s="130"/>
      <c r="M57" s="130"/>
      <c r="N57" s="132"/>
    </row>
    <row r="58" spans="2:14" ht="25.5">
      <c r="B58" s="292" t="s">
        <v>1498</v>
      </c>
      <c r="C58" s="293"/>
      <c r="D58" s="293"/>
      <c r="E58" s="293"/>
      <c r="F58" s="293"/>
      <c r="G58" s="293"/>
      <c r="H58" s="294" t="s">
        <v>1487</v>
      </c>
      <c r="I58" s="295" t="s">
        <v>1499</v>
      </c>
      <c r="J58" s="245" t="s">
        <v>1500</v>
      </c>
      <c r="K58" s="294" t="s">
        <v>1501</v>
      </c>
      <c r="L58" s="484" t="s">
        <v>1502</v>
      </c>
      <c r="M58" s="485"/>
      <c r="N58" s="296" t="s">
        <v>1492</v>
      </c>
    </row>
    <row r="59" spans="2:14">
      <c r="B59" s="153"/>
      <c r="C59" s="167"/>
      <c r="D59" s="167"/>
      <c r="E59" s="167"/>
      <c r="F59" s="167"/>
      <c r="G59" s="167"/>
      <c r="H59" s="297"/>
      <c r="I59" s="277"/>
      <c r="J59" s="298"/>
      <c r="K59" s="277"/>
      <c r="L59" s="486"/>
      <c r="M59" s="487"/>
      <c r="N59" s="299"/>
    </row>
    <row r="60" spans="2:14">
      <c r="B60" s="153"/>
      <c r="C60" s="300"/>
      <c r="D60" s="300"/>
      <c r="E60" s="300"/>
      <c r="F60" s="300"/>
      <c r="G60" s="300"/>
      <c r="H60" s="301"/>
      <c r="I60" s="277"/>
      <c r="J60" s="277"/>
      <c r="K60" s="277"/>
      <c r="L60" s="302"/>
      <c r="M60" s="303"/>
      <c r="N60" s="304"/>
    </row>
    <row r="61" spans="2:14">
      <c r="B61" s="153"/>
      <c r="C61" s="300"/>
      <c r="D61" s="300"/>
      <c r="E61" s="300"/>
      <c r="F61" s="300"/>
      <c r="G61" s="300"/>
      <c r="H61" s="301"/>
      <c r="I61" s="277"/>
      <c r="J61" s="277"/>
      <c r="K61" s="277"/>
      <c r="L61" s="302"/>
      <c r="M61" s="303"/>
      <c r="N61" s="304"/>
    </row>
    <row r="62" spans="2:14">
      <c r="B62" s="153"/>
      <c r="C62" s="300"/>
      <c r="D62" s="300"/>
      <c r="E62" s="300"/>
      <c r="F62" s="300"/>
      <c r="G62" s="300"/>
      <c r="H62" s="301"/>
      <c r="I62" s="277"/>
      <c r="J62" s="277"/>
      <c r="K62" s="277"/>
      <c r="L62" s="302"/>
      <c r="M62" s="303"/>
      <c r="N62" s="304"/>
    </row>
    <row r="63" spans="2:14">
      <c r="B63" s="153"/>
      <c r="C63" s="300"/>
      <c r="D63" s="300"/>
      <c r="E63" s="300"/>
      <c r="F63" s="300"/>
      <c r="G63" s="300"/>
      <c r="H63" s="301"/>
      <c r="I63" s="277"/>
      <c r="J63" s="277"/>
      <c r="K63" s="277"/>
      <c r="L63" s="302"/>
      <c r="M63" s="303"/>
      <c r="N63" s="304"/>
    </row>
    <row r="64" spans="2:14" ht="15.75" thickBot="1">
      <c r="B64" s="310"/>
      <c r="C64" s="300"/>
      <c r="D64" s="300"/>
      <c r="E64" s="300"/>
      <c r="F64" s="300"/>
      <c r="G64" s="300"/>
      <c r="H64" s="368"/>
      <c r="I64" s="356"/>
      <c r="J64" s="356"/>
      <c r="K64" s="356"/>
      <c r="L64" s="566"/>
      <c r="M64" s="567"/>
      <c r="N64" s="369"/>
    </row>
    <row r="65" spans="2:15" ht="15.75" thickBot="1">
      <c r="B65" s="458" t="s">
        <v>1494</v>
      </c>
      <c r="C65" s="459"/>
      <c r="D65" s="459"/>
      <c r="E65" s="459"/>
      <c r="F65" s="459"/>
      <c r="G65" s="459"/>
      <c r="H65" s="459"/>
      <c r="I65" s="459"/>
      <c r="J65" s="459"/>
      <c r="K65" s="459"/>
      <c r="L65" s="459"/>
      <c r="M65" s="460"/>
      <c r="N65" s="280"/>
    </row>
    <row r="66" spans="2:15">
      <c r="B66" s="152"/>
      <c r="C66" s="130"/>
      <c r="D66" s="130"/>
      <c r="E66" s="130"/>
      <c r="F66" s="130"/>
      <c r="G66" s="130"/>
      <c r="H66" s="130"/>
      <c r="I66" s="130"/>
      <c r="J66" s="130"/>
      <c r="K66" s="130"/>
      <c r="L66" s="130"/>
      <c r="M66" s="130"/>
      <c r="N66" s="132"/>
    </row>
    <row r="67" spans="2:15">
      <c r="B67" s="281" t="s">
        <v>1503</v>
      </c>
      <c r="C67" s="218"/>
      <c r="D67" s="218"/>
      <c r="E67" s="218"/>
      <c r="F67" s="218"/>
      <c r="G67" s="218"/>
      <c r="H67" s="218"/>
      <c r="I67" s="218"/>
      <c r="J67" s="218"/>
      <c r="K67" s="218"/>
      <c r="L67" s="218"/>
      <c r="M67" s="218"/>
      <c r="N67" s="282"/>
    </row>
    <row r="68" spans="2:15" ht="15.75" thickBot="1">
      <c r="B68" s="152"/>
      <c r="C68" s="130"/>
      <c r="D68" s="130"/>
      <c r="E68" s="130"/>
      <c r="F68" s="130"/>
      <c r="G68" s="130"/>
      <c r="H68" s="130"/>
      <c r="I68" s="130"/>
      <c r="J68" s="130"/>
      <c r="K68" s="130"/>
      <c r="L68" s="130"/>
      <c r="M68" s="130"/>
      <c r="N68" s="132"/>
    </row>
    <row r="69" spans="2:15" ht="25.5">
      <c r="B69" s="491" t="s">
        <v>1504</v>
      </c>
      <c r="C69" s="492"/>
      <c r="D69" s="492"/>
      <c r="E69" s="492"/>
      <c r="F69" s="492"/>
      <c r="G69" s="492"/>
      <c r="H69" s="492"/>
      <c r="I69" s="294" t="s">
        <v>1505</v>
      </c>
      <c r="J69" s="245" t="s">
        <v>1506</v>
      </c>
      <c r="K69" s="295" t="s">
        <v>1507</v>
      </c>
      <c r="L69" s="493" t="s">
        <v>1491</v>
      </c>
      <c r="M69" s="494"/>
      <c r="N69" s="309" t="s">
        <v>1492</v>
      </c>
    </row>
    <row r="70" spans="2:15">
      <c r="B70" s="310"/>
      <c r="C70" s="300"/>
      <c r="D70" s="300"/>
      <c r="E70" s="300"/>
      <c r="F70" s="300"/>
      <c r="G70" s="300"/>
      <c r="H70" s="300"/>
      <c r="I70" s="311"/>
      <c r="J70" s="154"/>
      <c r="K70" s="155"/>
      <c r="L70" s="312"/>
      <c r="M70" s="156"/>
      <c r="N70" s="157"/>
      <c r="O70" s="108"/>
    </row>
    <row r="71" spans="2:15">
      <c r="B71" s="310"/>
      <c r="C71" s="300"/>
      <c r="D71" s="300"/>
      <c r="E71" s="300"/>
      <c r="F71" s="300"/>
      <c r="G71" s="300"/>
      <c r="H71" s="300"/>
      <c r="I71" s="277"/>
      <c r="J71" s="158"/>
      <c r="K71" s="159"/>
      <c r="L71" s="312"/>
      <c r="M71" s="313"/>
      <c r="N71" s="157"/>
    </row>
    <row r="72" spans="2:15">
      <c r="B72" s="310"/>
      <c r="C72" s="300"/>
      <c r="D72" s="300"/>
      <c r="E72" s="300"/>
      <c r="F72" s="300"/>
      <c r="G72" s="300"/>
      <c r="H72" s="300"/>
      <c r="I72" s="277"/>
      <c r="J72" s="158"/>
      <c r="K72" s="159"/>
      <c r="L72" s="312"/>
      <c r="M72" s="314"/>
      <c r="N72" s="157"/>
    </row>
    <row r="73" spans="2:15">
      <c r="B73" s="310"/>
      <c r="C73" s="300"/>
      <c r="D73" s="300"/>
      <c r="E73" s="300"/>
      <c r="F73" s="300"/>
      <c r="G73" s="300"/>
      <c r="H73" s="300"/>
      <c r="I73" s="277"/>
      <c r="J73" s="158"/>
      <c r="K73" s="159"/>
      <c r="L73" s="315"/>
      <c r="M73" s="314"/>
      <c r="N73" s="157"/>
    </row>
    <row r="74" spans="2:15">
      <c r="B74" s="310"/>
      <c r="C74" s="300"/>
      <c r="D74" s="300"/>
      <c r="E74" s="300"/>
      <c r="F74" s="300"/>
      <c r="G74" s="300"/>
      <c r="H74" s="300"/>
      <c r="I74" s="277"/>
      <c r="J74" s="158"/>
      <c r="K74" s="159"/>
      <c r="L74" s="315"/>
      <c r="M74" s="314"/>
      <c r="N74" s="157"/>
    </row>
    <row r="75" spans="2:15" ht="15.75" thickBot="1">
      <c r="B75" s="568"/>
      <c r="C75" s="569"/>
      <c r="D75" s="569"/>
      <c r="E75" s="569"/>
      <c r="F75" s="569"/>
      <c r="G75" s="569"/>
      <c r="H75" s="569"/>
      <c r="I75" s="356"/>
      <c r="J75" s="356"/>
      <c r="K75" s="356"/>
      <c r="L75" s="570"/>
      <c r="M75" s="571"/>
      <c r="N75" s="291"/>
    </row>
    <row r="76" spans="2:15" ht="15.75" thickBot="1">
      <c r="B76" s="458" t="s">
        <v>1494</v>
      </c>
      <c r="C76" s="459"/>
      <c r="D76" s="459"/>
      <c r="E76" s="459"/>
      <c r="F76" s="459"/>
      <c r="G76" s="459"/>
      <c r="H76" s="459"/>
      <c r="I76" s="459"/>
      <c r="J76" s="459"/>
      <c r="K76" s="459"/>
      <c r="L76" s="459"/>
      <c r="M76" s="460"/>
      <c r="N76" s="184"/>
    </row>
    <row r="77" spans="2:15" ht="15.75" thickBot="1">
      <c r="B77" s="152"/>
      <c r="C77" s="130"/>
      <c r="D77" s="130"/>
      <c r="E77" s="130"/>
      <c r="F77" s="130"/>
      <c r="G77" s="130"/>
      <c r="H77" s="130"/>
      <c r="I77" s="130"/>
      <c r="J77" s="130"/>
      <c r="K77" s="130"/>
      <c r="L77" s="130"/>
      <c r="M77" s="130"/>
      <c r="N77" s="132"/>
    </row>
    <row r="78" spans="2:15" ht="15.75" thickBot="1">
      <c r="B78" s="458" t="s">
        <v>1508</v>
      </c>
      <c r="C78" s="459"/>
      <c r="D78" s="459"/>
      <c r="E78" s="459"/>
      <c r="F78" s="459"/>
      <c r="G78" s="459"/>
      <c r="H78" s="459"/>
      <c r="I78" s="459"/>
      <c r="J78" s="459"/>
      <c r="K78" s="459"/>
      <c r="L78" s="459"/>
      <c r="M78" s="460"/>
      <c r="N78" s="316">
        <f>ROUND(N43+N54+N65+N76,0)</f>
        <v>1220</v>
      </c>
    </row>
    <row r="79" spans="2:15">
      <c r="B79" s="152"/>
      <c r="C79" s="130"/>
      <c r="D79" s="130"/>
      <c r="E79" s="130"/>
      <c r="F79" s="130"/>
      <c r="G79" s="130"/>
      <c r="H79" s="130"/>
      <c r="I79" s="130"/>
      <c r="J79" s="130"/>
      <c r="K79" s="130"/>
      <c r="L79" s="130"/>
      <c r="M79" s="130"/>
      <c r="N79" s="132"/>
    </row>
    <row r="80" spans="2:15">
      <c r="B80" s="281" t="s">
        <v>1509</v>
      </c>
      <c r="C80" s="218"/>
      <c r="D80" s="218"/>
      <c r="E80" s="218"/>
      <c r="F80" s="218"/>
      <c r="G80" s="218"/>
      <c r="H80" s="218"/>
      <c r="I80" s="218"/>
      <c r="J80" s="218"/>
      <c r="K80" s="218"/>
      <c r="L80" s="218"/>
      <c r="M80" s="218"/>
      <c r="N80" s="282"/>
    </row>
    <row r="81" spans="1:14" ht="15.75" thickBot="1">
      <c r="B81" s="152"/>
      <c r="C81" s="130"/>
      <c r="D81" s="130"/>
      <c r="E81" s="130"/>
      <c r="F81" s="130"/>
      <c r="G81" s="130"/>
      <c r="H81" s="130"/>
      <c r="I81" s="130"/>
      <c r="J81" s="130"/>
      <c r="K81" s="130"/>
      <c r="L81" s="130"/>
      <c r="M81" s="130"/>
      <c r="N81" s="132"/>
    </row>
    <row r="82" spans="1:14">
      <c r="B82" s="461" t="s">
        <v>1510</v>
      </c>
      <c r="C82" s="462"/>
      <c r="D82" s="462"/>
      <c r="E82" s="462"/>
      <c r="F82" s="462"/>
      <c r="G82" s="462"/>
      <c r="H82" s="462"/>
      <c r="I82" s="293"/>
      <c r="J82" s="317"/>
      <c r="K82" s="318" t="s">
        <v>1511</v>
      </c>
      <c r="L82" s="463" t="s">
        <v>1512</v>
      </c>
      <c r="M82" s="464"/>
      <c r="N82" s="319"/>
    </row>
    <row r="83" spans="1:14">
      <c r="B83" s="465" t="s">
        <v>28</v>
      </c>
      <c r="C83" s="466"/>
      <c r="D83" s="466"/>
      <c r="E83" s="466"/>
      <c r="F83" s="466"/>
      <c r="G83" s="466"/>
      <c r="H83" s="466"/>
      <c r="I83" s="320"/>
      <c r="J83" s="321"/>
      <c r="K83" s="161">
        <v>0.2</v>
      </c>
      <c r="L83" s="467">
        <f>N78*K83</f>
        <v>244</v>
      </c>
      <c r="M83" s="468"/>
      <c r="N83" s="322"/>
    </row>
    <row r="84" spans="1:14">
      <c r="B84" s="323" t="s">
        <v>1513</v>
      </c>
      <c r="C84" s="324"/>
      <c r="D84" s="324"/>
      <c r="E84" s="324"/>
      <c r="F84" s="324"/>
      <c r="G84" s="324"/>
      <c r="H84" s="324"/>
      <c r="I84" s="320"/>
      <c r="J84" s="321"/>
      <c r="K84" s="161">
        <v>0.05</v>
      </c>
      <c r="L84" s="467">
        <f>N78*K84</f>
        <v>61</v>
      </c>
      <c r="M84" s="468"/>
      <c r="N84" s="322"/>
    </row>
    <row r="85" spans="1:14" ht="15.75" thickBot="1">
      <c r="B85" s="249" t="s">
        <v>30</v>
      </c>
      <c r="C85" s="250"/>
      <c r="D85" s="250"/>
      <c r="E85" s="250"/>
      <c r="F85" s="250"/>
      <c r="G85" s="250"/>
      <c r="H85" s="250"/>
      <c r="I85" s="325"/>
      <c r="J85" s="326"/>
      <c r="K85" s="162">
        <v>0.05</v>
      </c>
      <c r="L85" s="469">
        <f>N78*K85</f>
        <v>61</v>
      </c>
      <c r="M85" s="470"/>
      <c r="N85" s="322"/>
    </row>
    <row r="86" spans="1:14" ht="15.75" thickBot="1">
      <c r="B86" s="458" t="s">
        <v>1494</v>
      </c>
      <c r="C86" s="459"/>
      <c r="D86" s="459"/>
      <c r="E86" s="459"/>
      <c r="F86" s="459"/>
      <c r="G86" s="459"/>
      <c r="H86" s="459"/>
      <c r="I86" s="459"/>
      <c r="J86" s="459"/>
      <c r="K86" s="459"/>
      <c r="L86" s="459"/>
      <c r="M86" s="460"/>
      <c r="N86" s="327">
        <f>L83+L84+L85</f>
        <v>366</v>
      </c>
    </row>
    <row r="87" spans="1:14" ht="15.75" thickBot="1">
      <c r="B87" s="152"/>
      <c r="C87" s="130"/>
      <c r="D87" s="130"/>
      <c r="E87" s="130"/>
      <c r="F87" s="130"/>
      <c r="G87" s="130"/>
      <c r="H87" s="130"/>
      <c r="I87" s="130"/>
      <c r="J87" s="130"/>
      <c r="K87" s="130"/>
      <c r="L87" s="130"/>
      <c r="M87" s="130"/>
      <c r="N87" s="132"/>
    </row>
    <row r="88" spans="1:14" ht="15.75" thickBot="1">
      <c r="A88" s="79" t="s">
        <v>1514</v>
      </c>
      <c r="B88" s="458" t="s">
        <v>1515</v>
      </c>
      <c r="C88" s="459"/>
      <c r="D88" s="459"/>
      <c r="E88" s="459"/>
      <c r="F88" s="459"/>
      <c r="G88" s="459"/>
      <c r="H88" s="459"/>
      <c r="I88" s="459"/>
      <c r="J88" s="459"/>
      <c r="K88" s="459"/>
      <c r="L88" s="459"/>
      <c r="M88" s="460"/>
      <c r="N88" s="328">
        <f>ROUND(N78+N86,0)</f>
        <v>1586</v>
      </c>
    </row>
    <row r="89" spans="1:14">
      <c r="B89" s="123"/>
      <c r="C89" s="124"/>
      <c r="D89" s="124"/>
      <c r="E89" s="124"/>
      <c r="F89" s="124"/>
      <c r="G89" s="124"/>
      <c r="H89" s="124"/>
      <c r="I89" s="124"/>
      <c r="J89" s="124"/>
      <c r="K89" s="124"/>
      <c r="L89" s="124"/>
      <c r="M89" s="124"/>
      <c r="N89" s="125"/>
    </row>
    <row r="90" spans="1:14">
      <c r="B90" s="152"/>
      <c r="C90" s="130"/>
      <c r="D90" s="130"/>
      <c r="E90" s="130"/>
      <c r="F90" s="130"/>
      <c r="G90" s="130"/>
      <c r="H90" s="130"/>
      <c r="I90" s="130"/>
      <c r="J90" s="130"/>
      <c r="K90" s="130"/>
      <c r="L90" s="130"/>
      <c r="M90" s="130"/>
      <c r="N90" s="132"/>
    </row>
    <row r="91" spans="1:14">
      <c r="B91" s="152"/>
      <c r="C91" s="130"/>
      <c r="D91" s="130"/>
      <c r="E91" s="130"/>
      <c r="F91" s="130"/>
      <c r="G91" s="130"/>
      <c r="H91" s="130"/>
      <c r="I91" s="130"/>
      <c r="J91" s="130"/>
      <c r="K91" s="130"/>
      <c r="L91" s="130"/>
      <c r="M91" s="130"/>
      <c r="N91" s="132"/>
    </row>
    <row r="92" spans="1:14">
      <c r="B92" s="152"/>
      <c r="C92" s="130"/>
      <c r="D92" s="130"/>
      <c r="E92" s="130"/>
      <c r="F92" s="130"/>
      <c r="G92" s="130"/>
      <c r="H92" s="130"/>
      <c r="I92" s="130"/>
      <c r="J92" s="130"/>
      <c r="K92" s="130"/>
      <c r="L92" s="130"/>
      <c r="M92" s="130"/>
      <c r="N92" s="132"/>
    </row>
    <row r="93" spans="1:14">
      <c r="B93" s="152"/>
      <c r="C93" s="130"/>
      <c r="D93" s="130"/>
      <c r="E93" s="140" t="s">
        <v>1516</v>
      </c>
      <c r="F93" s="140"/>
      <c r="G93" s="140"/>
      <c r="H93" s="140"/>
      <c r="I93" s="140"/>
      <c r="J93" s="140"/>
      <c r="K93" s="130"/>
      <c r="L93" s="130"/>
      <c r="M93" s="130"/>
      <c r="N93" s="132"/>
    </row>
    <row r="94" spans="1:14">
      <c r="B94" s="152"/>
      <c r="C94" s="130"/>
      <c r="D94" s="130"/>
      <c r="E94" s="130" t="s">
        <v>1517</v>
      </c>
      <c r="F94" s="130"/>
      <c r="G94" s="130"/>
      <c r="H94" s="130"/>
      <c r="I94" s="130"/>
      <c r="J94" s="130"/>
      <c r="K94" s="130"/>
      <c r="L94" s="130"/>
      <c r="M94" s="130"/>
      <c r="N94" s="132"/>
    </row>
    <row r="95" spans="1:14">
      <c r="B95" s="152"/>
      <c r="C95" s="130"/>
      <c r="D95" s="130"/>
      <c r="E95" s="130" t="s">
        <v>1518</v>
      </c>
      <c r="F95" s="130"/>
      <c r="G95" s="130"/>
      <c r="H95" s="130"/>
      <c r="I95" s="130"/>
      <c r="J95" s="130"/>
      <c r="K95" s="130"/>
      <c r="L95" s="130"/>
      <c r="M95" s="130"/>
      <c r="N95" s="132"/>
    </row>
    <row r="96" spans="1:14">
      <c r="B96" s="152"/>
      <c r="C96" s="130"/>
      <c r="D96" s="130"/>
      <c r="E96" s="130" t="s">
        <v>1519</v>
      </c>
      <c r="F96" s="130"/>
      <c r="G96" s="130"/>
      <c r="H96" s="130"/>
      <c r="I96" s="130"/>
      <c r="J96" s="130"/>
      <c r="K96" s="130"/>
      <c r="L96" s="130"/>
      <c r="M96" s="130"/>
      <c r="N96" s="132"/>
    </row>
    <row r="97" spans="2:14" ht="15.75" thickBot="1">
      <c r="B97" s="152"/>
      <c r="C97" s="130"/>
      <c r="D97" s="130"/>
      <c r="E97" s="130"/>
      <c r="F97" s="130" t="s">
        <v>69</v>
      </c>
      <c r="G97" s="130"/>
      <c r="H97" s="130"/>
      <c r="I97" s="130"/>
      <c r="J97" s="130"/>
      <c r="K97" s="130"/>
      <c r="L97" s="130"/>
      <c r="M97" s="130"/>
      <c r="N97" s="132"/>
    </row>
    <row r="98" spans="2:14">
      <c r="B98" s="163" t="s">
        <v>1520</v>
      </c>
      <c r="C98" s="164"/>
      <c r="D98" s="164"/>
      <c r="E98" s="164"/>
      <c r="F98" s="164"/>
      <c r="G98" s="164"/>
      <c r="H98" s="164"/>
      <c r="I98" s="164"/>
      <c r="J98" s="164"/>
      <c r="K98" s="164"/>
      <c r="L98" s="164"/>
      <c r="M98" s="164"/>
      <c r="N98" s="165"/>
    </row>
    <row r="99" spans="2:14">
      <c r="B99" s="166"/>
      <c r="C99" s="167"/>
      <c r="D99" s="167"/>
      <c r="E99" s="167"/>
      <c r="F99" s="167"/>
      <c r="G99" s="167"/>
      <c r="H99" s="167"/>
      <c r="I99" s="167"/>
      <c r="J99" s="167"/>
      <c r="K99" s="167"/>
      <c r="L99" s="167"/>
      <c r="M99" s="167"/>
      <c r="N99" s="168"/>
    </row>
    <row r="100" spans="2:14">
      <c r="B100" s="166"/>
      <c r="C100" s="167"/>
      <c r="D100" s="167"/>
      <c r="E100" s="167"/>
      <c r="F100" s="167"/>
      <c r="G100" s="167"/>
      <c r="H100" s="167"/>
      <c r="I100" s="167"/>
      <c r="J100" s="167"/>
      <c r="K100" s="167"/>
      <c r="L100" s="167"/>
      <c r="M100" s="167"/>
      <c r="N100" s="168"/>
    </row>
    <row r="101" spans="2:14">
      <c r="B101" s="166"/>
      <c r="C101" s="167"/>
      <c r="D101" s="167"/>
      <c r="E101" s="167"/>
      <c r="F101" s="167"/>
      <c r="G101" s="167"/>
      <c r="H101" s="167"/>
      <c r="I101" s="167"/>
      <c r="J101" s="167"/>
      <c r="K101" s="167"/>
      <c r="L101" s="167"/>
      <c r="M101" s="167"/>
      <c r="N101" s="168"/>
    </row>
    <row r="102" spans="2:14" ht="15.75" thickBot="1">
      <c r="B102" s="169"/>
      <c r="C102" s="170"/>
      <c r="D102" s="170"/>
      <c r="E102" s="170"/>
      <c r="F102" s="170"/>
      <c r="G102" s="170"/>
      <c r="H102" s="170"/>
      <c r="I102" s="170"/>
      <c r="J102" s="170"/>
      <c r="K102" s="170"/>
      <c r="L102" s="170"/>
      <c r="M102" s="170"/>
      <c r="N102" s="171"/>
    </row>
    <row r="103" spans="2:14">
      <c r="B103" s="172"/>
      <c r="C103" s="173"/>
      <c r="D103" s="173"/>
      <c r="E103" s="173"/>
      <c r="F103" s="173"/>
      <c r="G103" s="173"/>
      <c r="H103" s="173"/>
      <c r="I103" s="173"/>
      <c r="J103" s="173"/>
      <c r="K103" s="173"/>
      <c r="L103" s="173"/>
      <c r="M103" s="173"/>
      <c r="N103" s="174"/>
    </row>
    <row r="104" spans="2:14">
      <c r="B104" s="175" t="s">
        <v>1521</v>
      </c>
      <c r="C104" s="144"/>
      <c r="D104" s="144"/>
      <c r="E104" s="144"/>
      <c r="F104" s="144"/>
      <c r="G104" s="144"/>
      <c r="H104" s="144"/>
      <c r="I104" s="144"/>
      <c r="J104" s="144"/>
      <c r="K104" s="144"/>
      <c r="L104" s="144"/>
      <c r="M104" s="144"/>
      <c r="N104" s="145"/>
    </row>
    <row r="105" spans="2:14" ht="15" customHeight="1">
      <c r="B105" s="471" t="s">
        <v>1522</v>
      </c>
      <c r="C105" s="472"/>
      <c r="D105" s="472"/>
      <c r="E105" s="472"/>
      <c r="F105" s="472"/>
      <c r="G105" s="472"/>
      <c r="H105" s="472"/>
      <c r="I105" s="472"/>
      <c r="J105" s="472"/>
      <c r="K105" s="472"/>
      <c r="L105" s="472"/>
      <c r="M105" s="472"/>
      <c r="N105" s="473"/>
    </row>
    <row r="106" spans="2:14" ht="15" customHeight="1">
      <c r="B106" s="471"/>
      <c r="C106" s="472"/>
      <c r="D106" s="472"/>
      <c r="E106" s="472"/>
      <c r="F106" s="472"/>
      <c r="G106" s="472"/>
      <c r="H106" s="472"/>
      <c r="I106" s="472"/>
      <c r="J106" s="472"/>
      <c r="K106" s="472"/>
      <c r="L106" s="472"/>
      <c r="M106" s="472"/>
      <c r="N106" s="473"/>
    </row>
    <row r="107" spans="2:14" ht="30" customHeight="1">
      <c r="B107" s="474" t="s">
        <v>1523</v>
      </c>
      <c r="C107" s="475"/>
      <c r="D107" s="475"/>
      <c r="E107" s="475"/>
      <c r="F107" s="475"/>
      <c r="G107" s="475"/>
      <c r="H107" s="475"/>
      <c r="I107" s="475"/>
      <c r="J107" s="475"/>
      <c r="K107" s="475"/>
      <c r="L107" s="475"/>
      <c r="M107" s="475"/>
      <c r="N107" s="476"/>
    </row>
    <row r="108" spans="2:14">
      <c r="B108" s="474"/>
      <c r="C108" s="475"/>
      <c r="D108" s="475"/>
      <c r="E108" s="475"/>
      <c r="F108" s="475"/>
      <c r="G108" s="475"/>
      <c r="H108" s="475"/>
      <c r="I108" s="475"/>
      <c r="J108" s="475"/>
      <c r="K108" s="475"/>
      <c r="L108" s="475"/>
      <c r="M108" s="475"/>
      <c r="N108" s="476"/>
    </row>
    <row r="109" spans="2:14">
      <c r="B109" s="215"/>
      <c r="C109" s="216"/>
      <c r="D109" s="216"/>
      <c r="E109" s="216"/>
      <c r="F109" s="216"/>
      <c r="G109" s="216"/>
      <c r="H109" s="216"/>
      <c r="I109" s="216"/>
      <c r="J109" s="216"/>
      <c r="K109" s="216"/>
      <c r="L109" s="216"/>
      <c r="M109" s="216"/>
      <c r="N109" s="217"/>
    </row>
    <row r="110" spans="2:14">
      <c r="B110" s="215"/>
      <c r="C110" s="216"/>
      <c r="D110" s="216"/>
      <c r="E110" s="216"/>
      <c r="F110" s="216"/>
      <c r="G110" s="216"/>
      <c r="H110" s="216"/>
      <c r="I110" s="216"/>
      <c r="J110" s="216"/>
      <c r="K110" s="216"/>
      <c r="L110" s="216"/>
      <c r="M110" s="216"/>
      <c r="N110" s="217"/>
    </row>
    <row r="111" spans="2:14">
      <c r="B111" s="215"/>
      <c r="C111" s="216"/>
      <c r="D111" s="216"/>
      <c r="E111" s="216"/>
      <c r="F111" s="216"/>
      <c r="G111" s="216"/>
      <c r="H111" s="216"/>
      <c r="I111" s="216"/>
      <c r="J111" s="216"/>
      <c r="K111" s="216"/>
      <c r="L111" s="216"/>
      <c r="M111" s="216"/>
      <c r="N111" s="217"/>
    </row>
    <row r="112" spans="2:14">
      <c r="B112" s="175"/>
      <c r="C112" s="144"/>
      <c r="D112" s="144"/>
      <c r="E112" s="144"/>
      <c r="F112" s="144"/>
      <c r="G112" s="144"/>
      <c r="H112" s="144"/>
      <c r="I112" s="144"/>
      <c r="J112" s="144"/>
      <c r="K112" s="144"/>
      <c r="L112" s="144"/>
      <c r="M112" s="144"/>
      <c r="N112" s="145"/>
    </row>
    <row r="113" spans="2:14">
      <c r="B113" s="152"/>
      <c r="C113" s="130"/>
      <c r="D113" s="130"/>
      <c r="E113" s="130" t="s">
        <v>1516</v>
      </c>
      <c r="F113" s="140"/>
      <c r="G113" s="140"/>
      <c r="H113" s="130"/>
      <c r="I113" s="130"/>
      <c r="J113" s="130"/>
      <c r="K113" s="130"/>
      <c r="L113" s="130"/>
      <c r="M113" s="130"/>
      <c r="N113" s="132"/>
    </row>
    <row r="114" spans="2:14">
      <c r="B114" s="152"/>
      <c r="C114" s="130"/>
      <c r="D114" s="130"/>
      <c r="E114" s="176" t="s">
        <v>1517</v>
      </c>
      <c r="F114" s="130"/>
      <c r="G114" s="130"/>
      <c r="H114" s="176"/>
      <c r="I114" s="176"/>
      <c r="J114" s="176"/>
      <c r="K114" s="130"/>
      <c r="L114" s="130"/>
      <c r="M114" s="130"/>
      <c r="N114" s="132"/>
    </row>
    <row r="115" spans="2:14">
      <c r="B115" s="152"/>
      <c r="C115" s="130"/>
      <c r="D115" s="130"/>
      <c r="E115" s="177" t="s">
        <v>1524</v>
      </c>
      <c r="F115" s="130"/>
      <c r="G115" s="130"/>
      <c r="H115" s="177"/>
      <c r="I115" s="177"/>
      <c r="J115" s="177"/>
      <c r="K115" s="130"/>
      <c r="L115" s="130"/>
      <c r="M115" s="130"/>
      <c r="N115" s="132"/>
    </row>
    <row r="116" spans="2:14">
      <c r="B116" s="178"/>
      <c r="C116" s="144"/>
      <c r="D116" s="144"/>
      <c r="E116" s="130" t="s">
        <v>1519</v>
      </c>
      <c r="F116" s="130"/>
      <c r="G116" s="130"/>
      <c r="H116" s="130"/>
      <c r="I116" s="130"/>
      <c r="J116" s="130"/>
      <c r="K116" s="144"/>
      <c r="L116" s="144"/>
      <c r="M116" s="144"/>
      <c r="N116" s="145"/>
    </row>
    <row r="117" spans="2:14">
      <c r="B117" s="178"/>
      <c r="C117" s="144"/>
      <c r="D117" s="144"/>
      <c r="E117" s="144"/>
      <c r="F117" s="130"/>
      <c r="G117" s="130"/>
      <c r="H117" s="130"/>
      <c r="I117" s="130"/>
      <c r="J117" s="130"/>
      <c r="K117" s="144"/>
      <c r="L117" s="144"/>
      <c r="M117" s="144"/>
      <c r="N117" s="145"/>
    </row>
    <row r="118" spans="2:14">
      <c r="B118" s="178" t="s">
        <v>1525</v>
      </c>
      <c r="C118" s="177"/>
      <c r="D118" s="177"/>
      <c r="E118" s="130"/>
      <c r="F118" s="130"/>
      <c r="G118" s="130"/>
      <c r="H118" s="130"/>
      <c r="I118" s="130"/>
      <c r="J118" s="454"/>
      <c r="K118" s="454"/>
      <c r="L118" s="454"/>
      <c r="M118" s="454"/>
      <c r="N118" s="455"/>
    </row>
    <row r="119" spans="2:14" ht="15.75" thickBot="1">
      <c r="B119" s="179" t="s">
        <v>1526</v>
      </c>
      <c r="C119" s="180"/>
      <c r="D119" s="180"/>
      <c r="E119" s="181"/>
      <c r="F119" s="181"/>
      <c r="G119" s="181"/>
      <c r="H119" s="181"/>
      <c r="I119" s="181"/>
      <c r="J119" s="456"/>
      <c r="K119" s="456"/>
      <c r="L119" s="456"/>
      <c r="M119" s="456"/>
      <c r="N119" s="457"/>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3072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PPTO OFICIAL</vt:lpstr>
      <vt:lpstr>economica</vt:lpstr>
      <vt:lpstr>Cantidades</vt:lpstr>
      <vt:lpstr>MANO DE OBRA</vt:lpstr>
      <vt:lpstr>EQUIPOS</vt:lpstr>
      <vt:lpstr>MATERIALES</vt:lpstr>
      <vt:lpstr>TRANSPORTE</vt:lpstr>
      <vt:lpstr>211.1</vt:lpstr>
      <vt:lpstr>600.1.1</vt:lpstr>
      <vt:lpstr>610.1</vt:lpstr>
      <vt:lpstr>673.1.1</vt:lpstr>
      <vt:lpstr>681.2</vt:lpstr>
      <vt:lpstr>900.3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AMD</dc:creator>
  <cp:lastModifiedBy>Elkin Mejia Carcamo</cp:lastModifiedBy>
  <cp:lastPrinted>2015-02-04T16:31:34Z</cp:lastPrinted>
  <dcterms:created xsi:type="dcterms:W3CDTF">2010-01-25T19:09:39Z</dcterms:created>
  <dcterms:modified xsi:type="dcterms:W3CDTF">2018-11-07T18:53:51Z</dcterms:modified>
</cp:coreProperties>
</file>