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0"/>
  <workbookPr/>
  <mc:AlternateContent xmlns:mc="http://schemas.openxmlformats.org/markup-compatibility/2006">
    <mc:Choice Requires="x15">
      <x15ac:absPath xmlns:x15ac="http://schemas.microsoft.com/office/spreadsheetml/2010/11/ac" url="/Users/lilianaramirezalvarez/Desktop/LGTBI/"/>
    </mc:Choice>
  </mc:AlternateContent>
  <xr:revisionPtr revIDLastSave="0" documentId="8_{2A82D033-ABFC-C642-AC14-F1F57BD69681}" xr6:coauthVersionLast="47" xr6:coauthVersionMax="47" xr10:uidLastSave="{00000000-0000-0000-0000-000000000000}"/>
  <bookViews>
    <workbookView xWindow="0" yWindow="500" windowWidth="20740" windowHeight="11160" xr2:uid="{00000000-000D-0000-FFFF-FFFF00000000}"/>
  </bookViews>
  <sheets>
    <sheet name="ESTUDIO MERCADO - EVENTO LGTBI" sheetId="1" r:id="rId1"/>
  </sheets>
  <definedNames>
    <definedName name="_xlnm._FilterDatabase" localSheetId="0" hidden="1">'ESTUDIO MERCADO - EVENTO LGTBI'!$A$2:$M$19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L15" i="1" l="1"/>
  <c r="H15" i="1"/>
  <c r="L14" i="1"/>
  <c r="H14" i="1"/>
  <c r="L13" i="1"/>
  <c r="H13" i="1"/>
  <c r="L12" i="1"/>
  <c r="H12" i="1"/>
  <c r="L11" i="1"/>
  <c r="H11" i="1"/>
  <c r="L10" i="1"/>
  <c r="H10" i="1"/>
  <c r="L9" i="1"/>
  <c r="H9" i="1"/>
  <c r="L8" i="1"/>
  <c r="H8" i="1"/>
  <c r="L7" i="1"/>
  <c r="H7" i="1"/>
  <c r="L5" i="1"/>
  <c r="H5" i="1"/>
  <c r="L6" i="1"/>
  <c r="H6" i="1"/>
  <c r="L4" i="1"/>
  <c r="H4" i="1"/>
  <c r="L3" i="1"/>
  <c r="H3" i="1"/>
  <c r="M11" i="1" l="1"/>
  <c r="M13" i="1"/>
  <c r="M5" i="1"/>
  <c r="M15" i="1"/>
  <c r="M4" i="1"/>
  <c r="M10" i="1"/>
  <c r="M14" i="1"/>
  <c r="M7" i="1"/>
  <c r="M8" i="1"/>
  <c r="M3" i="1"/>
  <c r="M6" i="1"/>
  <c r="M12" i="1"/>
  <c r="M9" i="1"/>
  <c r="M16" i="1" l="1"/>
  <c r="M17" i="1"/>
  <c r="M18" i="1"/>
</calcChain>
</file>

<file path=xl/sharedStrings.xml><?xml version="1.0" encoding="utf-8"?>
<sst xmlns="http://schemas.openxmlformats.org/spreadsheetml/2006/main" count="92" uniqueCount="67">
  <si>
    <t>Evento</t>
  </si>
  <si>
    <t>Area</t>
  </si>
  <si>
    <t>Recurso</t>
  </si>
  <si>
    <t>Detalle Proveedores</t>
  </si>
  <si>
    <t>Días</t>
  </si>
  <si>
    <t>Cantidad x Dia</t>
  </si>
  <si>
    <t>Cantidad Total</t>
  </si>
  <si>
    <t>CIRCUITO NARANJA SAS</t>
  </si>
  <si>
    <t>SUEÑO ESTEREO SAS</t>
  </si>
  <si>
    <t>OPERADORES ARMADILLO SAS</t>
  </si>
  <si>
    <t>Promedio</t>
  </si>
  <si>
    <t>Costo total</t>
  </si>
  <si>
    <t>Refrigerios</t>
  </si>
  <si>
    <t>Tapabocas</t>
  </si>
  <si>
    <t>Tres capas, termosellado, cert. INVIMA</t>
  </si>
  <si>
    <t>Gel Antibacterial</t>
  </si>
  <si>
    <t>Litros</t>
  </si>
  <si>
    <t>Logísticos</t>
  </si>
  <si>
    <t>Turno de 12 horas con alimentación y transporte</t>
  </si>
  <si>
    <t>02. Contenido</t>
  </si>
  <si>
    <t>04. Admin</t>
  </si>
  <si>
    <t>Porcentaje de administración 4%</t>
  </si>
  <si>
    <t>05. IVA</t>
  </si>
  <si>
    <t xml:space="preserve">IVA </t>
  </si>
  <si>
    <t>IVA 19%</t>
  </si>
  <si>
    <t>Planta Eléctrica</t>
  </si>
  <si>
    <t>Productor</t>
  </si>
  <si>
    <t>Coordinar la ejecución general del proyecto</t>
  </si>
  <si>
    <t>Coordinador logístico</t>
  </si>
  <si>
    <t>Dispensador de Gel antibacterial por pedal</t>
  </si>
  <si>
    <t>Alquiler</t>
  </si>
  <si>
    <t>01. Logistico</t>
  </si>
  <si>
    <t>Adminitración del proyecto</t>
  </si>
  <si>
    <t>Tarima con techo y laterales</t>
  </si>
  <si>
    <t>Luces básicas</t>
  </si>
  <si>
    <t>02x Cabeza Móvil Wash 02x Cabeza Movil beam 06x Par Led RGB 01x Maquina de Humo 01x Consola de iluminación 01x Cableado de señal y de corriente 02x Truss de 2 mts con base</t>
  </si>
  <si>
    <t>Sonido para 350 personas</t>
  </si>
  <si>
    <t>125 kva</t>
  </si>
  <si>
    <t>Total general</t>
  </si>
  <si>
    <t>Artistas De la Localidad</t>
  </si>
  <si>
    <t>7,32x8,10</t>
  </si>
  <si>
    <t>04xCabinas tipo linearray de al menos 1.000watts cada una, 02x bajos de al menos 2.000watts cada uno, 02x Monitor de 15" sidefill, 04x Monitor de Retorno, 01x Consola digital de 32 canales, 02x Microfonos Inalambricos 01x Set de Microfonos para, bateria, percusion, 2 guitarras, bajo y 4 Voces, 01x Consola digital de 32 canales, 01x Cableado de señal y de corriente</t>
  </si>
  <si>
    <t xml:space="preserve">Refrigerio: Sándwich en pan blando de 15 cms, mas, lechuga, tomate, 225 gramos de pollo, 1 lonja de queso, 1 botella de jugo por 250 ml, refresco de agua con sabor artificial, envase plástico sabores surtidos, 1 fruta: manzana, pera, 1 barra con sabor a chocolate relleno con sabor a arequipe, dulce de leche, peso de 16 gr. suministrados en bolsa herméticas debidamente selladas y desinfectadas. </t>
  </si>
  <si>
    <t>Plan de Emergencias + MEC</t>
  </si>
  <si>
    <t>Servicio</t>
  </si>
  <si>
    <t>Adquisición</t>
  </si>
  <si>
    <t xml:space="preserve">Tipo Adquicisión  </t>
  </si>
  <si>
    <t>Plan de emergencias baja complejidad y todo lo relacionado para la gestión del permiso de la ejecicón del evento : +  Carpas requeridas + insumos medico. Desarrollo de plan  emergencia acorde a la recomendaciones emitidas del Sistema de emergencia:SUGA</t>
  </si>
  <si>
    <t>TOTAL PROYECTO INCLUIDO IVA + COSTOS ADMINISTRATIVOS</t>
  </si>
  <si>
    <t>ESTUDIO DE MERCADO - EVENTO LGTBI 2021</t>
  </si>
  <si>
    <r>
      <rPr>
        <b/>
        <sz val="11"/>
        <color theme="1"/>
        <rFont val="Calibri"/>
        <family val="2"/>
        <scheme val="minor"/>
      </rPr>
      <t xml:space="preserve">Nota 1: </t>
    </r>
    <r>
      <rPr>
        <sz val="11"/>
        <color theme="1"/>
        <rFont val="Calibri"/>
        <family val="2"/>
        <scheme val="minor"/>
      </rPr>
      <t xml:space="preserve">El pago de los artistas será el definido en el Estudio de Mercado el cual se encuentra soportado por los precios referencia de la canasta de costos de IDARTES/SCRD y acordado con las diferentes mesas consultivas culturales de la localidad. 
</t>
    </r>
    <r>
      <rPr>
        <b/>
        <sz val="11"/>
        <color theme="1"/>
        <rFont val="Calibri"/>
        <family val="2"/>
        <scheme val="minor"/>
      </rPr>
      <t>Nota 2:</t>
    </r>
    <r>
      <rPr>
        <sz val="11"/>
        <color theme="1"/>
        <rFont val="Calibri"/>
        <family val="2"/>
        <scheme val="minor"/>
      </rPr>
      <t xml:space="preserve"> Los valores unitarios no pueden ser mayores a los definidos en el presupuesto oficial.
</t>
    </r>
    <r>
      <rPr>
        <b/>
        <sz val="11"/>
        <color theme="1"/>
        <rFont val="Calibri"/>
        <family val="2"/>
        <scheme val="minor"/>
      </rPr>
      <t>Nota 3:</t>
    </r>
    <r>
      <rPr>
        <sz val="11"/>
        <color theme="1"/>
        <rFont val="Calibri"/>
        <family val="2"/>
        <scheme val="minor"/>
      </rPr>
      <t xml:space="preserve"> La propuesta económica no debe presentar centavos, por tanto, el proponente deberá aproximarla al peso, ya sea por exceso si es mayor a 0.50, o por defecto si es menor o igual a 0.50. 
</t>
    </r>
    <r>
      <rPr>
        <b/>
        <sz val="11"/>
        <color theme="1"/>
        <rFont val="Calibri"/>
        <family val="2"/>
        <scheme val="minor"/>
      </rPr>
      <t>Nota 4:</t>
    </r>
    <r>
      <rPr>
        <sz val="11"/>
        <color theme="1"/>
        <rFont val="Calibri"/>
        <family val="2"/>
        <scheme val="minor"/>
      </rPr>
      <t xml:space="preserve"> El valor de la propuesta no podrá ser superior al presupuesto oficial establecido.
</t>
    </r>
    <r>
      <rPr>
        <b/>
        <sz val="11"/>
        <color theme="1"/>
        <rFont val="Calibri"/>
        <family val="2"/>
        <scheme val="minor"/>
      </rPr>
      <t>Nota 5</t>
    </r>
    <r>
      <rPr>
        <sz val="11"/>
        <color theme="1"/>
        <rFont val="Calibri"/>
        <family val="2"/>
        <scheme val="minor"/>
      </rPr>
      <t xml:space="preserve">: La propuesta económica no podrá modificarse por los proponentes, por lo cual deberán valorar cada uno de los Ítem requeridos, cuando el proponente no oferte todos los ítems requeridos en la oferta económica estará incurso en causa de rechazo de acuerdo con lo establecido en el pliego de condiciones.
</t>
    </r>
    <r>
      <rPr>
        <b/>
        <sz val="11"/>
        <color theme="1"/>
        <rFont val="Calibri"/>
        <family val="2"/>
        <scheme val="minor"/>
      </rPr>
      <t>Nota 6:</t>
    </r>
    <r>
      <rPr>
        <sz val="11"/>
        <color theme="1"/>
        <rFont val="Calibri"/>
        <family val="2"/>
        <scheme val="minor"/>
      </rPr>
      <t xml:space="preserve"> El Fondo tendrá en cuenta el valor establecido en valores, en caso de cualquier diferencia existente entre el valor establecido en números y letras, se preferirá el indicado en letras y el proponente deberá asumir dicha diferencia, para lo cual en caso de adjudicársele el proceso deberá ajustar los valores unitarios a lo ofertado en letras. 
</t>
    </r>
    <r>
      <rPr>
        <b/>
        <sz val="11"/>
        <color theme="1"/>
        <rFont val="Calibri"/>
        <family val="2"/>
        <scheme val="minor"/>
      </rPr>
      <t>Nota 7:</t>
    </r>
    <r>
      <rPr>
        <sz val="11"/>
        <color theme="1"/>
        <rFont val="Calibri"/>
        <family val="2"/>
        <scheme val="minor"/>
      </rPr>
      <t xml:space="preserve"> Los valores deberán incluir IVA (cuando aplique) 
</t>
    </r>
    <r>
      <rPr>
        <b/>
        <sz val="11"/>
        <color theme="1"/>
        <rFont val="Calibri"/>
        <family val="2"/>
        <scheme val="minor"/>
      </rPr>
      <t>Nota 8:</t>
    </r>
    <r>
      <rPr>
        <sz val="11"/>
        <color theme="1"/>
        <rFont val="Calibri"/>
        <family val="2"/>
        <scheme val="minor"/>
      </rPr>
      <t xml:space="preserve"> La Oferta deberá cumplir todos los requisitos definidos en el Pliego de Condiciones. 
</t>
    </r>
    <r>
      <rPr>
        <b/>
        <sz val="11"/>
        <color theme="1"/>
        <rFont val="Calibri"/>
        <family val="2"/>
        <scheme val="minor"/>
      </rPr>
      <t>Nota 9</t>
    </r>
    <r>
      <rPr>
        <sz val="11"/>
        <color theme="1"/>
        <rFont val="Calibri"/>
        <family val="2"/>
        <scheme val="minor"/>
      </rPr>
      <t xml:space="preserve">: Los gastos administrativos deben ser cargados al total de los ítems del evento
</t>
    </r>
  </si>
  <si>
    <t>Artistas concertados con la mesa de de Género y LGTBI de la Localidad de Usaquén. Valores de pago para artistas acordados en concertaciones con la mesa previamente.</t>
  </si>
  <si>
    <t>Cultura 7 - EVENTO LGTBI 2021</t>
  </si>
  <si>
    <t>Cultura 7 - EVENTO LGTBI 2022</t>
  </si>
  <si>
    <t>Cultura 7 - EVENTO LGTBI 2023</t>
  </si>
  <si>
    <t>Cultura 7 - EVENTO LGTBI 2024</t>
  </si>
  <si>
    <t>Cultura 7 - EVENTO LGTBI 2025</t>
  </si>
  <si>
    <t>Cultura 7 - EVENTO LGTBI 2026</t>
  </si>
  <si>
    <t>Cultura 7 - EVENTO LGTBI 2027</t>
  </si>
  <si>
    <t>Cultura 7 - EVENTO LGTBI 2028</t>
  </si>
  <si>
    <t>Cultura 7 - EVENTO LGTBI 2029</t>
  </si>
  <si>
    <t>Cultura 7 - EVENTO LGTBI 2030</t>
  </si>
  <si>
    <t>Cultura 7 - EVENTO LGTBI 2031</t>
  </si>
  <si>
    <t>Cultura 7 - EVENTO LGTBI 2032</t>
  </si>
  <si>
    <t>Cultura 7 - EVENTO LGTBI 2033</t>
  </si>
  <si>
    <t>Cultura 7 - EVENTO LGTBI 2034</t>
  </si>
  <si>
    <t>Cultura 7 - EVENTO LGTBI 2035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</si>
</sst>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_);_(&quot;$&quot;* \(#,##0\);_(&quot;$&quot;* &quot;-&quot;_);_(@_)"/>
    <numFmt numFmtId="165" formatCode="_(&quot;$&quot;* #,##0.00_);_(&quot;$&quot;* \(#,##0.00\);_(&quot;$&quot;* &quot;-&quot;??_);_(@_)"/>
    <numFmt numFmtId="166" formatCode="_-&quot;$&quot;\ * #,##0_-;\-&quot;$&quot;\ * #,##0_-;_-&quot;$&quot;\ * &quot;-&quot;_-;_-@_-"/>
    <numFmt numFmtId="167" formatCode="_(&quot;$&quot;* #,##0_);_(&quot;$&quot;* \(#,##0\);_(&quot;$&quot;* &quot;-&quot;??_);_(@_)"/>
  </numFmts>
  <fonts count="8" x14ac:knownFonts="1">
    <font>
      <sz val="11"/>
      <color theme="1"/>
      <name val="Calibri"/>
      <family val="2"/>
      <scheme val="minor"/>
    </font>
    <font>
      <sz val="11"/>
      <color theme="1"/>
      <name val="Calibri"/>
      <family val="2"/>
      <scheme val="minor"/>
    </font>
    <font>
      <b/>
      <sz val="11"/>
      <color theme="1"/>
      <name val="Calibri"/>
      <family val="2"/>
      <scheme val="minor"/>
    </font>
    <font>
      <b/>
      <sz val="18"/>
      <color theme="1"/>
      <name val="Calibri"/>
      <family val="2"/>
      <scheme val="minor"/>
    </font>
    <font>
      <sz val="11"/>
      <name val="Calibri"/>
      <family val="2"/>
      <scheme val="minor"/>
    </font>
    <font>
      <sz val="11"/>
      <color rgb="FF00B050"/>
      <name val="Calibri"/>
      <family val="2"/>
      <scheme val="minor"/>
    </font>
    <font>
      <sz val="11"/>
      <color rgb="FF000000"/>
      <name val="Calibri"/>
      <family val="2"/>
      <scheme val="minor"/>
    </font>
    <font>
      <b/>
      <sz val="12"/>
      <color theme="0"/>
      <name val="Calibri"/>
      <family val="2"/>
      <scheme val="minor"/>
    </font>
  </fonts>
  <fills count="8">
    <fill>
      <patternFill patternType="none"/>
    </fill>
    <fill>
      <patternFill patternType="gray125"/>
    </fill>
    <fill>
      <patternFill patternType="solid">
        <fgColor theme="8" tint="0.39997558519241921"/>
        <bgColor indexed="64"/>
      </patternFill>
    </fill>
    <fill>
      <patternFill patternType="solid">
        <fgColor theme="8" tint="0.39997558519241921"/>
        <bgColor rgb="FFD9E2F3"/>
      </patternFill>
    </fill>
    <fill>
      <patternFill patternType="solid">
        <fgColor theme="4" tint="0.79998168889431442"/>
        <bgColor indexed="64"/>
      </patternFill>
    </fill>
    <fill>
      <patternFill patternType="solid">
        <fgColor theme="7" tint="0.59999389629810485"/>
        <bgColor indexed="64"/>
      </patternFill>
    </fill>
    <fill>
      <patternFill patternType="solid">
        <fgColor rgb="FFFFFF00"/>
        <bgColor indexed="64"/>
      </patternFill>
    </fill>
    <fill>
      <patternFill patternType="solid">
        <fgColor theme="1" tint="4.9989318521683403E-2"/>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165" fontId="1" fillId="0" borderId="0" applyFont="0" applyFill="0" applyBorder="0" applyAlignment="0" applyProtection="0"/>
    <xf numFmtId="164" fontId="1" fillId="0" borderId="0" applyFont="0" applyFill="0" applyBorder="0" applyAlignment="0" applyProtection="0"/>
  </cellStyleXfs>
  <cellXfs count="51">
    <xf numFmtId="0" fontId="0" fillId="0" borderId="0" xfId="0"/>
    <xf numFmtId="164" fontId="2" fillId="2" borderId="1" xfId="2" applyFont="1" applyFill="1" applyBorder="1" applyAlignment="1">
      <alignment horizontal="center" vertical="center" wrapText="1"/>
    </xf>
    <xf numFmtId="164" fontId="0" fillId="4" borderId="1" xfId="2" applyFont="1" applyFill="1" applyBorder="1" applyAlignment="1">
      <alignment vertical="center" wrapText="1"/>
    </xf>
    <xf numFmtId="166" fontId="0" fillId="5" borderId="1" xfId="0" applyNumberFormat="1" applyFont="1" applyFill="1" applyBorder="1" applyAlignment="1">
      <alignment vertical="center" wrapText="1"/>
    </xf>
    <xf numFmtId="0" fontId="0" fillId="0" borderId="0" xfId="0" applyFont="1"/>
    <xf numFmtId="0" fontId="2"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164" fontId="2" fillId="3" borderId="1" xfId="2" applyFont="1" applyFill="1" applyBorder="1" applyAlignment="1">
      <alignment horizontal="center" vertical="center" wrapText="1"/>
    </xf>
    <xf numFmtId="0" fontId="0" fillId="0" borderId="1" xfId="0" applyFont="1" applyBorder="1" applyAlignment="1">
      <alignment horizontal="center" vertical="center" wrapText="1"/>
    </xf>
    <xf numFmtId="0" fontId="0" fillId="0" borderId="1" xfId="0" applyFont="1" applyBorder="1" applyAlignment="1">
      <alignment horizontal="left" vertical="center" wrapText="1"/>
    </xf>
    <xf numFmtId="0" fontId="5" fillId="0" borderId="1" xfId="0" applyFont="1" applyFill="1" applyBorder="1" applyAlignment="1">
      <alignment horizontal="left" vertical="center" wrapText="1"/>
    </xf>
    <xf numFmtId="3" fontId="5" fillId="0" borderId="1" xfId="0" applyNumberFormat="1" applyFont="1" applyFill="1" applyBorder="1" applyAlignment="1">
      <alignment horizontal="center" vertical="center" wrapText="1"/>
    </xf>
    <xf numFmtId="166" fontId="0" fillId="0" borderId="1" xfId="2" applyNumberFormat="1" applyFont="1" applyFill="1" applyBorder="1" applyAlignment="1">
      <alignment vertical="center" wrapText="1"/>
    </xf>
    <xf numFmtId="49" fontId="2" fillId="6" borderId="1" xfId="0" applyNumberFormat="1" applyFont="1" applyFill="1" applyBorder="1" applyAlignment="1">
      <alignment horizontal="center" vertical="center" wrapText="1"/>
    </xf>
    <xf numFmtId="0" fontId="2" fillId="6" borderId="1" xfId="0" applyFont="1" applyFill="1" applyBorder="1" applyAlignment="1">
      <alignment horizontal="left" vertical="center" wrapText="1"/>
    </xf>
    <xf numFmtId="0" fontId="0" fillId="0" borderId="1" xfId="0" applyFont="1" applyFill="1" applyBorder="1" applyAlignment="1">
      <alignment horizontal="left" vertical="center" wrapText="1"/>
    </xf>
    <xf numFmtId="164" fontId="5" fillId="4" borderId="1" xfId="2" applyFont="1" applyFill="1" applyBorder="1" applyAlignment="1">
      <alignment vertical="center" wrapText="1"/>
    </xf>
    <xf numFmtId="0" fontId="2" fillId="6" borderId="3" xfId="0" applyFont="1" applyFill="1" applyBorder="1" applyAlignment="1">
      <alignment horizontal="left" vertical="center" wrapText="1"/>
    </xf>
    <xf numFmtId="0" fontId="0" fillId="0" borderId="2" xfId="0" applyFont="1" applyBorder="1" applyAlignment="1">
      <alignment horizontal="left" vertical="center" wrapText="1"/>
    </xf>
    <xf numFmtId="0" fontId="0" fillId="0" borderId="4" xfId="0" applyFont="1" applyBorder="1" applyAlignment="1">
      <alignment horizontal="left" vertical="center" wrapText="1"/>
    </xf>
    <xf numFmtId="0" fontId="5" fillId="0" borderId="1" xfId="0" applyFont="1" applyFill="1" applyBorder="1" applyAlignment="1">
      <alignment horizontal="center" vertical="center" wrapText="1"/>
    </xf>
    <xf numFmtId="0" fontId="0" fillId="0" borderId="2" xfId="0" applyFont="1" applyFill="1" applyBorder="1" applyAlignment="1">
      <alignment horizontal="left" vertical="center" wrapText="1"/>
    </xf>
    <xf numFmtId="0" fontId="0" fillId="0" borderId="4" xfId="0" applyFont="1" applyFill="1" applyBorder="1" applyAlignment="1">
      <alignment horizontal="left" vertical="center" wrapText="1"/>
    </xf>
    <xf numFmtId="0" fontId="0" fillId="0" borderId="1" xfId="0" applyFont="1" applyFill="1" applyBorder="1" applyAlignment="1">
      <alignment horizontal="center" vertical="center" wrapText="1"/>
    </xf>
    <xf numFmtId="3" fontId="0" fillId="0" borderId="1" xfId="0" applyNumberFormat="1" applyFont="1" applyFill="1" applyBorder="1" applyAlignment="1">
      <alignment horizontal="center" vertical="center" wrapText="1"/>
    </xf>
    <xf numFmtId="0" fontId="2" fillId="6" borderId="1" xfId="0" applyFont="1" applyFill="1" applyBorder="1" applyAlignment="1">
      <alignment horizontal="center" vertical="center" wrapText="1"/>
    </xf>
    <xf numFmtId="3" fontId="2" fillId="6" borderId="1" xfId="0" applyNumberFormat="1" applyFont="1" applyFill="1" applyBorder="1" applyAlignment="1">
      <alignment horizontal="center" vertical="center" wrapText="1"/>
    </xf>
    <xf numFmtId="164" fontId="2" fillId="6" borderId="1" xfId="2" applyFont="1" applyFill="1" applyBorder="1" applyAlignment="1">
      <alignment vertical="center" wrapText="1"/>
    </xf>
    <xf numFmtId="166" fontId="2" fillId="6" borderId="1" xfId="0" applyNumberFormat="1" applyFont="1" applyFill="1" applyBorder="1" applyAlignment="1">
      <alignment vertical="center" wrapText="1"/>
    </xf>
    <xf numFmtId="0" fontId="6" fillId="0" borderId="5" xfId="0" applyFont="1" applyFill="1" applyBorder="1" applyAlignment="1">
      <alignment vertical="center" wrapText="1"/>
    </xf>
    <xf numFmtId="166" fontId="0" fillId="0" borderId="0" xfId="0" applyNumberFormat="1" applyFont="1"/>
    <xf numFmtId="166" fontId="2" fillId="6" borderId="1" xfId="2" applyNumberFormat="1" applyFont="1" applyFill="1" applyBorder="1" applyAlignment="1">
      <alignment vertical="center" wrapText="1"/>
    </xf>
    <xf numFmtId="0" fontId="2" fillId="0" borderId="3" xfId="0" applyFont="1" applyBorder="1" applyAlignment="1">
      <alignment horizontal="center" vertical="center" wrapText="1"/>
    </xf>
    <xf numFmtId="0" fontId="0" fillId="0" borderId="3" xfId="0" applyFont="1" applyBorder="1" applyAlignment="1">
      <alignment horizontal="center" vertical="center" wrapText="1"/>
    </xf>
    <xf numFmtId="167" fontId="0" fillId="0" borderId="0" xfId="1" applyNumberFormat="1" applyFont="1"/>
    <xf numFmtId="0" fontId="0" fillId="0" borderId="2" xfId="0" applyFont="1" applyFill="1" applyBorder="1" applyAlignment="1">
      <alignment horizontal="center" vertical="center" wrapText="1"/>
    </xf>
    <xf numFmtId="166" fontId="4" fillId="5" borderId="1" xfId="0" applyNumberFormat="1" applyFont="1" applyFill="1" applyBorder="1" applyAlignment="1">
      <alignment vertical="center" wrapText="1"/>
    </xf>
    <xf numFmtId="167" fontId="0" fillId="0" borderId="0" xfId="0" applyNumberFormat="1" applyFont="1"/>
    <xf numFmtId="3" fontId="0" fillId="0" borderId="7" xfId="0" applyNumberFormat="1" applyFont="1" applyFill="1" applyBorder="1" applyAlignment="1">
      <alignment horizontal="center" vertical="center" wrapText="1"/>
    </xf>
    <xf numFmtId="0" fontId="0" fillId="0" borderId="5" xfId="0" applyFont="1" applyFill="1" applyBorder="1" applyAlignment="1">
      <alignment horizontal="left" vertical="center" wrapText="1"/>
    </xf>
    <xf numFmtId="0" fontId="0" fillId="0" borderId="8" xfId="0" applyFont="1" applyBorder="1" applyAlignment="1">
      <alignment horizontal="center" vertical="center" wrapText="1"/>
    </xf>
    <xf numFmtId="3" fontId="2" fillId="6" borderId="3" xfId="0" applyNumberFormat="1" applyFont="1" applyFill="1" applyBorder="1" applyAlignment="1">
      <alignment horizontal="center" vertical="center" wrapText="1"/>
    </xf>
    <xf numFmtId="164" fontId="2" fillId="6" borderId="3" xfId="2" applyFont="1" applyFill="1" applyBorder="1" applyAlignment="1">
      <alignment vertical="center" wrapText="1"/>
    </xf>
    <xf numFmtId="166" fontId="2" fillId="6" borderId="3" xfId="0" applyNumberFormat="1" applyFont="1" applyFill="1" applyBorder="1" applyAlignment="1">
      <alignment vertical="center" wrapText="1"/>
    </xf>
    <xf numFmtId="167" fontId="2" fillId="6" borderId="3" xfId="2" applyNumberFormat="1" applyFont="1" applyFill="1" applyBorder="1" applyAlignment="1">
      <alignment vertical="center" wrapText="1"/>
    </xf>
    <xf numFmtId="166" fontId="7" fillId="7" borderId="11" xfId="2" applyNumberFormat="1" applyFont="1" applyFill="1" applyBorder="1" applyAlignment="1">
      <alignment vertical="center" wrapText="1"/>
    </xf>
    <xf numFmtId="0" fontId="3" fillId="0" borderId="6" xfId="0" applyFont="1" applyBorder="1" applyAlignment="1">
      <alignment horizontal="center" vertical="center"/>
    </xf>
    <xf numFmtId="0" fontId="7" fillId="7" borderId="9" xfId="0" applyFont="1" applyFill="1" applyBorder="1" applyAlignment="1">
      <alignment horizontal="center" vertical="center" wrapText="1"/>
    </xf>
    <xf numFmtId="0" fontId="7" fillId="7" borderId="10" xfId="0" applyFont="1" applyFill="1" applyBorder="1" applyAlignment="1">
      <alignment horizontal="center" vertical="center" wrapText="1"/>
    </xf>
    <xf numFmtId="0" fontId="7" fillId="7" borderId="11" xfId="0" applyFont="1" applyFill="1" applyBorder="1" applyAlignment="1">
      <alignment horizontal="center" vertical="center" wrapText="1"/>
    </xf>
    <xf numFmtId="0" fontId="0" fillId="0" borderId="0" xfId="0" applyFont="1" applyBorder="1" applyAlignment="1">
      <alignment horizontal="left" wrapText="1"/>
    </xf>
  </cellXfs>
  <cellStyles count="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0"/>
  <sheetViews>
    <sheetView tabSelected="1" topLeftCell="D1" workbookViewId="0">
      <selection activeCell="L12" sqref="L9:M12"/>
    </sheetView>
  </sheetViews>
  <sheetFormatPr baseColWidth="10" defaultColWidth="11.5" defaultRowHeight="15" x14ac:dyDescent="0.2"/>
  <cols>
    <col min="1" max="1" width="11.5" style="4"/>
    <col min="2" max="3" width="13.33203125" style="4" customWidth="1"/>
    <col min="4" max="4" width="35" style="4" customWidth="1"/>
    <col min="5" max="5" width="40.1640625" style="4" customWidth="1"/>
    <col min="6" max="8" width="11.5" style="4"/>
    <col min="9" max="9" width="12.6640625" style="4" customWidth="1"/>
    <col min="10" max="10" width="12.83203125" style="4" customWidth="1"/>
    <col min="11" max="11" width="13.6640625" style="4" customWidth="1"/>
    <col min="12" max="12" width="13.5" style="4" customWidth="1"/>
    <col min="13" max="13" width="18.83203125" style="4" customWidth="1"/>
    <col min="14" max="14" width="16.33203125" style="34" bestFit="1" customWidth="1"/>
    <col min="15" max="15" width="14.83203125" style="4" customWidth="1"/>
    <col min="16" max="16384" width="11.5" style="4"/>
  </cols>
  <sheetData>
    <row r="1" spans="1:15" ht="37.5" customHeight="1" x14ac:dyDescent="0.2">
      <c r="A1" s="46" t="s">
        <v>49</v>
      </c>
      <c r="B1" s="46"/>
      <c r="C1" s="46"/>
      <c r="D1" s="46"/>
      <c r="E1" s="46"/>
      <c r="F1" s="46"/>
      <c r="G1" s="46"/>
      <c r="H1" s="46"/>
      <c r="I1" s="46"/>
      <c r="J1" s="46"/>
      <c r="K1" s="46"/>
      <c r="L1" s="46"/>
      <c r="M1" s="46"/>
    </row>
    <row r="2" spans="1:15" ht="26.25" customHeight="1" x14ac:dyDescent="0.2">
      <c r="A2" s="5" t="s">
        <v>0</v>
      </c>
      <c r="B2" s="6" t="s">
        <v>1</v>
      </c>
      <c r="C2" s="6" t="s">
        <v>46</v>
      </c>
      <c r="D2" s="5" t="s">
        <v>2</v>
      </c>
      <c r="E2" s="5" t="s">
        <v>3</v>
      </c>
      <c r="F2" s="5" t="s">
        <v>4</v>
      </c>
      <c r="G2" s="5" t="s">
        <v>5</v>
      </c>
      <c r="H2" s="5" t="s">
        <v>6</v>
      </c>
      <c r="I2" s="7" t="s">
        <v>7</v>
      </c>
      <c r="J2" s="1" t="s">
        <v>8</v>
      </c>
      <c r="K2" s="1" t="s">
        <v>9</v>
      </c>
      <c r="L2" s="5" t="s">
        <v>10</v>
      </c>
      <c r="M2" s="5" t="s">
        <v>11</v>
      </c>
    </row>
    <row r="3" spans="1:15" ht="12.75" customHeight="1" x14ac:dyDescent="0.2">
      <c r="A3" s="23" t="s">
        <v>52</v>
      </c>
      <c r="B3" s="23" t="s">
        <v>31</v>
      </c>
      <c r="C3" s="23" t="s">
        <v>44</v>
      </c>
      <c r="D3" s="21" t="s">
        <v>36</v>
      </c>
      <c r="E3" s="22" t="s">
        <v>41</v>
      </c>
      <c r="F3" s="38">
        <v>1</v>
      </c>
      <c r="G3" s="24">
        <v>1</v>
      </c>
      <c r="H3" s="24">
        <f t="shared" ref="H3:H15" si="0">+G3*F3</f>
        <v>1</v>
      </c>
      <c r="I3" s="2">
        <v>2000000</v>
      </c>
      <c r="J3" s="2">
        <v>1700000</v>
      </c>
      <c r="K3" s="2">
        <v>1700000</v>
      </c>
      <c r="L3" s="3">
        <f t="shared" ref="L3:L15" si="1">IFERROR(AVERAGE(I3:K3),0)</f>
        <v>1800000</v>
      </c>
      <c r="M3" s="12">
        <f t="shared" ref="M3:M15" si="2">+L3*H3</f>
        <v>1800000</v>
      </c>
    </row>
    <row r="4" spans="1:15" ht="12.75" customHeight="1" x14ac:dyDescent="0.2">
      <c r="A4" s="23" t="s">
        <v>53</v>
      </c>
      <c r="B4" s="23" t="s">
        <v>31</v>
      </c>
      <c r="C4" s="23" t="s">
        <v>44</v>
      </c>
      <c r="D4" s="15" t="s">
        <v>33</v>
      </c>
      <c r="E4" s="39" t="s">
        <v>40</v>
      </c>
      <c r="F4" s="24">
        <v>1</v>
      </c>
      <c r="G4" s="24">
        <v>1</v>
      </c>
      <c r="H4" s="24">
        <f t="shared" si="0"/>
        <v>1</v>
      </c>
      <c r="I4" s="2">
        <v>2600000</v>
      </c>
      <c r="J4" s="2">
        <v>2800000</v>
      </c>
      <c r="K4" s="2">
        <v>2540000</v>
      </c>
      <c r="L4" s="3">
        <f t="shared" si="1"/>
        <v>2646666.6666666665</v>
      </c>
      <c r="M4" s="12">
        <f t="shared" si="2"/>
        <v>2646666.6666666665</v>
      </c>
    </row>
    <row r="5" spans="1:15" ht="12.75" customHeight="1" x14ac:dyDescent="0.2">
      <c r="A5" s="23" t="s">
        <v>54</v>
      </c>
      <c r="B5" s="23" t="s">
        <v>31</v>
      </c>
      <c r="C5" s="23" t="s">
        <v>44</v>
      </c>
      <c r="D5" s="15" t="s">
        <v>34</v>
      </c>
      <c r="E5" s="29" t="s">
        <v>35</v>
      </c>
      <c r="F5" s="24">
        <v>1</v>
      </c>
      <c r="G5" s="24">
        <v>1</v>
      </c>
      <c r="H5" s="24">
        <f>+G5*F5</f>
        <v>1</v>
      </c>
      <c r="I5" s="2">
        <v>1700000</v>
      </c>
      <c r="J5" s="2">
        <v>1540000</v>
      </c>
      <c r="K5" s="2">
        <v>1840000</v>
      </c>
      <c r="L5" s="3">
        <f>IFERROR(AVERAGE(I5:K5),0)</f>
        <v>1693333.3333333333</v>
      </c>
      <c r="M5" s="12">
        <f>+L5*H5</f>
        <v>1693333.3333333333</v>
      </c>
    </row>
    <row r="6" spans="1:15" ht="12.75" customHeight="1" x14ac:dyDescent="0.2">
      <c r="A6" s="23" t="s">
        <v>55</v>
      </c>
      <c r="B6" s="23" t="s">
        <v>31</v>
      </c>
      <c r="C6" s="35" t="s">
        <v>44</v>
      </c>
      <c r="D6" s="18" t="s">
        <v>43</v>
      </c>
      <c r="E6" s="19" t="s">
        <v>47</v>
      </c>
      <c r="F6" s="24">
        <v>1</v>
      </c>
      <c r="G6" s="24">
        <v>1</v>
      </c>
      <c r="H6" s="24">
        <f t="shared" si="0"/>
        <v>1</v>
      </c>
      <c r="I6" s="2">
        <v>1400000</v>
      </c>
      <c r="J6" s="2">
        <v>1288000</v>
      </c>
      <c r="K6" s="2">
        <v>950000</v>
      </c>
      <c r="L6" s="3">
        <f t="shared" si="1"/>
        <v>1212666.6666666667</v>
      </c>
      <c r="M6" s="12">
        <f t="shared" si="2"/>
        <v>1212666.6666666667</v>
      </c>
    </row>
    <row r="7" spans="1:15" ht="12.75" customHeight="1" x14ac:dyDescent="0.2">
      <c r="A7" s="23" t="s">
        <v>56</v>
      </c>
      <c r="B7" s="23" t="s">
        <v>31</v>
      </c>
      <c r="C7" s="23" t="s">
        <v>44</v>
      </c>
      <c r="D7" s="15" t="s">
        <v>25</v>
      </c>
      <c r="E7" s="15" t="s">
        <v>37</v>
      </c>
      <c r="F7" s="24">
        <v>1</v>
      </c>
      <c r="G7" s="24">
        <v>1</v>
      </c>
      <c r="H7" s="24">
        <f t="shared" si="0"/>
        <v>1</v>
      </c>
      <c r="I7" s="2">
        <v>1400000</v>
      </c>
      <c r="J7" s="2">
        <v>1000000</v>
      </c>
      <c r="K7" s="2">
        <v>1100000</v>
      </c>
      <c r="L7" s="3">
        <f t="shared" si="1"/>
        <v>1166666.6666666667</v>
      </c>
      <c r="M7" s="12">
        <f t="shared" si="2"/>
        <v>1166666.6666666667</v>
      </c>
    </row>
    <row r="8" spans="1:15" ht="12.75" customHeight="1" x14ac:dyDescent="0.2">
      <c r="A8" s="23" t="s">
        <v>57</v>
      </c>
      <c r="B8" s="23" t="s">
        <v>31</v>
      </c>
      <c r="C8" s="23" t="s">
        <v>44</v>
      </c>
      <c r="D8" s="15" t="s">
        <v>26</v>
      </c>
      <c r="E8" s="9" t="s">
        <v>27</v>
      </c>
      <c r="F8" s="24">
        <v>1</v>
      </c>
      <c r="G8" s="24">
        <v>1</v>
      </c>
      <c r="H8" s="24">
        <f t="shared" si="0"/>
        <v>1</v>
      </c>
      <c r="I8" s="2">
        <v>600000</v>
      </c>
      <c r="J8" s="2">
        <v>400000</v>
      </c>
      <c r="K8" s="2">
        <v>500000</v>
      </c>
      <c r="L8" s="3">
        <f t="shared" si="1"/>
        <v>500000</v>
      </c>
      <c r="M8" s="12">
        <f t="shared" si="2"/>
        <v>500000</v>
      </c>
    </row>
    <row r="9" spans="1:15" ht="12.75" customHeight="1" x14ac:dyDescent="0.2">
      <c r="A9" s="23" t="s">
        <v>58</v>
      </c>
      <c r="B9" s="23" t="s">
        <v>31</v>
      </c>
      <c r="C9" s="23" t="s">
        <v>44</v>
      </c>
      <c r="D9" s="15" t="s">
        <v>28</v>
      </c>
      <c r="E9" s="15" t="s">
        <v>18</v>
      </c>
      <c r="F9" s="24">
        <v>1</v>
      </c>
      <c r="G9" s="24">
        <v>1</v>
      </c>
      <c r="H9" s="24">
        <f t="shared" si="0"/>
        <v>1</v>
      </c>
      <c r="I9" s="2">
        <v>150000</v>
      </c>
      <c r="J9" s="2">
        <v>140000</v>
      </c>
      <c r="K9" s="2">
        <v>180000</v>
      </c>
      <c r="L9" s="3">
        <f t="shared" si="1"/>
        <v>156666.66666666666</v>
      </c>
      <c r="M9" s="12">
        <f t="shared" si="2"/>
        <v>156666.66666666666</v>
      </c>
    </row>
    <row r="10" spans="1:15" ht="12.75" customHeight="1" x14ac:dyDescent="0.2">
      <c r="A10" s="23" t="s">
        <v>59</v>
      </c>
      <c r="B10" s="23" t="s">
        <v>31</v>
      </c>
      <c r="C10" s="23" t="s">
        <v>44</v>
      </c>
      <c r="D10" s="15" t="s">
        <v>17</v>
      </c>
      <c r="E10" s="15" t="s">
        <v>18</v>
      </c>
      <c r="F10" s="24">
        <v>1</v>
      </c>
      <c r="G10" s="24">
        <v>3</v>
      </c>
      <c r="H10" s="24">
        <f t="shared" si="0"/>
        <v>3</v>
      </c>
      <c r="I10" s="2">
        <v>140000</v>
      </c>
      <c r="J10" s="2">
        <v>125000</v>
      </c>
      <c r="K10" s="2">
        <v>130000</v>
      </c>
      <c r="L10" s="3">
        <f t="shared" si="1"/>
        <v>131666.66666666666</v>
      </c>
      <c r="M10" s="12">
        <f t="shared" si="2"/>
        <v>395000</v>
      </c>
    </row>
    <row r="11" spans="1:15" ht="12.75" customHeight="1" x14ac:dyDescent="0.2">
      <c r="A11" s="23" t="s">
        <v>60</v>
      </c>
      <c r="B11" s="23" t="s">
        <v>31</v>
      </c>
      <c r="C11" s="8" t="s">
        <v>45</v>
      </c>
      <c r="D11" s="15" t="s">
        <v>15</v>
      </c>
      <c r="E11" s="15" t="s">
        <v>16</v>
      </c>
      <c r="F11" s="24">
        <v>1</v>
      </c>
      <c r="G11" s="24">
        <v>4</v>
      </c>
      <c r="H11" s="24">
        <f t="shared" si="0"/>
        <v>4</v>
      </c>
      <c r="I11" s="2">
        <v>12000</v>
      </c>
      <c r="J11" s="2">
        <v>12000</v>
      </c>
      <c r="K11" s="2">
        <v>12000</v>
      </c>
      <c r="L11" s="3">
        <f t="shared" si="1"/>
        <v>12000</v>
      </c>
      <c r="M11" s="12">
        <f t="shared" si="2"/>
        <v>48000</v>
      </c>
    </row>
    <row r="12" spans="1:15" ht="12.75" customHeight="1" x14ac:dyDescent="0.2">
      <c r="A12" s="23" t="s">
        <v>61</v>
      </c>
      <c r="B12" s="23" t="s">
        <v>31</v>
      </c>
      <c r="C12" s="23" t="s">
        <v>44</v>
      </c>
      <c r="D12" s="15" t="s">
        <v>29</v>
      </c>
      <c r="E12" s="15" t="s">
        <v>30</v>
      </c>
      <c r="F12" s="24">
        <v>1</v>
      </c>
      <c r="G12" s="24">
        <v>4</v>
      </c>
      <c r="H12" s="24">
        <f t="shared" si="0"/>
        <v>4</v>
      </c>
      <c r="I12" s="2">
        <v>40000</v>
      </c>
      <c r="J12" s="2">
        <v>30000</v>
      </c>
      <c r="K12" s="2">
        <v>50000</v>
      </c>
      <c r="L12" s="3">
        <f t="shared" si="1"/>
        <v>40000</v>
      </c>
      <c r="M12" s="12">
        <f t="shared" si="2"/>
        <v>160000</v>
      </c>
    </row>
    <row r="13" spans="1:15" ht="12.75" customHeight="1" x14ac:dyDescent="0.2">
      <c r="A13" s="23" t="s">
        <v>62</v>
      </c>
      <c r="B13" s="23" t="s">
        <v>31</v>
      </c>
      <c r="C13" s="8" t="s">
        <v>45</v>
      </c>
      <c r="D13" s="15" t="s">
        <v>13</v>
      </c>
      <c r="E13" s="15" t="s">
        <v>14</v>
      </c>
      <c r="F13" s="24">
        <v>1</v>
      </c>
      <c r="G13" s="24">
        <v>60</v>
      </c>
      <c r="H13" s="24">
        <f t="shared" si="0"/>
        <v>60</v>
      </c>
      <c r="I13" s="2">
        <v>550</v>
      </c>
      <c r="J13" s="2">
        <v>240</v>
      </c>
      <c r="K13" s="2">
        <v>200</v>
      </c>
      <c r="L13" s="3">
        <f t="shared" si="1"/>
        <v>330</v>
      </c>
      <c r="M13" s="12">
        <f t="shared" si="2"/>
        <v>19800</v>
      </c>
    </row>
    <row r="14" spans="1:15" ht="12.75" customHeight="1" x14ac:dyDescent="0.2">
      <c r="A14" s="23" t="s">
        <v>63</v>
      </c>
      <c r="B14" s="23" t="s">
        <v>31</v>
      </c>
      <c r="C14" s="8" t="s">
        <v>45</v>
      </c>
      <c r="D14" s="15" t="s">
        <v>12</v>
      </c>
      <c r="E14" s="9" t="s">
        <v>42</v>
      </c>
      <c r="F14" s="24">
        <v>1</v>
      </c>
      <c r="G14" s="24">
        <v>60</v>
      </c>
      <c r="H14" s="24">
        <f t="shared" si="0"/>
        <v>60</v>
      </c>
      <c r="I14" s="2">
        <v>9000</v>
      </c>
      <c r="J14" s="2">
        <v>7000</v>
      </c>
      <c r="K14" s="2">
        <v>9000</v>
      </c>
      <c r="L14" s="3">
        <f t="shared" si="1"/>
        <v>8333.3333333333339</v>
      </c>
      <c r="M14" s="12">
        <f t="shared" si="2"/>
        <v>500000.00000000006</v>
      </c>
    </row>
    <row r="15" spans="1:15" ht="12.75" customHeight="1" x14ac:dyDescent="0.2">
      <c r="A15" s="23" t="s">
        <v>64</v>
      </c>
      <c r="B15" s="20" t="s">
        <v>19</v>
      </c>
      <c r="C15" s="20" t="s">
        <v>44</v>
      </c>
      <c r="D15" s="10" t="s">
        <v>39</v>
      </c>
      <c r="E15" s="10" t="s">
        <v>51</v>
      </c>
      <c r="F15" s="11">
        <v>1</v>
      </c>
      <c r="G15" s="11">
        <v>5</v>
      </c>
      <c r="H15" s="11">
        <f t="shared" si="0"/>
        <v>5</v>
      </c>
      <c r="I15" s="16">
        <v>2000000</v>
      </c>
      <c r="J15" s="16">
        <v>2000000</v>
      </c>
      <c r="K15" s="16">
        <v>2000000</v>
      </c>
      <c r="L15" s="36">
        <f t="shared" si="1"/>
        <v>2000000</v>
      </c>
      <c r="M15" s="12">
        <f t="shared" si="2"/>
        <v>10000000</v>
      </c>
    </row>
    <row r="16" spans="1:15" ht="12.75" customHeight="1" x14ac:dyDescent="0.2">
      <c r="A16" s="25" t="s">
        <v>65</v>
      </c>
      <c r="B16" s="13" t="s">
        <v>20</v>
      </c>
      <c r="C16" s="13" t="s">
        <v>20</v>
      </c>
      <c r="D16" s="14" t="s">
        <v>32</v>
      </c>
      <c r="E16" s="14" t="s">
        <v>21</v>
      </c>
      <c r="F16" s="26"/>
      <c r="G16" s="26"/>
      <c r="H16" s="26"/>
      <c r="I16" s="27"/>
      <c r="J16" s="27"/>
      <c r="K16" s="27"/>
      <c r="L16" s="28"/>
      <c r="M16" s="31">
        <f>SUM(M3:M15)*4%</f>
        <v>811952</v>
      </c>
      <c r="O16" s="37"/>
    </row>
    <row r="17" spans="1:15" ht="12.75" customHeight="1" thickBot="1" x14ac:dyDescent="0.25">
      <c r="A17" s="25" t="s">
        <v>66</v>
      </c>
      <c r="B17" s="13" t="s">
        <v>22</v>
      </c>
      <c r="C17" s="13" t="s">
        <v>22</v>
      </c>
      <c r="D17" s="17" t="s">
        <v>23</v>
      </c>
      <c r="E17" s="17" t="s">
        <v>24</v>
      </c>
      <c r="F17" s="41"/>
      <c r="G17" s="41"/>
      <c r="H17" s="41"/>
      <c r="I17" s="42"/>
      <c r="J17" s="42"/>
      <c r="K17" s="42"/>
      <c r="L17" s="43"/>
      <c r="M17" s="44">
        <f>SUM(M3:M15)*19%</f>
        <v>3856772</v>
      </c>
      <c r="O17" s="37"/>
    </row>
    <row r="18" spans="1:15" ht="12.75" customHeight="1" thickBot="1" x14ac:dyDescent="0.25">
      <c r="A18" s="32" t="s">
        <v>38</v>
      </c>
      <c r="B18" s="33"/>
      <c r="C18" s="40"/>
      <c r="D18" s="47" t="s">
        <v>48</v>
      </c>
      <c r="E18" s="48"/>
      <c r="F18" s="48"/>
      <c r="G18" s="48"/>
      <c r="H18" s="48"/>
      <c r="I18" s="48"/>
      <c r="J18" s="48"/>
      <c r="K18" s="48"/>
      <c r="L18" s="49"/>
      <c r="M18" s="45">
        <f>SUBTOTAL(9,M3:M17)-3</f>
        <v>24967521</v>
      </c>
      <c r="O18" s="30"/>
    </row>
    <row r="19" spans="1:15" ht="177" customHeight="1" x14ac:dyDescent="0.2">
      <c r="A19" s="50" t="s">
        <v>50</v>
      </c>
      <c r="B19" s="50"/>
      <c r="C19" s="50"/>
      <c r="D19" s="50"/>
      <c r="E19" s="50"/>
      <c r="F19" s="50"/>
      <c r="G19" s="50"/>
      <c r="H19" s="50"/>
      <c r="I19" s="50"/>
      <c r="J19" s="50"/>
      <c r="K19" s="50"/>
      <c r="L19" s="50"/>
      <c r="M19" s="50"/>
    </row>
    <row r="20" spans="1:15" x14ac:dyDescent="0.2">
      <c r="M20" s="30"/>
    </row>
  </sheetData>
  <autoFilter ref="A2:M19" xr:uid="{00000000-0009-0000-0000-000000000000}"/>
  <mergeCells count="3">
    <mergeCell ref="A1:M1"/>
    <mergeCell ref="D18:L18"/>
    <mergeCell ref="A19:M1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ESTUDIO MERCADO - EVENTO LGTBI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dc:creator>
  <cp:lastModifiedBy>Microsoft Office User</cp:lastModifiedBy>
  <dcterms:created xsi:type="dcterms:W3CDTF">2021-06-15T03:13:22Z</dcterms:created>
  <dcterms:modified xsi:type="dcterms:W3CDTF">2021-11-08T17:26:42Z</dcterms:modified>
</cp:coreProperties>
</file>