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USUARIO\Downloads\Nueva carpeta\"/>
    </mc:Choice>
  </mc:AlternateContent>
  <xr:revisionPtr revIDLastSave="0" documentId="13_ncr:1_{BDD96D38-E43A-4349-9A64-E3C3B21DBF3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E FASE 3" sheetId="1" r:id="rId1"/>
    <sheet name="PRE FASE 1" sheetId="2" r:id="rId2"/>
    <sheet name="PRE ESTIMADO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3" l="1"/>
  <c r="D19" i="3"/>
  <c r="F22" i="3"/>
  <c r="D18" i="3"/>
  <c r="I23" i="2"/>
  <c r="G23" i="2"/>
  <c r="I22" i="2"/>
  <c r="G22" i="2"/>
  <c r="I21" i="2"/>
  <c r="G21" i="2"/>
  <c r="I20" i="2"/>
  <c r="G20" i="2"/>
  <c r="I19" i="2"/>
  <c r="G19" i="2"/>
  <c r="G12" i="2"/>
  <c r="I12" i="2" s="1"/>
  <c r="G11" i="2"/>
  <c r="I11" i="2" s="1"/>
  <c r="G10" i="2"/>
  <c r="I10" i="2" s="1"/>
  <c r="G9" i="2"/>
  <c r="I9" i="2" s="1"/>
  <c r="G8" i="2"/>
  <c r="I8" i="2" s="1"/>
  <c r="G7" i="2"/>
  <c r="I7" i="2" s="1"/>
  <c r="G6" i="2"/>
  <c r="I6" i="2" s="1"/>
  <c r="I42" i="1"/>
  <c r="J42" i="1" s="1"/>
  <c r="G42" i="1"/>
  <c r="I41" i="1"/>
  <c r="G41" i="1"/>
  <c r="I40" i="1"/>
  <c r="J40" i="1" s="1"/>
  <c r="G40" i="1"/>
  <c r="I39" i="1"/>
  <c r="G39" i="1"/>
  <c r="I38" i="1"/>
  <c r="G38" i="1"/>
  <c r="I37" i="1"/>
  <c r="G37" i="1"/>
  <c r="I36" i="1"/>
  <c r="G36" i="1"/>
  <c r="I35" i="1"/>
  <c r="J35" i="1" s="1"/>
  <c r="G35" i="1"/>
  <c r="I34" i="1"/>
  <c r="J34" i="1" s="1"/>
  <c r="G34" i="1"/>
  <c r="D33" i="1"/>
  <c r="G33" i="1" s="1"/>
  <c r="I33" i="1" s="1"/>
  <c r="G26" i="1"/>
  <c r="I26" i="1" s="1"/>
  <c r="K26" i="1" s="1"/>
  <c r="D25" i="1"/>
  <c r="G25" i="1" s="1"/>
  <c r="I25" i="1" s="1"/>
  <c r="D24" i="1"/>
  <c r="I23" i="1"/>
  <c r="J23" i="1" s="1"/>
  <c r="G23" i="1"/>
  <c r="D22" i="1"/>
  <c r="G22" i="1" s="1"/>
  <c r="I22" i="1" s="1"/>
  <c r="G21" i="1"/>
  <c r="I21" i="1" s="1"/>
  <c r="G20" i="1"/>
  <c r="I20" i="1" s="1"/>
  <c r="K20" i="1" s="1"/>
  <c r="G19" i="1"/>
  <c r="I19" i="1" s="1"/>
  <c r="G18" i="1"/>
  <c r="I18" i="1" s="1"/>
  <c r="J18" i="1" s="1"/>
  <c r="G17" i="1"/>
  <c r="I17" i="1" s="1"/>
  <c r="I16" i="1"/>
  <c r="G16" i="1"/>
  <c r="G15" i="1"/>
  <c r="I15" i="1" s="1"/>
  <c r="J15" i="1" s="1"/>
  <c r="G14" i="1"/>
  <c r="I14" i="1" s="1"/>
  <c r="G13" i="1"/>
  <c r="I13" i="1" s="1"/>
  <c r="G12" i="1"/>
  <c r="I12" i="1" s="1"/>
  <c r="G11" i="1"/>
  <c r="I11" i="1" s="1"/>
  <c r="G10" i="1"/>
  <c r="I10" i="1" s="1"/>
  <c r="G9" i="1"/>
  <c r="I9" i="1" s="1"/>
  <c r="I8" i="1"/>
  <c r="J8" i="1" s="1"/>
  <c r="G8" i="1"/>
  <c r="G7" i="1"/>
  <c r="I7" i="1" s="1"/>
  <c r="G6" i="1"/>
  <c r="I6" i="1" s="1"/>
  <c r="K37" i="1" l="1"/>
  <c r="I25" i="2"/>
  <c r="J11" i="1"/>
  <c r="J14" i="1"/>
  <c r="J17" i="1"/>
  <c r="J25" i="1"/>
  <c r="J9" i="1"/>
  <c r="J12" i="1"/>
  <c r="J19" i="1"/>
  <c r="J21" i="1"/>
  <c r="J39" i="1"/>
  <c r="J41" i="1"/>
  <c r="J7" i="1"/>
  <c r="J10" i="1"/>
  <c r="J13" i="1"/>
  <c r="J16" i="1"/>
  <c r="F24" i="1"/>
  <c r="G24" i="1" s="1"/>
  <c r="I24" i="1" s="1"/>
  <c r="J24" i="1" s="1"/>
  <c r="J26" i="1"/>
  <c r="J36" i="1"/>
  <c r="J38" i="1"/>
  <c r="I27" i="1"/>
  <c r="I29" i="1" s="1"/>
  <c r="K6" i="1"/>
  <c r="J6" i="1"/>
  <c r="J22" i="1"/>
  <c r="I13" i="2"/>
  <c r="I15" i="2" s="1"/>
  <c r="J33" i="1"/>
  <c r="K33" i="1"/>
  <c r="K44" i="1" s="1"/>
  <c r="J20" i="1"/>
  <c r="J37" i="1"/>
  <c r="I27" i="2" l="1"/>
  <c r="J44" i="1"/>
  <c r="K22" i="1"/>
  <c r="K27" i="1" s="1"/>
  <c r="K29" i="1" s="1"/>
  <c r="K46" i="1" s="1"/>
  <c r="K48" i="1" s="1"/>
  <c r="K49" i="1" s="1"/>
  <c r="J27" i="1"/>
  <c r="J29" i="1" s="1"/>
  <c r="J46" i="1" s="1"/>
  <c r="J48" i="1" s="1"/>
  <c r="J49" i="1" s="1"/>
  <c r="I29" i="2"/>
  <c r="I30" i="2" s="1"/>
  <c r="E16" i="3" s="1"/>
  <c r="E10" i="3" l="1"/>
  <c r="F10" i="3" s="1"/>
  <c r="E14" i="3"/>
  <c r="F14" i="3" s="1"/>
  <c r="E7" i="3"/>
  <c r="F7" i="3" s="1"/>
  <c r="E11" i="3"/>
  <c r="F11" i="3" s="1"/>
  <c r="E6" i="3"/>
  <c r="F6" i="3" s="1"/>
  <c r="E8" i="3"/>
  <c r="F8" i="3" s="1"/>
  <c r="E12" i="3"/>
  <c r="F12" i="3" s="1"/>
  <c r="E9" i="3"/>
  <c r="F9" i="3" s="1"/>
  <c r="E13" i="3"/>
  <c r="F13" i="3" s="1"/>
  <c r="F16" i="3"/>
  <c r="D26" i="2"/>
  <c r="F20" i="3" l="1"/>
  <c r="F23" i="3" s="1"/>
</calcChain>
</file>

<file path=xl/sharedStrings.xml><?xml version="1.0" encoding="utf-8"?>
<sst xmlns="http://schemas.openxmlformats.org/spreadsheetml/2006/main" count="165" uniqueCount="93">
  <si>
    <t>1. COSTOS DE PERSONAL</t>
  </si>
  <si>
    <t>Area</t>
  </si>
  <si>
    <t>Profesional</t>
  </si>
  <si>
    <t>VR. MES</t>
  </si>
  <si>
    <t xml:space="preserve">% DED </t>
  </si>
  <si>
    <t>Cant</t>
  </si>
  <si>
    <t xml:space="preserve">Total </t>
  </si>
  <si>
    <t xml:space="preserve">Mes </t>
  </si>
  <si>
    <t>Total General</t>
  </si>
  <si>
    <t>Costo x km</t>
  </si>
  <si>
    <t xml:space="preserve">Total Area </t>
  </si>
  <si>
    <t>Tecnica</t>
  </si>
  <si>
    <t xml:space="preserve">Ingeniero Director </t>
  </si>
  <si>
    <t>Arquitecto Diseñador</t>
  </si>
  <si>
    <t>Ingeniero Industrial</t>
  </si>
  <si>
    <t xml:space="preserve">Ingeniero Residente </t>
  </si>
  <si>
    <t>Especialista en Estructuras</t>
  </si>
  <si>
    <t>Geologo</t>
  </si>
  <si>
    <t>Especialista en Pavimentos</t>
  </si>
  <si>
    <t xml:space="preserve">Especialista en Geotecnia </t>
  </si>
  <si>
    <t>Especialista en Hidráulica e Hidrología</t>
  </si>
  <si>
    <t>Especialista en redes(electricas, secas)</t>
  </si>
  <si>
    <t>Especialista en Vías</t>
  </si>
  <si>
    <t>Comision Topografica (incluye equipos de topografia)</t>
  </si>
  <si>
    <t>Auxiliares vias y transito</t>
  </si>
  <si>
    <t>Dibujantes de Arquitectura e Ingenieria</t>
  </si>
  <si>
    <t xml:space="preserve">Ambiental </t>
  </si>
  <si>
    <t xml:space="preserve">Especialista Ambiental </t>
  </si>
  <si>
    <t>Auxiliar ambiental</t>
  </si>
  <si>
    <t xml:space="preserve">Predial </t>
  </si>
  <si>
    <t xml:space="preserve">Abogado Especialista Gestion predial </t>
  </si>
  <si>
    <t xml:space="preserve">Ingeniero Catastral </t>
  </si>
  <si>
    <t>Informe General del Sector Urbano – Valor Cada 500 mts (sbana predial)</t>
  </si>
  <si>
    <t>Comision Topografica</t>
  </si>
  <si>
    <t>Social</t>
  </si>
  <si>
    <t xml:space="preserve">Profesional en Área Social </t>
  </si>
  <si>
    <t>SUB TOTAL 1. COSTOS PERSONAL</t>
  </si>
  <si>
    <t xml:space="preserve">FACTOR MULTIPLICARDOR </t>
  </si>
  <si>
    <t>2. COSTOS DE OFICINA, ALQUILER Y EQUIPOS</t>
  </si>
  <si>
    <t xml:space="preserve">Descripcion </t>
  </si>
  <si>
    <t>Costo Mes</t>
  </si>
  <si>
    <t>Gastos Especializados</t>
  </si>
  <si>
    <t>Amojonamiento y referenciacion topografica</t>
  </si>
  <si>
    <t>Laboratorio de suelos , geotecnia , ensayos</t>
  </si>
  <si>
    <t xml:space="preserve">Talleres de socializacion </t>
  </si>
  <si>
    <t>Imagenes aereas</t>
  </si>
  <si>
    <t>Administrativa</t>
  </si>
  <si>
    <t xml:space="preserve">Transporte personal campo </t>
  </si>
  <si>
    <t>Arriendo+ administracion  oficina</t>
  </si>
  <si>
    <t>Servicios publicos(energia,agua,telefono, internet)</t>
  </si>
  <si>
    <t>Equipo electronico, computadores , impresoras, insumos</t>
  </si>
  <si>
    <t xml:space="preserve">Impresión de planos </t>
  </si>
  <si>
    <t>Edicion e impresión de informes y documentos</t>
  </si>
  <si>
    <t xml:space="preserve">SUB TOTAL 2. OTROS COSTOS ADMINISTRATIVOS </t>
  </si>
  <si>
    <t>TOTAL 1+2</t>
  </si>
  <si>
    <t>IVA 19%</t>
  </si>
  <si>
    <t>TOTAL 1+2 + IVA</t>
  </si>
  <si>
    <t>VALOR TOTAL KM</t>
  </si>
  <si>
    <t>PROYECTO</t>
  </si>
  <si>
    <t>LONG</t>
  </si>
  <si>
    <t>VALOR KM</t>
  </si>
  <si>
    <t>PROLONGACION CANAL BOGOTA M-DE</t>
  </si>
  <si>
    <t>PROLONGACION CANAL BOGOTA M-IZ</t>
  </si>
  <si>
    <t>SABANA VERDE</t>
  </si>
  <si>
    <t>SANTANDER</t>
  </si>
  <si>
    <t>VIA BATALLON</t>
  </si>
  <si>
    <t>COMUNEROS AV 5 - CORMONARES</t>
  </si>
  <si>
    <t xml:space="preserve">PARALEA AUTOPISTA ATALAYA </t>
  </si>
  <si>
    <t>TOTAL KM VIAS</t>
  </si>
  <si>
    <t>VALOR TOTAL</t>
  </si>
  <si>
    <t>FASE III</t>
  </si>
  <si>
    <t>FASE I</t>
  </si>
  <si>
    <t>TOTAL KM VIAS PRIORIZADAS A FASE III</t>
  </si>
  <si>
    <t>TOTAL KM VIAS PRIORIZADAS A FASE I</t>
  </si>
  <si>
    <t>TOTAL DISEÑO VIAS</t>
  </si>
  <si>
    <t>DESCUENTO TASA DEL DEPORTE 2 %</t>
  </si>
  <si>
    <t>ASISTENCIA TECNICA Y ADMINISTRACION DE RECURSOS (6 meses)</t>
  </si>
  <si>
    <t>TOTAL</t>
  </si>
  <si>
    <t>PRESUPUESTO ESTIMADO CONSULTORIA - ESTUDIOS Y DISEÑOS DE VIAS</t>
  </si>
  <si>
    <t>TOTAL 1. COSTOS DE PERSONAL</t>
  </si>
  <si>
    <t>TOTAL KM ATENDER</t>
  </si>
  <si>
    <t>TOTAL 1. COSTO DE PERSONAL</t>
  </si>
  <si>
    <t>UND</t>
  </si>
  <si>
    <t>Km</t>
  </si>
  <si>
    <t>REDOMA DE LOS PANCHES - SECTOR LA SILLA COJA</t>
  </si>
  <si>
    <t>MINUTO DE DIOS - RODEO</t>
  </si>
  <si>
    <t>BELEN - LAS DELICIAS</t>
  </si>
  <si>
    <t>GUZMAN EDUARDO PEREZ GOMEZ</t>
  </si>
  <si>
    <t>Elaboró</t>
  </si>
  <si>
    <t>Paola Ramírez Magín – Profesional Contratado SIM</t>
  </si>
  <si>
    <t>VoBo:</t>
  </si>
  <si>
    <t>Subsecretario de Infraestructura</t>
  </si>
  <si>
    <t>SECRETARÍA DE 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</si>
</sst>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&quot;$&quot;\ * #,##0_-;\-&quot;$&quot;\ * #,##0_-;_-&quot;$&quot;\ * &quot;-&quot;_-;_-@"/>
    <numFmt numFmtId="166" formatCode="_-* #,##0.00_-;\-* #,##0.00_-;_-* &quot;-&quot;_-;_-@"/>
    <numFmt numFmtId="167" formatCode="_-* #,##0.0_-;\-* #,##0.0_-;_-* &quot;-&quot;_-;_-@"/>
    <numFmt numFmtId="168" formatCode="_-* #,##0.000_-;\-* #,##0.000_-;_-* &quot;-&quot;_-;_-@"/>
    <numFmt numFmtId="169" formatCode="_-&quot;$&quot;\ * #,##0.00_-;\-&quot;$&quot;\ * #,##0.00_-;_-&quot;$&quot;\ * &quot;-&quot;_-;_-@"/>
    <numFmt numFmtId="170" formatCode="_(&quot;$&quot;\ * #,##0_);_(&quot;$&quot;\ * \(#,##0\);_(&quot;$&quot;\ * &quot;-&quot;_);_(@_)"/>
    <numFmt numFmtId="171" formatCode="_(&quot;$&quot;\ * #,##0.00_);_(&quot;$&quot;\ * \(#,##0.00\);_(&quot;$&quot;\ * &quot;-&quot;??_);_(@_)"/>
    <numFmt numFmtId="172" formatCode="_-&quot;$&quot;* #,##0_-;\-&quot;$&quot;* #,##0_-;_-&quot;$&quot;* &quot;-&quot;_-;_-@_-"/>
    <numFmt numFmtId="173" formatCode="_-&quot;$&quot;* #,##0.00_-;\-&quot;$&quot;* #,##0.00_-;_-&quot;$&quot;* &quot;-&quot;??_-;_-@_-"/>
    <numFmt numFmtId="174" formatCode="_ &quot;$&quot;\ * #,##0.00_ ;_ &quot;$&quot;\ * \-#,##0.00_ ;_ &quot;$&quot;\ * &quot;-&quot;??_ ;_ @_ "/>
    <numFmt numFmtId="175" formatCode="_ * #,##0.00_ ;_ * \-#,##0.00_ ;_ * &quot;-&quot;??_ ;_ @_ "/>
    <numFmt numFmtId="176" formatCode="_-* #,##0.00\ &quot;Pts&quot;_-;\-* #,##0.00\ &quot;Pts&quot;_-;_-* &quot;-&quot;??\ &quot;Pts&quot;_-;_-@_-"/>
    <numFmt numFmtId="177" formatCode="#,##0\ [$€];[Red]\-#,##0\ [$€]"/>
    <numFmt numFmtId="178" formatCode="_-* #,##0\ _P_t_a_-;\-* #,##0\ _P_t_a_-;_-* &quot;-&quot;\ _P_t_a_-;_-@_-"/>
    <numFmt numFmtId="179" formatCode="_ &quot;$&quot;\ * #,##0_ ;_ &quot;$&quot;\ * \-#,##0_ ;_ &quot;$&quot;\ * &quot;-&quot;_ ;_ @_ "/>
    <numFmt numFmtId="180" formatCode="_-* #,##0.00\ &quot;pta&quot;_-;\-* #,##0.00\ &quot;pta&quot;_-;_-* &quot;-&quot;??\ &quot;pta&quot;_-;_-@_-"/>
    <numFmt numFmtId="181" formatCode="_-* #,##0.00\ _€_-;\-* #,##0.00\ _€_-;_-* &quot;-&quot;??\ _€_-;_-@_-"/>
    <numFmt numFmtId="182" formatCode="&quot;$&quot;\ #,##0.00;[Red]&quot;$&quot;\ \-#,##0.00"/>
  </numFmts>
  <fonts count="63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1"/>
      <color rgb="FF000000"/>
      <name val="Arial"/>
    </font>
    <font>
      <sz val="11"/>
      <name val="Calibri"/>
    </font>
    <font>
      <b/>
      <sz val="10"/>
      <color rgb="FF0000FF"/>
      <name val="Arial"/>
    </font>
    <font>
      <sz val="10"/>
      <name val="Arial"/>
    </font>
    <font>
      <sz val="22"/>
      <color rgb="FF000000"/>
      <name val="Arial"/>
    </font>
    <font>
      <sz val="10"/>
      <color rgb="FF000000"/>
      <name val="Arial"/>
      <family val="2"/>
    </font>
    <font>
      <b/>
      <sz val="16"/>
      <color rgb="FFFFFFFF"/>
      <name val="Arial"/>
    </font>
    <font>
      <b/>
      <sz val="10"/>
      <color rgb="FFFF0000"/>
      <name val="Arial"/>
    </font>
    <font>
      <b/>
      <sz val="10"/>
      <name val="Arial"/>
    </font>
    <font>
      <b/>
      <sz val="11"/>
      <color rgb="FF000000"/>
      <name val="Arial"/>
    </font>
    <font>
      <sz val="10"/>
      <name val="Arial"/>
      <family val="2"/>
    </font>
    <font>
      <b/>
      <sz val="9"/>
      <name val="Arial"/>
      <family val="2"/>
    </font>
    <font>
      <sz val="11"/>
      <name val="Arial"/>
    </font>
    <font>
      <sz val="11"/>
      <name val="Arial"/>
      <family val="2"/>
    </font>
    <font>
      <sz val="11"/>
      <color theme="9" tint="-0.499984740745262"/>
      <name val="Arial"/>
      <family val="2"/>
    </font>
    <font>
      <b/>
      <sz val="11"/>
      <name val="Arial"/>
      <family val="2"/>
    </font>
    <font>
      <b/>
      <sz val="11"/>
      <color theme="9" tint="-0.499984740745262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4"/>
      <name val="Arial"/>
      <family val="2"/>
    </font>
    <font>
      <sz val="11"/>
      <name val="Calibri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C00000"/>
      <name val="Arial"/>
      <family val="2"/>
    </font>
    <font>
      <sz val="22"/>
      <name val="Arial"/>
      <family val="2"/>
    </font>
    <font>
      <b/>
      <sz val="16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Tahoma"/>
      <family val="2"/>
    </font>
    <font>
      <sz val="12"/>
      <name val="Times New Roman"/>
      <family val="1"/>
    </font>
    <font>
      <sz val="10"/>
      <name val="MS Sans Serif"/>
      <family val="2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sz val="8"/>
      <name val="Garrison Light Sans"/>
    </font>
    <font>
      <sz val="10"/>
      <name val="Arial Narrow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8"/>
      <color theme="1"/>
      <name val="Arial Narrow"/>
      <family val="2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54">
    <xf numFmtId="0" fontId="0" fillId="0" borderId="0"/>
    <xf numFmtId="0" fontId="37" fillId="0" borderId="18" applyNumberFormat="0" applyFill="0" applyAlignment="0" applyProtection="0"/>
    <xf numFmtId="0" fontId="38" fillId="0" borderId="19" applyNumberFormat="0" applyFill="0" applyAlignment="0" applyProtection="0"/>
    <xf numFmtId="0" fontId="39" fillId="0" borderId="20" applyNumberFormat="0" applyFill="0" applyAlignment="0" applyProtection="0"/>
    <xf numFmtId="0" fontId="39" fillId="0" borderId="0" applyNumberFormat="0" applyFill="0" applyBorder="0" applyAlignment="0" applyProtection="0"/>
    <xf numFmtId="0" fontId="40" fillId="7" borderId="0" applyNumberFormat="0" applyBorder="0" applyAlignment="0" applyProtection="0"/>
    <xf numFmtId="0" fontId="41" fillId="8" borderId="0" applyNumberFormat="0" applyBorder="0" applyAlignment="0" applyProtection="0"/>
    <xf numFmtId="0" fontId="42" fillId="10" borderId="21" applyNumberFormat="0" applyAlignment="0" applyProtection="0"/>
    <xf numFmtId="0" fontId="43" fillId="11" borderId="22" applyNumberFormat="0" applyAlignment="0" applyProtection="0"/>
    <xf numFmtId="0" fontId="44" fillId="11" borderId="21" applyNumberFormat="0" applyAlignment="0" applyProtection="0"/>
    <xf numFmtId="0" fontId="45" fillId="0" borderId="23" applyNumberFormat="0" applyFill="0" applyAlignment="0" applyProtection="0"/>
    <xf numFmtId="0" fontId="46" fillId="12" borderId="24" applyNumberFormat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26" applyNumberFormat="0" applyFill="0" applyAlignment="0" applyProtection="0"/>
    <xf numFmtId="0" fontId="50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50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50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50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50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50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1" fillId="0" borderId="0"/>
    <xf numFmtId="0" fontId="14" fillId="0" borderId="0"/>
    <xf numFmtId="0" fontId="53" fillId="0" borderId="0"/>
    <xf numFmtId="175" fontId="53" fillId="0" borderId="0" applyFont="0" applyFill="0" applyBorder="0" applyAlignment="0" applyProtection="0"/>
    <xf numFmtId="174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0" fontId="1" fillId="0" borderId="0"/>
    <xf numFmtId="175" fontId="14" fillId="0" borderId="0" applyFont="0" applyFill="0" applyBorder="0" applyAlignment="0" applyProtection="0"/>
    <xf numFmtId="0" fontId="54" fillId="0" borderId="0"/>
    <xf numFmtId="0" fontId="14" fillId="0" borderId="0"/>
    <xf numFmtId="172" fontId="1" fillId="0" borderId="0" applyFont="0" applyFill="0" applyBorder="0" applyAlignment="0" applyProtection="0"/>
    <xf numFmtId="0" fontId="1" fillId="0" borderId="0"/>
    <xf numFmtId="0" fontId="54" fillId="0" borderId="0"/>
    <xf numFmtId="0" fontId="1" fillId="0" borderId="0"/>
    <xf numFmtId="173" fontId="1" fillId="0" borderId="0" applyFont="0" applyFill="0" applyBorder="0" applyAlignment="0" applyProtection="0"/>
    <xf numFmtId="170" fontId="53" fillId="0" borderId="0" applyFont="0" applyFill="0" applyBorder="0" applyAlignment="0" applyProtection="0"/>
    <xf numFmtId="0" fontId="14" fillId="0" borderId="0"/>
    <xf numFmtId="0" fontId="1" fillId="0" borderId="0"/>
    <xf numFmtId="0" fontId="1" fillId="0" borderId="0"/>
    <xf numFmtId="43" fontId="14" fillId="0" borderId="0" applyFont="0" applyFill="0" applyBorder="0" applyAlignment="0" applyProtection="0"/>
    <xf numFmtId="0" fontId="14" fillId="0" borderId="0"/>
    <xf numFmtId="174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0" fontId="56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53" fillId="0" borderId="0"/>
    <xf numFmtId="174" fontId="53" fillId="0" borderId="0" applyFont="0" applyFill="0" applyBorder="0" applyAlignment="0" applyProtection="0"/>
    <xf numFmtId="0" fontId="57" fillId="0" borderId="0"/>
    <xf numFmtId="175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1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5" fontId="1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13" borderId="25" applyNumberFormat="0" applyFont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44" fontId="1" fillId="0" borderId="0" applyFont="0" applyFill="0" applyBorder="0" applyAlignment="0" applyProtection="0"/>
    <xf numFmtId="40" fontId="58" fillId="0" borderId="0">
      <alignment horizontal="center"/>
    </xf>
    <xf numFmtId="177" fontId="55" fillId="0" borderId="0" applyFont="0" applyFill="0" applyBorder="0" applyAlignment="0" applyProtection="0"/>
    <xf numFmtId="0" fontId="14" fillId="0" borderId="0"/>
    <xf numFmtId="178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0" fontId="52" fillId="0" borderId="0" applyFont="0" applyFill="0" applyBorder="0" applyAlignment="0" applyProtection="0"/>
    <xf numFmtId="174" fontId="14" fillId="0" borderId="0" applyFont="0" applyFill="0" applyBorder="0" applyAlignment="0" applyProtection="0"/>
    <xf numFmtId="171" fontId="52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4" fillId="0" borderId="0"/>
    <xf numFmtId="0" fontId="14" fillId="0" borderId="0"/>
    <xf numFmtId="174" fontId="14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6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1" fillId="9" borderId="0" applyNumberFormat="0" applyBorder="0" applyAlignment="0" applyProtection="0"/>
    <xf numFmtId="43" fontId="1" fillId="0" borderId="0" applyFont="0" applyFill="0" applyBorder="0" applyAlignment="0" applyProtection="0"/>
    <xf numFmtId="0" fontId="50" fillId="17" borderId="0" applyNumberFormat="0" applyBorder="0" applyAlignment="0" applyProtection="0"/>
    <xf numFmtId="0" fontId="50" fillId="21" borderId="0" applyNumberFormat="0" applyBorder="0" applyAlignment="0" applyProtection="0"/>
    <xf numFmtId="0" fontId="50" fillId="25" borderId="0" applyNumberFormat="0" applyBorder="0" applyAlignment="0" applyProtection="0"/>
    <xf numFmtId="0" fontId="50" fillId="29" borderId="0" applyNumberFormat="0" applyBorder="0" applyAlignment="0" applyProtection="0"/>
    <xf numFmtId="0" fontId="50" fillId="33" borderId="0" applyNumberFormat="0" applyBorder="0" applyAlignment="0" applyProtection="0"/>
    <xf numFmtId="0" fontId="50" fillId="37" borderId="0" applyNumberFormat="0" applyBorder="0" applyAlignment="0" applyProtection="0"/>
    <xf numFmtId="0" fontId="14" fillId="0" borderId="0"/>
    <xf numFmtId="43" fontId="1" fillId="0" borderId="0" applyFont="0" applyFill="0" applyBorder="0" applyAlignment="0" applyProtection="0"/>
    <xf numFmtId="41" fontId="14" fillId="0" borderId="0" applyFont="0" applyFill="0" applyBorder="0" applyAlignment="0" applyProtection="0"/>
    <xf numFmtId="17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14" fillId="0" borderId="0" applyFont="0" applyFill="0" applyBorder="0" applyAlignment="0" applyProtection="0"/>
    <xf numFmtId="180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0" fontId="14" fillId="0" borderId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174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0" fontId="1" fillId="0" borderId="0"/>
    <xf numFmtId="171" fontId="1" fillId="0" borderId="0" applyFont="0" applyFill="0" applyBorder="0" applyAlignment="0" applyProtection="0"/>
    <xf numFmtId="0" fontId="14" fillId="0" borderId="0"/>
    <xf numFmtId="17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4" fillId="0" borderId="0" applyFont="0" applyFill="0" applyBorder="0" applyAlignment="0" applyProtection="0"/>
    <xf numFmtId="0" fontId="51" fillId="0" borderId="0"/>
    <xf numFmtId="0" fontId="56" fillId="0" borderId="0"/>
    <xf numFmtId="0" fontId="1" fillId="0" borderId="0"/>
    <xf numFmtId="0" fontId="17" fillId="0" borderId="0"/>
    <xf numFmtId="9" fontId="1" fillId="0" borderId="0" applyFont="0" applyFill="0" applyBorder="0" applyAlignment="0" applyProtection="0"/>
    <xf numFmtId="0" fontId="14" fillId="0" borderId="0"/>
    <xf numFmtId="181" fontId="14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/>
    <xf numFmtId="43" fontId="1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53" fillId="0" borderId="0"/>
    <xf numFmtId="175" fontId="53" fillId="0" borderId="0" applyFont="0" applyFill="0" applyBorder="0" applyAlignment="0" applyProtection="0"/>
    <xf numFmtId="174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0" fontId="54" fillId="0" borderId="0"/>
    <xf numFmtId="170" fontId="5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56" fillId="0" borderId="0"/>
    <xf numFmtId="0" fontId="53" fillId="0" borderId="0"/>
    <xf numFmtId="174" fontId="53" fillId="0" borderId="0" applyFont="0" applyFill="0" applyBorder="0" applyAlignment="0" applyProtection="0"/>
    <xf numFmtId="0" fontId="57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7" fontId="14" fillId="0" borderId="0"/>
    <xf numFmtId="17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9" fontId="14" fillId="0" borderId="0" applyFont="0" applyFill="0" applyBorder="0" applyAlignment="0" applyProtection="0"/>
    <xf numFmtId="0" fontId="14" fillId="0" borderId="0"/>
    <xf numFmtId="42" fontId="1" fillId="0" borderId="0" applyFont="0" applyFill="0" applyBorder="0" applyAlignment="0" applyProtection="0"/>
    <xf numFmtId="174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1" fillId="0" borderId="0"/>
    <xf numFmtId="0" fontId="17" fillId="0" borderId="0"/>
    <xf numFmtId="0" fontId="14" fillId="0" borderId="0"/>
    <xf numFmtId="41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4" fillId="0" borderId="0"/>
    <xf numFmtId="0" fontId="14" fillId="0" borderId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7" fontId="1" fillId="0" borderId="0"/>
    <xf numFmtId="177" fontId="14" fillId="0" borderId="0"/>
    <xf numFmtId="177" fontId="14" fillId="0" borderId="0"/>
    <xf numFmtId="177" fontId="14" fillId="0" borderId="0"/>
    <xf numFmtId="177" fontId="14" fillId="0" borderId="0"/>
    <xf numFmtId="177" fontId="14" fillId="0" borderId="0"/>
    <xf numFmtId="177" fontId="52" fillId="0" borderId="0"/>
    <xf numFmtId="177" fontId="52" fillId="0" borderId="0"/>
    <xf numFmtId="177" fontId="14" fillId="0" borderId="0"/>
    <xf numFmtId="177" fontId="52" fillId="0" borderId="0"/>
    <xf numFmtId="177" fontId="52" fillId="0" borderId="0"/>
    <xf numFmtId="43" fontId="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3" fillId="0" borderId="0"/>
    <xf numFmtId="0" fontId="5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75" fontId="1" fillId="0" borderId="0" applyFont="0" applyFill="0" applyBorder="0" applyAlignment="0" applyProtection="0"/>
    <xf numFmtId="0" fontId="1" fillId="0" borderId="0"/>
    <xf numFmtId="179" fontId="14" fillId="0" borderId="0" applyFont="0" applyFill="0" applyBorder="0" applyAlignment="0" applyProtection="0"/>
    <xf numFmtId="182" fontId="14" fillId="0" borderId="0" applyFont="0" applyFill="0" applyBorder="0" applyAlignment="0" applyProtection="0"/>
    <xf numFmtId="0" fontId="1" fillId="0" borderId="0"/>
    <xf numFmtId="0" fontId="14" fillId="0" borderId="0"/>
    <xf numFmtId="0" fontId="1" fillId="0" borderId="0"/>
    <xf numFmtId="0" fontId="14" fillId="0" borderId="0"/>
    <xf numFmtId="171" fontId="1" fillId="0" borderId="0" applyFont="0" applyFill="0" applyBorder="0" applyAlignment="0" applyProtection="0"/>
    <xf numFmtId="181" fontId="14" fillId="0" borderId="0" applyFont="0" applyFill="0" applyBorder="0" applyAlignment="0" applyProtection="0"/>
    <xf numFmtId="177" fontId="14" fillId="0" borderId="0"/>
    <xf numFmtId="17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7" fontId="14" fillId="0" borderId="0"/>
    <xf numFmtId="177" fontId="14" fillId="0" borderId="0"/>
    <xf numFmtId="177" fontId="14" fillId="0" borderId="0"/>
    <xf numFmtId="177" fontId="14" fillId="0" borderId="0"/>
    <xf numFmtId="177" fontId="14" fillId="0" borderId="0"/>
    <xf numFmtId="177" fontId="14" fillId="0" borderId="0"/>
    <xf numFmtId="175" fontId="53" fillId="0" borderId="0" applyFont="0" applyFill="0" applyBorder="0" applyAlignment="0" applyProtection="0"/>
    <xf numFmtId="0" fontId="53" fillId="0" borderId="0"/>
    <xf numFmtId="4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4" fillId="0" borderId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/>
    <xf numFmtId="17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25">
    <xf numFmtId="0" fontId="0" fillId="0" borderId="0" xfId="0"/>
    <xf numFmtId="0" fontId="0" fillId="0" borderId="0" xfId="0" applyFont="1" applyAlignment="1"/>
    <xf numFmtId="0" fontId="4" fillId="0" borderId="0" xfId="0" applyFont="1"/>
    <xf numFmtId="166" fontId="4" fillId="0" borderId="0" xfId="0" applyNumberFormat="1" applyFont="1"/>
    <xf numFmtId="165" fontId="4" fillId="0" borderId="0" xfId="0" applyNumberFormat="1" applyFont="1"/>
    <xf numFmtId="167" fontId="4" fillId="0" borderId="0" xfId="0" applyNumberFormat="1" applyFont="1"/>
    <xf numFmtId="0" fontId="18" fillId="0" borderId="12" xfId="0" applyFont="1" applyBorder="1"/>
    <xf numFmtId="166" fontId="18" fillId="0" borderId="12" xfId="0" applyNumberFormat="1" applyFont="1" applyBorder="1"/>
    <xf numFmtId="165" fontId="18" fillId="0" borderId="12" xfId="0" applyNumberFormat="1" applyFont="1" applyBorder="1"/>
    <xf numFmtId="0" fontId="16" fillId="0" borderId="12" xfId="0" applyFont="1" applyBorder="1"/>
    <xf numFmtId="165" fontId="18" fillId="0" borderId="17" xfId="0" applyNumberFormat="1" applyFont="1" applyBorder="1"/>
    <xf numFmtId="166" fontId="18" fillId="0" borderId="12" xfId="0" applyNumberFormat="1" applyFont="1" applyBorder="1" applyAlignment="1">
      <alignment horizontal="center"/>
    </xf>
    <xf numFmtId="166" fontId="20" fillId="3" borderId="12" xfId="0" applyNumberFormat="1" applyFont="1" applyFill="1" applyBorder="1"/>
    <xf numFmtId="165" fontId="20" fillId="3" borderId="12" xfId="0" applyNumberFormat="1" applyFont="1" applyFill="1" applyBorder="1"/>
    <xf numFmtId="0" fontId="18" fillId="3" borderId="12" xfId="0" applyFont="1" applyFill="1" applyBorder="1"/>
    <xf numFmtId="165" fontId="18" fillId="3" borderId="12" xfId="0" applyNumberFormat="1" applyFont="1" applyFill="1" applyBorder="1"/>
    <xf numFmtId="165" fontId="18" fillId="2" borderId="12" xfId="0" applyNumberFormat="1" applyFont="1" applyFill="1" applyBorder="1"/>
    <xf numFmtId="0" fontId="21" fillId="0" borderId="12" xfId="0" applyFont="1" applyBorder="1" applyAlignment="1">
      <alignment horizontal="left"/>
    </xf>
    <xf numFmtId="166" fontId="4" fillId="0" borderId="12" xfId="0" applyNumberFormat="1" applyFont="1" applyBorder="1"/>
    <xf numFmtId="165" fontId="4" fillId="0" borderId="12" xfId="0" applyNumberFormat="1" applyFont="1" applyBorder="1"/>
    <xf numFmtId="0" fontId="21" fillId="0" borderId="12" xfId="0" applyFont="1" applyBorder="1"/>
    <xf numFmtId="166" fontId="4" fillId="0" borderId="12" xfId="0" applyNumberFormat="1" applyFont="1" applyBorder="1" applyAlignment="1">
      <alignment vertical="center"/>
    </xf>
    <xf numFmtId="165" fontId="4" fillId="0" borderId="12" xfId="0" applyNumberFormat="1" applyFont="1" applyBorder="1" applyAlignment="1">
      <alignment vertical="center"/>
    </xf>
    <xf numFmtId="169" fontId="4" fillId="0" borderId="0" xfId="0" applyNumberFormat="1" applyFont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165" fontId="2" fillId="0" borderId="0" xfId="0" applyNumberFormat="1" applyFont="1" applyFill="1" applyBorder="1"/>
    <xf numFmtId="9" fontId="2" fillId="0" borderId="0" xfId="0" applyNumberFormat="1" applyFont="1" applyFill="1" applyBorder="1" applyAlignment="1">
      <alignment horizontal="center"/>
    </xf>
    <xf numFmtId="166" fontId="2" fillId="0" borderId="0" xfId="0" applyNumberFormat="1" applyFont="1" applyFill="1" applyBorder="1"/>
    <xf numFmtId="167" fontId="2" fillId="0" borderId="0" xfId="0" applyNumberFormat="1" applyFont="1" applyFill="1" applyAlignment="1">
      <alignment horizontal="center"/>
    </xf>
    <xf numFmtId="0" fontId="3" fillId="0" borderId="0" xfId="0" applyFont="1" applyFill="1" applyBorder="1"/>
    <xf numFmtId="0" fontId="0" fillId="0" borderId="0" xfId="0" applyFont="1" applyFill="1" applyAlignment="1"/>
    <xf numFmtId="0" fontId="4" fillId="0" borderId="0" xfId="0" applyFont="1" applyFill="1"/>
    <xf numFmtId="0" fontId="7" fillId="0" borderId="3" xfId="0" applyFont="1" applyFill="1" applyBorder="1" applyAlignment="1">
      <alignment vertical="center"/>
    </xf>
    <xf numFmtId="165" fontId="7" fillId="0" borderId="3" xfId="0" applyNumberFormat="1" applyFont="1" applyFill="1" applyBorder="1" applyAlignment="1">
      <alignment horizontal="center" vertical="center" wrapText="1"/>
    </xf>
    <xf numFmtId="9" fontId="7" fillId="0" borderId="3" xfId="0" applyNumberFormat="1" applyFont="1" applyFill="1" applyBorder="1" applyAlignment="1">
      <alignment horizontal="center" vertical="center" wrapText="1"/>
    </xf>
    <xf numFmtId="166" fontId="7" fillId="0" borderId="3" xfId="0" applyNumberFormat="1" applyFont="1" applyFill="1" applyBorder="1" applyAlignment="1">
      <alignment horizontal="center" vertical="center" wrapText="1"/>
    </xf>
    <xf numFmtId="165" fontId="2" fillId="0" borderId="3" xfId="0" applyNumberFormat="1" applyFont="1" applyFill="1" applyBorder="1" applyAlignment="1">
      <alignment vertical="center"/>
    </xf>
    <xf numFmtId="167" fontId="2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/>
    <xf numFmtId="0" fontId="7" fillId="0" borderId="3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left" vertical="center"/>
    </xf>
    <xf numFmtId="165" fontId="7" fillId="0" borderId="3" xfId="0" applyNumberFormat="1" applyFont="1" applyFill="1" applyBorder="1" applyAlignment="1">
      <alignment vertical="center" wrapText="1"/>
    </xf>
    <xf numFmtId="166" fontId="7" fillId="0" borderId="3" xfId="0" applyNumberFormat="1" applyFont="1" applyFill="1" applyBorder="1" applyAlignment="1">
      <alignment vertical="center" wrapText="1"/>
    </xf>
    <xf numFmtId="165" fontId="2" fillId="0" borderId="3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/>
    </xf>
    <xf numFmtId="9" fontId="7" fillId="0" borderId="6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wrapText="1"/>
    </xf>
    <xf numFmtId="165" fontId="2" fillId="0" borderId="1" xfId="0" applyNumberFormat="1" applyFont="1" applyFill="1" applyBorder="1" applyAlignment="1">
      <alignment vertical="center"/>
    </xf>
    <xf numFmtId="0" fontId="6" fillId="0" borderId="6" xfId="0" applyFont="1" applyFill="1" applyBorder="1"/>
    <xf numFmtId="0" fontId="10" fillId="0" borderId="2" xfId="0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 wrapText="1"/>
    </xf>
    <xf numFmtId="0" fontId="11" fillId="0" borderId="0" xfId="0" applyFont="1" applyFill="1" applyBorder="1"/>
    <xf numFmtId="168" fontId="12" fillId="0" borderId="3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Fill="1" applyBorder="1"/>
    <xf numFmtId="165" fontId="2" fillId="0" borderId="2" xfId="0" applyNumberFormat="1" applyFont="1" applyFill="1" applyBorder="1"/>
    <xf numFmtId="167" fontId="2" fillId="0" borderId="2" xfId="0" applyNumberFormat="1" applyFont="1" applyFill="1" applyBorder="1" applyAlignment="1">
      <alignment horizontal="center"/>
    </xf>
    <xf numFmtId="165" fontId="2" fillId="0" borderId="4" xfId="0" applyNumberFormat="1" applyFont="1" applyFill="1" applyBorder="1"/>
    <xf numFmtId="165" fontId="12" fillId="0" borderId="3" xfId="0" applyNumberFormat="1" applyFont="1" applyFill="1" applyBorder="1"/>
    <xf numFmtId="165" fontId="13" fillId="0" borderId="0" xfId="0" applyNumberFormat="1" applyFont="1" applyFill="1" applyBorder="1"/>
    <xf numFmtId="0" fontId="3" fillId="0" borderId="0" xfId="0" applyFont="1" applyFill="1" applyBorder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14" fillId="0" borderId="0" xfId="0" applyFont="1" applyFill="1" applyBorder="1"/>
    <xf numFmtId="9" fontId="14" fillId="0" borderId="0" xfId="0" applyNumberFormat="1" applyFont="1" applyFill="1" applyBorder="1" applyAlignment="1">
      <alignment horizontal="center"/>
    </xf>
    <xf numFmtId="0" fontId="17" fillId="0" borderId="0" xfId="0" applyFont="1" applyFill="1"/>
    <xf numFmtId="9" fontId="17" fillId="0" borderId="0" xfId="0" applyNumberFormat="1" applyFont="1" applyFill="1" applyAlignment="1">
      <alignment horizontal="center"/>
    </xf>
    <xf numFmtId="0" fontId="28" fillId="0" borderId="0" xfId="0" applyFont="1" applyFill="1" applyBorder="1"/>
    <xf numFmtId="9" fontId="28" fillId="0" borderId="0" xfId="0" applyNumberFormat="1" applyFont="1" applyFill="1" applyBorder="1" applyAlignment="1">
      <alignment horizontal="center"/>
    </xf>
    <xf numFmtId="0" fontId="30" fillId="0" borderId="0" xfId="0" applyFont="1" applyFill="1"/>
    <xf numFmtId="9" fontId="30" fillId="0" borderId="0" xfId="0" applyNumberFormat="1" applyFont="1" applyFill="1" applyAlignment="1">
      <alignment horizontal="center"/>
    </xf>
    <xf numFmtId="0" fontId="31" fillId="0" borderId="0" xfId="0" applyFont="1" applyFill="1" applyBorder="1"/>
    <xf numFmtId="0" fontId="23" fillId="0" borderId="0" xfId="0" applyFont="1" applyFill="1" applyAlignment="1"/>
    <xf numFmtId="0" fontId="31" fillId="0" borderId="0" xfId="0" applyFont="1" applyFill="1" applyBorder="1" applyAlignment="1">
      <alignment vertical="center"/>
    </xf>
    <xf numFmtId="0" fontId="31" fillId="4" borderId="3" xfId="0" applyFont="1" applyFill="1" applyBorder="1" applyAlignment="1">
      <alignment horizontal="center" vertical="center"/>
    </xf>
    <xf numFmtId="165" fontId="31" fillId="4" borderId="3" xfId="0" applyNumberFormat="1" applyFont="1" applyFill="1" applyBorder="1" applyAlignment="1">
      <alignment horizontal="center" vertical="center" wrapText="1"/>
    </xf>
    <xf numFmtId="9" fontId="31" fillId="4" borderId="3" xfId="0" applyNumberFormat="1" applyFont="1" applyFill="1" applyBorder="1" applyAlignment="1">
      <alignment horizontal="center" vertical="center" wrapText="1"/>
    </xf>
    <xf numFmtId="166" fontId="31" fillId="4" borderId="3" xfId="0" applyNumberFormat="1" applyFont="1" applyFill="1" applyBorder="1" applyAlignment="1">
      <alignment horizontal="center" vertical="center"/>
    </xf>
    <xf numFmtId="167" fontId="31" fillId="4" borderId="3" xfId="0" applyNumberFormat="1" applyFont="1" applyFill="1" applyBorder="1" applyAlignment="1">
      <alignment horizontal="center" vertical="center" wrapText="1"/>
    </xf>
    <xf numFmtId="165" fontId="31" fillId="4" borderId="4" xfId="0" applyNumberFormat="1" applyFont="1" applyFill="1" applyBorder="1" applyAlignment="1">
      <alignment horizontal="center" vertical="center" wrapText="1"/>
    </xf>
    <xf numFmtId="165" fontId="31" fillId="4" borderId="3" xfId="0" applyNumberFormat="1" applyFont="1" applyFill="1" applyBorder="1"/>
    <xf numFmtId="165" fontId="31" fillId="0" borderId="3" xfId="0" applyNumberFormat="1" applyFont="1" applyFill="1" applyBorder="1" applyAlignment="1">
      <alignment vertical="center"/>
    </xf>
    <xf numFmtId="0" fontId="32" fillId="4" borderId="3" xfId="0" applyFont="1" applyFill="1" applyBorder="1" applyAlignment="1">
      <alignment horizontal="center"/>
    </xf>
    <xf numFmtId="0" fontId="29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9" fontId="2" fillId="0" borderId="0" xfId="0" applyNumberFormat="1" applyFont="1" applyFill="1" applyBorder="1" applyAlignment="1">
      <alignment horizontal="center" vertical="center"/>
    </xf>
    <xf numFmtId="165" fontId="31" fillId="4" borderId="3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3" fillId="0" borderId="1" xfId="0" applyFont="1" applyFill="1" applyBorder="1" applyAlignment="1">
      <alignment vertical="center"/>
    </xf>
    <xf numFmtId="165" fontId="34" fillId="0" borderId="3" xfId="0" applyNumberFormat="1" applyFont="1" applyFill="1" applyBorder="1"/>
    <xf numFmtId="165" fontId="12" fillId="4" borderId="3" xfId="0" applyNumberFormat="1" applyFont="1" applyFill="1" applyBorder="1"/>
    <xf numFmtId="0" fontId="14" fillId="0" borderId="4" xfId="0" applyFont="1" applyFill="1" applyBorder="1" applyAlignment="1">
      <alignment horizontal="left" vertical="center"/>
    </xf>
    <xf numFmtId="168" fontId="15" fillId="0" borderId="3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165" fontId="14" fillId="0" borderId="0" xfId="0" applyNumberFormat="1" applyFont="1" applyFill="1" applyBorder="1"/>
    <xf numFmtId="166" fontId="14" fillId="0" borderId="0" xfId="0" applyNumberFormat="1" applyFont="1" applyFill="1" applyBorder="1"/>
    <xf numFmtId="167" fontId="14" fillId="0" borderId="0" xfId="0" applyNumberFormat="1" applyFont="1" applyFill="1" applyAlignment="1">
      <alignment horizontal="center"/>
    </xf>
    <xf numFmtId="0" fontId="26" fillId="0" borderId="0" xfId="0" applyFont="1" applyFill="1" applyAlignment="1"/>
    <xf numFmtId="0" fontId="27" fillId="0" borderId="0" xfId="0" applyFont="1" applyFill="1" applyBorder="1" applyAlignment="1">
      <alignment vertical="center"/>
    </xf>
    <xf numFmtId="0" fontId="14" fillId="0" borderId="4" xfId="0" applyFont="1" applyFill="1" applyBorder="1" applyAlignment="1">
      <alignment vertical="center"/>
    </xf>
    <xf numFmtId="165" fontId="14" fillId="0" borderId="3" xfId="0" applyNumberFormat="1" applyFont="1" applyFill="1" applyBorder="1" applyAlignment="1">
      <alignment horizontal="center" vertical="center" wrapText="1"/>
    </xf>
    <xf numFmtId="9" fontId="14" fillId="0" borderId="3" xfId="0" applyNumberFormat="1" applyFont="1" applyFill="1" applyBorder="1" applyAlignment="1">
      <alignment horizontal="center" vertical="center" wrapText="1"/>
    </xf>
    <xf numFmtId="166" fontId="14" fillId="0" borderId="3" xfId="0" applyNumberFormat="1" applyFont="1" applyFill="1" applyBorder="1" applyAlignment="1">
      <alignment horizontal="center" vertical="center" wrapText="1"/>
    </xf>
    <xf numFmtId="165" fontId="14" fillId="0" borderId="3" xfId="0" applyNumberFormat="1" applyFont="1" applyFill="1" applyBorder="1" applyAlignment="1">
      <alignment vertical="center"/>
    </xf>
    <xf numFmtId="167" fontId="14" fillId="0" borderId="3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vertical="center" wrapText="1"/>
    </xf>
    <xf numFmtId="0" fontId="14" fillId="0" borderId="4" xfId="0" applyFont="1" applyFill="1" applyBorder="1"/>
    <xf numFmtId="0" fontId="14" fillId="0" borderId="3" xfId="0" applyFont="1" applyFill="1" applyBorder="1"/>
    <xf numFmtId="0" fontId="14" fillId="0" borderId="3" xfId="0" applyFont="1" applyFill="1" applyBorder="1" applyAlignment="1">
      <alignment vertical="center"/>
    </xf>
    <xf numFmtId="0" fontId="14" fillId="0" borderId="10" xfId="0" applyFont="1" applyFill="1" applyBorder="1" applyAlignment="1">
      <alignment vertical="center" wrapText="1"/>
    </xf>
    <xf numFmtId="0" fontId="14" fillId="0" borderId="12" xfId="0" applyFont="1" applyFill="1" applyBorder="1"/>
    <xf numFmtId="0" fontId="25" fillId="0" borderId="1" xfId="0" applyFont="1" applyFill="1" applyBorder="1" applyAlignment="1">
      <alignment vertical="center"/>
    </xf>
    <xf numFmtId="0" fontId="36" fillId="0" borderId="2" xfId="0" applyFont="1" applyFill="1" applyBorder="1" applyAlignment="1">
      <alignment vertical="center"/>
    </xf>
    <xf numFmtId="0" fontId="36" fillId="0" borderId="4" xfId="0" applyFont="1" applyFill="1" applyBorder="1" applyAlignment="1">
      <alignment vertical="center"/>
    </xf>
    <xf numFmtId="0" fontId="14" fillId="0" borderId="3" xfId="0" applyFont="1" applyFill="1" applyBorder="1" applyAlignment="1">
      <alignment horizontal="left" vertical="center" wrapText="1"/>
    </xf>
    <xf numFmtId="0" fontId="27" fillId="0" borderId="0" xfId="0" applyFont="1" applyFill="1" applyBorder="1"/>
    <xf numFmtId="0" fontId="27" fillId="0" borderId="1" xfId="0" applyFont="1" applyFill="1" applyBorder="1" applyAlignment="1">
      <alignment vertical="center"/>
    </xf>
    <xf numFmtId="168" fontId="27" fillId="0" borderId="3" xfId="0" applyNumberFormat="1" applyFont="1" applyFill="1" applyBorder="1" applyAlignment="1">
      <alignment horizontal="center" vertical="center" wrapText="1"/>
    </xf>
    <xf numFmtId="165" fontId="27" fillId="0" borderId="12" xfId="0" applyNumberFormat="1" applyFont="1" applyFill="1" applyBorder="1" applyAlignment="1">
      <alignment vertical="center"/>
    </xf>
    <xf numFmtId="165" fontId="19" fillId="0" borderId="0" xfId="0" applyNumberFormat="1" applyFont="1" applyFill="1" applyBorder="1"/>
    <xf numFmtId="0" fontId="27" fillId="0" borderId="0" xfId="0" applyFont="1" applyFill="1" applyBorder="1" applyAlignment="1">
      <alignment horizontal="center"/>
    </xf>
    <xf numFmtId="167" fontId="14" fillId="0" borderId="0" xfId="0" applyNumberFormat="1" applyFont="1" applyFill="1" applyBorder="1" applyAlignment="1">
      <alignment horizontal="center"/>
    </xf>
    <xf numFmtId="0" fontId="27" fillId="4" borderId="5" xfId="0" applyFont="1" applyFill="1" applyBorder="1" applyAlignment="1">
      <alignment horizontal="center" vertical="center"/>
    </xf>
    <xf numFmtId="0" fontId="27" fillId="4" borderId="3" xfId="0" applyFont="1" applyFill="1" applyBorder="1" applyAlignment="1">
      <alignment horizontal="center" vertical="center"/>
    </xf>
    <xf numFmtId="165" fontId="27" fillId="4" borderId="3" xfId="0" applyNumberFormat="1" applyFont="1" applyFill="1" applyBorder="1" applyAlignment="1">
      <alignment horizontal="center" vertical="center" wrapText="1"/>
    </xf>
    <xf numFmtId="9" fontId="27" fillId="4" borderId="3" xfId="0" applyNumberFormat="1" applyFont="1" applyFill="1" applyBorder="1" applyAlignment="1">
      <alignment horizontal="center" vertical="center" wrapText="1"/>
    </xf>
    <xf numFmtId="166" fontId="27" fillId="4" borderId="3" xfId="0" applyNumberFormat="1" applyFont="1" applyFill="1" applyBorder="1" applyAlignment="1">
      <alignment horizontal="center" vertical="center"/>
    </xf>
    <xf numFmtId="167" fontId="27" fillId="4" borderId="3" xfId="0" applyNumberFormat="1" applyFont="1" applyFill="1" applyBorder="1" applyAlignment="1">
      <alignment horizontal="center" vertical="center" wrapText="1"/>
    </xf>
    <xf numFmtId="165" fontId="27" fillId="4" borderId="5" xfId="0" applyNumberFormat="1" applyFont="1" applyFill="1" applyBorder="1"/>
    <xf numFmtId="165" fontId="27" fillId="4" borderId="7" xfId="0" applyNumberFormat="1" applyFont="1" applyFill="1" applyBorder="1"/>
    <xf numFmtId="0" fontId="19" fillId="4" borderId="1" xfId="0" applyFont="1" applyFill="1" applyBorder="1" applyAlignment="1">
      <alignment horizontal="center"/>
    </xf>
    <xf numFmtId="0" fontId="27" fillId="4" borderId="5" xfId="0" applyFont="1" applyFill="1" applyBorder="1" applyAlignment="1">
      <alignment horizontal="center" vertical="center" wrapText="1"/>
    </xf>
    <xf numFmtId="165" fontId="34" fillId="0" borderId="12" xfId="0" applyNumberFormat="1" applyFont="1" applyFill="1" applyBorder="1" applyAlignment="1">
      <alignment vertical="center"/>
    </xf>
    <xf numFmtId="165" fontId="27" fillId="4" borderId="12" xfId="0" applyNumberFormat="1" applyFont="1" applyFill="1" applyBorder="1" applyAlignment="1">
      <alignment vertical="center"/>
    </xf>
    <xf numFmtId="166" fontId="20" fillId="2" borderId="12" xfId="0" applyNumberFormat="1" applyFont="1" applyFill="1" applyBorder="1"/>
    <xf numFmtId="166" fontId="20" fillId="5" borderId="12" xfId="0" applyNumberFormat="1" applyFont="1" applyFill="1" applyBorder="1"/>
    <xf numFmtId="0" fontId="20" fillId="5" borderId="12" xfId="0" applyFont="1" applyFill="1" applyBorder="1"/>
    <xf numFmtId="165" fontId="20" fillId="5" borderId="12" xfId="0" applyNumberFormat="1" applyFont="1" applyFill="1" applyBorder="1"/>
    <xf numFmtId="0" fontId="21" fillId="0" borderId="12" xfId="0" applyFont="1" applyBorder="1" applyAlignment="1">
      <alignment horizontal="left" vertical="center" wrapText="1"/>
    </xf>
    <xf numFmtId="0" fontId="21" fillId="4" borderId="12" xfId="0" applyFont="1" applyFill="1" applyBorder="1" applyAlignment="1">
      <alignment horizontal="center"/>
    </xf>
    <xf numFmtId="166" fontId="4" fillId="4" borderId="12" xfId="0" applyNumberFormat="1" applyFont="1" applyFill="1" applyBorder="1"/>
    <xf numFmtId="165" fontId="4" fillId="4" borderId="12" xfId="0" applyNumberFormat="1" applyFont="1" applyFill="1" applyBorder="1"/>
    <xf numFmtId="165" fontId="22" fillId="4" borderId="12" xfId="0" applyNumberFormat="1" applyFont="1" applyFill="1" applyBorder="1"/>
    <xf numFmtId="164" fontId="4" fillId="0" borderId="0" xfId="0" applyNumberFormat="1" applyFont="1"/>
    <xf numFmtId="0" fontId="0" fillId="0" borderId="0" xfId="0" applyFont="1" applyFill="1" applyAlignment="1"/>
    <xf numFmtId="0" fontId="26" fillId="0" borderId="0" xfId="0" applyFont="1" applyFill="1" applyAlignment="1"/>
    <xf numFmtId="0" fontId="19" fillId="0" borderId="13" xfId="0" applyFont="1" applyBorder="1" applyAlignment="1"/>
    <xf numFmtId="0" fontId="19" fillId="0" borderId="14" xfId="0" applyFont="1" applyBorder="1" applyAlignment="1"/>
    <xf numFmtId="0" fontId="19" fillId="0" borderId="17" xfId="0" applyFont="1" applyBorder="1" applyAlignment="1"/>
    <xf numFmtId="0" fontId="20" fillId="0" borderId="13" xfId="0" applyFont="1" applyBorder="1" applyAlignment="1"/>
    <xf numFmtId="0" fontId="20" fillId="0" borderId="14" xfId="0" applyFont="1" applyBorder="1" applyAlignment="1"/>
    <xf numFmtId="0" fontId="20" fillId="0" borderId="17" xfId="0" applyFont="1" applyBorder="1" applyAlignment="1"/>
    <xf numFmtId="0" fontId="19" fillId="6" borderId="12" xfId="0" applyFont="1" applyFill="1" applyBorder="1" applyAlignment="1">
      <alignment horizontal="center"/>
    </xf>
    <xf numFmtId="166" fontId="19" fillId="6" borderId="12" xfId="0" applyNumberFormat="1" applyFont="1" applyFill="1" applyBorder="1" applyAlignment="1">
      <alignment horizontal="center"/>
    </xf>
    <xf numFmtId="165" fontId="19" fillId="6" borderId="12" xfId="0" applyNumberFormat="1" applyFont="1" applyFill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62" fillId="0" borderId="0" xfId="53" applyFont="1" applyBorder="1" applyAlignment="1">
      <alignment vertical="center" wrapText="1"/>
    </xf>
    <xf numFmtId="0" fontId="62" fillId="0" borderId="27" xfId="53" applyFont="1" applyBorder="1" applyAlignment="1">
      <alignment vertical="center" wrapText="1"/>
    </xf>
    <xf numFmtId="0" fontId="30" fillId="0" borderId="0" xfId="53" applyFont="1" applyAlignment="1">
      <alignment vertical="center"/>
    </xf>
    <xf numFmtId="0" fontId="32" fillId="0" borderId="0" xfId="53" applyFont="1" applyAlignment="1">
      <alignment vertical="center"/>
    </xf>
    <xf numFmtId="0" fontId="62" fillId="0" borderId="27" xfId="53" applyFont="1" applyBorder="1" applyAlignment="1">
      <alignment vertical="center" wrapText="1"/>
    </xf>
    <xf numFmtId="166" fontId="33" fillId="0" borderId="0" xfId="0" applyNumberFormat="1" applyFont="1" applyFill="1" applyBorder="1" applyAlignment="1">
      <alignment horizontal="center"/>
    </xf>
    <xf numFmtId="166" fontId="9" fillId="0" borderId="0" xfId="0" applyNumberFormat="1" applyFont="1" applyFill="1" applyBorder="1" applyAlignment="1">
      <alignment horizontal="center"/>
    </xf>
    <xf numFmtId="0" fontId="62" fillId="0" borderId="29" xfId="53" applyFont="1" applyBorder="1" applyAlignment="1">
      <alignment horizontal="center" vertical="center" wrapText="1"/>
    </xf>
    <xf numFmtId="0" fontId="62" fillId="0" borderId="30" xfId="53" applyFont="1" applyBorder="1" applyAlignment="1">
      <alignment horizontal="center" vertical="center" wrapText="1"/>
    </xf>
    <xf numFmtId="0" fontId="62" fillId="0" borderId="29" xfId="53" applyFont="1" applyBorder="1" applyAlignment="1">
      <alignment horizontal="left" vertical="center" wrapText="1"/>
    </xf>
    <xf numFmtId="0" fontId="62" fillId="0" borderId="30" xfId="53" applyFont="1" applyBorder="1" applyAlignment="1">
      <alignment horizontal="left" vertical="center" wrapText="1"/>
    </xf>
    <xf numFmtId="0" fontId="62" fillId="0" borderId="28" xfId="53" applyFont="1" applyBorder="1" applyAlignment="1">
      <alignment horizontal="left" vertical="center" wrapText="1"/>
    </xf>
    <xf numFmtId="0" fontId="31" fillId="4" borderId="5" xfId="0" applyFont="1" applyFill="1" applyBorder="1" applyAlignment="1">
      <alignment horizontal="center" vertical="center"/>
    </xf>
    <xf numFmtId="0" fontId="23" fillId="4" borderId="6" xfId="0" applyFont="1" applyFill="1" applyBorder="1"/>
    <xf numFmtId="0" fontId="23" fillId="4" borderId="7" xfId="0" applyFont="1" applyFill="1" applyBorder="1"/>
    <xf numFmtId="165" fontId="31" fillId="0" borderId="5" xfId="0" applyNumberFormat="1" applyFont="1" applyFill="1" applyBorder="1" applyAlignment="1">
      <alignment horizontal="center" vertical="center"/>
    </xf>
    <xf numFmtId="0" fontId="23" fillId="0" borderId="6" xfId="0" applyFont="1" applyFill="1" applyBorder="1"/>
    <xf numFmtId="0" fontId="23" fillId="0" borderId="7" xfId="0" applyFont="1" applyFill="1" applyBorder="1"/>
    <xf numFmtId="165" fontId="3" fillId="0" borderId="1" xfId="0" applyNumberFormat="1" applyFont="1" applyFill="1" applyBorder="1" applyAlignment="1">
      <alignment horizontal="center"/>
    </xf>
    <xf numFmtId="0" fontId="5" fillId="0" borderId="2" xfId="0" applyFont="1" applyFill="1" applyBorder="1"/>
    <xf numFmtId="0" fontId="5" fillId="0" borderId="4" xfId="0" applyFont="1" applyFill="1" applyBorder="1"/>
    <xf numFmtId="165" fontId="31" fillId="4" borderId="1" xfId="0" applyNumberFormat="1" applyFont="1" applyFill="1" applyBorder="1" applyAlignment="1">
      <alignment horizontal="center" vertical="center" wrapText="1"/>
    </xf>
    <xf numFmtId="165" fontId="31" fillId="4" borderId="2" xfId="0" applyNumberFormat="1" applyFont="1" applyFill="1" applyBorder="1" applyAlignment="1">
      <alignment horizontal="center" vertical="center" wrapText="1"/>
    </xf>
    <xf numFmtId="165" fontId="31" fillId="4" borderId="4" xfId="0" applyNumberFormat="1" applyFont="1" applyFill="1" applyBorder="1" applyAlignment="1">
      <alignment horizontal="center" vertical="center" wrapText="1"/>
    </xf>
    <xf numFmtId="0" fontId="31" fillId="4" borderId="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/>
    </xf>
    <xf numFmtId="0" fontId="5" fillId="4" borderId="2" xfId="0" applyFont="1" applyFill="1" applyBorder="1"/>
    <xf numFmtId="0" fontId="5" fillId="4" borderId="4" xfId="0" applyFont="1" applyFill="1" applyBorder="1"/>
    <xf numFmtId="0" fontId="3" fillId="0" borderId="1" xfId="0" applyFont="1" applyFill="1" applyBorder="1" applyAlignment="1">
      <alignment horizontal="center"/>
    </xf>
    <xf numFmtId="0" fontId="33" fillId="0" borderId="1" xfId="0" applyFont="1" applyFill="1" applyBorder="1" applyAlignment="1">
      <alignment horizontal="center"/>
    </xf>
    <xf numFmtId="0" fontId="29" fillId="0" borderId="1" xfId="0" applyFont="1" applyFill="1" applyBorder="1" applyAlignment="1">
      <alignment horizontal="center" vertical="center"/>
    </xf>
    <xf numFmtId="0" fontId="23" fillId="0" borderId="2" xfId="0" applyFont="1" applyFill="1" applyBorder="1"/>
    <xf numFmtId="0" fontId="29" fillId="0" borderId="1" xfId="0" applyFont="1" applyFill="1" applyBorder="1" applyAlignment="1">
      <alignment horizontal="left" vertical="center"/>
    </xf>
    <xf numFmtId="0" fontId="24" fillId="4" borderId="6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0" fillId="0" borderId="0" xfId="0" applyFont="1" applyFill="1" applyAlignment="1"/>
    <xf numFmtId="165" fontId="27" fillId="0" borderId="15" xfId="0" applyNumberFormat="1" applyFont="1" applyFill="1" applyBorder="1" applyAlignment="1">
      <alignment horizontal="center"/>
    </xf>
    <xf numFmtId="165" fontId="27" fillId="0" borderId="16" xfId="0" applyNumberFormat="1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/>
    </xf>
    <xf numFmtId="0" fontId="26" fillId="0" borderId="2" xfId="0" applyFont="1" applyFill="1" applyBorder="1"/>
    <xf numFmtId="0" fontId="26" fillId="0" borderId="4" xfId="0" applyFont="1" applyFill="1" applyBorder="1"/>
    <xf numFmtId="0" fontId="27" fillId="4" borderId="1" xfId="0" applyFont="1" applyFill="1" applyBorder="1" applyAlignment="1">
      <alignment horizontal="center"/>
    </xf>
    <xf numFmtId="0" fontId="26" fillId="4" borderId="2" xfId="0" applyFont="1" applyFill="1" applyBorder="1"/>
    <xf numFmtId="0" fontId="26" fillId="4" borderId="4" xfId="0" applyFont="1" applyFill="1" applyBorder="1"/>
    <xf numFmtId="0" fontId="27" fillId="4" borderId="5" xfId="0" applyFont="1" applyFill="1" applyBorder="1" applyAlignment="1">
      <alignment horizontal="center" vertical="center"/>
    </xf>
    <xf numFmtId="0" fontId="26" fillId="4" borderId="6" xfId="0" applyFont="1" applyFill="1" applyBorder="1"/>
    <xf numFmtId="0" fontId="26" fillId="4" borderId="7" xfId="0" applyFont="1" applyFill="1" applyBorder="1"/>
    <xf numFmtId="165" fontId="27" fillId="0" borderId="1" xfId="0" applyNumberFormat="1" applyFont="1" applyFill="1" applyBorder="1" applyAlignment="1">
      <alignment horizontal="center" wrapText="1"/>
    </xf>
    <xf numFmtId="165" fontId="27" fillId="0" borderId="2" xfId="0" applyNumberFormat="1" applyFont="1" applyFill="1" applyBorder="1" applyAlignment="1">
      <alignment horizontal="center" wrapText="1"/>
    </xf>
    <xf numFmtId="165" fontId="27" fillId="0" borderId="1" xfId="0" applyNumberFormat="1" applyFont="1" applyFill="1" applyBorder="1" applyAlignment="1">
      <alignment horizontal="left"/>
    </xf>
    <xf numFmtId="165" fontId="27" fillId="0" borderId="2" xfId="0" applyNumberFormat="1" applyFont="1" applyFill="1" applyBorder="1" applyAlignment="1">
      <alignment horizontal="left"/>
    </xf>
    <xf numFmtId="165" fontId="27" fillId="0" borderId="13" xfId="0" applyNumberFormat="1" applyFont="1" applyFill="1" applyBorder="1" applyAlignment="1">
      <alignment horizontal="center"/>
    </xf>
    <xf numFmtId="165" fontId="27" fillId="0" borderId="14" xfId="0" applyNumberFormat="1" applyFont="1" applyFill="1" applyBorder="1" applyAlignment="1">
      <alignment horizontal="center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/>
    </xf>
    <xf numFmtId="0" fontId="27" fillId="4" borderId="8" xfId="0" applyFont="1" applyFill="1" applyBorder="1" applyAlignment="1">
      <alignment horizontal="center" vertical="center"/>
    </xf>
    <xf numFmtId="0" fontId="26" fillId="4" borderId="9" xfId="0" applyFont="1" applyFill="1" applyBorder="1"/>
    <xf numFmtId="0" fontId="26" fillId="4" borderId="11" xfId="0" applyFont="1" applyFill="1" applyBorder="1"/>
    <xf numFmtId="0" fontId="26" fillId="0" borderId="0" xfId="0" applyFont="1" applyFill="1" applyBorder="1"/>
    <xf numFmtId="0" fontId="26" fillId="0" borderId="0" xfId="0" applyFont="1" applyFill="1" applyAlignment="1"/>
    <xf numFmtId="0" fontId="35" fillId="0" borderId="0" xfId="0" applyFont="1" applyFill="1" applyBorder="1" applyAlignment="1">
      <alignment horizontal="center" vertical="center" wrapText="1"/>
    </xf>
  </cellXfs>
  <cellStyles count="354">
    <cellStyle name="2" xfId="96" xr:uid="{85C65A5C-1C52-4E68-BE2E-A7ADBF71D0EE}"/>
    <cellStyle name="20% - Énfasis1" xfId="16" builtinId="30" customBuiltin="1"/>
    <cellStyle name="20% - Énfasis2" xfId="19" builtinId="34" customBuiltin="1"/>
    <cellStyle name="20% - Énfasis3" xfId="22" builtinId="38" customBuiltin="1"/>
    <cellStyle name="20% - Énfasis4" xfId="25" builtinId="42" customBuiltin="1"/>
    <cellStyle name="20% - Énfasis5" xfId="28" builtinId="46" customBuiltin="1"/>
    <cellStyle name="20% - Énfasis6" xfId="31" builtinId="50" customBuiltin="1"/>
    <cellStyle name="40% - Énfasis1" xfId="17" builtinId="31" customBuiltin="1"/>
    <cellStyle name="40% - Énfasis2" xfId="20" builtinId="35" customBuiltin="1"/>
    <cellStyle name="40% - Énfasis3" xfId="23" builtinId="39" customBuiltin="1"/>
    <cellStyle name="40% - Énfasis4" xfId="26" builtinId="43" customBuiltin="1"/>
    <cellStyle name="40% - Énfasis5" xfId="29" builtinId="47" customBuiltin="1"/>
    <cellStyle name="40% - Énfasis6" xfId="32" builtinId="51" customBuiltin="1"/>
    <cellStyle name="60% - Énfasis1 2" xfId="122" xr:uid="{C8ACCBB4-9B0B-4373-8322-EC80D4F9E9F4}"/>
    <cellStyle name="60% - Énfasis2 2" xfId="123" xr:uid="{BE519A34-0080-4B3D-AE11-6B61B9062F9F}"/>
    <cellStyle name="60% - Énfasis3 2" xfId="124" xr:uid="{B29019FA-7C99-4C39-915C-C9C8392768D3}"/>
    <cellStyle name="60% - Énfasis4 2" xfId="125" xr:uid="{65577188-93AE-450C-99E8-AE3AE3FA932A}"/>
    <cellStyle name="60% - Énfasis5 2" xfId="126" xr:uid="{58B2BCB0-D4AD-434B-8A6F-C17AB30F6FF8}"/>
    <cellStyle name="60% - Énfasis6 2" xfId="127" xr:uid="{B73011D4-A5FE-4D66-B580-C5E66D8767D5}"/>
    <cellStyle name="Bueno" xfId="5" builtinId="26" customBuiltin="1"/>
    <cellStyle name="Cálculo" xfId="9" builtinId="22" customBuiltin="1"/>
    <cellStyle name="Celda de comprobación" xfId="11" builtinId="23" customBuiltin="1"/>
    <cellStyle name="Celda vinculada" xfId="10" builtinId="24" customBuiltin="1"/>
    <cellStyle name="Comma [0] 2" xfId="349" xr:uid="{A378FFB7-2F39-49B1-B689-2C3306313500}"/>
    <cellStyle name="Currency [0] 2" xfId="347" xr:uid="{48154765-73D9-445E-A862-02611D2FDE69}"/>
    <cellStyle name="Currency 2" xfId="151" xr:uid="{46303AC3-4256-4E6B-8460-6B3C864176E0}"/>
    <cellStyle name="Currency 3" xfId="348" xr:uid="{E9E2223E-42AF-4A4C-9CBC-1ADD3AF8FBC1}"/>
    <cellStyle name="Encabezado 1" xfId="1" builtinId="16" customBuiltin="1"/>
    <cellStyle name="Encabezado 4" xfId="4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4" builtinId="41" customBuiltin="1"/>
    <cellStyle name="Énfasis5" xfId="27" builtinId="45" customBuiltin="1"/>
    <cellStyle name="Énfasis6" xfId="30" builtinId="49" customBuiltin="1"/>
    <cellStyle name="Entrada" xfId="7" builtinId="20" customBuiltin="1"/>
    <cellStyle name="Euro" xfId="97" xr:uid="{805B6E39-05A4-417F-9357-AE651F7FBCB9}"/>
    <cellStyle name="Excel Built-in Normal" xfId="98" xr:uid="{306CE416-68DF-42D0-8928-F22E0422F15F}"/>
    <cellStyle name="Excel Built-in Normal 2" xfId="264" xr:uid="{0542975A-9834-49AE-A818-578F303FE16A}"/>
    <cellStyle name="Excel Built-in Normal 3" xfId="284" xr:uid="{E1BEBCEA-2B06-48FF-AE3A-922C6A0EB890}"/>
    <cellStyle name="Excel Built-in Normal 4" xfId="240" xr:uid="{1A2E69A8-B380-46F2-B914-3036F5B085CE}"/>
    <cellStyle name="Incorrecto" xfId="6" builtinId="27" customBuiltin="1"/>
    <cellStyle name="Millares [0] 2" xfId="130" xr:uid="{4D762F17-A1D5-4984-A3EB-3C59FFDB2C6F}"/>
    <cellStyle name="Millares [0] 2 2" xfId="165" xr:uid="{787F831A-6BA1-4ACF-9A76-3772FB3A2161}"/>
    <cellStyle name="Millares [0] 2 2 2" xfId="182" xr:uid="{F3C3F411-44AC-44BA-95FC-394E4D24FF4B}"/>
    <cellStyle name="Millares [0] 2 2 3" xfId="218" xr:uid="{03BD5E17-A564-406B-9C01-EE86EEC14D13}"/>
    <cellStyle name="Millares [0] 2 3" xfId="249" xr:uid="{C49696EF-E983-4CF8-9E63-62022111928E}"/>
    <cellStyle name="Millares 10" xfId="144" xr:uid="{EEFE53B5-1D64-443D-A15B-6564AAE5B26A}"/>
    <cellStyle name="Millares 10 2" xfId="55" xr:uid="{6ABDE511-A67F-43CB-8EAA-4485B608A640}"/>
    <cellStyle name="Millares 10 2 2" xfId="189" xr:uid="{4A55F83A-751E-46D7-9610-3149B467A9ED}"/>
    <cellStyle name="Millares 10 2 3" xfId="219" xr:uid="{C70FDF35-69CD-418E-9642-8AB35AC5F068}"/>
    <cellStyle name="Millares 10 3" xfId="177" xr:uid="{9EC2BDAA-3B55-46AE-99EA-D8D85F0A1AF6}"/>
    <cellStyle name="Millares 10 4" xfId="209" xr:uid="{EA3E8F56-439F-41BC-9AAE-CEB415DAD178}"/>
    <cellStyle name="Millares 11" xfId="145" xr:uid="{09D8C375-4B6B-4E24-A542-58B4E372FE40}"/>
    <cellStyle name="Millares 11 2" xfId="197" xr:uid="{F79361DB-AE5B-4EB0-84CE-A6293A800688}"/>
    <cellStyle name="Millares 11 3" xfId="210" xr:uid="{A6687BCF-607E-41BB-A372-4918A7C25DEE}"/>
    <cellStyle name="Millares 12" xfId="142" xr:uid="{6548DE2A-51C3-41B4-B22D-1B94C0E3425D}"/>
    <cellStyle name="Millares 12 2" xfId="196" xr:uid="{C905822C-3FCF-42DD-BF16-ABA37DFE1D43}"/>
    <cellStyle name="Millares 12 3" xfId="207" xr:uid="{4D93EF30-397B-408D-8EC0-E6769B13E838}"/>
    <cellStyle name="Millares 13" xfId="143" xr:uid="{73462B23-842F-4309-ABCE-3633934E69A6}"/>
    <cellStyle name="Millares 13 2" xfId="178" xr:uid="{39E9308B-2A7B-42C3-8F3A-FF5F713BB367}"/>
    <cellStyle name="Millares 13 3" xfId="208" xr:uid="{86D39329-9353-40ED-92CF-7E1EDA021647}"/>
    <cellStyle name="Millares 14" xfId="198" xr:uid="{2384D45E-44EA-45B6-85BC-6F192967F183}"/>
    <cellStyle name="Millares 15" xfId="179" xr:uid="{67818081-A68C-4862-B563-A0B47F3BE30F}"/>
    <cellStyle name="Millares 16" xfId="118" xr:uid="{943891F7-895C-4B5B-872A-99B12D814F2A}"/>
    <cellStyle name="Millares 16 2" xfId="248" xr:uid="{0033C211-68F8-4E7F-8E08-93362A7F070F}"/>
    <cellStyle name="Millares 17" xfId="121" xr:uid="{2BCA597F-2E07-4591-A44F-D0D982BE88FA}"/>
    <cellStyle name="Millares 17 2" xfId="257" xr:uid="{90AA8B3D-5912-46CF-916A-CED3E0F1DF29}"/>
    <cellStyle name="Millares 18" xfId="154" xr:uid="{CF55F031-7623-4657-9B25-659F7E2B63BE}"/>
    <cellStyle name="Millares 18 2" xfId="258" xr:uid="{712A1B4B-A050-47B7-BF4D-84A81B24F763}"/>
    <cellStyle name="Millares 19" xfId="228" xr:uid="{6EE1D96E-559D-4CDF-8F10-F562145A7980}"/>
    <cellStyle name="Millares 2" xfId="43" xr:uid="{02156907-36A3-4F2A-82DD-F1547BB03B58}"/>
    <cellStyle name="Millares 2 2" xfId="86" xr:uid="{9C10E61F-0360-4639-83F9-994E120F8639}"/>
    <cellStyle name="Millares 2 2 2" xfId="146" xr:uid="{85F62417-AD9E-4EE1-AB57-C41CA4430F02}"/>
    <cellStyle name="Millares 2 2 2 2" xfId="171" xr:uid="{76ADCEC8-58E7-42B8-8614-9CDCEEBB397A}"/>
    <cellStyle name="Millares 2 2 2 3" xfId="211" xr:uid="{B7DDF353-D5D4-4088-91ED-9C110F6B0307}"/>
    <cellStyle name="Millares 2 2 3" xfId="164" xr:uid="{33A16D88-ADA4-40A5-8CE6-E7579CB2950B}"/>
    <cellStyle name="Millares 2 2 3 2" xfId="276" xr:uid="{CBFCB9FA-4BFB-411B-8EC0-221C563E2C9B}"/>
    <cellStyle name="Millares 2 2 3 3" xfId="288" xr:uid="{62BDFB4E-B785-4328-8EFD-6F3CE7AA66FC}"/>
    <cellStyle name="Millares 2 2 3 4" xfId="251" xr:uid="{070DBCB7-E6A8-4F2C-AC76-426B74752F68}"/>
    <cellStyle name="Millares 2 3" xfId="79" xr:uid="{5FBE4404-2F53-41D7-8937-8B0B247A374B}"/>
    <cellStyle name="Millares 2 3 2" xfId="269" xr:uid="{0CE69B1F-2223-4335-8504-214A1F700C17}"/>
    <cellStyle name="Millares 2 4" xfId="129" xr:uid="{F0616746-01A8-4FF9-8330-4E129B949C69}"/>
    <cellStyle name="Millares 2 4 2" xfId="181" xr:uid="{895D7A86-22E0-452D-AC33-D14DC772852F}"/>
    <cellStyle name="Millares 2 4 3" xfId="252" xr:uid="{DE566252-0F02-43C9-ABCA-93B1AB104078}"/>
    <cellStyle name="Millares 2 5" xfId="134" xr:uid="{713064E5-3D2B-411F-9B0B-059B18FE6890}"/>
    <cellStyle name="Millares 2 6" xfId="170" xr:uid="{FD18F8CA-0D8F-467D-8E6D-6D3315168B03}"/>
    <cellStyle name="Millares 2 7" xfId="83" xr:uid="{8FB0DBA2-F10E-4CBA-87F4-F3FBDF9D7C9B}"/>
    <cellStyle name="Millares 2 7 2" xfId="250" xr:uid="{AB9F7436-0303-4E10-829B-624379FAE84E}"/>
    <cellStyle name="Millares 20" xfId="232" xr:uid="{737380E4-BD35-473E-B31A-51F8A21ED28C}"/>
    <cellStyle name="Millares 21" xfId="234" xr:uid="{4D5A77D3-69B9-4341-9E76-936EA8ED81CA}"/>
    <cellStyle name="Millares 22" xfId="235" xr:uid="{CCA59DF4-6472-4468-AFA5-57262CE04E06}"/>
    <cellStyle name="Millares 23" xfId="260" xr:uid="{E5CC8509-3697-4CC1-BE0D-ABC3B63FE6FA}"/>
    <cellStyle name="Millares 24" xfId="34" xr:uid="{2C318BCA-08FC-45B7-9531-B7FCE1EAE424}"/>
    <cellStyle name="Millares 25" xfId="82" xr:uid="{7E8595F2-E1D9-4D4A-91A7-A462A4666E16}"/>
    <cellStyle name="Millares 26" xfId="351" xr:uid="{E9ADC319-9E6B-445E-BDC1-33500007374F}"/>
    <cellStyle name="Millares 3" xfId="39" xr:uid="{9CB32AB6-1AC8-4F53-941B-ED7BF0E5BDA9}"/>
    <cellStyle name="Millares 3 2" xfId="99" xr:uid="{50C810F8-C3EB-4D7E-B2A4-CBD5E6CA3744}"/>
    <cellStyle name="Millares 3 3" xfId="58" xr:uid="{B31D0687-CB78-40DB-9D87-7FA758F8363D}"/>
    <cellStyle name="Millares 3 3 2" xfId="190" xr:uid="{EDC7A135-63FC-42A3-A4A6-9846098C001D}"/>
    <cellStyle name="Millares 3 3 3" xfId="221" xr:uid="{15A5B7F7-D286-4E4E-B09C-0808417B300D}"/>
    <cellStyle name="Millares 3 4" xfId="155" xr:uid="{04D268B7-72DA-413E-B497-08A09D60FC21}"/>
    <cellStyle name="Millares 3 4 2" xfId="184" xr:uid="{9E40DDE8-E4DC-4902-BD54-CA1D3DD2D5DE}"/>
    <cellStyle name="Millares 3 4 3" xfId="214" xr:uid="{C1AA0A52-33F6-4703-B51E-B87977EFFABD}"/>
    <cellStyle name="Millares 3 5" xfId="172" xr:uid="{63EBC0B9-446D-4C69-A042-ED4881C9B765}"/>
    <cellStyle name="Millares 3 6" xfId="87" xr:uid="{287FDABB-0B39-4757-AF95-3D6635FA73D6}"/>
    <cellStyle name="Millares 3 7" xfId="267" xr:uid="{3B9B7738-2B6E-4C93-AFC5-66834597DE5B}"/>
    <cellStyle name="Millares 31" xfId="132" xr:uid="{A1C13520-3286-4381-92AB-C886126C7AB6}"/>
    <cellStyle name="Millares 31 2" xfId="141" xr:uid="{B9CA5514-5BA7-4F8A-8909-C9557E7B28D0}"/>
    <cellStyle name="Millares 38" xfId="68" xr:uid="{E0FD23AB-6185-4904-9B94-59EFDCE6E7EC}"/>
    <cellStyle name="Millares 4" xfId="69" xr:uid="{740306E5-8AEF-41A8-97D0-B4C6F9220B2D}"/>
    <cellStyle name="Millares 4 2" xfId="173" xr:uid="{E3782D9B-7A3F-48B4-A8D1-A6BC1346D980}"/>
    <cellStyle name="Millares 4 3" xfId="88" xr:uid="{F8E38515-084B-40A7-98E7-9D8AA48295E3}"/>
    <cellStyle name="Millares 4 3 2" xfId="253" xr:uid="{DD611180-D386-4DEC-B99B-21A9D2DB463F}"/>
    <cellStyle name="Millares 4 4" xfId="229" xr:uid="{0A677F05-9E1A-4EA8-8F33-B1E5D1FA64F2}"/>
    <cellStyle name="Millares 5" xfId="89" xr:uid="{84C8F606-0B81-4381-A30D-FD4A88CB7C70}"/>
    <cellStyle name="Millares 5 2" xfId="100" xr:uid="{EE8798A9-7874-45EA-BED3-B1D1BFF5E020}"/>
    <cellStyle name="Millares 5 3" xfId="174" xr:uid="{7FBFC71E-9B75-4D2C-814E-6FDA4433FEF4}"/>
    <cellStyle name="Millares 5 4" xfId="254" xr:uid="{3AF50163-FB52-4999-BB1B-9926894F63A8}"/>
    <cellStyle name="Millares 6" xfId="101" xr:uid="{107F7A93-BEDD-4C22-B4AF-9D4D0B221231}"/>
    <cellStyle name="Millares 7" xfId="133" xr:uid="{37C0AE5A-B2A3-41C3-8AEA-5FE6A9B1F4A5}"/>
    <cellStyle name="Millares 8" xfId="147" xr:uid="{E1E2DE62-7EA1-4FCD-B487-415C54116419}"/>
    <cellStyle name="Millares 8 2" xfId="169" xr:uid="{CA3D6ECD-7049-4F78-BA6D-092F1928CA64}"/>
    <cellStyle name="Millares 8 3" xfId="212" xr:uid="{276FCB4D-92D3-4384-BBBB-50DE77F7D270}"/>
    <cellStyle name="Millares 9" xfId="148" xr:uid="{2BD9A74D-94F9-422C-8DD7-9648DCC7C4DA}"/>
    <cellStyle name="Millares 9 2" xfId="176" xr:uid="{7860CDAE-C475-42B7-B78D-1806F4CC737B}"/>
    <cellStyle name="Millares 9 3" xfId="213" xr:uid="{CEA86F66-2BE5-491D-96C9-2179BF6A0EA1}"/>
    <cellStyle name="Moneda [0] 2" xfId="46" xr:uid="{C2FBB5D1-0BB9-49FA-9F84-5978DFA2E9D3}"/>
    <cellStyle name="Moneda [0] 2 2" xfId="156" xr:uid="{E67C9036-3441-4A08-B8EA-BE5D0504780B}"/>
    <cellStyle name="Moneda [0] 2 3" xfId="203" xr:uid="{586FC531-8122-4E7B-B11C-82832E111DDA}"/>
    <cellStyle name="Moneda [0] 2 4" xfId="135" xr:uid="{C412A9AA-635C-4529-AD46-5B529FA29E4C}"/>
    <cellStyle name="Moneda [0] 3" xfId="51" xr:uid="{66A19AFB-E969-4D84-BD14-A394B2FB0EA0}"/>
    <cellStyle name="Moneda [0] 3 2" xfId="188" xr:uid="{E821E384-6D1D-4D9F-8E65-714214D5E888}"/>
    <cellStyle name="Moneda [0] 3 3" xfId="205" xr:uid="{F59B8F6B-A86F-4E01-B098-0B2482BE8541}"/>
    <cellStyle name="Moneda [0] 3 4" xfId="137" xr:uid="{EDB59D05-8618-4F09-8F8B-F35FF932BE3E}"/>
    <cellStyle name="Moneda [0] 4" xfId="195" xr:uid="{322951AD-5263-4D85-8093-F332FD78D01E}"/>
    <cellStyle name="Moneda 10" xfId="78" xr:uid="{AF737883-1A41-42A7-B866-098074767E19}"/>
    <cellStyle name="Moneda 10 2" xfId="201" xr:uid="{E62CBA05-F5FA-4032-9591-A93AA9D20BD7}"/>
    <cellStyle name="Moneda 11" xfId="57" xr:uid="{7EAF3A9D-9772-4F04-A33B-72F4DE3EA54E}"/>
    <cellStyle name="Moneda 12" xfId="80" xr:uid="{A94DEBAC-E998-4366-B49F-C6594DE9CD9C}"/>
    <cellStyle name="Moneda 12 2" xfId="168" xr:uid="{BE9B7C1A-334D-4947-9D37-AF612D7ABFB2}"/>
    <cellStyle name="Moneda 13" xfId="77" xr:uid="{D02DB574-D03C-458C-A7F9-082B9F2A19D6}"/>
    <cellStyle name="Moneda 13 2" xfId="223" xr:uid="{ED59FE7B-B523-4AB2-8E6B-86AB33238AD5}"/>
    <cellStyle name="Moneda 14" xfId="75" xr:uid="{4C883E93-D8C9-4D52-84C2-0F9E29F05D90}"/>
    <cellStyle name="Moneda 14 2" xfId="222" xr:uid="{458ED893-2DD2-4781-BAEC-9714CE0F20AA}"/>
    <cellStyle name="Moneda 15" xfId="76" xr:uid="{962761D9-8EE5-4CC3-89C6-D697BD2FBD25}"/>
    <cellStyle name="Moneda 15 2" xfId="278" xr:uid="{FCC3ACBE-E482-4239-84B7-1FD1C4D99571}"/>
    <cellStyle name="Moneda 16" xfId="131" xr:uid="{13600889-34D2-4D16-B396-5B5F80E65760}"/>
    <cellStyle name="Moneda 16 2" xfId="275" xr:uid="{B27FBDB6-806C-47E2-BC31-BFF493EB260C}"/>
    <cellStyle name="Moneda 17" xfId="226" xr:uid="{99E3B43C-E2B0-4C82-8A70-13D7A825C4F0}"/>
    <cellStyle name="Moneda 17 2" xfId="281" xr:uid="{440DEA26-3C95-46FD-BE97-65E3A978D124}"/>
    <cellStyle name="Moneda 18" xfId="227" xr:uid="{CE612C03-FECC-4CD9-AB66-9DC7F7D52FC3}"/>
    <cellStyle name="Moneda 18 2" xfId="290" xr:uid="{C35A1181-E7B6-4C11-951D-88ECCD3B41FA}"/>
    <cellStyle name="Moneda 19" xfId="231" xr:uid="{BF60B4D7-BD3D-42F3-9DD0-AB79ADFBE508}"/>
    <cellStyle name="Moneda 19 2" xfId="279" xr:uid="{EB03FEE5-08DE-4F80-B4AF-8A8843F72FB8}"/>
    <cellStyle name="Moneda 2" xfId="50" xr:uid="{2C2C2413-4FC8-48A4-A464-4C3AFE2136AE}"/>
    <cellStyle name="Moneda 2 2" xfId="64" xr:uid="{6D99BBD1-A867-473E-86F2-E72F3425004C}"/>
    <cellStyle name="Moneda 2 2 2" xfId="153" xr:uid="{9C1F7211-E5CB-42E1-AFE5-AE32957FBB7B}"/>
    <cellStyle name="Moneda 2 2 2 2 2" xfId="70" xr:uid="{04845EB1-F58E-4888-9C1B-BCE069033DE9}"/>
    <cellStyle name="Moneda 2 2 3" xfId="116" xr:uid="{4DBAA79D-9248-47B2-B3B6-20812D5D4EE7}"/>
    <cellStyle name="Moneda 2 3" xfId="112" xr:uid="{BC6BDCDB-B841-4730-ACFD-B2D59D5243D6}"/>
    <cellStyle name="Moneda 2 3 2" xfId="270" xr:uid="{A8E277A4-11ED-42BE-A581-E6BEF910394F}"/>
    <cellStyle name="Moneda 2 4" xfId="84" xr:uid="{6ED654EA-8EBD-464D-B3BE-732EF11FA78D}"/>
    <cellStyle name="Moneda 20" xfId="230" xr:uid="{EA229CAE-E2F0-47A0-863B-5AA150882CE1}"/>
    <cellStyle name="Moneda 21" xfId="233" xr:uid="{73A7754F-FBEB-4BA0-92FE-9975905DB429}"/>
    <cellStyle name="Moneda 21 2" xfId="280" xr:uid="{42AB5067-ED12-43FB-9CDE-29FC1BBC9EDA}"/>
    <cellStyle name="Moneda 22" xfId="119" xr:uid="{6F8FC8BF-3EEE-44F3-95D0-CBA9A711ECF3}"/>
    <cellStyle name="Moneda 22 2" xfId="291" xr:uid="{94DB8290-F0A0-409C-BB15-423FA07C2DCC}"/>
    <cellStyle name="Moneda 23" xfId="292" xr:uid="{6E3D0451-7709-4E04-AF07-8EFFD1EB51E8}"/>
    <cellStyle name="Moneda 24" xfId="294" xr:uid="{EDBA81E8-3CFB-4A6D-B57D-18A2C8D3152D}"/>
    <cellStyle name="Moneda 25" xfId="293" xr:uid="{BE172928-CBE0-4B9F-8D30-6688DEA6941C}"/>
    <cellStyle name="Moneda 26" xfId="302" xr:uid="{14822374-2307-4BCD-973B-A983A97AE12E}"/>
    <cellStyle name="Moneda 27" xfId="303" xr:uid="{6A6DB941-C53D-4ADD-B180-012ABD7E0632}"/>
    <cellStyle name="Moneda 28" xfId="309" xr:uid="{AE3D5CB7-8CF0-469C-8E21-F897F2765C11}"/>
    <cellStyle name="Moneda 29" xfId="308" xr:uid="{B39F5339-951A-431F-A511-81B71259AF03}"/>
    <cellStyle name="Moneda 3" xfId="59" xr:uid="{4193F6A4-E1C9-4267-8080-BA65A9ACEA8E}"/>
    <cellStyle name="Moneda 3 2" xfId="103" xr:uid="{52C0EC9B-A254-47AC-9187-30321D9BF777}"/>
    <cellStyle name="Moneda 3 2 2" xfId="104" xr:uid="{799D0345-ADE2-46BB-8D02-8C1EFA3F2DEF}"/>
    <cellStyle name="Moneda 3 3" xfId="157" xr:uid="{2C79D65A-14C8-4EFE-AE22-32F8D3F7CEC7}"/>
    <cellStyle name="Moneda 3 4" xfId="102" xr:uid="{5BE3006F-BC3F-411D-8DCF-45A0E7AB0806}"/>
    <cellStyle name="Moneda 30" xfId="295" xr:uid="{32F277E9-7AC2-4F73-9E40-AEA74A14A0BD}"/>
    <cellStyle name="Moneda 31" xfId="314" xr:uid="{A0539630-7170-48EC-BE09-C97C28C9A3FA}"/>
    <cellStyle name="Moneda 32" xfId="296" xr:uid="{346857F3-9166-4CCB-85B4-8B7F5BC553C6}"/>
    <cellStyle name="Moneda 33" xfId="300" xr:uid="{15AF640A-D901-4E52-A394-F9D928648AE7}"/>
    <cellStyle name="Moneda 34" xfId="298" xr:uid="{F9E86A38-99A7-4EEC-B85C-D17DB1E85BA5}"/>
    <cellStyle name="Moneda 35" xfId="301" xr:uid="{B6719F56-E3A7-4353-AADA-A2B86960E0FF}"/>
    <cellStyle name="Moneda 36" xfId="304" xr:uid="{5CB19F4C-DE68-40C8-9359-F34990D66701}"/>
    <cellStyle name="Moneda 37" xfId="310" xr:uid="{29941EE4-E6DB-4839-B0D4-8A4FFE2FB33B}"/>
    <cellStyle name="Moneda 38" xfId="311" xr:uid="{CE7FF3E0-7C99-45C8-B646-4B03DE04DC6C}"/>
    <cellStyle name="Moneda 39" xfId="305" xr:uid="{A826FF7C-D824-4035-89E1-ED9FBF83DB0D}"/>
    <cellStyle name="Moneda 4" xfId="40" xr:uid="{77FED4C1-26F4-4179-BD65-3028D8635C21}"/>
    <cellStyle name="Moneda 4 2" xfId="185" xr:uid="{8BE852CE-7FE9-439C-8F23-9F39210B5159}"/>
    <cellStyle name="Moneda 4 3" xfId="175" xr:uid="{0FAD420D-90B8-454A-B080-0F5A667BBA01}"/>
    <cellStyle name="Moneda 4 4" xfId="95" xr:uid="{CBC2706E-41D0-41E6-AA7B-378A715B54B5}"/>
    <cellStyle name="Moneda 4 5" xfId="327" xr:uid="{AA6378ED-58B0-4C59-8111-47BE7F586800}"/>
    <cellStyle name="Moneda 40" xfId="299" xr:uid="{055EFF65-041D-4C63-9889-C289CFF31A26}"/>
    <cellStyle name="Moneda 41" xfId="306" xr:uid="{5CD42735-34B8-48A2-921B-0EF623F2AFD5}"/>
    <cellStyle name="Moneda 42" xfId="312" xr:uid="{2CE6F339-C245-445F-A45D-7490D5102AAB}"/>
    <cellStyle name="Moneda 43" xfId="322" xr:uid="{3F66D0E4-429C-42C5-A8B9-8ACEA6B3984D}"/>
    <cellStyle name="Moneda 44" xfId="313" xr:uid="{4ACC8C25-75F5-40B2-89FB-261489B84652}"/>
    <cellStyle name="Moneda 45" xfId="318" xr:uid="{05277FAC-F327-4F25-A934-66EC85D258BD}"/>
    <cellStyle name="Moneda 46" xfId="316" xr:uid="{C567D2C7-FC16-440F-8B29-A2DB105355EF}"/>
    <cellStyle name="Moneda 47" xfId="319" xr:uid="{38E9D004-0C99-41AB-8C42-CDE93FE76675}"/>
    <cellStyle name="Moneda 48" xfId="323" xr:uid="{702DB2DF-40E7-4CED-B9C5-E5F3EF3F06A0}"/>
    <cellStyle name="Moneda 49" xfId="320" xr:uid="{FE2E76E7-6E41-4786-831F-F15EE2FCCEAD}"/>
    <cellStyle name="Moneda 5" xfId="66" xr:uid="{32E94CE9-DB59-4C7E-8985-A87DD2D9601D}"/>
    <cellStyle name="Moneda 5 2" xfId="193" xr:uid="{1E5013DA-7F7C-420D-86DA-91D3455EC4F8}"/>
    <cellStyle name="Moneda 5 3" xfId="206" xr:uid="{0FC75CE7-DEA7-496F-A4CC-E2AA541D9EB4}"/>
    <cellStyle name="Moneda 5 4" xfId="140" xr:uid="{36D3ED10-6D8C-46E3-A967-B2E4ECBDEE15}"/>
    <cellStyle name="Moneda 50" xfId="297" xr:uid="{0E72DC6A-6FE0-496A-B969-878E2186458F}"/>
    <cellStyle name="Moneda 51" xfId="324" xr:uid="{58CBCB6D-9C86-4283-9152-F97D5E84AE3B}"/>
    <cellStyle name="Moneda 52" xfId="307" xr:uid="{CFF7F224-1D17-44F5-B6A5-11494A1C012D}"/>
    <cellStyle name="Moneda 53" xfId="315" xr:uid="{253FE467-AF2C-4B00-A36C-6591E18BCAA7}"/>
    <cellStyle name="Moneda 54" xfId="325" xr:uid="{4FAE2223-65D3-49AB-91B0-7E31122D543E}"/>
    <cellStyle name="Moneda 55" xfId="321" xr:uid="{20CE0DCC-3596-4B15-A2C1-7590DF1C1E37}"/>
    <cellStyle name="Moneda 56" xfId="326" xr:uid="{5E97585E-6E21-4243-AFB4-8C17CD89F72C}"/>
    <cellStyle name="Moneda 57" xfId="317" xr:uid="{D1B96A04-3BFE-413D-9AB8-AE7630451984}"/>
    <cellStyle name="Moneda 58" xfId="328" xr:uid="{11D7FA56-DB1C-49DB-94C0-7289E04E8161}"/>
    <cellStyle name="Moneda 58 2" xfId="330" xr:uid="{0EEA9E46-4AFC-43D4-898D-4AD2D527E341}"/>
    <cellStyle name="Moneda 58 3" xfId="346" xr:uid="{C63A4FD6-D778-4DD0-B1B3-010E6572616B}"/>
    <cellStyle name="Moneda 59" xfId="329" xr:uid="{F288D3AD-8CA7-470C-81B1-1C252C942C17}"/>
    <cellStyle name="Moneda 6" xfId="71" xr:uid="{232A6237-D04D-4944-884F-1EA098F6A577}"/>
    <cellStyle name="Moneda 6 2" xfId="149" xr:uid="{FB7EDC34-9A66-4A21-9008-A3C8E435C0E8}"/>
    <cellStyle name="Moneda 60" xfId="332" xr:uid="{41E24A9C-78F4-4E2F-B899-99246BC7359D}"/>
    <cellStyle name="Moneda 61" xfId="331" xr:uid="{FAFA2661-242F-4A8C-9706-724311D7EC77}"/>
    <cellStyle name="Moneda 62" xfId="333" xr:uid="{0FBE08D3-E72F-4EC3-B91E-CC3034E250D8}"/>
    <cellStyle name="Moneda 63" xfId="335" xr:uid="{F62433C7-7805-4BB9-9B81-49F966CD07EB}"/>
    <cellStyle name="Moneda 64" xfId="334" xr:uid="{9CA7A19D-31BC-47FF-BACB-268502679369}"/>
    <cellStyle name="Moneda 65" xfId="336" xr:uid="{4ADAAD70-CDEB-4894-A34D-2865B73A6C6B}"/>
    <cellStyle name="Moneda 66" xfId="337" xr:uid="{FBE04BF1-FEA0-4760-8D00-193A978453EF}"/>
    <cellStyle name="Moneda 67" xfId="341" xr:uid="{B2C2CBFA-0C0E-445E-8065-DDFD33EA73EE}"/>
    <cellStyle name="Moneda 68" xfId="342" xr:uid="{646FBC66-ED35-43D0-B413-2502163BF884}"/>
    <cellStyle name="Moneda 69" xfId="343" xr:uid="{564199F4-137C-4994-B94E-F1DF71C6060D}"/>
    <cellStyle name="Moneda 7" xfId="72" xr:uid="{4B8AA4CF-3C1E-404A-BFF0-58D0BF2EDA0A}"/>
    <cellStyle name="Moneda 7 2" xfId="199" xr:uid="{6013DCCA-9C91-4788-8A9E-26F23DCC3833}"/>
    <cellStyle name="Moneda 70" xfId="344" xr:uid="{62F5C8FB-1CA9-4F15-89AB-4F48280B4B92}"/>
    <cellStyle name="Moneda 71" xfId="339" xr:uid="{F041BE32-F923-46FC-9191-1F24F7357CFF}"/>
    <cellStyle name="Moneda 72" xfId="340" xr:uid="{AD5951F8-651F-40C4-8FA8-CB55FF2CAF3E}"/>
    <cellStyle name="Moneda 73" xfId="236" xr:uid="{ADEC045F-D802-4FE9-94CF-06D57BD9DDC7}"/>
    <cellStyle name="Moneda 74" xfId="259" xr:uid="{9A16C006-2E64-486B-980B-8C4A38A7D36C}"/>
    <cellStyle name="Moneda 75" xfId="350" xr:uid="{6EE19F69-064E-4238-9C14-B20CC7E18E1F}"/>
    <cellStyle name="Moneda 76" xfId="352" xr:uid="{21D7B604-7277-4954-AA16-839F85552573}"/>
    <cellStyle name="Moneda 77" xfId="353" xr:uid="{15915EBA-1C92-4DA1-8389-86E6D002CC7F}"/>
    <cellStyle name="Moneda 8" xfId="73" xr:uid="{CCCAADB2-108E-4885-9895-94A1F473165B}"/>
    <cellStyle name="Moneda 8 2" xfId="202" xr:uid="{7AD1540F-D686-4C72-A27F-26F3C4B6A734}"/>
    <cellStyle name="Moneda 9" xfId="74" xr:uid="{6E221B19-F25A-4114-B3D2-49BB1880C1FE}"/>
    <cellStyle name="Moneda 9 2" xfId="115" xr:uid="{95ED9C62-53B4-445F-A71F-BF2ACD0D1EE0}"/>
    <cellStyle name="Neutral 2" xfId="120" xr:uid="{92E6FFCF-F421-4191-A038-8B55FC32BF1E}"/>
    <cellStyle name="Normal" xfId="0" builtinId="0"/>
    <cellStyle name="Normal 10" xfId="44" xr:uid="{0F94995E-DB00-4D74-9637-ACE0ED6DF181}"/>
    <cellStyle name="Normal 10 2" xfId="53" xr:uid="{29CB3A3A-0EAD-43D9-BF93-32BB2289BB92}"/>
    <cellStyle name="Normal 11" xfId="237" xr:uid="{9C971CC9-A3A6-46DC-8341-14DB6371DDDF}"/>
    <cellStyle name="Normal 12" xfId="33" xr:uid="{6AFBA0B3-7188-4F87-BF58-1747839DA2BD}"/>
    <cellStyle name="Normal 16" xfId="56" xr:uid="{F4DB2382-2528-4CA2-BB25-1065A1C86B3F}"/>
    <cellStyle name="Normal 2" xfId="45" xr:uid="{499131B1-2527-4543-9F53-E8DDD2B43420}"/>
    <cellStyle name="Normal 2 10 2 2" xfId="263" xr:uid="{D2DD037B-6846-4474-92F7-7967A5C1A1C1}"/>
    <cellStyle name="Normal 2 10 3" xfId="274" xr:uid="{6F99E511-F27A-4756-A284-923EA999FD54}"/>
    <cellStyle name="Normal 2 2" xfId="52" xr:uid="{3F1434C2-B969-4A85-8659-A6FB4F9FF6C4}"/>
    <cellStyle name="Normal 2 2 2" xfId="105" xr:uid="{2BED6D83-2CBE-4244-ADBE-55ABD695D2FB}"/>
    <cellStyle name="Normal 2 2 2 2" xfId="266" xr:uid="{CCFA1771-7A11-44B6-BAE7-BAE2D9C6082B}"/>
    <cellStyle name="Normal 2 2 2 3" xfId="285" xr:uid="{DF92C20B-939D-4600-803D-A933D0AA0FC5}"/>
    <cellStyle name="Normal 2 2 2 4" xfId="241" xr:uid="{4D84C57F-1636-40B7-856E-E7B3B05D219F}"/>
    <cellStyle name="Normal 2 21" xfId="90" xr:uid="{EDA88B8B-7F97-4D1B-BABC-61163306AAEF}"/>
    <cellStyle name="Normal 2 21 2" xfId="261" xr:uid="{16A5AE52-229F-419E-92E6-1944ECAEB928}"/>
    <cellStyle name="Normal 2 21 3" xfId="286" xr:uid="{8EB2D7AC-380B-4939-88F9-007D5E155D1C}"/>
    <cellStyle name="Normal 2 21 4" xfId="242" xr:uid="{23F98840-5D39-49C0-88B4-714D13D664A2}"/>
    <cellStyle name="Normal 2 3" xfId="152" xr:uid="{A6E36950-3E29-4073-89C3-3418CDEB65B5}"/>
    <cellStyle name="Normal 2 3 2" xfId="37" xr:uid="{D4430883-85B4-4D55-8E3D-61546FFA1032}"/>
    <cellStyle name="Normal 2 3 3" xfId="200" xr:uid="{0F48A5B6-6203-489F-83C1-D66F2D7DD3ED}"/>
    <cellStyle name="Normal 2 3 3 2" xfId="277" xr:uid="{F227CC32-BB93-471A-9E24-81CB0D84307F}"/>
    <cellStyle name="Normal 2 3 3 3" xfId="289" xr:uid="{76FD192E-AA13-40D9-9156-A7A1970B25B0}"/>
    <cellStyle name="Normal 2 3 3 4" xfId="255" xr:uid="{516B08BA-E7F1-45DF-A957-2547464B1645}"/>
    <cellStyle name="Normal 2 4" xfId="160" xr:uid="{506CB98F-C0DD-4EB5-8CF1-BB95164CDCA6}"/>
    <cellStyle name="Normal 2_1667__20100302065727FORMATO 07 PROPUESTA ECONOMICA LP 009-2010" xfId="106" xr:uid="{B40E6C28-F62F-447E-96C0-0A82BB0F7DB0}"/>
    <cellStyle name="Normal 3" xfId="42" xr:uid="{B59EDBDF-0703-47CE-964E-EEEBAA5FBBF1}"/>
    <cellStyle name="Normal 3 11" xfId="268" xr:uid="{3DD74782-DF66-4776-8F62-7C3C90F1F19E}"/>
    <cellStyle name="Normal 3 2" xfId="47" xr:uid="{B55FDB0F-D38F-48DB-9B01-5ADBB92AA5E5}"/>
    <cellStyle name="Normal 3 2 2" xfId="62" xr:uid="{C0A07AA0-B493-4126-AF58-01FA1050B07D}"/>
    <cellStyle name="Normal 3 2 2 2" xfId="150" xr:uid="{EC788C9A-2DF5-4208-91D9-68B2BA0528BB}"/>
    <cellStyle name="Normal 3 2 2 2 2" xfId="265" xr:uid="{B7D39D31-0F33-4629-BE05-A6DB072F4A82}"/>
    <cellStyle name="Normal 3 2 2 3" xfId="113" xr:uid="{C2C9392E-882D-4F89-B9F7-DDAA8A703F52}"/>
    <cellStyle name="Normal 3 2 3" xfId="272" xr:uid="{105492DA-07F4-4991-8B5E-A1DE115A7A77}"/>
    <cellStyle name="Normal 3 2_unit listos" xfId="243" xr:uid="{9D941E89-43A0-4282-B210-DBA04472ED26}"/>
    <cellStyle name="Normal 3 3" xfId="54" xr:uid="{3ADA0202-6604-4C15-B265-56CCC92BC682}"/>
    <cellStyle name="Normal 3 3 2" xfId="139" xr:uid="{6574C650-6F1F-4AC0-9C52-07E76018E9D6}"/>
    <cellStyle name="Normal 3 3 2 2" xfId="271" xr:uid="{B5FF4978-62FF-421A-B64C-F23EF8B99AF9}"/>
    <cellStyle name="Normal 3 3 2 3" xfId="283" xr:uid="{30CD82A4-CD37-4B75-99A8-7254266149E9}"/>
    <cellStyle name="Normal 3 3 2 4" xfId="239" xr:uid="{2415DFF4-D0B7-413E-8918-22D1912EE4D2}"/>
    <cellStyle name="Normal 3 3 3" xfId="225" xr:uid="{5682BD0D-396A-49EE-B1CF-186ED84CA7B1}"/>
    <cellStyle name="Normal 3 3 4" xfId="94" xr:uid="{D2859BB4-3763-4521-96E6-0EBDADF9EE3C}"/>
    <cellStyle name="Normal 3 4" xfId="61" xr:uid="{DF8494C2-0157-4E52-B8BB-57477A8A9E2B}"/>
    <cellStyle name="Normal 3_unit listos" xfId="244" xr:uid="{192CE4F3-0CA9-4486-9CC8-5FA5CE1A8EA9}"/>
    <cellStyle name="Normal 4" xfId="36" xr:uid="{AAE80023-1CA1-455E-B454-4FFEB399D7DF}"/>
    <cellStyle name="Normal 4 2" xfId="48" xr:uid="{3AC4D18E-BAA0-45A6-BF95-D531A20191EE}"/>
    <cellStyle name="Normal 4 2 2" xfId="107" xr:uid="{B481F1F6-8607-406C-BC97-99380A55E6F7}"/>
    <cellStyle name="Normal 4 2 3" xfId="287" xr:uid="{A5E79CF1-D48E-4138-ADD3-1DD81B90A701}"/>
    <cellStyle name="Normal 4 2 4" xfId="245" xr:uid="{F4FFCC69-7953-490E-A42E-C37B0ABAAEB0}"/>
    <cellStyle name="Normal 4 3" xfId="158" xr:uid="{89245A15-B6B2-4E1F-86AC-6B8102F7F1A8}"/>
    <cellStyle name="Normal 4 3 2" xfId="187" xr:uid="{6FCA4C39-38E0-4164-B852-48571E9FCC8A}"/>
    <cellStyle name="Normal 4 3 3" xfId="215" xr:uid="{310C8A96-1B48-4A6D-A386-090C0326F5BB}"/>
    <cellStyle name="Normal 4 4" xfId="91" xr:uid="{4AC2F09C-0BA2-4FA0-851F-3022B28FB512}"/>
    <cellStyle name="Normal 4 4 2" xfId="256" xr:uid="{115E2F2B-0B33-43B8-A0DF-573897D33382}"/>
    <cellStyle name="Normal 4 5" xfId="262" xr:uid="{EF13C401-B8F0-43D3-AD0A-1ADD3D3850BA}"/>
    <cellStyle name="Normal 4_unit listos" xfId="246" xr:uid="{148206B7-1A43-4F8F-BB28-3F5F30FA6CDB}"/>
    <cellStyle name="Normal 5" xfId="49" xr:uid="{69EB7682-04B8-4EE7-800A-E3ECE2D2EBDF}"/>
    <cellStyle name="Normal 5 2" xfId="63" xr:uid="{EBF0DB17-77C9-4020-ABF2-B0A18360F5B6}"/>
    <cellStyle name="Normal 5 2 2" xfId="138" xr:uid="{000DC070-E187-4510-9DCF-B6C3173A3A09}"/>
    <cellStyle name="Normal 5 2 2 2" xfId="273" xr:uid="{F920C4A2-0901-4EED-A887-F7C23FF6FAE2}"/>
    <cellStyle name="Normal 5 2 2 3" xfId="282" xr:uid="{F175ECA2-917D-46B2-B091-A93E4ECCA135}"/>
    <cellStyle name="Normal 5 2 2 4" xfId="238" xr:uid="{9383682E-E02F-4019-B452-E73171746B6E}"/>
    <cellStyle name="Normal 5 2 3" xfId="224" xr:uid="{2056650B-6E6B-4365-A423-3359AEB60118}"/>
    <cellStyle name="Normal 5 2 4" xfId="93" xr:uid="{0362D083-3014-4763-BADD-61021E022E78}"/>
    <cellStyle name="Normal 5_unit listos" xfId="247" xr:uid="{31047D52-2695-424A-BA91-883DBD7613C3}"/>
    <cellStyle name="Normal 6" xfId="60" xr:uid="{83E744A6-0CF8-4F02-9607-E7D189B76263}"/>
    <cellStyle name="Normal 6 2" xfId="136" xr:uid="{27AA2165-5020-4C6A-B677-57422DBBC050}"/>
    <cellStyle name="Normal 6 2 2" xfId="191" xr:uid="{B2105A8F-A79C-4D2F-BD23-731EBFEBEF10}"/>
    <cellStyle name="Normal 6 2 3" xfId="204" xr:uid="{1F6FD554-5D09-4A04-BCD0-2EA77FB2C016}"/>
    <cellStyle name="Normal 6 3" xfId="159" xr:uid="{5C082CA5-A551-49B3-9960-3FB94033D63F}"/>
    <cellStyle name="Normal 6 4" xfId="114" xr:uid="{21E7F7A8-77C0-42CD-A23F-3DFE8941B65B}"/>
    <cellStyle name="Normal 7" xfId="38" xr:uid="{9FA1F3BC-FD13-4488-BEFE-E5F97FBDACF2}"/>
    <cellStyle name="Normal 7 2" xfId="167" xr:uid="{E4AD1C34-36E9-4FA0-87B5-9E5EDC9BF664}"/>
    <cellStyle name="Normal 7 2 2" xfId="183" xr:uid="{3BAA5F31-613B-461D-BA88-A2C50579AFAD}"/>
    <cellStyle name="Normal 7 2 3" xfId="220" xr:uid="{6C04989C-2E4B-44D0-9735-D2FDA677CBDE}"/>
    <cellStyle name="Normal 7 3" xfId="161" xr:uid="{B9312F0E-1A3D-4D45-AC87-8E7CFFDA3AC3}"/>
    <cellStyle name="Normal 7 3 2" xfId="180" xr:uid="{54835FEC-0310-4C86-AFFF-4C09D9470EB5}"/>
    <cellStyle name="Normal 7 3 3" xfId="216" xr:uid="{9B8B1758-0B45-4002-9072-3DEE2EC02E46}"/>
    <cellStyle name="Normal 7 4" xfId="128" xr:uid="{0BD2AE2B-599C-4D89-9B4F-0D99CD170032}"/>
    <cellStyle name="Normal 7 4 2" xfId="338" xr:uid="{6F0440AA-22BA-4416-939F-0796C907CF89}"/>
    <cellStyle name="Normal 7 4 3" xfId="345" xr:uid="{20E43019-E224-455C-8D04-A0B4E9E2A99A}"/>
    <cellStyle name="Normal 8" xfId="65" xr:uid="{37F21045-F43C-4C24-BB42-333CC706C11F}"/>
    <cellStyle name="Normal 8 2" xfId="192" xr:uid="{39E2216C-F74B-4307-B46A-DC3D351E53DD}"/>
    <cellStyle name="Normal 8 3" xfId="217" xr:uid="{CBBBAC3B-8707-4A20-8374-98C7454ABA95}"/>
    <cellStyle name="Normal 8 4" xfId="163" xr:uid="{B80AB26C-232C-4436-98E1-8CB3107C10A9}"/>
    <cellStyle name="Normal 9" xfId="67" xr:uid="{D6570FC0-ACC8-4544-8715-BD6DA48E4C2B}"/>
    <cellStyle name="Normal 9 2" xfId="194" xr:uid="{13D90419-E15D-4D91-A75D-2C533BC2D6A2}"/>
    <cellStyle name="Normal 9 3" xfId="92" xr:uid="{3022F752-71F2-46F9-BF24-903CC7ED28DC}"/>
    <cellStyle name="Notas 2" xfId="81" xr:uid="{980D82CA-FBD6-4459-9990-EAB165A9C2D3}"/>
    <cellStyle name="Porcentaje 2" xfId="41" xr:uid="{DBB0A3CA-36DC-4010-83A8-0A0BADE18680}"/>
    <cellStyle name="Porcentaje 2 2" xfId="186" xr:uid="{0DE591A2-56F0-4950-9507-EAC90586B1F0}"/>
    <cellStyle name="Porcentaje 2 3" xfId="85" xr:uid="{4F006F1B-FC60-4AAB-A85C-8FAD6C6DF149}"/>
    <cellStyle name="Porcentaje 3" xfId="166" xr:uid="{4F2D2E95-A627-47FA-AEC2-EAD6D770D1C0}"/>
    <cellStyle name="Porcentaje 4" xfId="162" xr:uid="{DA902673-71D5-4404-AE0F-333AD92399C8}"/>
    <cellStyle name="Porcentaje 5" xfId="35" xr:uid="{B8243032-EBFA-4A0D-B3E3-98DA4F39D2A7}"/>
    <cellStyle name="Porcentual 2" xfId="108" xr:uid="{8255CABE-0C6D-465E-AB65-76A1EF61444E}"/>
    <cellStyle name="Porcentual 3" xfId="109" xr:uid="{E8AADB67-AD3B-426E-8704-E0D5B53D8371}"/>
    <cellStyle name="Porcentual 4" xfId="110" xr:uid="{C51E4A4F-7442-406F-A04C-645E3CF213FF}"/>
    <cellStyle name="Porcentual 5" xfId="111" xr:uid="{CDD7EE0A-429C-48E1-9200-70FAF41D79DE}"/>
    <cellStyle name="Salida" xfId="8" builtinId="21" customBuiltin="1"/>
    <cellStyle name="Texto de advertencia" xfId="12" builtinId="11" customBuiltin="1"/>
    <cellStyle name="Texto explicativo" xfId="13" builtinId="53" customBuiltin="1"/>
    <cellStyle name="Título 2" xfId="2" builtinId="17" customBuiltin="1"/>
    <cellStyle name="Título 3" xfId="3" builtinId="18" customBuiltin="1"/>
    <cellStyle name="Título 4" xfId="117" xr:uid="{FF32A4BC-9702-4F49-B993-7DA78B8B95F6}"/>
    <cellStyle name="Total" xfId="14" builtinId="25" customBuiltin="1"/>
  </cellStyles>
  <dxfs count="6">
    <dxf>
      <fill>
        <patternFill patternType="solid">
          <fgColor rgb="FFF0F0F0"/>
          <bgColor rgb="FFF0F0F0"/>
        </patternFill>
      </fill>
    </dxf>
    <dxf>
      <fill>
        <patternFill patternType="solid">
          <fgColor rgb="FFF0F0F0"/>
          <bgColor rgb="FFF0F0F0"/>
        </patternFill>
      </fill>
    </dxf>
    <dxf>
      <fill>
        <patternFill patternType="solid">
          <fgColor rgb="FFF0F0F0"/>
          <bgColor rgb="FFF0F0F0"/>
        </patternFill>
      </fill>
    </dxf>
    <dxf>
      <fill>
        <patternFill patternType="solid">
          <fgColor rgb="FFF0F0F0"/>
          <bgColor rgb="FFF0F0F0"/>
        </patternFill>
      </fill>
    </dxf>
    <dxf>
      <fill>
        <patternFill patternType="solid">
          <fgColor rgb="FFF0F0F0"/>
          <bgColor rgb="FFF0F0F0"/>
        </patternFill>
      </fill>
    </dxf>
    <dxf>
      <fill>
        <patternFill patternType="solid">
          <fgColor rgb="FFF0F0F0"/>
          <bgColor rgb="FFF0F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304800</xdr:colOff>
      <xdr:row>86</xdr:row>
      <xdr:rowOff>76200</xdr:rowOff>
    </xdr:from>
    <xdr:ext cx="12125325" cy="2619375"/>
    <xdr:pic>
      <xdr:nvPicPr>
        <xdr:cNvPr id="2" name="image1.jpg">
          <a:extLst>
            <a:ext uri="{FF2B5EF4-FFF2-40B4-BE49-F238E27FC236}">
              <a16:creationId xmlns:a16="http://schemas.microsoft.com/office/drawing/2014/main" id="{22CCE983-B8B8-41F1-BB19-FA555BAFE3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6800" y="17545050"/>
          <a:ext cx="12125325" cy="261937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647700</xdr:colOff>
      <xdr:row>83</xdr:row>
      <xdr:rowOff>180975</xdr:rowOff>
    </xdr:from>
    <xdr:ext cx="10239375" cy="2152650"/>
    <xdr:pic>
      <xdr:nvPicPr>
        <xdr:cNvPr id="3" name="image2.jpg">
          <a:extLst>
            <a:ext uri="{FF2B5EF4-FFF2-40B4-BE49-F238E27FC236}">
              <a16:creationId xmlns:a16="http://schemas.microsoft.com/office/drawing/2014/main" id="{4CCFDF7D-5B86-4191-8479-06558534DFF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09700" y="17049750"/>
          <a:ext cx="10239375" cy="21526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5</xdr:col>
      <xdr:colOff>104775</xdr:colOff>
      <xdr:row>57</xdr:row>
      <xdr:rowOff>19050</xdr:rowOff>
    </xdr:from>
    <xdr:to>
      <xdr:col>6</xdr:col>
      <xdr:colOff>68580</xdr:colOff>
      <xdr:row>57</xdr:row>
      <xdr:rowOff>273050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A852E97-FC32-4BE4-A221-DF95FE648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57" t="41750" r="74358" b="47409"/>
        <a:stretch>
          <a:fillRect/>
        </a:stretch>
      </xdr:blipFill>
      <xdr:spPr bwMode="auto">
        <a:xfrm>
          <a:off x="6267450" y="12011025"/>
          <a:ext cx="392430" cy="254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581025</xdr:colOff>
      <xdr:row>48</xdr:row>
      <xdr:rowOff>66675</xdr:rowOff>
    </xdr:from>
    <xdr:to>
      <xdr:col>3</xdr:col>
      <xdr:colOff>190500</xdr:colOff>
      <xdr:row>51</xdr:row>
      <xdr:rowOff>119890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27A9821-726F-4824-B317-385FA2D78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025" y="10258425"/>
          <a:ext cx="3705225" cy="6532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304800</xdr:colOff>
      <xdr:row>70</xdr:row>
      <xdr:rowOff>76200</xdr:rowOff>
    </xdr:from>
    <xdr:ext cx="12125325" cy="2619375"/>
    <xdr:pic>
      <xdr:nvPicPr>
        <xdr:cNvPr id="2" name="image1.jpg">
          <a:extLst>
            <a:ext uri="{FF2B5EF4-FFF2-40B4-BE49-F238E27FC236}">
              <a16:creationId xmlns:a16="http://schemas.microsoft.com/office/drawing/2014/main" id="{1D1B8980-9B0B-4839-A966-0E0A316F8C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6800" y="13935075"/>
          <a:ext cx="12125325" cy="261937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647700</xdr:colOff>
      <xdr:row>67</xdr:row>
      <xdr:rowOff>180975</xdr:rowOff>
    </xdr:from>
    <xdr:ext cx="10239375" cy="2152650"/>
    <xdr:pic>
      <xdr:nvPicPr>
        <xdr:cNvPr id="3" name="image2.jpg">
          <a:extLst>
            <a:ext uri="{FF2B5EF4-FFF2-40B4-BE49-F238E27FC236}">
              <a16:creationId xmlns:a16="http://schemas.microsoft.com/office/drawing/2014/main" id="{4EE46363-FF0D-4D91-8364-B75545690BB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09700" y="13439775"/>
          <a:ext cx="10239375" cy="21526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5</xdr:col>
      <xdr:colOff>104775</xdr:colOff>
      <xdr:row>39</xdr:row>
      <xdr:rowOff>19050</xdr:rowOff>
    </xdr:from>
    <xdr:to>
      <xdr:col>6</xdr:col>
      <xdr:colOff>68580</xdr:colOff>
      <xdr:row>40</xdr:row>
      <xdr:rowOff>73025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50D9602-2835-4271-8924-CCC3FCE555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57" t="41750" r="74358" b="47409"/>
        <a:stretch>
          <a:fillRect/>
        </a:stretch>
      </xdr:blipFill>
      <xdr:spPr bwMode="auto">
        <a:xfrm>
          <a:off x="6267450" y="12011025"/>
          <a:ext cx="392430" cy="25400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514350</xdr:colOff>
      <xdr:row>31</xdr:row>
      <xdr:rowOff>57150</xdr:rowOff>
    </xdr:from>
    <xdr:to>
      <xdr:col>4</xdr:col>
      <xdr:colOff>906780</xdr:colOff>
      <xdr:row>33</xdr:row>
      <xdr:rowOff>82550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37BD60A-67F3-4AAE-827C-7550C7880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57" t="41750" r="74358" b="47409"/>
        <a:stretch>
          <a:fillRect/>
        </a:stretch>
      </xdr:blipFill>
      <xdr:spPr bwMode="auto">
        <a:xfrm>
          <a:off x="6543675" y="5543550"/>
          <a:ext cx="392430" cy="5111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0"/>
  <sheetViews>
    <sheetView tabSelected="1" topLeftCell="A42" workbookViewId="0">
      <selection activeCell="J60" sqref="J60"/>
    </sheetView>
  </sheetViews>
  <sheetFormatPr baseColWidth="10" defaultColWidth="14.42578125" defaultRowHeight="15"/>
  <cols>
    <col min="1" max="1" width="11.42578125" style="32" customWidth="1"/>
    <col min="2" max="2" width="15.140625" style="32" customWidth="1"/>
    <col min="3" max="3" width="46.28515625" style="32" customWidth="1"/>
    <col min="4" max="4" width="12.85546875" style="32" customWidth="1"/>
    <col min="5" max="5" width="6.7109375" style="32" customWidth="1"/>
    <col min="6" max="6" width="6.42578125" style="32" customWidth="1"/>
    <col min="7" max="7" width="12.85546875" style="32" customWidth="1"/>
    <col min="8" max="8" width="8.42578125" style="32" customWidth="1"/>
    <col min="9" max="9" width="15.42578125" style="32" customWidth="1"/>
    <col min="10" max="10" width="17.42578125" style="32" customWidth="1"/>
    <col min="11" max="11" width="15.42578125" style="32" customWidth="1"/>
    <col min="12" max="12" width="10.7109375" style="32" customWidth="1"/>
    <col min="13" max="21" width="11.42578125" style="32" customWidth="1"/>
    <col min="22" max="16384" width="14.42578125" style="32"/>
  </cols>
  <sheetData>
    <row r="1" spans="1:21">
      <c r="A1" s="24"/>
      <c r="B1" s="25"/>
      <c r="C1" s="26"/>
      <c r="D1" s="27"/>
      <c r="E1" s="28"/>
      <c r="F1" s="29"/>
      <c r="G1" s="27"/>
      <c r="H1" s="30"/>
      <c r="I1" s="24"/>
      <c r="J1" s="27"/>
      <c r="K1" s="31"/>
      <c r="M1" s="24"/>
      <c r="N1" s="33"/>
      <c r="O1" s="24"/>
      <c r="P1" s="24"/>
      <c r="Q1" s="24"/>
      <c r="R1" s="24"/>
      <c r="S1" s="24"/>
      <c r="T1" s="24"/>
      <c r="U1" s="24"/>
    </row>
    <row r="2" spans="1:21" s="74" customFormat="1" ht="22.5" customHeight="1">
      <c r="A2" s="69"/>
      <c r="B2" s="193" t="s">
        <v>78</v>
      </c>
      <c r="C2" s="194"/>
      <c r="D2" s="194"/>
      <c r="E2" s="194"/>
      <c r="F2" s="194"/>
      <c r="G2" s="194"/>
      <c r="H2" s="194"/>
      <c r="I2" s="194"/>
      <c r="J2" s="194"/>
      <c r="K2" s="194"/>
      <c r="M2" s="69"/>
      <c r="N2" s="71"/>
      <c r="O2" s="69"/>
      <c r="P2" s="69"/>
      <c r="Q2" s="69"/>
      <c r="R2" s="69"/>
      <c r="S2" s="69"/>
      <c r="T2" s="69"/>
      <c r="U2" s="69"/>
    </row>
    <row r="3" spans="1:21" s="74" customFormat="1">
      <c r="A3" s="69"/>
      <c r="B3" s="73" t="s">
        <v>70</v>
      </c>
      <c r="C3" s="69"/>
      <c r="D3" s="69"/>
      <c r="E3" s="70"/>
      <c r="F3" s="69"/>
      <c r="G3" s="69"/>
      <c r="H3" s="69"/>
      <c r="I3" s="69"/>
      <c r="J3" s="69"/>
      <c r="K3" s="69"/>
      <c r="M3" s="69"/>
      <c r="N3" s="69"/>
      <c r="O3" s="69"/>
      <c r="P3" s="69"/>
      <c r="Q3" s="69"/>
      <c r="R3" s="69"/>
      <c r="S3" s="69"/>
      <c r="T3" s="69"/>
      <c r="U3" s="69"/>
    </row>
    <row r="4" spans="1:21" s="74" customFormat="1" ht="24.75" customHeight="1">
      <c r="A4" s="71"/>
      <c r="B4" s="195" t="s">
        <v>0</v>
      </c>
      <c r="C4" s="194"/>
      <c r="D4" s="71"/>
      <c r="E4" s="72"/>
      <c r="F4" s="71"/>
      <c r="G4" s="71"/>
      <c r="H4" s="71"/>
      <c r="I4" s="71"/>
      <c r="J4" s="71"/>
      <c r="K4" s="71"/>
      <c r="M4" s="69"/>
      <c r="N4" s="71"/>
      <c r="O4" s="69"/>
      <c r="P4" s="69"/>
      <c r="Q4" s="69"/>
      <c r="R4" s="69"/>
      <c r="S4" s="69"/>
      <c r="T4" s="69"/>
      <c r="U4" s="69"/>
    </row>
    <row r="5" spans="1:21" s="74" customFormat="1">
      <c r="A5" s="75"/>
      <c r="B5" s="76" t="s">
        <v>1</v>
      </c>
      <c r="C5" s="76" t="s">
        <v>2</v>
      </c>
      <c r="D5" s="77" t="s">
        <v>3</v>
      </c>
      <c r="E5" s="78" t="s">
        <v>4</v>
      </c>
      <c r="F5" s="79" t="s">
        <v>5</v>
      </c>
      <c r="G5" s="77" t="s">
        <v>6</v>
      </c>
      <c r="H5" s="80" t="s">
        <v>7</v>
      </c>
      <c r="I5" s="77" t="s">
        <v>8</v>
      </c>
      <c r="J5" s="77" t="s">
        <v>9</v>
      </c>
      <c r="K5" s="81" t="s">
        <v>10</v>
      </c>
      <c r="L5" s="75"/>
      <c r="M5" s="75"/>
      <c r="N5" s="75"/>
      <c r="O5" s="75"/>
      <c r="P5" s="75"/>
      <c r="Q5" s="75"/>
      <c r="R5" s="75"/>
      <c r="S5" s="75"/>
      <c r="T5" s="75"/>
      <c r="U5" s="75"/>
    </row>
    <row r="6" spans="1:21">
      <c r="A6" s="24"/>
      <c r="B6" s="175" t="s">
        <v>11</v>
      </c>
      <c r="C6" s="34" t="s">
        <v>12</v>
      </c>
      <c r="D6" s="35">
        <v>8000000</v>
      </c>
      <c r="E6" s="36">
        <v>1</v>
      </c>
      <c r="F6" s="37">
        <v>1</v>
      </c>
      <c r="G6" s="38">
        <f t="shared" ref="G6:G26" si="0">F6*E6*D6</f>
        <v>8000000</v>
      </c>
      <c r="H6" s="39">
        <v>6</v>
      </c>
      <c r="I6" s="38">
        <f t="shared" ref="I6:I26" si="1">H6*G6</f>
        <v>48000000</v>
      </c>
      <c r="J6" s="38">
        <f t="shared" ref="J6:J26" si="2">I6/$D$44</f>
        <v>4593301.4354066988</v>
      </c>
      <c r="K6" s="178">
        <f>SUM(I6:I19)</f>
        <v>313200000</v>
      </c>
      <c r="M6" s="24"/>
      <c r="N6" s="33"/>
      <c r="O6" s="24"/>
      <c r="P6" s="24"/>
      <c r="Q6" s="24"/>
      <c r="R6" s="24"/>
      <c r="S6" s="24"/>
      <c r="T6" s="24"/>
      <c r="U6" s="24"/>
    </row>
    <row r="7" spans="1:21">
      <c r="A7" s="24"/>
      <c r="B7" s="196"/>
      <c r="C7" s="40" t="s">
        <v>13</v>
      </c>
      <c r="D7" s="35">
        <v>4500000</v>
      </c>
      <c r="E7" s="36">
        <v>0.5</v>
      </c>
      <c r="F7" s="37">
        <v>1</v>
      </c>
      <c r="G7" s="38">
        <f t="shared" si="0"/>
        <v>2250000</v>
      </c>
      <c r="H7" s="39">
        <v>6</v>
      </c>
      <c r="I7" s="38">
        <f t="shared" si="1"/>
        <v>13500000</v>
      </c>
      <c r="J7" s="38">
        <f t="shared" si="2"/>
        <v>1291866.0287081341</v>
      </c>
      <c r="K7" s="179"/>
      <c r="M7" s="24"/>
      <c r="N7" s="33"/>
      <c r="O7" s="24"/>
      <c r="P7" s="24"/>
      <c r="Q7" s="197"/>
      <c r="R7" s="198"/>
      <c r="S7" s="198"/>
      <c r="T7" s="198"/>
      <c r="U7" s="198"/>
    </row>
    <row r="8" spans="1:21">
      <c r="A8" s="24"/>
      <c r="B8" s="196"/>
      <c r="C8" s="40" t="s">
        <v>14</v>
      </c>
      <c r="D8" s="35">
        <v>4500000</v>
      </c>
      <c r="E8" s="36">
        <v>0.5</v>
      </c>
      <c r="F8" s="37">
        <v>1</v>
      </c>
      <c r="G8" s="38">
        <f t="shared" si="0"/>
        <v>2250000</v>
      </c>
      <c r="H8" s="39">
        <v>6</v>
      </c>
      <c r="I8" s="38">
        <f t="shared" si="1"/>
        <v>13500000</v>
      </c>
      <c r="J8" s="38">
        <f t="shared" si="2"/>
        <v>1291866.0287081341</v>
      </c>
      <c r="K8" s="179"/>
      <c r="M8" s="24"/>
      <c r="N8" s="33"/>
      <c r="O8" s="24"/>
      <c r="P8" s="24"/>
      <c r="Q8" s="198"/>
      <c r="R8" s="199"/>
      <c r="S8" s="199"/>
      <c r="T8" s="199"/>
      <c r="U8" s="198"/>
    </row>
    <row r="9" spans="1:21">
      <c r="A9" s="24"/>
      <c r="B9" s="196"/>
      <c r="C9" s="40" t="s">
        <v>15</v>
      </c>
      <c r="D9" s="35">
        <v>4500000</v>
      </c>
      <c r="E9" s="36">
        <v>1</v>
      </c>
      <c r="F9" s="37">
        <v>2</v>
      </c>
      <c r="G9" s="38">
        <f t="shared" si="0"/>
        <v>9000000</v>
      </c>
      <c r="H9" s="39">
        <v>6</v>
      </c>
      <c r="I9" s="38">
        <f t="shared" si="1"/>
        <v>54000000</v>
      </c>
      <c r="J9" s="38">
        <f t="shared" si="2"/>
        <v>5167464.1148325363</v>
      </c>
      <c r="K9" s="179"/>
      <c r="M9" s="24"/>
      <c r="N9" s="33"/>
      <c r="O9" s="24"/>
      <c r="P9" s="24"/>
      <c r="Q9" s="198"/>
      <c r="R9" s="199"/>
      <c r="S9" s="199"/>
      <c r="T9" s="199"/>
      <c r="U9" s="198"/>
    </row>
    <row r="10" spans="1:21">
      <c r="A10" s="24"/>
      <c r="B10" s="196"/>
      <c r="C10" s="40" t="s">
        <v>16</v>
      </c>
      <c r="D10" s="35">
        <v>6000000</v>
      </c>
      <c r="E10" s="36">
        <v>0.5</v>
      </c>
      <c r="F10" s="37">
        <v>1</v>
      </c>
      <c r="G10" s="38">
        <f t="shared" si="0"/>
        <v>3000000</v>
      </c>
      <c r="H10" s="39">
        <v>4</v>
      </c>
      <c r="I10" s="38">
        <f t="shared" si="1"/>
        <v>12000000</v>
      </c>
      <c r="J10" s="38">
        <f t="shared" si="2"/>
        <v>1148325.3588516747</v>
      </c>
      <c r="K10" s="179"/>
      <c r="M10" s="24"/>
      <c r="N10" s="33"/>
      <c r="O10" s="24"/>
      <c r="P10" s="24"/>
      <c r="Q10" s="198"/>
      <c r="R10" s="199"/>
      <c r="S10" s="199"/>
      <c r="T10" s="199"/>
      <c r="U10" s="198"/>
    </row>
    <row r="11" spans="1:21">
      <c r="A11" s="24"/>
      <c r="B11" s="196"/>
      <c r="C11" s="41" t="s">
        <v>17</v>
      </c>
      <c r="D11" s="35">
        <v>6000000</v>
      </c>
      <c r="E11" s="36">
        <v>0.5</v>
      </c>
      <c r="F11" s="37">
        <v>1</v>
      </c>
      <c r="G11" s="38">
        <f t="shared" si="0"/>
        <v>3000000</v>
      </c>
      <c r="H11" s="39">
        <v>4</v>
      </c>
      <c r="I11" s="38">
        <f t="shared" si="1"/>
        <v>12000000</v>
      </c>
      <c r="J11" s="38">
        <f t="shared" si="2"/>
        <v>1148325.3588516747</v>
      </c>
      <c r="K11" s="179"/>
      <c r="M11" s="24"/>
      <c r="N11" s="33"/>
      <c r="O11" s="24"/>
      <c r="P11" s="24"/>
      <c r="Q11" s="198"/>
      <c r="R11" s="199"/>
      <c r="S11" s="199"/>
      <c r="T11" s="199"/>
      <c r="U11" s="198"/>
    </row>
    <row r="12" spans="1:21">
      <c r="A12" s="24"/>
      <c r="B12" s="196"/>
      <c r="C12" s="40" t="s">
        <v>18</v>
      </c>
      <c r="D12" s="35">
        <v>6000000</v>
      </c>
      <c r="E12" s="36">
        <v>0.5</v>
      </c>
      <c r="F12" s="37">
        <v>1</v>
      </c>
      <c r="G12" s="38">
        <f t="shared" si="0"/>
        <v>3000000</v>
      </c>
      <c r="H12" s="39">
        <v>5</v>
      </c>
      <c r="I12" s="38">
        <f t="shared" si="1"/>
        <v>15000000</v>
      </c>
      <c r="J12" s="38">
        <f t="shared" si="2"/>
        <v>1435406.6985645934</v>
      </c>
      <c r="K12" s="179"/>
      <c r="M12" s="24"/>
      <c r="N12" s="33"/>
      <c r="O12" s="24"/>
      <c r="P12" s="24"/>
      <c r="Q12" s="198"/>
      <c r="R12" s="199"/>
      <c r="S12" s="199"/>
      <c r="T12" s="199"/>
      <c r="U12" s="198"/>
    </row>
    <row r="13" spans="1:21">
      <c r="A13" s="24"/>
      <c r="B13" s="196"/>
      <c r="C13" s="41" t="s">
        <v>19</v>
      </c>
      <c r="D13" s="35">
        <v>6000000</v>
      </c>
      <c r="E13" s="36">
        <v>0.5</v>
      </c>
      <c r="F13" s="37">
        <v>1</v>
      </c>
      <c r="G13" s="38">
        <f t="shared" si="0"/>
        <v>3000000</v>
      </c>
      <c r="H13" s="39">
        <v>5</v>
      </c>
      <c r="I13" s="38">
        <f t="shared" si="1"/>
        <v>15000000</v>
      </c>
      <c r="J13" s="38">
        <f t="shared" si="2"/>
        <v>1435406.6985645934</v>
      </c>
      <c r="K13" s="179"/>
      <c r="M13" s="24"/>
      <c r="N13" s="33"/>
      <c r="O13" s="24"/>
      <c r="P13" s="24"/>
      <c r="Q13" s="198"/>
      <c r="R13" s="199"/>
      <c r="S13" s="199"/>
      <c r="T13" s="199"/>
      <c r="U13" s="198"/>
    </row>
    <row r="14" spans="1:21">
      <c r="A14" s="24"/>
      <c r="B14" s="196"/>
      <c r="C14" s="34" t="s">
        <v>20</v>
      </c>
      <c r="D14" s="35">
        <v>6000000</v>
      </c>
      <c r="E14" s="36">
        <v>0.5</v>
      </c>
      <c r="F14" s="37">
        <v>1</v>
      </c>
      <c r="G14" s="38">
        <f t="shared" si="0"/>
        <v>3000000</v>
      </c>
      <c r="H14" s="39">
        <v>5</v>
      </c>
      <c r="I14" s="38">
        <f t="shared" si="1"/>
        <v>15000000</v>
      </c>
      <c r="J14" s="38">
        <f t="shared" si="2"/>
        <v>1435406.6985645934</v>
      </c>
      <c r="K14" s="179"/>
      <c r="M14" s="24"/>
      <c r="N14" s="33"/>
      <c r="O14" s="24"/>
      <c r="P14" s="24"/>
      <c r="Q14" s="198"/>
      <c r="R14" s="199"/>
      <c r="S14" s="199"/>
      <c r="T14" s="199"/>
      <c r="U14" s="198"/>
    </row>
    <row r="15" spans="1:21">
      <c r="A15" s="24"/>
      <c r="B15" s="196"/>
      <c r="C15" s="34" t="s">
        <v>21</v>
      </c>
      <c r="D15" s="35">
        <v>6000000</v>
      </c>
      <c r="E15" s="36">
        <v>0.5</v>
      </c>
      <c r="F15" s="37">
        <v>1</v>
      </c>
      <c r="G15" s="38">
        <f t="shared" si="0"/>
        <v>3000000</v>
      </c>
      <c r="H15" s="39">
        <v>2</v>
      </c>
      <c r="I15" s="38">
        <f t="shared" si="1"/>
        <v>6000000</v>
      </c>
      <c r="J15" s="38">
        <f t="shared" si="2"/>
        <v>574162.67942583736</v>
      </c>
      <c r="K15" s="179"/>
      <c r="M15" s="24"/>
      <c r="N15" s="33"/>
      <c r="O15" s="24"/>
      <c r="P15" s="24"/>
      <c r="Q15" s="198"/>
      <c r="R15" s="199"/>
      <c r="S15" s="199"/>
      <c r="T15" s="199"/>
      <c r="U15" s="198"/>
    </row>
    <row r="16" spans="1:21">
      <c r="A16" s="24"/>
      <c r="B16" s="196"/>
      <c r="C16" s="40" t="s">
        <v>22</v>
      </c>
      <c r="D16" s="35">
        <v>6000000</v>
      </c>
      <c r="E16" s="36">
        <v>1</v>
      </c>
      <c r="F16" s="37">
        <v>1</v>
      </c>
      <c r="G16" s="38">
        <f t="shared" si="0"/>
        <v>6000000</v>
      </c>
      <c r="H16" s="39">
        <v>6</v>
      </c>
      <c r="I16" s="38">
        <f t="shared" si="1"/>
        <v>36000000</v>
      </c>
      <c r="J16" s="38">
        <f t="shared" si="2"/>
        <v>3444976.0765550244</v>
      </c>
      <c r="K16" s="179"/>
      <c r="M16" s="24"/>
      <c r="N16" s="33"/>
      <c r="O16" s="197"/>
      <c r="P16" s="198"/>
      <c r="Q16" s="198"/>
      <c r="R16" s="198"/>
      <c r="S16" s="198"/>
      <c r="T16" s="24"/>
      <c r="U16" s="24"/>
    </row>
    <row r="17" spans="1:21">
      <c r="A17" s="24"/>
      <c r="B17" s="196"/>
      <c r="C17" s="42" t="s">
        <v>23</v>
      </c>
      <c r="D17" s="35">
        <v>8000000</v>
      </c>
      <c r="E17" s="36">
        <v>1</v>
      </c>
      <c r="F17" s="37">
        <v>2</v>
      </c>
      <c r="G17" s="38">
        <f t="shared" si="0"/>
        <v>16000000</v>
      </c>
      <c r="H17" s="39">
        <v>3</v>
      </c>
      <c r="I17" s="38">
        <f t="shared" si="1"/>
        <v>48000000</v>
      </c>
      <c r="J17" s="38">
        <f t="shared" si="2"/>
        <v>4593301.4354066988</v>
      </c>
      <c r="K17" s="179"/>
      <c r="M17" s="24"/>
      <c r="N17" s="33"/>
      <c r="O17" s="198"/>
      <c r="P17" s="199"/>
      <c r="Q17" s="199"/>
      <c r="R17" s="199"/>
      <c r="S17" s="198"/>
      <c r="T17" s="24"/>
      <c r="U17" s="24"/>
    </row>
    <row r="18" spans="1:21" ht="15.75" customHeight="1">
      <c r="A18" s="24"/>
      <c r="B18" s="196"/>
      <c r="C18" s="34" t="s">
        <v>24</v>
      </c>
      <c r="D18" s="35">
        <v>2800000</v>
      </c>
      <c r="E18" s="36">
        <v>0.5</v>
      </c>
      <c r="F18" s="37">
        <v>2</v>
      </c>
      <c r="G18" s="38">
        <f t="shared" si="0"/>
        <v>2800000</v>
      </c>
      <c r="H18" s="39">
        <v>1</v>
      </c>
      <c r="I18" s="38">
        <f t="shared" si="1"/>
        <v>2800000</v>
      </c>
      <c r="J18" s="38">
        <f t="shared" si="2"/>
        <v>267942.58373205742</v>
      </c>
      <c r="K18" s="179"/>
      <c r="M18" s="24"/>
      <c r="N18" s="33"/>
      <c r="O18" s="198"/>
      <c r="P18" s="199"/>
      <c r="Q18" s="199"/>
      <c r="R18" s="199"/>
      <c r="S18" s="198"/>
      <c r="T18" s="24"/>
      <c r="U18" s="24"/>
    </row>
    <row r="19" spans="1:21" ht="15.75" customHeight="1">
      <c r="A19" s="24"/>
      <c r="B19" s="196"/>
      <c r="C19" s="43" t="s">
        <v>25</v>
      </c>
      <c r="D19" s="35">
        <v>2800000</v>
      </c>
      <c r="E19" s="36">
        <v>1</v>
      </c>
      <c r="F19" s="37">
        <v>2</v>
      </c>
      <c r="G19" s="38">
        <f t="shared" si="0"/>
        <v>5600000</v>
      </c>
      <c r="H19" s="39">
        <v>4</v>
      </c>
      <c r="I19" s="38">
        <f t="shared" si="1"/>
        <v>22400000</v>
      </c>
      <c r="J19" s="38">
        <f t="shared" si="2"/>
        <v>2143540.6698564594</v>
      </c>
      <c r="K19" s="179"/>
      <c r="M19" s="24"/>
      <c r="N19" s="33"/>
      <c r="O19" s="198"/>
      <c r="P19" s="199"/>
      <c r="Q19" s="199"/>
      <c r="R19" s="199"/>
      <c r="S19" s="198"/>
      <c r="T19" s="24"/>
      <c r="U19" s="24"/>
    </row>
    <row r="20" spans="1:21" ht="15.75" customHeight="1">
      <c r="A20" s="24"/>
      <c r="B20" s="175" t="s">
        <v>26</v>
      </c>
      <c r="C20" s="24" t="s">
        <v>27</v>
      </c>
      <c r="D20" s="44">
        <v>6000000</v>
      </c>
      <c r="E20" s="36">
        <v>0.5</v>
      </c>
      <c r="F20" s="45">
        <v>1</v>
      </c>
      <c r="G20" s="38">
        <f t="shared" si="0"/>
        <v>3000000</v>
      </c>
      <c r="H20" s="39">
        <v>6</v>
      </c>
      <c r="I20" s="46">
        <f t="shared" si="1"/>
        <v>18000000</v>
      </c>
      <c r="J20" s="38">
        <f t="shared" si="2"/>
        <v>1722488.0382775122</v>
      </c>
      <c r="K20" s="178">
        <f>SUM(I20:I21)</f>
        <v>25500000</v>
      </c>
      <c r="M20" s="24"/>
      <c r="N20" s="33"/>
      <c r="O20" s="198"/>
      <c r="P20" s="198"/>
      <c r="Q20" s="198"/>
      <c r="R20" s="198"/>
      <c r="S20" s="198"/>
      <c r="T20" s="24"/>
      <c r="U20" s="24"/>
    </row>
    <row r="21" spans="1:21" ht="15.75" customHeight="1">
      <c r="A21" s="24"/>
      <c r="B21" s="177"/>
      <c r="C21" s="47" t="s">
        <v>28</v>
      </c>
      <c r="D21" s="35">
        <v>2500000</v>
      </c>
      <c r="E21" s="36">
        <v>0.5</v>
      </c>
      <c r="F21" s="37">
        <v>1</v>
      </c>
      <c r="G21" s="38">
        <f t="shared" si="0"/>
        <v>1250000</v>
      </c>
      <c r="H21" s="39">
        <v>6</v>
      </c>
      <c r="I21" s="38">
        <f t="shared" si="1"/>
        <v>7500000</v>
      </c>
      <c r="J21" s="38">
        <f t="shared" si="2"/>
        <v>717703.34928229672</v>
      </c>
      <c r="K21" s="180"/>
      <c r="M21" s="24"/>
      <c r="N21" s="33"/>
      <c r="O21" s="24"/>
      <c r="P21" s="24"/>
      <c r="Q21" s="24"/>
      <c r="R21" s="24"/>
      <c r="S21" s="24"/>
      <c r="T21" s="24"/>
      <c r="U21" s="24"/>
    </row>
    <row r="22" spans="1:21" ht="14.25" customHeight="1">
      <c r="A22" s="24"/>
      <c r="B22" s="187" t="s">
        <v>29</v>
      </c>
      <c r="C22" s="34" t="s">
        <v>30</v>
      </c>
      <c r="D22" s="44">
        <f>D20</f>
        <v>6000000</v>
      </c>
      <c r="E22" s="36">
        <v>0.5</v>
      </c>
      <c r="F22" s="45">
        <v>1</v>
      </c>
      <c r="G22" s="38">
        <f t="shared" si="0"/>
        <v>3000000</v>
      </c>
      <c r="H22" s="39">
        <v>6</v>
      </c>
      <c r="I22" s="38">
        <f t="shared" si="1"/>
        <v>18000000</v>
      </c>
      <c r="J22" s="38">
        <f t="shared" si="2"/>
        <v>1722488.0382775122</v>
      </c>
      <c r="K22" s="178">
        <f>SUM(I22:I25)</f>
        <v>106819000</v>
      </c>
      <c r="L22" s="24"/>
      <c r="M22" s="24"/>
      <c r="N22" s="33"/>
      <c r="O22" s="24"/>
      <c r="P22" s="24"/>
      <c r="Q22" s="24"/>
      <c r="R22" s="24"/>
      <c r="S22" s="24"/>
      <c r="T22" s="24"/>
      <c r="U22" s="24"/>
    </row>
    <row r="23" spans="1:21" ht="15.75" customHeight="1">
      <c r="A23" s="24"/>
      <c r="B23" s="176"/>
      <c r="C23" s="34" t="s">
        <v>31</v>
      </c>
      <c r="D23" s="44">
        <v>4000000</v>
      </c>
      <c r="E23" s="48">
        <v>0.5</v>
      </c>
      <c r="F23" s="45">
        <v>1</v>
      </c>
      <c r="G23" s="38">
        <f t="shared" si="0"/>
        <v>2000000</v>
      </c>
      <c r="H23" s="39">
        <v>6</v>
      </c>
      <c r="I23" s="38">
        <f t="shared" si="1"/>
        <v>12000000</v>
      </c>
      <c r="J23" s="38">
        <f t="shared" si="2"/>
        <v>1148325.3588516747</v>
      </c>
      <c r="K23" s="179"/>
      <c r="L23" s="24"/>
      <c r="M23" s="24"/>
      <c r="N23" s="33"/>
      <c r="O23" s="24"/>
      <c r="P23" s="24"/>
      <c r="Q23" s="24"/>
      <c r="R23" s="24"/>
      <c r="S23" s="24"/>
      <c r="T23" s="24"/>
      <c r="U23" s="24"/>
    </row>
    <row r="24" spans="1:21" ht="33" customHeight="1">
      <c r="A24" s="24"/>
      <c r="B24" s="176"/>
      <c r="C24" s="49" t="s">
        <v>32</v>
      </c>
      <c r="D24" s="44">
        <f>2460000+450000</f>
        <v>2910000</v>
      </c>
      <c r="E24" s="36">
        <v>1</v>
      </c>
      <c r="F24" s="45">
        <f>D44/0.5</f>
        <v>20.9</v>
      </c>
      <c r="G24" s="38">
        <f t="shared" si="0"/>
        <v>60818999.999999993</v>
      </c>
      <c r="H24" s="39">
        <v>1</v>
      </c>
      <c r="I24" s="38">
        <f t="shared" si="1"/>
        <v>60818999.999999993</v>
      </c>
      <c r="J24" s="38">
        <f t="shared" si="2"/>
        <v>5820000</v>
      </c>
      <c r="K24" s="179"/>
      <c r="L24" s="24"/>
      <c r="M24" s="24"/>
      <c r="N24" s="33"/>
      <c r="O24" s="24"/>
      <c r="P24" s="24"/>
      <c r="Q24" s="24"/>
      <c r="R24" s="24"/>
      <c r="S24" s="24"/>
      <c r="T24" s="24"/>
      <c r="U24" s="24"/>
    </row>
    <row r="25" spans="1:21" ht="15.75" customHeight="1">
      <c r="A25" s="24"/>
      <c r="B25" s="176"/>
      <c r="C25" s="42" t="s">
        <v>33</v>
      </c>
      <c r="D25" s="35">
        <f>D17</f>
        <v>8000000</v>
      </c>
      <c r="E25" s="36">
        <v>0.5</v>
      </c>
      <c r="F25" s="37">
        <v>1</v>
      </c>
      <c r="G25" s="38">
        <f t="shared" si="0"/>
        <v>4000000</v>
      </c>
      <c r="H25" s="39">
        <v>4</v>
      </c>
      <c r="I25" s="50">
        <f t="shared" si="1"/>
        <v>16000000</v>
      </c>
      <c r="J25" s="38">
        <f t="shared" si="2"/>
        <v>1531100.4784688996</v>
      </c>
      <c r="K25" s="180"/>
      <c r="L25" s="24"/>
      <c r="M25" s="24"/>
      <c r="N25" s="33"/>
      <c r="O25" s="24"/>
      <c r="P25" s="24"/>
      <c r="Q25" s="24"/>
      <c r="R25" s="24"/>
      <c r="S25" s="24"/>
      <c r="T25" s="24"/>
      <c r="U25" s="24"/>
    </row>
    <row r="26" spans="1:21" ht="15.75" customHeight="1">
      <c r="A26" s="24"/>
      <c r="B26" s="76" t="s">
        <v>34</v>
      </c>
      <c r="C26" s="34" t="s">
        <v>35</v>
      </c>
      <c r="D26" s="35">
        <v>4000000</v>
      </c>
      <c r="E26" s="36">
        <v>0.5</v>
      </c>
      <c r="F26" s="37">
        <v>1</v>
      </c>
      <c r="G26" s="38">
        <f t="shared" si="0"/>
        <v>2000000</v>
      </c>
      <c r="H26" s="39">
        <v>6</v>
      </c>
      <c r="I26" s="38">
        <f t="shared" si="1"/>
        <v>12000000</v>
      </c>
      <c r="J26" s="38">
        <f t="shared" si="2"/>
        <v>1148325.3588516747</v>
      </c>
      <c r="K26" s="83">
        <f>I26</f>
        <v>12000000</v>
      </c>
      <c r="L26" s="24"/>
      <c r="M26" s="24"/>
      <c r="N26" s="33"/>
      <c r="O26" s="24"/>
      <c r="P26" s="24"/>
      <c r="Q26" s="24"/>
      <c r="R26" s="24"/>
      <c r="S26" s="24"/>
      <c r="T26" s="24"/>
      <c r="U26" s="24"/>
    </row>
    <row r="27" spans="1:21" ht="15" customHeight="1">
      <c r="A27" s="24"/>
      <c r="B27" s="24"/>
      <c r="C27" s="24"/>
      <c r="D27" s="24"/>
      <c r="E27" s="188" t="s">
        <v>36</v>
      </c>
      <c r="F27" s="189"/>
      <c r="G27" s="189"/>
      <c r="H27" s="190"/>
      <c r="I27" s="82">
        <f>SUM(I6:I26)</f>
        <v>457519000</v>
      </c>
      <c r="J27" s="82">
        <f>SUM(J6:J26)</f>
        <v>43781722.488038272</v>
      </c>
      <c r="K27" s="82">
        <f>SUM(K6:K26)</f>
        <v>457519000</v>
      </c>
      <c r="L27" s="24"/>
      <c r="M27" s="24"/>
      <c r="N27" s="33"/>
      <c r="O27" s="24"/>
      <c r="P27" s="24"/>
      <c r="Q27" s="24"/>
      <c r="R27" s="24"/>
      <c r="S27" s="24"/>
      <c r="T27" s="24"/>
      <c r="U27" s="24"/>
    </row>
    <row r="28" spans="1:21" ht="15.75" customHeight="1">
      <c r="A28" s="24"/>
      <c r="B28" s="24"/>
      <c r="C28" s="24"/>
      <c r="D28" s="24"/>
      <c r="E28" s="191" t="s">
        <v>37</v>
      </c>
      <c r="F28" s="182"/>
      <c r="G28" s="183"/>
      <c r="H28" s="84">
        <v>2.4</v>
      </c>
      <c r="I28" s="24"/>
      <c r="J28" s="51"/>
      <c r="K28" s="51"/>
      <c r="L28" s="24"/>
      <c r="M28" s="24"/>
      <c r="N28" s="33"/>
      <c r="O28" s="24"/>
      <c r="P28" s="24"/>
      <c r="Q28" s="24"/>
      <c r="R28" s="24"/>
      <c r="S28" s="24"/>
      <c r="T28" s="24"/>
      <c r="U28" s="24"/>
    </row>
    <row r="29" spans="1:21" ht="15" customHeight="1">
      <c r="A29" s="24"/>
      <c r="B29" s="24"/>
      <c r="C29" s="24"/>
      <c r="D29" s="24"/>
      <c r="E29" s="192" t="s">
        <v>79</v>
      </c>
      <c r="F29" s="182"/>
      <c r="G29" s="182"/>
      <c r="H29" s="183"/>
      <c r="I29" s="82">
        <f>I27*H28</f>
        <v>1098045600</v>
      </c>
      <c r="J29" s="82">
        <f>J27*H28</f>
        <v>105076133.97129185</v>
      </c>
      <c r="K29" s="82">
        <f>K27*H28</f>
        <v>1098045600</v>
      </c>
      <c r="L29" s="24"/>
      <c r="M29" s="24"/>
      <c r="N29" s="33"/>
      <c r="O29" s="24"/>
      <c r="P29" s="24"/>
      <c r="Q29" s="24"/>
      <c r="R29" s="24"/>
      <c r="S29" s="24"/>
      <c r="T29" s="24"/>
      <c r="U29" s="24"/>
    </row>
    <row r="30" spans="1:21" ht="15" customHeigh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33"/>
      <c r="O30" s="24"/>
      <c r="P30" s="24"/>
      <c r="Q30" s="24"/>
      <c r="R30" s="24"/>
      <c r="S30" s="24"/>
      <c r="T30" s="24"/>
      <c r="U30" s="24"/>
    </row>
    <row r="31" spans="1:21" ht="15.75" customHeight="1">
      <c r="A31" s="24"/>
      <c r="B31" s="85" t="s">
        <v>38</v>
      </c>
      <c r="C31" s="52"/>
      <c r="D31" s="53"/>
      <c r="E31" s="28"/>
      <c r="F31" s="24"/>
      <c r="G31" s="24"/>
      <c r="H31" s="24"/>
      <c r="I31" s="24"/>
      <c r="J31" s="24"/>
      <c r="K31" s="24"/>
      <c r="L31" s="24"/>
      <c r="M31" s="24"/>
      <c r="N31" s="33"/>
      <c r="O31" s="24"/>
      <c r="P31" s="24"/>
      <c r="Q31" s="24"/>
      <c r="R31" s="24"/>
      <c r="S31" s="24"/>
      <c r="T31" s="24"/>
      <c r="U31" s="24"/>
    </row>
    <row r="32" spans="1:21" ht="15.75" customHeight="1">
      <c r="A32" s="24"/>
      <c r="B32" s="79" t="s">
        <v>1</v>
      </c>
      <c r="C32" s="79" t="s">
        <v>39</v>
      </c>
      <c r="D32" s="79" t="s">
        <v>40</v>
      </c>
      <c r="E32" s="78" t="s">
        <v>4</v>
      </c>
      <c r="F32" s="79" t="s">
        <v>5</v>
      </c>
      <c r="G32" s="77" t="s">
        <v>6</v>
      </c>
      <c r="H32" s="80" t="s">
        <v>7</v>
      </c>
      <c r="I32" s="77" t="s">
        <v>8</v>
      </c>
      <c r="J32" s="77" t="s">
        <v>9</v>
      </c>
      <c r="K32" s="81" t="s">
        <v>10</v>
      </c>
      <c r="L32" s="24"/>
      <c r="M32" s="24"/>
      <c r="N32" s="33"/>
      <c r="O32" s="24"/>
      <c r="P32" s="24"/>
      <c r="Q32" s="24"/>
      <c r="R32" s="24"/>
      <c r="S32" s="24"/>
      <c r="T32" s="24"/>
      <c r="U32" s="24"/>
    </row>
    <row r="33" spans="1:21" ht="15.75" customHeight="1">
      <c r="A33" s="24"/>
      <c r="B33" s="187" t="s">
        <v>41</v>
      </c>
      <c r="C33" s="54" t="s">
        <v>42</v>
      </c>
      <c r="D33" s="35">
        <f>1000000+200000+300000</f>
        <v>1500000</v>
      </c>
      <c r="E33" s="36">
        <v>1</v>
      </c>
      <c r="F33" s="37">
        <v>7</v>
      </c>
      <c r="G33" s="38">
        <f t="shared" ref="G33:G42" si="3">F33*E33*D33</f>
        <v>10500000</v>
      </c>
      <c r="H33" s="39">
        <v>1</v>
      </c>
      <c r="I33" s="38">
        <f>H33*G33</f>
        <v>10500000</v>
      </c>
      <c r="J33" s="38">
        <f t="shared" ref="J33:J42" si="4">I33/$D$44</f>
        <v>1004784.6889952153</v>
      </c>
      <c r="K33" s="178">
        <f>SUM(I33:I36)</f>
        <v>107250000</v>
      </c>
      <c r="L33" s="55"/>
      <c r="M33" s="24"/>
      <c r="N33" s="33"/>
      <c r="O33" s="24"/>
      <c r="P33" s="24"/>
      <c r="Q33" s="24"/>
      <c r="R33" s="24"/>
      <c r="S33" s="24"/>
      <c r="T33" s="24"/>
      <c r="U33" s="24"/>
    </row>
    <row r="34" spans="1:21" ht="15.75" customHeight="1">
      <c r="A34" s="24"/>
      <c r="B34" s="176"/>
      <c r="C34" s="54" t="s">
        <v>43</v>
      </c>
      <c r="D34" s="35">
        <v>27000000</v>
      </c>
      <c r="E34" s="36">
        <v>1</v>
      </c>
      <c r="F34" s="37">
        <v>1</v>
      </c>
      <c r="G34" s="38">
        <f t="shared" si="3"/>
        <v>27000000</v>
      </c>
      <c r="H34" s="39">
        <v>3</v>
      </c>
      <c r="I34" s="38">
        <f t="shared" ref="I34:I42" si="5">D34*E34*F34*H34</f>
        <v>81000000</v>
      </c>
      <c r="J34" s="38">
        <f t="shared" si="4"/>
        <v>7751196.172248804</v>
      </c>
      <c r="K34" s="179"/>
      <c r="L34" s="24"/>
      <c r="M34" s="24"/>
      <c r="N34" s="33"/>
      <c r="O34" s="24"/>
      <c r="P34" s="24"/>
      <c r="Q34" s="24"/>
      <c r="R34" s="24"/>
      <c r="S34" s="24"/>
      <c r="T34" s="24"/>
      <c r="U34" s="24"/>
    </row>
    <row r="35" spans="1:21" ht="15.75" customHeight="1">
      <c r="A35" s="24"/>
      <c r="B35" s="176"/>
      <c r="C35" s="54" t="s">
        <v>44</v>
      </c>
      <c r="D35" s="35">
        <v>450000</v>
      </c>
      <c r="E35" s="36">
        <v>1</v>
      </c>
      <c r="F35" s="37">
        <v>7</v>
      </c>
      <c r="G35" s="38">
        <f t="shared" si="3"/>
        <v>3150000</v>
      </c>
      <c r="H35" s="39">
        <v>1</v>
      </c>
      <c r="I35" s="38">
        <f t="shared" si="5"/>
        <v>3150000</v>
      </c>
      <c r="J35" s="38">
        <f t="shared" si="4"/>
        <v>301435.40669856459</v>
      </c>
      <c r="K35" s="179"/>
      <c r="L35" s="24"/>
      <c r="M35" s="24"/>
      <c r="N35" s="33"/>
      <c r="O35" s="24"/>
      <c r="P35" s="24"/>
      <c r="Q35" s="24"/>
      <c r="R35" s="24"/>
      <c r="S35" s="24"/>
      <c r="T35" s="24"/>
      <c r="U35" s="24"/>
    </row>
    <row r="36" spans="1:21" ht="15.75" customHeight="1">
      <c r="A36" s="24"/>
      <c r="B36" s="176"/>
      <c r="C36" s="54" t="s">
        <v>45</v>
      </c>
      <c r="D36" s="35">
        <v>1800000</v>
      </c>
      <c r="E36" s="36">
        <v>1</v>
      </c>
      <c r="F36" s="37">
        <v>7</v>
      </c>
      <c r="G36" s="38">
        <f t="shared" si="3"/>
        <v>12600000</v>
      </c>
      <c r="H36" s="39">
        <v>1</v>
      </c>
      <c r="I36" s="38">
        <f t="shared" si="5"/>
        <v>12600000</v>
      </c>
      <c r="J36" s="38">
        <f t="shared" si="4"/>
        <v>1205741.6267942584</v>
      </c>
      <c r="K36" s="179"/>
      <c r="L36" s="24"/>
      <c r="M36" s="24"/>
      <c r="N36" s="33"/>
      <c r="O36" s="24"/>
      <c r="P36" s="24"/>
      <c r="Q36" s="24"/>
      <c r="R36" s="24"/>
      <c r="S36" s="24"/>
      <c r="T36" s="24"/>
      <c r="U36" s="24"/>
    </row>
    <row r="37" spans="1:21" ht="13.5" customHeight="1">
      <c r="A37" s="24"/>
      <c r="B37" s="175" t="s">
        <v>46</v>
      </c>
      <c r="C37" s="54" t="s">
        <v>47</v>
      </c>
      <c r="D37" s="35">
        <v>5800000</v>
      </c>
      <c r="E37" s="36">
        <v>1</v>
      </c>
      <c r="F37" s="37">
        <v>1</v>
      </c>
      <c r="G37" s="38">
        <f t="shared" si="3"/>
        <v>5800000</v>
      </c>
      <c r="H37" s="39">
        <v>6</v>
      </c>
      <c r="I37" s="38">
        <f t="shared" si="5"/>
        <v>34800000</v>
      </c>
      <c r="J37" s="38">
        <f t="shared" si="4"/>
        <v>3330143.5406698566</v>
      </c>
      <c r="K37" s="178">
        <f>SUM(I37:I42)</f>
        <v>63900000</v>
      </c>
      <c r="L37" s="24"/>
      <c r="M37" s="24"/>
      <c r="N37" s="33"/>
      <c r="O37" s="24"/>
      <c r="P37" s="24"/>
      <c r="Q37" s="24"/>
      <c r="R37" s="24"/>
      <c r="S37" s="24"/>
      <c r="T37" s="24"/>
      <c r="U37" s="24"/>
    </row>
    <row r="38" spans="1:21" ht="13.5" customHeight="1">
      <c r="A38" s="24"/>
      <c r="B38" s="176"/>
      <c r="C38" s="54" t="s">
        <v>48</v>
      </c>
      <c r="D38" s="35">
        <v>1000000</v>
      </c>
      <c r="E38" s="36">
        <v>1</v>
      </c>
      <c r="F38" s="37">
        <v>1</v>
      </c>
      <c r="G38" s="38">
        <f t="shared" si="3"/>
        <v>1000000</v>
      </c>
      <c r="H38" s="39">
        <v>6</v>
      </c>
      <c r="I38" s="38">
        <f t="shared" si="5"/>
        <v>6000000</v>
      </c>
      <c r="J38" s="38">
        <f t="shared" si="4"/>
        <v>574162.67942583736</v>
      </c>
      <c r="K38" s="179"/>
      <c r="L38" s="24"/>
      <c r="M38" s="24"/>
      <c r="N38" s="33"/>
      <c r="O38" s="24"/>
      <c r="P38" s="24"/>
      <c r="Q38" s="24"/>
      <c r="R38" s="24"/>
      <c r="S38" s="24"/>
      <c r="T38" s="24"/>
      <c r="U38" s="24"/>
    </row>
    <row r="39" spans="1:21" ht="31.5" customHeight="1">
      <c r="A39" s="24"/>
      <c r="B39" s="176"/>
      <c r="C39" s="54" t="s">
        <v>49</v>
      </c>
      <c r="D39" s="35">
        <v>650000</v>
      </c>
      <c r="E39" s="36">
        <v>1</v>
      </c>
      <c r="F39" s="37">
        <v>1</v>
      </c>
      <c r="G39" s="38">
        <f t="shared" si="3"/>
        <v>650000</v>
      </c>
      <c r="H39" s="39">
        <v>6</v>
      </c>
      <c r="I39" s="38">
        <f t="shared" si="5"/>
        <v>3900000</v>
      </c>
      <c r="J39" s="38">
        <f t="shared" si="4"/>
        <v>373205.74162679428</v>
      </c>
      <c r="K39" s="179"/>
      <c r="L39" s="24"/>
      <c r="M39" s="24"/>
      <c r="N39" s="33"/>
      <c r="O39" s="24"/>
      <c r="P39" s="24"/>
      <c r="Q39" s="24"/>
      <c r="R39" s="24"/>
      <c r="S39" s="24"/>
      <c r="T39" s="24"/>
      <c r="U39" s="24"/>
    </row>
    <row r="40" spans="1:21" ht="26.25" customHeight="1">
      <c r="A40" s="24"/>
      <c r="B40" s="176"/>
      <c r="C40" s="54" t="s">
        <v>50</v>
      </c>
      <c r="D40" s="35">
        <v>1500000</v>
      </c>
      <c r="E40" s="36">
        <v>1</v>
      </c>
      <c r="F40" s="37">
        <v>1</v>
      </c>
      <c r="G40" s="38">
        <f t="shared" si="3"/>
        <v>1500000</v>
      </c>
      <c r="H40" s="39">
        <v>6</v>
      </c>
      <c r="I40" s="38">
        <f t="shared" si="5"/>
        <v>9000000</v>
      </c>
      <c r="J40" s="38">
        <f t="shared" si="4"/>
        <v>861244.01913875609</v>
      </c>
      <c r="K40" s="179"/>
      <c r="L40" s="24"/>
      <c r="M40" s="24"/>
      <c r="N40" s="33"/>
      <c r="O40" s="24"/>
      <c r="P40" s="24"/>
      <c r="Q40" s="24"/>
      <c r="R40" s="24"/>
      <c r="S40" s="24"/>
      <c r="T40" s="24"/>
      <c r="U40" s="24"/>
    </row>
    <row r="41" spans="1:21" ht="12.75" customHeight="1">
      <c r="A41" s="24"/>
      <c r="B41" s="176"/>
      <c r="C41" s="54" t="s">
        <v>51</v>
      </c>
      <c r="D41" s="35">
        <v>700000</v>
      </c>
      <c r="E41" s="36">
        <v>1</v>
      </c>
      <c r="F41" s="37">
        <v>1</v>
      </c>
      <c r="G41" s="38">
        <f t="shared" si="3"/>
        <v>700000</v>
      </c>
      <c r="H41" s="39">
        <v>6</v>
      </c>
      <c r="I41" s="38">
        <f t="shared" si="5"/>
        <v>4200000</v>
      </c>
      <c r="J41" s="38">
        <f t="shared" si="4"/>
        <v>401913.87559808616</v>
      </c>
      <c r="K41" s="179"/>
      <c r="L41" s="24"/>
      <c r="M41" s="24"/>
      <c r="N41" s="33"/>
      <c r="O41" s="24"/>
      <c r="P41" s="24"/>
      <c r="Q41" s="24"/>
      <c r="R41" s="24"/>
      <c r="S41" s="24"/>
      <c r="T41" s="24"/>
      <c r="U41" s="24"/>
    </row>
    <row r="42" spans="1:21" ht="27" customHeight="1">
      <c r="A42" s="24"/>
      <c r="B42" s="177"/>
      <c r="C42" s="54" t="s">
        <v>52</v>
      </c>
      <c r="D42" s="35">
        <v>1000000</v>
      </c>
      <c r="E42" s="36">
        <v>1</v>
      </c>
      <c r="F42" s="37">
        <v>1</v>
      </c>
      <c r="G42" s="38">
        <f t="shared" si="3"/>
        <v>1000000</v>
      </c>
      <c r="H42" s="39">
        <v>6</v>
      </c>
      <c r="I42" s="38">
        <f t="shared" si="5"/>
        <v>6000000</v>
      </c>
      <c r="J42" s="38">
        <f t="shared" si="4"/>
        <v>574162.67942583736</v>
      </c>
      <c r="K42" s="180"/>
      <c r="L42" s="24"/>
      <c r="M42" s="24"/>
      <c r="N42" s="33"/>
      <c r="O42" s="24"/>
      <c r="P42" s="24"/>
      <c r="Q42" s="24"/>
      <c r="R42" s="24"/>
      <c r="S42" s="24"/>
      <c r="T42" s="24"/>
      <c r="U42" s="24"/>
    </row>
    <row r="43" spans="1:21" ht="15.75" customHeight="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33"/>
      <c r="O43" s="24"/>
      <c r="P43" s="24"/>
      <c r="Q43" s="24"/>
      <c r="R43" s="24"/>
      <c r="S43" s="24"/>
      <c r="T43" s="24"/>
      <c r="U43" s="24"/>
    </row>
    <row r="44" spans="1:21" s="91" customFormat="1" ht="33" customHeight="1">
      <c r="A44" s="86"/>
      <c r="B44" s="87"/>
      <c r="C44" s="92" t="s">
        <v>80</v>
      </c>
      <c r="D44" s="56">
        <v>10.45</v>
      </c>
      <c r="E44" s="88"/>
      <c r="F44" s="184" t="s">
        <v>53</v>
      </c>
      <c r="G44" s="185"/>
      <c r="H44" s="185"/>
      <c r="I44" s="186"/>
      <c r="J44" s="89">
        <f>SUM(J33:J43)</f>
        <v>16377990.430622008</v>
      </c>
      <c r="K44" s="89">
        <f>SUM(K33:K43)</f>
        <v>171150000</v>
      </c>
      <c r="L44" s="86"/>
      <c r="M44" s="86"/>
      <c r="N44" s="90"/>
      <c r="O44" s="86"/>
      <c r="P44" s="86"/>
      <c r="Q44" s="86"/>
      <c r="R44" s="86"/>
      <c r="S44" s="86"/>
      <c r="T44" s="86"/>
      <c r="U44" s="86"/>
    </row>
    <row r="45" spans="1:21" ht="6" customHeight="1">
      <c r="A45" s="24"/>
      <c r="B45" s="25"/>
      <c r="C45" s="26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24"/>
      <c r="P45" s="24"/>
      <c r="Q45" s="24"/>
      <c r="R45" s="24"/>
      <c r="S45" s="24"/>
      <c r="T45" s="24"/>
      <c r="U45" s="24"/>
    </row>
    <row r="46" spans="1:21" ht="15.75" customHeight="1">
      <c r="A46" s="24"/>
      <c r="B46" s="25"/>
      <c r="C46" s="26"/>
      <c r="D46" s="27"/>
      <c r="E46" s="28"/>
      <c r="F46" s="57" t="s">
        <v>54</v>
      </c>
      <c r="G46" s="58"/>
      <c r="H46" s="59"/>
      <c r="I46" s="60"/>
      <c r="J46" s="61">
        <f>J44+J29</f>
        <v>121454124.40191387</v>
      </c>
      <c r="K46" s="61">
        <f>K44+K29</f>
        <v>1269195600</v>
      </c>
      <c r="L46" s="24"/>
      <c r="M46" s="24"/>
      <c r="N46" s="33"/>
      <c r="O46" s="24"/>
      <c r="P46" s="24"/>
      <c r="Q46" s="24"/>
      <c r="R46" s="24"/>
      <c r="S46" s="24"/>
      <c r="T46" s="24"/>
      <c r="U46" s="24"/>
    </row>
    <row r="47" spans="1:21" ht="6.75" customHeight="1">
      <c r="A47" s="24"/>
      <c r="B47" s="25"/>
      <c r="C47" s="26"/>
      <c r="D47" s="27"/>
      <c r="E47" s="28"/>
      <c r="F47" s="62"/>
      <c r="G47" s="27"/>
      <c r="H47" s="30"/>
      <c r="I47" s="30"/>
      <c r="J47" s="30"/>
      <c r="K47" s="30"/>
      <c r="L47" s="24"/>
      <c r="M47" s="24"/>
      <c r="N47" s="33"/>
      <c r="O47" s="24"/>
      <c r="P47" s="24"/>
      <c r="Q47" s="24"/>
      <c r="R47" s="24"/>
      <c r="S47" s="24"/>
      <c r="T47" s="24"/>
      <c r="U47" s="24"/>
    </row>
    <row r="48" spans="1:21" ht="15.75" customHeight="1">
      <c r="A48" s="24"/>
      <c r="B48" s="25"/>
      <c r="C48" s="26"/>
      <c r="D48" s="27"/>
      <c r="E48" s="28"/>
      <c r="F48" s="57" t="s">
        <v>55</v>
      </c>
      <c r="G48" s="58"/>
      <c r="H48" s="59"/>
      <c r="I48" s="59"/>
      <c r="J48" s="93">
        <f t="shared" ref="J48:K48" si="6">J46*0.19</f>
        <v>23076283.636363637</v>
      </c>
      <c r="K48" s="93">
        <f t="shared" si="6"/>
        <v>241147164</v>
      </c>
      <c r="L48" s="24"/>
      <c r="M48" s="24"/>
      <c r="N48" s="33"/>
      <c r="O48" s="24"/>
      <c r="P48" s="24"/>
      <c r="Q48" s="24"/>
      <c r="R48" s="24"/>
      <c r="S48" s="24"/>
      <c r="T48" s="24"/>
      <c r="U48" s="24"/>
    </row>
    <row r="49" spans="1:21" ht="15.75" customHeight="1">
      <c r="A49" s="24"/>
      <c r="B49" s="25"/>
      <c r="C49" s="26"/>
      <c r="D49" s="27"/>
      <c r="E49" s="28"/>
      <c r="F49" s="181" t="s">
        <v>56</v>
      </c>
      <c r="G49" s="182"/>
      <c r="H49" s="182"/>
      <c r="I49" s="183"/>
      <c r="J49" s="94">
        <f t="shared" ref="J49:K49" si="7">J48+J46</f>
        <v>144530408.03827751</v>
      </c>
      <c r="K49" s="94">
        <f t="shared" si="7"/>
        <v>1510342764</v>
      </c>
      <c r="L49" s="24"/>
      <c r="M49" s="24"/>
      <c r="N49" s="33"/>
      <c r="O49" s="24"/>
      <c r="P49" s="24"/>
      <c r="Q49" s="24"/>
      <c r="R49" s="24"/>
      <c r="S49" s="24"/>
      <c r="T49" s="24"/>
      <c r="U49" s="24"/>
    </row>
    <row r="50" spans="1:21" ht="15.75" customHeight="1">
      <c r="A50" s="24"/>
      <c r="B50" s="25"/>
      <c r="C50" s="26"/>
      <c r="D50" s="27"/>
      <c r="E50" s="28"/>
      <c r="F50" s="29"/>
      <c r="G50" s="27"/>
      <c r="H50" s="30"/>
      <c r="I50" s="30"/>
      <c r="J50" s="30"/>
      <c r="K50" s="30"/>
      <c r="L50" s="24"/>
      <c r="M50" s="24"/>
      <c r="N50" s="33"/>
      <c r="O50" s="24"/>
      <c r="P50" s="24"/>
      <c r="Q50" s="24"/>
      <c r="R50" s="24"/>
      <c r="S50" s="24"/>
      <c r="T50" s="24"/>
      <c r="U50" s="24"/>
    </row>
    <row r="51" spans="1:21" ht="15.75" customHeight="1">
      <c r="A51" s="24"/>
      <c r="B51" s="25"/>
      <c r="C51" s="26"/>
      <c r="D51" s="27"/>
      <c r="E51" s="28"/>
      <c r="F51" s="29"/>
      <c r="G51" s="27"/>
      <c r="H51" s="30"/>
      <c r="I51" s="30"/>
      <c r="J51" s="30"/>
      <c r="K51" s="30"/>
      <c r="L51" s="24"/>
      <c r="M51" s="24"/>
      <c r="N51" s="33"/>
      <c r="O51" s="24"/>
      <c r="P51" s="24"/>
      <c r="Q51" s="24"/>
      <c r="R51" s="24"/>
      <c r="S51" s="24"/>
      <c r="T51" s="24"/>
      <c r="U51" s="24"/>
    </row>
    <row r="52" spans="1:21" ht="15.75" customHeight="1">
      <c r="A52" s="24"/>
      <c r="B52" s="25"/>
      <c r="C52" s="26"/>
      <c r="D52" s="27"/>
      <c r="E52" s="28"/>
      <c r="F52" s="29"/>
      <c r="G52" s="27"/>
      <c r="H52" s="30"/>
      <c r="I52" s="30"/>
      <c r="J52" s="30"/>
      <c r="K52" s="30"/>
      <c r="L52" s="24"/>
      <c r="M52" s="24"/>
      <c r="N52" s="33"/>
      <c r="O52" s="24"/>
      <c r="P52" s="24"/>
      <c r="Q52" s="24"/>
      <c r="R52" s="24"/>
      <c r="S52" s="24"/>
      <c r="T52" s="24"/>
      <c r="U52" s="24"/>
    </row>
    <row r="53" spans="1:21" ht="15.75" customHeight="1">
      <c r="A53" s="24"/>
      <c r="B53" s="25"/>
      <c r="C53" s="166" t="s">
        <v>87</v>
      </c>
      <c r="D53" s="27"/>
      <c r="E53" s="28"/>
      <c r="F53" s="29"/>
      <c r="G53" s="27"/>
      <c r="H53" s="30"/>
      <c r="I53" s="30"/>
      <c r="J53" s="30"/>
      <c r="K53" s="30"/>
      <c r="L53" s="24"/>
      <c r="M53" s="24"/>
      <c r="N53" s="33"/>
      <c r="O53" s="24"/>
      <c r="P53" s="24"/>
      <c r="Q53" s="24"/>
      <c r="R53" s="24"/>
      <c r="S53" s="24"/>
      <c r="T53" s="24"/>
      <c r="U53" s="24"/>
    </row>
    <row r="54" spans="1:21" ht="15.75" customHeight="1">
      <c r="A54" s="24"/>
      <c r="B54" s="25"/>
      <c r="C54" s="165" t="s">
        <v>91</v>
      </c>
      <c r="D54" s="27"/>
      <c r="E54" s="28"/>
      <c r="F54" s="29"/>
      <c r="G54" s="27"/>
      <c r="H54" s="30"/>
      <c r="I54" s="30"/>
      <c r="J54" s="30"/>
      <c r="K54" s="30"/>
      <c r="L54" s="24"/>
      <c r="M54" s="24"/>
      <c r="N54" s="33"/>
      <c r="O54" s="24"/>
      <c r="P54" s="24"/>
      <c r="Q54" s="24"/>
      <c r="R54" s="24"/>
      <c r="S54" s="24"/>
      <c r="T54" s="24"/>
      <c r="U54" s="24"/>
    </row>
    <row r="55" spans="1:21" ht="15.75" customHeight="1">
      <c r="A55" s="24"/>
      <c r="B55" s="25"/>
      <c r="C55" s="165" t="s">
        <v>92</v>
      </c>
      <c r="D55" s="27"/>
      <c r="E55" s="28"/>
      <c r="F55" s="168"/>
      <c r="G55" s="168"/>
      <c r="H55" s="168"/>
      <c r="I55" s="168"/>
      <c r="J55" s="30"/>
      <c r="K55" s="30"/>
      <c r="L55" s="24"/>
      <c r="M55" s="24"/>
      <c r="N55" s="33"/>
      <c r="O55" s="24"/>
      <c r="P55" s="24"/>
      <c r="Q55" s="24"/>
      <c r="R55" s="24"/>
      <c r="S55" s="24"/>
      <c r="T55" s="24"/>
      <c r="U55" s="24"/>
    </row>
    <row r="56" spans="1:21" ht="15.75" customHeight="1">
      <c r="A56" s="24"/>
      <c r="B56" s="25"/>
      <c r="C56" s="162"/>
      <c r="D56" s="27"/>
      <c r="E56" s="28"/>
      <c r="F56" s="169"/>
      <c r="G56" s="169"/>
      <c r="H56" s="169"/>
      <c r="I56" s="169"/>
      <c r="J56" s="30"/>
      <c r="K56" s="30"/>
      <c r="L56" s="24"/>
      <c r="M56" s="24"/>
      <c r="N56" s="33"/>
      <c r="O56" s="24"/>
      <c r="P56" s="24"/>
      <c r="Q56" s="24"/>
      <c r="R56" s="24"/>
      <c r="S56" s="24"/>
      <c r="T56" s="24"/>
      <c r="U56" s="24"/>
    </row>
    <row r="57" spans="1:21" ht="15.75" customHeight="1" thickBot="1">
      <c r="A57" s="24"/>
      <c r="B57" s="25"/>
      <c r="C57" s="26"/>
      <c r="D57" s="27"/>
      <c r="E57" s="28"/>
      <c r="F57" s="29"/>
      <c r="G57" s="27"/>
      <c r="H57" s="30"/>
      <c r="I57" s="30"/>
      <c r="J57" s="30"/>
      <c r="K57" s="30"/>
      <c r="L57" s="24"/>
      <c r="M57" s="24"/>
      <c r="N57" s="33"/>
      <c r="O57" s="24"/>
      <c r="P57" s="24"/>
      <c r="Q57" s="24"/>
      <c r="R57" s="24"/>
      <c r="S57" s="24"/>
      <c r="T57" s="24"/>
      <c r="U57" s="24"/>
    </row>
    <row r="58" spans="1:21" ht="24.75" customHeight="1" thickBot="1">
      <c r="A58" s="24"/>
      <c r="B58" s="164" t="s">
        <v>88</v>
      </c>
      <c r="C58" s="170" t="s">
        <v>89</v>
      </c>
      <c r="D58" s="171"/>
      <c r="E58" s="172" t="s">
        <v>90</v>
      </c>
      <c r="F58" s="173"/>
      <c r="G58" s="174"/>
      <c r="H58" s="30"/>
      <c r="I58" s="30"/>
      <c r="J58" s="30"/>
      <c r="K58" s="30"/>
      <c r="L58" s="24"/>
      <c r="M58" s="24"/>
      <c r="N58" s="33"/>
      <c r="O58" s="24"/>
      <c r="P58" s="24"/>
      <c r="Q58" s="24"/>
      <c r="R58" s="24"/>
      <c r="S58" s="24"/>
      <c r="T58" s="24"/>
      <c r="U58" s="24"/>
    </row>
    <row r="59" spans="1:21" ht="15.75" customHeight="1">
      <c r="A59" s="24"/>
      <c r="B59" s="25"/>
      <c r="C59" s="26"/>
      <c r="D59" s="27"/>
      <c r="E59" s="28"/>
      <c r="F59" s="29"/>
      <c r="G59" s="27"/>
      <c r="H59" s="30"/>
      <c r="I59" s="30"/>
      <c r="J59" s="30"/>
      <c r="K59" s="30"/>
      <c r="L59" s="24"/>
      <c r="M59" s="24"/>
      <c r="N59" s="33"/>
      <c r="O59" s="24"/>
      <c r="P59" s="24"/>
      <c r="Q59" s="24"/>
      <c r="R59" s="24"/>
      <c r="S59" s="24"/>
      <c r="T59" s="24"/>
      <c r="U59" s="24"/>
    </row>
    <row r="60" spans="1:21" ht="15.75" customHeight="1">
      <c r="A60" s="24"/>
      <c r="B60" s="25"/>
      <c r="C60" s="26"/>
      <c r="D60" s="27"/>
      <c r="E60" s="28"/>
      <c r="F60" s="29"/>
      <c r="G60" s="27"/>
      <c r="H60" s="30"/>
      <c r="I60" s="30"/>
      <c r="J60" s="30"/>
      <c r="K60" s="30"/>
      <c r="L60" s="24"/>
      <c r="M60" s="24"/>
      <c r="N60" s="33"/>
      <c r="O60" s="24"/>
      <c r="P60" s="24"/>
      <c r="Q60" s="24"/>
      <c r="R60" s="24"/>
      <c r="S60" s="24"/>
      <c r="T60" s="24"/>
      <c r="U60" s="24"/>
    </row>
    <row r="61" spans="1:21" ht="15.75" customHeight="1">
      <c r="A61" s="24"/>
      <c r="B61" s="25"/>
      <c r="C61" s="26"/>
      <c r="D61" s="27"/>
      <c r="E61" s="28"/>
      <c r="F61" s="29"/>
      <c r="G61" s="27"/>
      <c r="H61" s="30"/>
      <c r="I61" s="30"/>
      <c r="J61" s="30"/>
      <c r="K61" s="30"/>
      <c r="L61" s="24"/>
      <c r="M61" s="24"/>
      <c r="N61" s="33"/>
      <c r="O61" s="24"/>
      <c r="P61" s="24"/>
      <c r="Q61" s="24"/>
      <c r="R61" s="24"/>
      <c r="S61" s="24"/>
      <c r="T61" s="24"/>
      <c r="U61" s="24"/>
    </row>
    <row r="62" spans="1:21" ht="15.75" customHeight="1">
      <c r="A62" s="24"/>
      <c r="B62" s="25"/>
      <c r="C62" s="26"/>
      <c r="D62" s="27"/>
      <c r="E62" s="28"/>
      <c r="F62" s="29"/>
      <c r="G62" s="27"/>
      <c r="H62" s="30"/>
      <c r="I62" s="30"/>
      <c r="J62" s="30"/>
      <c r="K62" s="30"/>
      <c r="L62" s="24"/>
      <c r="M62" s="24"/>
      <c r="N62" s="33"/>
      <c r="O62" s="24"/>
      <c r="P62" s="24"/>
      <c r="Q62" s="24"/>
      <c r="R62" s="24"/>
      <c r="S62" s="24"/>
      <c r="T62" s="24"/>
      <c r="U62" s="24"/>
    </row>
    <row r="63" spans="1:21" ht="15.75" customHeight="1">
      <c r="A63" s="24"/>
      <c r="B63" s="25"/>
      <c r="C63" s="26"/>
      <c r="D63" s="27"/>
      <c r="E63" s="28"/>
      <c r="F63" s="29"/>
      <c r="G63" s="27"/>
      <c r="H63" s="30"/>
      <c r="I63" s="30"/>
      <c r="J63" s="30"/>
      <c r="K63" s="30"/>
      <c r="L63" s="24"/>
      <c r="M63" s="24"/>
      <c r="N63" s="33"/>
      <c r="O63" s="24"/>
      <c r="P63" s="24"/>
      <c r="Q63" s="24"/>
      <c r="R63" s="24"/>
      <c r="S63" s="24"/>
      <c r="T63" s="24"/>
      <c r="U63" s="24"/>
    </row>
    <row r="64" spans="1:21" ht="15.75" customHeight="1">
      <c r="A64" s="24"/>
      <c r="B64" s="25"/>
      <c r="C64" s="24"/>
      <c r="D64" s="24"/>
      <c r="E64" s="24"/>
      <c r="F64" s="24"/>
      <c r="G64" s="24"/>
      <c r="H64" s="24"/>
      <c r="I64" s="30"/>
      <c r="J64" s="30"/>
      <c r="K64" s="30"/>
      <c r="L64" s="24"/>
      <c r="M64" s="24"/>
      <c r="N64" s="33"/>
      <c r="O64" s="24"/>
      <c r="P64" s="24"/>
      <c r="Q64" s="24"/>
      <c r="R64" s="24"/>
      <c r="S64" s="24"/>
      <c r="T64" s="24"/>
      <c r="U64" s="24"/>
    </row>
    <row r="65" spans="1:21" ht="15.75" customHeight="1">
      <c r="A65" s="24"/>
      <c r="B65" s="25"/>
      <c r="C65" s="24"/>
      <c r="D65" s="24"/>
      <c r="E65" s="24"/>
      <c r="F65" s="24"/>
      <c r="G65" s="24"/>
      <c r="H65" s="24"/>
      <c r="I65" s="30"/>
      <c r="J65" s="30"/>
      <c r="K65" s="30"/>
      <c r="L65" s="24"/>
      <c r="M65" s="24"/>
      <c r="N65" s="33"/>
      <c r="O65" s="24"/>
      <c r="P65" s="24"/>
      <c r="Q65" s="24"/>
      <c r="R65" s="24"/>
      <c r="S65" s="24"/>
      <c r="T65" s="24"/>
      <c r="U65" s="24"/>
    </row>
    <row r="66" spans="1:21" ht="15.75" customHeight="1">
      <c r="A66" s="31"/>
      <c r="B66" s="31"/>
      <c r="C66" s="31"/>
      <c r="D66" s="31"/>
      <c r="E66" s="31"/>
      <c r="F66" s="31"/>
      <c r="G66" s="31"/>
      <c r="H66" s="31"/>
      <c r="I66" s="30"/>
      <c r="J66" s="30"/>
      <c r="K66" s="30"/>
      <c r="L66" s="31"/>
      <c r="M66" s="31"/>
      <c r="N66" s="31"/>
      <c r="O66" s="31"/>
      <c r="P66" s="31"/>
      <c r="Q66" s="31"/>
      <c r="R66" s="31"/>
      <c r="S66" s="31"/>
      <c r="T66" s="31"/>
      <c r="U66" s="31"/>
    </row>
    <row r="67" spans="1:21" ht="15.75" customHeight="1">
      <c r="A67" s="24"/>
      <c r="B67" s="25"/>
      <c r="C67" s="24"/>
      <c r="D67" s="24"/>
      <c r="E67" s="24"/>
      <c r="F67" s="24"/>
      <c r="G67" s="24"/>
      <c r="H67" s="24"/>
      <c r="I67" s="30"/>
      <c r="J67" s="30"/>
      <c r="K67" s="30"/>
      <c r="L67" s="24"/>
      <c r="M67" s="24"/>
      <c r="N67" s="33"/>
      <c r="O67" s="24"/>
      <c r="P67" s="24"/>
      <c r="Q67" s="24"/>
      <c r="R67" s="24"/>
      <c r="S67" s="24"/>
      <c r="T67" s="24"/>
      <c r="U67" s="24"/>
    </row>
    <row r="68" spans="1:21" ht="15.75" customHeight="1">
      <c r="A68" s="24"/>
      <c r="B68" s="25"/>
      <c r="C68" s="24"/>
      <c r="D68" s="24"/>
      <c r="E68" s="24"/>
      <c r="F68" s="24"/>
      <c r="G68" s="24"/>
      <c r="H68" s="24"/>
      <c r="I68" s="30"/>
      <c r="J68" s="30"/>
      <c r="K68" s="30"/>
      <c r="L68" s="24"/>
      <c r="M68" s="24"/>
      <c r="N68" s="33"/>
      <c r="O68" s="24"/>
      <c r="P68" s="24"/>
      <c r="Q68" s="24"/>
      <c r="R68" s="24"/>
      <c r="S68" s="24"/>
      <c r="T68" s="24"/>
      <c r="U68" s="24"/>
    </row>
    <row r="69" spans="1:21" ht="15.75" customHeight="1">
      <c r="A69" s="24"/>
      <c r="B69" s="25"/>
      <c r="C69" s="24"/>
      <c r="D69" s="24"/>
      <c r="E69" s="24"/>
      <c r="F69" s="24"/>
      <c r="G69" s="24"/>
      <c r="H69" s="24"/>
      <c r="I69" s="30"/>
      <c r="J69" s="30"/>
      <c r="K69" s="30"/>
      <c r="L69" s="24"/>
      <c r="M69" s="24"/>
      <c r="N69" s="33"/>
      <c r="O69" s="24"/>
      <c r="P69" s="24"/>
      <c r="Q69" s="24"/>
      <c r="R69" s="24"/>
      <c r="S69" s="24"/>
      <c r="T69" s="24"/>
      <c r="U69" s="24"/>
    </row>
    <row r="70" spans="1:21" ht="15.75" customHeight="1">
      <c r="A70" s="31"/>
      <c r="B70" s="63"/>
      <c r="C70" s="31"/>
      <c r="D70" s="31"/>
      <c r="E70" s="31"/>
      <c r="F70" s="31"/>
      <c r="G70" s="31"/>
      <c r="H70" s="31"/>
      <c r="I70" s="30"/>
      <c r="J70" s="30"/>
      <c r="K70" s="30"/>
      <c r="L70" s="31"/>
      <c r="M70" s="31"/>
      <c r="N70" s="31"/>
      <c r="O70" s="31"/>
      <c r="P70" s="31"/>
      <c r="Q70" s="31"/>
      <c r="R70" s="31"/>
      <c r="S70" s="31"/>
      <c r="T70" s="31"/>
      <c r="U70" s="31"/>
    </row>
    <row r="71" spans="1:21" ht="15.75" customHeight="1">
      <c r="A71" s="31"/>
      <c r="B71" s="63"/>
      <c r="C71" s="31"/>
      <c r="D71" s="31"/>
      <c r="E71" s="31"/>
      <c r="F71" s="31"/>
      <c r="G71" s="31"/>
      <c r="H71" s="31"/>
      <c r="I71" s="30"/>
      <c r="J71" s="30"/>
      <c r="K71" s="30"/>
      <c r="L71" s="31"/>
      <c r="M71" s="31"/>
      <c r="N71" s="31"/>
      <c r="O71" s="31"/>
      <c r="P71" s="31"/>
      <c r="Q71" s="31"/>
      <c r="R71" s="31"/>
      <c r="S71" s="31"/>
      <c r="T71" s="31"/>
      <c r="U71" s="31"/>
    </row>
    <row r="72" spans="1:21" ht="15.75" customHeight="1">
      <c r="A72" s="24"/>
      <c r="B72" s="25"/>
      <c r="C72" s="24"/>
      <c r="D72" s="24"/>
      <c r="E72" s="24"/>
      <c r="F72" s="24"/>
      <c r="G72" s="24"/>
      <c r="H72" s="24"/>
      <c r="I72" s="30"/>
      <c r="J72" s="30"/>
      <c r="K72" s="30"/>
      <c r="L72" s="24"/>
      <c r="M72" s="24"/>
      <c r="N72" s="33"/>
      <c r="O72" s="24"/>
      <c r="P72" s="24"/>
      <c r="Q72" s="24"/>
      <c r="R72" s="24"/>
      <c r="S72" s="24"/>
      <c r="T72" s="24"/>
      <c r="U72" s="24"/>
    </row>
    <row r="73" spans="1:21" ht="15.75" customHeight="1">
      <c r="A73" s="31"/>
      <c r="B73" s="63"/>
      <c r="C73" s="31"/>
      <c r="D73" s="31"/>
      <c r="E73" s="31"/>
      <c r="F73" s="31"/>
      <c r="G73" s="31"/>
      <c r="H73" s="31"/>
      <c r="I73" s="30"/>
      <c r="J73" s="30"/>
      <c r="K73" s="30"/>
      <c r="L73" s="31"/>
      <c r="M73" s="31"/>
      <c r="N73" s="31"/>
      <c r="O73" s="31"/>
      <c r="P73" s="31"/>
      <c r="Q73" s="31"/>
      <c r="R73" s="31"/>
      <c r="S73" s="31"/>
      <c r="T73" s="31"/>
      <c r="U73" s="31"/>
    </row>
    <row r="74" spans="1:21" ht="15.75" customHeight="1">
      <c r="A74" s="24"/>
      <c r="B74" s="25"/>
      <c r="C74" s="24"/>
      <c r="D74" s="24"/>
      <c r="E74" s="24"/>
      <c r="F74" s="24"/>
      <c r="G74" s="24"/>
      <c r="H74" s="24"/>
      <c r="I74" s="30"/>
      <c r="J74" s="30"/>
      <c r="K74" s="30"/>
      <c r="L74" s="24"/>
      <c r="M74" s="24"/>
      <c r="N74" s="33"/>
      <c r="O74" s="24"/>
      <c r="P74" s="24"/>
      <c r="Q74" s="24"/>
      <c r="R74" s="24"/>
      <c r="S74" s="24"/>
      <c r="T74" s="24"/>
      <c r="U74" s="24"/>
    </row>
    <row r="75" spans="1:21" ht="15.75" customHeight="1">
      <c r="A75" s="24"/>
      <c r="B75" s="25"/>
      <c r="C75" s="24"/>
      <c r="D75" s="24"/>
      <c r="E75" s="24"/>
      <c r="F75" s="24"/>
      <c r="G75" s="24"/>
      <c r="H75" s="24"/>
      <c r="I75" s="30"/>
      <c r="J75" s="30"/>
      <c r="K75" s="30"/>
      <c r="L75" s="24"/>
      <c r="M75" s="24"/>
      <c r="N75" s="33"/>
      <c r="O75" s="24"/>
      <c r="P75" s="24"/>
      <c r="Q75" s="24"/>
      <c r="R75" s="24"/>
      <c r="S75" s="24"/>
      <c r="T75" s="24"/>
      <c r="U75" s="24"/>
    </row>
    <row r="76" spans="1:21" ht="15.75" customHeight="1">
      <c r="A76" s="24"/>
      <c r="B76" s="25"/>
      <c r="C76" s="24"/>
      <c r="D76" s="24"/>
      <c r="E76" s="24"/>
      <c r="F76" s="24"/>
      <c r="G76" s="27"/>
      <c r="H76" s="64"/>
      <c r="I76" s="30"/>
      <c r="J76" s="30"/>
      <c r="K76" s="30"/>
      <c r="L76" s="24"/>
      <c r="M76" s="24"/>
      <c r="N76" s="33"/>
      <c r="O76" s="24"/>
      <c r="P76" s="24"/>
      <c r="Q76" s="24"/>
      <c r="R76" s="24"/>
      <c r="S76" s="24"/>
      <c r="T76" s="24"/>
      <c r="U76" s="24"/>
    </row>
    <row r="77" spans="1:21" ht="15.75" customHeight="1">
      <c r="A77" s="24"/>
      <c r="B77" s="25"/>
      <c r="C77" s="26"/>
      <c r="D77" s="27"/>
      <c r="E77" s="28"/>
      <c r="F77" s="29"/>
      <c r="G77" s="27"/>
      <c r="H77" s="30"/>
      <c r="I77" s="30"/>
      <c r="J77" s="30"/>
      <c r="K77" s="30"/>
      <c r="M77" s="24"/>
      <c r="N77" s="33"/>
      <c r="O77" s="24"/>
      <c r="P77" s="24"/>
      <c r="Q77" s="24"/>
      <c r="R77" s="24"/>
      <c r="S77" s="24"/>
      <c r="T77" s="24"/>
      <c r="U77" s="24"/>
    </row>
    <row r="78" spans="1:21" ht="15.75" customHeight="1">
      <c r="A78" s="24"/>
      <c r="B78" s="25"/>
      <c r="C78" s="26"/>
      <c r="D78" s="27"/>
      <c r="E78" s="28"/>
      <c r="F78" s="29"/>
      <c r="G78" s="27"/>
      <c r="H78" s="30"/>
      <c r="I78" s="30"/>
      <c r="J78" s="30"/>
      <c r="K78" s="30"/>
      <c r="M78" s="24"/>
      <c r="N78" s="33"/>
      <c r="O78" s="24"/>
      <c r="P78" s="24"/>
      <c r="Q78" s="24"/>
      <c r="R78" s="24"/>
      <c r="S78" s="24"/>
      <c r="T78" s="24"/>
      <c r="U78" s="24"/>
    </row>
    <row r="79" spans="1:21" ht="15.75" customHeight="1">
      <c r="A79" s="24"/>
      <c r="B79" s="25"/>
      <c r="C79" s="26"/>
      <c r="D79" s="27"/>
      <c r="E79" s="28"/>
      <c r="F79" s="29"/>
      <c r="G79" s="27"/>
      <c r="H79" s="64"/>
      <c r="I79" s="30"/>
      <c r="J79" s="30"/>
      <c r="K79" s="30"/>
      <c r="L79" s="24"/>
      <c r="M79" s="24"/>
      <c r="N79" s="33"/>
      <c r="O79" s="24"/>
      <c r="P79" s="24"/>
      <c r="Q79" s="24"/>
      <c r="R79" s="24"/>
      <c r="S79" s="24"/>
      <c r="T79" s="24"/>
      <c r="U79" s="24"/>
    </row>
    <row r="80" spans="1:21" ht="15.75" customHeight="1">
      <c r="A80" s="24"/>
      <c r="B80" s="25"/>
      <c r="C80" s="26"/>
      <c r="D80" s="27"/>
      <c r="E80" s="28"/>
      <c r="F80" s="29"/>
      <c r="G80" s="27"/>
      <c r="H80" s="64"/>
      <c r="I80" s="24"/>
      <c r="J80" s="27"/>
      <c r="K80" s="31"/>
      <c r="L80" s="24"/>
      <c r="M80" s="24"/>
      <c r="N80" s="33"/>
      <c r="O80" s="24"/>
      <c r="P80" s="24"/>
      <c r="Q80" s="24"/>
      <c r="R80" s="24"/>
      <c r="S80" s="24"/>
      <c r="T80" s="24"/>
      <c r="U80" s="24"/>
    </row>
    <row r="81" spans="1:21" ht="15.75" customHeight="1">
      <c r="A81" s="24"/>
      <c r="B81" s="25"/>
      <c r="C81" s="26"/>
      <c r="D81" s="27"/>
      <c r="E81" s="28"/>
      <c r="F81" s="29"/>
      <c r="G81" s="27"/>
      <c r="H81" s="64"/>
      <c r="I81" s="24"/>
      <c r="J81" s="27"/>
      <c r="K81" s="31"/>
      <c r="L81" s="24"/>
      <c r="M81" s="24"/>
      <c r="N81" s="33"/>
      <c r="O81" s="24"/>
      <c r="P81" s="24"/>
      <c r="Q81" s="24"/>
      <c r="R81" s="24"/>
      <c r="S81" s="24"/>
      <c r="T81" s="24"/>
      <c r="U81" s="24"/>
    </row>
    <row r="82" spans="1:21" ht="15.75" customHeight="1">
      <c r="A82" s="24"/>
      <c r="B82" s="25"/>
      <c r="C82" s="26"/>
      <c r="D82" s="27"/>
      <c r="E82" s="28"/>
      <c r="F82" s="29"/>
      <c r="G82" s="27"/>
      <c r="H82" s="30"/>
      <c r="I82" s="24"/>
      <c r="J82" s="27"/>
      <c r="K82" s="31"/>
      <c r="M82" s="24"/>
      <c r="N82" s="33"/>
      <c r="O82" s="24"/>
      <c r="P82" s="24"/>
      <c r="Q82" s="24"/>
      <c r="R82" s="24"/>
      <c r="S82" s="24"/>
      <c r="T82" s="24"/>
      <c r="U82" s="24"/>
    </row>
    <row r="83" spans="1:21" ht="15.75" customHeight="1">
      <c r="A83" s="24"/>
      <c r="B83" s="25"/>
      <c r="C83" s="26"/>
      <c r="D83" s="27"/>
      <c r="E83" s="28"/>
      <c r="F83" s="29"/>
      <c r="G83" s="27"/>
      <c r="H83" s="30"/>
      <c r="I83" s="24"/>
      <c r="J83" s="27"/>
      <c r="K83" s="31"/>
      <c r="M83" s="24"/>
      <c r="N83" s="33"/>
      <c r="O83" s="24"/>
      <c r="P83" s="24"/>
      <c r="Q83" s="24"/>
      <c r="R83" s="24"/>
      <c r="S83" s="24"/>
      <c r="T83" s="24"/>
      <c r="U83" s="24"/>
    </row>
    <row r="84" spans="1:21" ht="15.75" customHeight="1">
      <c r="A84" s="24"/>
      <c r="B84" s="25"/>
      <c r="C84" s="26"/>
      <c r="D84" s="27"/>
      <c r="E84" s="28"/>
      <c r="F84" s="29"/>
      <c r="G84" s="27"/>
      <c r="H84" s="30"/>
      <c r="I84" s="24"/>
      <c r="J84" s="27"/>
      <c r="K84" s="31"/>
      <c r="M84" s="24"/>
      <c r="N84" s="33"/>
      <c r="O84" s="24"/>
      <c r="P84" s="24"/>
      <c r="Q84" s="24"/>
      <c r="R84" s="24"/>
      <c r="S84" s="24"/>
      <c r="T84" s="24"/>
      <c r="U84" s="24"/>
    </row>
    <row r="85" spans="1:21" ht="15.75" customHeight="1">
      <c r="A85" s="24"/>
      <c r="B85" s="25"/>
      <c r="C85" s="26"/>
      <c r="D85" s="27"/>
      <c r="E85" s="28"/>
      <c r="F85" s="29"/>
      <c r="G85" s="27"/>
      <c r="H85" s="30"/>
      <c r="I85" s="24"/>
      <c r="J85" s="27"/>
      <c r="K85" s="31"/>
      <c r="M85" s="24"/>
      <c r="N85" s="33"/>
      <c r="O85" s="24"/>
      <c r="P85" s="24"/>
      <c r="Q85" s="24"/>
      <c r="R85" s="24"/>
      <c r="S85" s="24"/>
      <c r="T85" s="24"/>
      <c r="U85" s="24"/>
    </row>
    <row r="86" spans="1:21" ht="15.75" customHeight="1">
      <c r="A86" s="24"/>
      <c r="B86" s="25"/>
      <c r="C86" s="26"/>
      <c r="D86" s="27"/>
      <c r="E86" s="28"/>
      <c r="F86" s="29"/>
      <c r="G86" s="27"/>
      <c r="H86" s="30"/>
      <c r="I86" s="24"/>
      <c r="J86" s="27"/>
      <c r="K86" s="31"/>
      <c r="M86" s="24"/>
      <c r="N86" s="33"/>
      <c r="O86" s="24"/>
      <c r="P86" s="24"/>
      <c r="Q86" s="24"/>
      <c r="R86" s="24"/>
      <c r="S86" s="24"/>
      <c r="T86" s="24"/>
      <c r="U86" s="24"/>
    </row>
    <row r="87" spans="1:21" ht="15.75" customHeight="1">
      <c r="A87" s="24"/>
      <c r="B87" s="25"/>
      <c r="C87" s="26"/>
      <c r="D87" s="27"/>
      <c r="E87" s="28"/>
      <c r="F87" s="29"/>
      <c r="G87" s="27"/>
      <c r="H87" s="30"/>
      <c r="I87" s="24"/>
      <c r="J87" s="27"/>
      <c r="K87" s="31"/>
      <c r="M87" s="24"/>
      <c r="N87" s="33"/>
      <c r="O87" s="24"/>
      <c r="P87" s="24"/>
      <c r="Q87" s="24"/>
      <c r="R87" s="24"/>
      <c r="S87" s="24"/>
      <c r="T87" s="24"/>
      <c r="U87" s="24"/>
    </row>
    <row r="88" spans="1:21" ht="15.75" customHeight="1">
      <c r="A88" s="24"/>
      <c r="B88" s="25"/>
      <c r="C88" s="26"/>
      <c r="D88" s="27"/>
      <c r="E88" s="28"/>
      <c r="F88" s="29"/>
      <c r="G88" s="27"/>
      <c r="H88" s="30"/>
      <c r="I88" s="24"/>
      <c r="J88" s="27"/>
      <c r="K88" s="31"/>
      <c r="M88" s="24"/>
      <c r="N88" s="33"/>
      <c r="O88" s="24"/>
      <c r="P88" s="24"/>
      <c r="Q88" s="24"/>
      <c r="R88" s="24"/>
      <c r="S88" s="24"/>
      <c r="T88" s="24"/>
      <c r="U88" s="24"/>
    </row>
    <row r="89" spans="1:21" ht="15.75" customHeight="1">
      <c r="A89" s="24"/>
      <c r="B89" s="25"/>
      <c r="C89" s="26"/>
      <c r="D89" s="27"/>
      <c r="E89" s="28"/>
      <c r="F89" s="29"/>
      <c r="G89" s="27"/>
      <c r="H89" s="30"/>
      <c r="I89" s="24"/>
      <c r="J89" s="27"/>
      <c r="K89" s="31"/>
      <c r="M89" s="24"/>
      <c r="N89" s="33"/>
      <c r="O89" s="24"/>
      <c r="P89" s="24"/>
      <c r="Q89" s="24"/>
      <c r="R89" s="24"/>
      <c r="S89" s="24"/>
      <c r="T89" s="24"/>
      <c r="U89" s="24"/>
    </row>
    <row r="90" spans="1:21" ht="15.75" customHeight="1">
      <c r="A90" s="24"/>
      <c r="B90" s="25"/>
      <c r="C90" s="26"/>
      <c r="D90" s="27"/>
      <c r="E90" s="28"/>
      <c r="F90" s="29"/>
      <c r="G90" s="27"/>
      <c r="H90" s="30"/>
      <c r="I90" s="24"/>
      <c r="J90" s="27"/>
      <c r="K90" s="31"/>
      <c r="M90" s="24"/>
      <c r="N90" s="33"/>
      <c r="O90" s="24"/>
      <c r="P90" s="24"/>
      <c r="Q90" s="24"/>
      <c r="R90" s="24"/>
      <c r="S90" s="24"/>
      <c r="T90" s="24"/>
      <c r="U90" s="24"/>
    </row>
    <row r="91" spans="1:21" ht="15.75" customHeight="1">
      <c r="A91" s="24"/>
      <c r="B91" s="25"/>
      <c r="C91" s="26"/>
      <c r="D91" s="27"/>
      <c r="E91" s="28"/>
      <c r="F91" s="29"/>
      <c r="G91" s="27"/>
      <c r="H91" s="30"/>
      <c r="I91" s="24"/>
      <c r="J91" s="27"/>
      <c r="K91" s="31"/>
      <c r="M91" s="24"/>
      <c r="N91" s="33"/>
      <c r="O91" s="24"/>
      <c r="P91" s="24"/>
      <c r="Q91" s="24"/>
      <c r="R91" s="24"/>
      <c r="S91" s="24"/>
      <c r="T91" s="24"/>
      <c r="U91" s="24"/>
    </row>
    <row r="92" spans="1:21" ht="15.75" customHeight="1">
      <c r="A92" s="24"/>
      <c r="B92" s="25"/>
      <c r="C92" s="26"/>
      <c r="D92" s="27"/>
      <c r="E92" s="28"/>
      <c r="F92" s="29"/>
      <c r="G92" s="27"/>
      <c r="H92" s="30"/>
      <c r="I92" s="24"/>
      <c r="J92" s="27"/>
      <c r="K92" s="31"/>
      <c r="M92" s="24"/>
      <c r="N92" s="33"/>
      <c r="O92" s="24"/>
      <c r="P92" s="24"/>
      <c r="Q92" s="24"/>
      <c r="R92" s="24"/>
      <c r="S92" s="24"/>
      <c r="T92" s="24"/>
      <c r="U92" s="24"/>
    </row>
    <row r="93" spans="1:21" ht="15.75" customHeight="1">
      <c r="A93" s="24"/>
      <c r="B93" s="25"/>
      <c r="C93" s="26"/>
      <c r="D93" s="27"/>
      <c r="E93" s="28"/>
      <c r="F93" s="29"/>
      <c r="G93" s="27"/>
      <c r="H93" s="30"/>
      <c r="I93" s="24"/>
      <c r="J93" s="27"/>
      <c r="K93" s="31"/>
      <c r="M93" s="24"/>
      <c r="N93" s="33"/>
      <c r="O93" s="24"/>
      <c r="P93" s="24"/>
      <c r="Q93" s="24"/>
      <c r="R93" s="24"/>
      <c r="S93" s="24"/>
      <c r="T93" s="24"/>
      <c r="U93" s="24"/>
    </row>
    <row r="94" spans="1:21" ht="15.75" customHeight="1">
      <c r="A94" s="24"/>
      <c r="B94" s="25"/>
      <c r="C94" s="26"/>
      <c r="D94" s="27"/>
      <c r="E94" s="28"/>
      <c r="F94" s="29"/>
      <c r="G94" s="27"/>
      <c r="H94" s="30"/>
      <c r="I94" s="24"/>
      <c r="J94" s="27"/>
      <c r="K94" s="31"/>
      <c r="M94" s="24"/>
      <c r="N94" s="33"/>
      <c r="O94" s="24"/>
      <c r="P94" s="24"/>
      <c r="Q94" s="24"/>
      <c r="R94" s="24"/>
      <c r="S94" s="24"/>
      <c r="T94" s="24"/>
      <c r="U94" s="24"/>
    </row>
    <row r="95" spans="1:21" ht="15.75" customHeight="1">
      <c r="A95" s="24"/>
      <c r="B95" s="25"/>
      <c r="C95" s="26"/>
      <c r="D95" s="27"/>
      <c r="E95" s="28"/>
      <c r="F95" s="29"/>
      <c r="G95" s="27"/>
      <c r="H95" s="30"/>
      <c r="I95" s="24"/>
      <c r="J95" s="27"/>
      <c r="K95" s="31"/>
      <c r="M95" s="24"/>
      <c r="N95" s="33"/>
      <c r="O95" s="24"/>
      <c r="P95" s="24"/>
      <c r="Q95" s="24"/>
      <c r="R95" s="24"/>
      <c r="S95" s="24"/>
      <c r="T95" s="24"/>
      <c r="U95" s="24"/>
    </row>
    <row r="96" spans="1:21" ht="15.75" customHeight="1">
      <c r="A96" s="24"/>
      <c r="B96" s="25"/>
      <c r="C96" s="26"/>
      <c r="D96" s="27"/>
      <c r="E96" s="28"/>
      <c r="F96" s="29"/>
      <c r="G96" s="27"/>
      <c r="H96" s="30"/>
      <c r="I96" s="24"/>
      <c r="J96" s="27"/>
      <c r="K96" s="31"/>
      <c r="M96" s="24"/>
      <c r="N96" s="33"/>
      <c r="O96" s="24"/>
      <c r="P96" s="24"/>
      <c r="Q96" s="24"/>
      <c r="R96" s="24"/>
      <c r="S96" s="24"/>
      <c r="T96" s="24"/>
      <c r="U96" s="24"/>
    </row>
    <row r="97" spans="1:21" ht="15.75" customHeight="1">
      <c r="A97" s="24"/>
      <c r="B97" s="25"/>
      <c r="C97" s="26"/>
      <c r="D97" s="27"/>
      <c r="E97" s="28"/>
      <c r="F97" s="29"/>
      <c r="G97" s="27"/>
      <c r="H97" s="30"/>
      <c r="I97" s="24"/>
      <c r="J97" s="27"/>
      <c r="K97" s="31"/>
      <c r="M97" s="24"/>
      <c r="N97" s="33"/>
      <c r="O97" s="24"/>
      <c r="P97" s="24"/>
      <c r="Q97" s="24"/>
      <c r="R97" s="24"/>
      <c r="S97" s="24"/>
      <c r="T97" s="24"/>
      <c r="U97" s="24"/>
    </row>
    <row r="98" spans="1:21" ht="15.75" customHeight="1">
      <c r="A98" s="24"/>
      <c r="B98" s="25"/>
      <c r="C98" s="26"/>
      <c r="D98" s="27"/>
      <c r="E98" s="28"/>
      <c r="F98" s="29"/>
      <c r="G98" s="27"/>
      <c r="H98" s="30"/>
      <c r="I98" s="24"/>
      <c r="J98" s="27"/>
      <c r="K98" s="31"/>
      <c r="M98" s="24"/>
      <c r="N98" s="33"/>
      <c r="O98" s="24"/>
      <c r="P98" s="24"/>
      <c r="Q98" s="24"/>
      <c r="R98" s="24"/>
      <c r="S98" s="24"/>
      <c r="T98" s="24"/>
      <c r="U98" s="24"/>
    </row>
    <row r="99" spans="1:21" ht="15.75" customHeight="1">
      <c r="A99" s="24"/>
      <c r="B99" s="25"/>
      <c r="C99" s="26"/>
      <c r="D99" s="27"/>
      <c r="E99" s="28"/>
      <c r="F99" s="29"/>
      <c r="G99" s="27"/>
      <c r="H99" s="30"/>
      <c r="I99" s="24"/>
      <c r="J99" s="27"/>
      <c r="K99" s="31"/>
      <c r="M99" s="24"/>
      <c r="N99" s="33"/>
      <c r="O99" s="24"/>
      <c r="P99" s="24"/>
      <c r="Q99" s="24"/>
      <c r="R99" s="24"/>
      <c r="S99" s="24"/>
      <c r="T99" s="24"/>
      <c r="U99" s="24"/>
    </row>
    <row r="100" spans="1:21" ht="15.75" customHeight="1">
      <c r="A100" s="24"/>
      <c r="B100" s="25"/>
      <c r="C100" s="26"/>
      <c r="D100" s="27"/>
      <c r="E100" s="28"/>
      <c r="F100" s="29"/>
      <c r="G100" s="27"/>
      <c r="H100" s="30"/>
      <c r="I100" s="24"/>
      <c r="J100" s="27"/>
      <c r="K100" s="31"/>
      <c r="M100" s="24"/>
      <c r="N100" s="33"/>
      <c r="O100" s="24"/>
      <c r="P100" s="24"/>
      <c r="Q100" s="24"/>
      <c r="R100" s="24"/>
      <c r="S100" s="24"/>
      <c r="T100" s="24"/>
      <c r="U100" s="24"/>
    </row>
  </sheetData>
  <mergeCells count="23">
    <mergeCell ref="B2:K2"/>
    <mergeCell ref="B4:C4"/>
    <mergeCell ref="B6:B19"/>
    <mergeCell ref="K6:K19"/>
    <mergeCell ref="Q7:U15"/>
    <mergeCell ref="O16:S20"/>
    <mergeCell ref="B20:B21"/>
    <mergeCell ref="K20:K21"/>
    <mergeCell ref="K37:K42"/>
    <mergeCell ref="F49:I49"/>
    <mergeCell ref="F44:I44"/>
    <mergeCell ref="B22:B25"/>
    <mergeCell ref="K22:K25"/>
    <mergeCell ref="E27:H27"/>
    <mergeCell ref="E28:G28"/>
    <mergeCell ref="E29:H29"/>
    <mergeCell ref="B33:B36"/>
    <mergeCell ref="K33:K36"/>
    <mergeCell ref="F55:I55"/>
    <mergeCell ref="F56:I56"/>
    <mergeCell ref="C58:D58"/>
    <mergeCell ref="E58:G58"/>
    <mergeCell ref="B37:B42"/>
  </mergeCells>
  <conditionalFormatting sqref="F25:F26 F21:F22 F33:F42 F6:F19">
    <cfRule type="expression" dxfId="5" priority="1">
      <formula>ISODD($C6)</formula>
    </cfRule>
  </conditionalFormatting>
  <conditionalFormatting sqref="F20:F21 F33:F34">
    <cfRule type="expression" dxfId="4" priority="2">
      <formula>ISODD(#REF!)</formula>
    </cfRule>
  </conditionalFormatting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4"/>
  <sheetViews>
    <sheetView topLeftCell="A27" workbookViewId="0">
      <selection activeCell="C34" sqref="C34:C36"/>
    </sheetView>
  </sheetViews>
  <sheetFormatPr baseColWidth="10" defaultColWidth="14.42578125" defaultRowHeight="15"/>
  <cols>
    <col min="1" max="1" width="11.42578125" style="102" customWidth="1"/>
    <col min="2" max="2" width="15.140625" style="102" customWidth="1"/>
    <col min="3" max="3" width="46.28515625" style="102" customWidth="1"/>
    <col min="4" max="4" width="15.85546875" style="102" customWidth="1"/>
    <col min="5" max="5" width="6.7109375" style="102" customWidth="1"/>
    <col min="6" max="6" width="6.42578125" style="102" customWidth="1"/>
    <col min="7" max="7" width="12.85546875" style="102" customWidth="1"/>
    <col min="8" max="8" width="8.42578125" style="102" customWidth="1"/>
    <col min="9" max="9" width="15.42578125" style="102" customWidth="1"/>
    <col min="10" max="10" width="10.7109375" style="102" customWidth="1"/>
    <col min="11" max="19" width="11.42578125" style="102" customWidth="1"/>
    <col min="20" max="16384" width="14.42578125" style="102"/>
  </cols>
  <sheetData>
    <row r="1" spans="1:19">
      <c r="A1" s="65"/>
      <c r="B1" s="97"/>
      <c r="C1" s="98"/>
      <c r="D1" s="99"/>
      <c r="E1" s="66"/>
      <c r="F1" s="100"/>
      <c r="G1" s="99"/>
      <c r="H1" s="101"/>
      <c r="I1" s="65"/>
      <c r="K1" s="65"/>
      <c r="L1" s="67"/>
      <c r="M1" s="65"/>
      <c r="N1" s="65"/>
      <c r="O1" s="65"/>
      <c r="P1" s="65"/>
      <c r="Q1" s="65"/>
      <c r="R1" s="65"/>
      <c r="S1" s="65"/>
    </row>
    <row r="2" spans="1:19" ht="22.5" customHeight="1">
      <c r="A2" s="65"/>
      <c r="B2" s="217" t="s">
        <v>78</v>
      </c>
      <c r="C2" s="203"/>
      <c r="D2" s="203"/>
      <c r="E2" s="203"/>
      <c r="F2" s="203"/>
      <c r="G2" s="203"/>
      <c r="H2" s="203"/>
      <c r="I2" s="203"/>
      <c r="K2" s="65"/>
      <c r="L2" s="67"/>
      <c r="M2" s="65"/>
      <c r="N2" s="65"/>
      <c r="O2" s="65"/>
      <c r="P2" s="65"/>
      <c r="Q2" s="65"/>
      <c r="R2" s="65"/>
      <c r="S2" s="65"/>
    </row>
    <row r="3" spans="1:19">
      <c r="A3" s="65"/>
      <c r="B3" s="65" t="s">
        <v>71</v>
      </c>
      <c r="C3" s="65"/>
      <c r="D3" s="65"/>
      <c r="E3" s="66"/>
      <c r="F3" s="65"/>
      <c r="G3" s="65"/>
      <c r="H3" s="65"/>
      <c r="I3" s="65"/>
      <c r="K3" s="65"/>
      <c r="L3" s="65"/>
      <c r="M3" s="65"/>
      <c r="N3" s="65"/>
      <c r="O3" s="65"/>
      <c r="P3" s="65"/>
      <c r="Q3" s="65"/>
      <c r="R3" s="65"/>
      <c r="S3" s="65"/>
    </row>
    <row r="4" spans="1:19" ht="24.75" customHeight="1">
      <c r="A4" s="67"/>
      <c r="B4" s="218" t="s">
        <v>0</v>
      </c>
      <c r="C4" s="203"/>
      <c r="D4" s="67"/>
      <c r="E4" s="68"/>
      <c r="F4" s="67"/>
      <c r="G4" s="67"/>
      <c r="H4" s="67"/>
      <c r="I4" s="67"/>
      <c r="K4" s="65"/>
      <c r="L4" s="67"/>
      <c r="M4" s="65"/>
      <c r="N4" s="65"/>
      <c r="O4" s="65"/>
      <c r="P4" s="65"/>
      <c r="Q4" s="65"/>
      <c r="R4" s="65"/>
      <c r="S4" s="65"/>
    </row>
    <row r="5" spans="1:19">
      <c r="A5" s="103"/>
      <c r="B5" s="127" t="s">
        <v>1</v>
      </c>
      <c r="C5" s="128" t="s">
        <v>2</v>
      </c>
      <c r="D5" s="129" t="s">
        <v>3</v>
      </c>
      <c r="E5" s="130" t="s">
        <v>4</v>
      </c>
      <c r="F5" s="131" t="s">
        <v>5</v>
      </c>
      <c r="G5" s="129" t="s">
        <v>6</v>
      </c>
      <c r="H5" s="132" t="s">
        <v>7</v>
      </c>
      <c r="I5" s="129" t="s">
        <v>8</v>
      </c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>
      <c r="A6" s="65"/>
      <c r="B6" s="219" t="s">
        <v>11</v>
      </c>
      <c r="C6" s="104" t="s">
        <v>12</v>
      </c>
      <c r="D6" s="105">
        <v>8000000</v>
      </c>
      <c r="E6" s="106">
        <v>0.5</v>
      </c>
      <c r="F6" s="107">
        <v>1</v>
      </c>
      <c r="G6" s="108">
        <f t="shared" ref="G6:G12" si="0">F6*E6*D6</f>
        <v>4000000</v>
      </c>
      <c r="H6" s="109">
        <v>2</v>
      </c>
      <c r="I6" s="108">
        <f t="shared" ref="I6:I12" si="1">H6*G6</f>
        <v>8000000</v>
      </c>
      <c r="K6" s="65"/>
      <c r="L6" s="67"/>
      <c r="M6" s="65"/>
      <c r="N6" s="65"/>
      <c r="O6" s="65"/>
      <c r="P6" s="65"/>
      <c r="Q6" s="65"/>
      <c r="R6" s="65"/>
      <c r="S6" s="65"/>
    </row>
    <row r="7" spans="1:19">
      <c r="A7" s="65"/>
      <c r="B7" s="220"/>
      <c r="C7" s="110" t="s">
        <v>19</v>
      </c>
      <c r="D7" s="105">
        <v>6000000</v>
      </c>
      <c r="E7" s="106">
        <v>0.3</v>
      </c>
      <c r="F7" s="107">
        <v>1</v>
      </c>
      <c r="G7" s="108">
        <f t="shared" si="0"/>
        <v>1800000</v>
      </c>
      <c r="H7" s="109">
        <v>1</v>
      </c>
      <c r="I7" s="108">
        <f t="shared" si="1"/>
        <v>1800000</v>
      </c>
      <c r="K7" s="65"/>
      <c r="L7" s="67"/>
      <c r="M7" s="65"/>
      <c r="N7" s="65"/>
      <c r="O7" s="222"/>
      <c r="P7" s="223"/>
      <c r="Q7" s="223"/>
      <c r="R7" s="223"/>
      <c r="S7" s="222"/>
    </row>
    <row r="8" spans="1:19">
      <c r="A8" s="65"/>
      <c r="B8" s="220"/>
      <c r="C8" s="111" t="s">
        <v>22</v>
      </c>
      <c r="D8" s="105">
        <v>6000000</v>
      </c>
      <c r="E8" s="106">
        <v>0.3</v>
      </c>
      <c r="F8" s="107">
        <v>1</v>
      </c>
      <c r="G8" s="108">
        <f t="shared" si="0"/>
        <v>1800000</v>
      </c>
      <c r="H8" s="109">
        <v>1</v>
      </c>
      <c r="I8" s="108">
        <f t="shared" si="1"/>
        <v>1800000</v>
      </c>
      <c r="K8" s="65"/>
      <c r="L8" s="67"/>
      <c r="M8" s="224"/>
      <c r="N8" s="222"/>
      <c r="O8" s="222"/>
      <c r="P8" s="222"/>
      <c r="Q8" s="222"/>
      <c r="R8" s="65"/>
      <c r="S8" s="65"/>
    </row>
    <row r="9" spans="1:19">
      <c r="A9" s="65"/>
      <c r="B9" s="220"/>
      <c r="C9" s="112" t="s">
        <v>16</v>
      </c>
      <c r="D9" s="105">
        <v>6000000</v>
      </c>
      <c r="E9" s="106">
        <v>0.3</v>
      </c>
      <c r="F9" s="107">
        <v>1</v>
      </c>
      <c r="G9" s="108">
        <f t="shared" si="0"/>
        <v>1800000</v>
      </c>
      <c r="H9" s="109">
        <v>1</v>
      </c>
      <c r="I9" s="108">
        <f t="shared" si="1"/>
        <v>1800000</v>
      </c>
      <c r="K9" s="65"/>
      <c r="L9" s="67"/>
      <c r="M9" s="224"/>
      <c r="N9" s="222"/>
      <c r="O9" s="222"/>
      <c r="P9" s="222"/>
      <c r="Q9" s="222"/>
      <c r="R9" s="65"/>
      <c r="S9" s="65"/>
    </row>
    <row r="10" spans="1:19">
      <c r="A10" s="65"/>
      <c r="B10" s="220"/>
      <c r="C10" s="113" t="s">
        <v>20</v>
      </c>
      <c r="D10" s="105">
        <v>6000000</v>
      </c>
      <c r="E10" s="106">
        <v>0.3</v>
      </c>
      <c r="F10" s="107">
        <v>1</v>
      </c>
      <c r="G10" s="108">
        <f t="shared" si="0"/>
        <v>1800000</v>
      </c>
      <c r="H10" s="109">
        <v>1</v>
      </c>
      <c r="I10" s="108">
        <f t="shared" si="1"/>
        <v>1800000</v>
      </c>
      <c r="K10" s="65"/>
      <c r="L10" s="67"/>
      <c r="M10" s="224"/>
      <c r="N10" s="222"/>
      <c r="O10" s="222"/>
      <c r="P10" s="222"/>
      <c r="Q10" s="222"/>
      <c r="R10" s="65"/>
      <c r="S10" s="65"/>
    </row>
    <row r="11" spans="1:19">
      <c r="A11" s="65"/>
      <c r="B11" s="220"/>
      <c r="C11" s="114" t="s">
        <v>23</v>
      </c>
      <c r="D11" s="105">
        <v>8000000</v>
      </c>
      <c r="E11" s="106">
        <v>0.35</v>
      </c>
      <c r="F11" s="107">
        <v>1</v>
      </c>
      <c r="G11" s="108">
        <f t="shared" si="0"/>
        <v>2800000</v>
      </c>
      <c r="H11" s="109">
        <v>1</v>
      </c>
      <c r="I11" s="108">
        <f t="shared" si="1"/>
        <v>2800000</v>
      </c>
      <c r="K11" s="65"/>
      <c r="L11" s="67"/>
      <c r="M11" s="222"/>
      <c r="N11" s="223"/>
      <c r="O11" s="223"/>
      <c r="P11" s="223"/>
      <c r="Q11" s="222"/>
      <c r="R11" s="65"/>
      <c r="S11" s="65"/>
    </row>
    <row r="12" spans="1:19" ht="15.75" customHeight="1">
      <c r="A12" s="65"/>
      <c r="B12" s="221"/>
      <c r="C12" s="95" t="s">
        <v>25</v>
      </c>
      <c r="D12" s="105">
        <v>2800000</v>
      </c>
      <c r="E12" s="106">
        <v>0.3</v>
      </c>
      <c r="F12" s="107">
        <v>1</v>
      </c>
      <c r="G12" s="108">
        <f t="shared" si="0"/>
        <v>840000</v>
      </c>
      <c r="H12" s="109">
        <v>1</v>
      </c>
      <c r="I12" s="108">
        <f t="shared" si="1"/>
        <v>840000</v>
      </c>
      <c r="K12" s="65"/>
      <c r="L12" s="67"/>
      <c r="M12" s="222"/>
      <c r="N12" s="223"/>
      <c r="O12" s="223"/>
      <c r="P12" s="223"/>
      <c r="Q12" s="222"/>
      <c r="R12" s="65"/>
      <c r="S12" s="65"/>
    </row>
    <row r="13" spans="1:19" ht="15" customHeight="1">
      <c r="A13" s="65"/>
      <c r="B13" s="65"/>
      <c r="C13" s="65"/>
      <c r="D13" s="65"/>
      <c r="E13" s="205" t="s">
        <v>36</v>
      </c>
      <c r="F13" s="206"/>
      <c r="G13" s="206"/>
      <c r="H13" s="207"/>
      <c r="I13" s="133">
        <f>SUM(I6:I12)</f>
        <v>18840000</v>
      </c>
      <c r="J13" s="65"/>
      <c r="K13" s="65"/>
      <c r="L13" s="67"/>
      <c r="M13" s="65"/>
      <c r="N13" s="65"/>
      <c r="O13" s="65"/>
      <c r="P13" s="65"/>
      <c r="Q13" s="65"/>
      <c r="R13" s="65"/>
      <c r="S13" s="65"/>
    </row>
    <row r="14" spans="1:19" ht="15.75" customHeight="1">
      <c r="A14" s="65"/>
      <c r="B14" s="65"/>
      <c r="C14" s="65"/>
      <c r="D14" s="65"/>
      <c r="E14" s="202" t="s">
        <v>37</v>
      </c>
      <c r="F14" s="203"/>
      <c r="G14" s="204"/>
      <c r="H14" s="135">
        <v>2.4</v>
      </c>
      <c r="I14" s="115"/>
      <c r="J14" s="65"/>
      <c r="K14" s="65"/>
      <c r="L14" s="67"/>
      <c r="M14" s="65"/>
      <c r="N14" s="65"/>
      <c r="O14" s="65"/>
      <c r="P14" s="65"/>
      <c r="Q14" s="65"/>
      <c r="R14" s="65"/>
      <c r="S14" s="65"/>
    </row>
    <row r="15" spans="1:19" ht="15" customHeight="1">
      <c r="A15" s="65"/>
      <c r="B15" s="65"/>
      <c r="C15" s="65"/>
      <c r="D15" s="65"/>
      <c r="E15" s="205" t="s">
        <v>81</v>
      </c>
      <c r="F15" s="206"/>
      <c r="G15" s="206"/>
      <c r="H15" s="207"/>
      <c r="I15" s="134">
        <f>I13*H14</f>
        <v>45216000</v>
      </c>
      <c r="J15" s="65"/>
      <c r="K15" s="65"/>
      <c r="L15" s="67"/>
      <c r="M15" s="65"/>
      <c r="N15" s="65"/>
      <c r="O15" s="65"/>
      <c r="P15" s="65"/>
      <c r="Q15" s="65"/>
      <c r="R15" s="65"/>
      <c r="S15" s="65"/>
    </row>
    <row r="16" spans="1:19" ht="15" customHeight="1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7"/>
      <c r="M16" s="65"/>
      <c r="N16" s="65"/>
      <c r="O16" s="65"/>
      <c r="P16" s="65"/>
      <c r="Q16" s="65"/>
      <c r="R16" s="65"/>
      <c r="S16" s="65"/>
    </row>
    <row r="17" spans="1:19" ht="15.75" customHeight="1">
      <c r="A17" s="65"/>
      <c r="B17" s="116" t="s">
        <v>38</v>
      </c>
      <c r="C17" s="117"/>
      <c r="D17" s="118"/>
      <c r="E17" s="66"/>
      <c r="F17" s="65"/>
      <c r="G17" s="65"/>
      <c r="H17" s="65"/>
      <c r="I17" s="65"/>
      <c r="J17" s="65"/>
      <c r="K17" s="65"/>
      <c r="L17" s="67"/>
      <c r="M17" s="65"/>
      <c r="N17" s="65"/>
      <c r="O17" s="65"/>
      <c r="P17" s="65"/>
      <c r="Q17" s="65"/>
      <c r="R17" s="65"/>
      <c r="S17" s="65"/>
    </row>
    <row r="18" spans="1:19" ht="15.75" customHeight="1">
      <c r="A18" s="65"/>
      <c r="B18" s="131" t="s">
        <v>1</v>
      </c>
      <c r="C18" s="131" t="s">
        <v>39</v>
      </c>
      <c r="D18" s="131" t="s">
        <v>40</v>
      </c>
      <c r="E18" s="130" t="s">
        <v>4</v>
      </c>
      <c r="F18" s="131" t="s">
        <v>5</v>
      </c>
      <c r="G18" s="129" t="s">
        <v>6</v>
      </c>
      <c r="H18" s="132" t="s">
        <v>7</v>
      </c>
      <c r="I18" s="129" t="s">
        <v>8</v>
      </c>
      <c r="J18" s="65"/>
      <c r="K18" s="65"/>
      <c r="L18" s="67"/>
      <c r="M18" s="65"/>
      <c r="N18" s="65"/>
      <c r="O18" s="65"/>
      <c r="P18" s="65"/>
      <c r="Q18" s="65"/>
      <c r="R18" s="65"/>
      <c r="S18" s="65"/>
    </row>
    <row r="19" spans="1:19" ht="27.75" customHeight="1">
      <c r="A19" s="65"/>
      <c r="B19" s="136" t="s">
        <v>41</v>
      </c>
      <c r="C19" s="119" t="s">
        <v>43</v>
      </c>
      <c r="D19" s="105">
        <v>5000000</v>
      </c>
      <c r="E19" s="106">
        <v>1</v>
      </c>
      <c r="F19" s="107">
        <v>1</v>
      </c>
      <c r="G19" s="108">
        <f>F19*E19*D19</f>
        <v>5000000</v>
      </c>
      <c r="H19" s="109">
        <v>1</v>
      </c>
      <c r="I19" s="108">
        <f>D19*E19*F19*H19</f>
        <v>5000000</v>
      </c>
      <c r="J19" s="120"/>
      <c r="K19" s="65"/>
      <c r="L19" s="67"/>
      <c r="M19" s="65"/>
      <c r="N19" s="65"/>
      <c r="O19" s="65"/>
      <c r="P19" s="65"/>
      <c r="Q19" s="65"/>
      <c r="R19" s="65"/>
      <c r="S19" s="65"/>
    </row>
    <row r="20" spans="1:19" ht="13.5" customHeight="1">
      <c r="A20" s="65"/>
      <c r="B20" s="208" t="s">
        <v>46</v>
      </c>
      <c r="C20" s="119" t="s">
        <v>47</v>
      </c>
      <c r="D20" s="105">
        <v>5800000</v>
      </c>
      <c r="E20" s="106">
        <v>0.25</v>
      </c>
      <c r="F20" s="107">
        <v>1</v>
      </c>
      <c r="G20" s="108">
        <f t="shared" ref="G20:G23" si="2">F20*E20*D20</f>
        <v>1450000</v>
      </c>
      <c r="H20" s="109">
        <v>2</v>
      </c>
      <c r="I20" s="108">
        <f t="shared" ref="I20:I23" si="3">D20*E20*F20*H20</f>
        <v>2900000</v>
      </c>
      <c r="J20" s="65"/>
      <c r="K20" s="65"/>
      <c r="L20" s="67"/>
      <c r="M20" s="65"/>
      <c r="N20" s="65"/>
      <c r="O20" s="65"/>
      <c r="P20" s="65"/>
      <c r="Q20" s="65"/>
      <c r="R20" s="65"/>
      <c r="S20" s="65"/>
    </row>
    <row r="21" spans="1:19" ht="26.25" customHeight="1">
      <c r="A21" s="65"/>
      <c r="B21" s="209"/>
      <c r="C21" s="119" t="s">
        <v>50</v>
      </c>
      <c r="D21" s="105">
        <v>1500000</v>
      </c>
      <c r="E21" s="106">
        <v>0.4</v>
      </c>
      <c r="F21" s="107">
        <v>1</v>
      </c>
      <c r="G21" s="108">
        <f t="shared" si="2"/>
        <v>600000</v>
      </c>
      <c r="H21" s="109">
        <v>2</v>
      </c>
      <c r="I21" s="108">
        <f t="shared" si="3"/>
        <v>1200000</v>
      </c>
      <c r="J21" s="65"/>
      <c r="K21" s="65"/>
      <c r="L21" s="67"/>
      <c r="M21" s="65"/>
      <c r="N21" s="65"/>
      <c r="O21" s="65"/>
      <c r="P21" s="65"/>
      <c r="Q21" s="65"/>
      <c r="R21" s="65"/>
      <c r="S21" s="65"/>
    </row>
    <row r="22" spans="1:19" ht="12.75" customHeight="1">
      <c r="A22" s="65"/>
      <c r="B22" s="209"/>
      <c r="C22" s="119" t="s">
        <v>51</v>
      </c>
      <c r="D22" s="105">
        <v>768847.1</v>
      </c>
      <c r="E22" s="106">
        <v>1</v>
      </c>
      <c r="F22" s="107">
        <v>1</v>
      </c>
      <c r="G22" s="108">
        <f t="shared" si="2"/>
        <v>768847.1</v>
      </c>
      <c r="H22" s="109">
        <v>2</v>
      </c>
      <c r="I22" s="108">
        <f t="shared" si="3"/>
        <v>1537694.2</v>
      </c>
      <c r="J22" s="65"/>
      <c r="K22" s="65"/>
      <c r="L22" s="67"/>
      <c r="M22" s="65"/>
      <c r="N22" s="65"/>
      <c r="O22" s="65"/>
      <c r="P22" s="65"/>
      <c r="Q22" s="65"/>
      <c r="R22" s="65"/>
      <c r="S22" s="65"/>
    </row>
    <row r="23" spans="1:19" ht="27" customHeight="1">
      <c r="A23" s="65"/>
      <c r="B23" s="210"/>
      <c r="C23" s="119" t="s">
        <v>52</v>
      </c>
      <c r="D23" s="105">
        <v>1000000</v>
      </c>
      <c r="E23" s="106">
        <v>1</v>
      </c>
      <c r="F23" s="107">
        <v>1</v>
      </c>
      <c r="G23" s="108">
        <f t="shared" si="2"/>
        <v>1000000</v>
      </c>
      <c r="H23" s="109">
        <v>2</v>
      </c>
      <c r="I23" s="108">
        <f t="shared" si="3"/>
        <v>2000000</v>
      </c>
      <c r="J23" s="65"/>
      <c r="K23" s="65"/>
      <c r="L23" s="67"/>
      <c r="M23" s="65"/>
      <c r="N23" s="65"/>
      <c r="O23" s="65"/>
      <c r="P23" s="65"/>
      <c r="Q23" s="65"/>
      <c r="R23" s="65"/>
      <c r="S23" s="65"/>
    </row>
    <row r="24" spans="1:19" ht="15.75" customHeight="1">
      <c r="A24" s="65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7"/>
      <c r="M24" s="65"/>
      <c r="N24" s="65"/>
      <c r="O24" s="65"/>
      <c r="P24" s="65"/>
      <c r="Q24" s="65"/>
      <c r="R24" s="65"/>
      <c r="S24" s="65"/>
    </row>
    <row r="25" spans="1:19" ht="30.75" customHeight="1">
      <c r="A25" s="65"/>
      <c r="B25" s="97"/>
      <c r="C25" s="121" t="s">
        <v>80</v>
      </c>
      <c r="D25" s="122">
        <v>1.77</v>
      </c>
      <c r="E25" s="66"/>
      <c r="F25" s="211" t="s">
        <v>53</v>
      </c>
      <c r="G25" s="212"/>
      <c r="H25" s="212"/>
      <c r="I25" s="138">
        <f>SUM(I19:I24)</f>
        <v>12637694.199999999</v>
      </c>
      <c r="J25" s="65"/>
      <c r="K25" s="65"/>
      <c r="L25" s="67"/>
      <c r="M25" s="65"/>
      <c r="N25" s="65"/>
      <c r="O25" s="65"/>
      <c r="P25" s="65"/>
      <c r="Q25" s="65"/>
      <c r="R25" s="65"/>
      <c r="S25" s="65"/>
    </row>
    <row r="26" spans="1:19" ht="18.75" customHeight="1">
      <c r="A26" s="65"/>
      <c r="B26" s="97"/>
      <c r="C26" s="121" t="s">
        <v>57</v>
      </c>
      <c r="D26" s="96">
        <f>D25*I30</f>
        <v>121857236.09346001</v>
      </c>
      <c r="E26" s="120"/>
      <c r="F26" s="120"/>
      <c r="G26" s="120"/>
      <c r="H26" s="120"/>
      <c r="I26" s="120"/>
      <c r="J26" s="120"/>
      <c r="K26" s="120"/>
      <c r="L26" s="120"/>
      <c r="M26" s="65"/>
      <c r="N26" s="65"/>
      <c r="O26" s="65"/>
      <c r="P26" s="65"/>
      <c r="Q26" s="65"/>
      <c r="R26" s="65"/>
      <c r="S26" s="65"/>
    </row>
    <row r="27" spans="1:19" ht="15.75" customHeight="1">
      <c r="A27" s="65"/>
      <c r="B27" s="97"/>
      <c r="C27" s="98"/>
      <c r="D27" s="99"/>
      <c r="E27" s="66"/>
      <c r="F27" s="213" t="s">
        <v>54</v>
      </c>
      <c r="G27" s="214"/>
      <c r="H27" s="214"/>
      <c r="I27" s="123">
        <f>+I15+I25</f>
        <v>57853694.200000003</v>
      </c>
      <c r="J27" s="65"/>
      <c r="K27" s="65"/>
      <c r="L27" s="67"/>
      <c r="M27" s="65"/>
      <c r="N27" s="65"/>
      <c r="O27" s="65"/>
      <c r="P27" s="65"/>
      <c r="Q27" s="65"/>
      <c r="R27" s="65"/>
      <c r="S27" s="65"/>
    </row>
    <row r="28" spans="1:19" ht="6.75" customHeight="1">
      <c r="A28" s="65"/>
      <c r="B28" s="97"/>
      <c r="C28" s="98"/>
      <c r="D28" s="99"/>
      <c r="E28" s="66"/>
      <c r="F28" s="124"/>
      <c r="G28" s="99"/>
      <c r="H28" s="101"/>
      <c r="I28" s="101"/>
      <c r="J28" s="65"/>
      <c r="K28" s="65"/>
      <c r="L28" s="67"/>
      <c r="M28" s="65"/>
      <c r="N28" s="65"/>
      <c r="O28" s="65"/>
      <c r="P28" s="65"/>
      <c r="Q28" s="65"/>
      <c r="R28" s="65"/>
      <c r="S28" s="65"/>
    </row>
    <row r="29" spans="1:19" ht="15.75" customHeight="1">
      <c r="A29" s="65"/>
      <c r="B29" s="97"/>
      <c r="C29" s="98"/>
      <c r="D29" s="99"/>
      <c r="E29" s="66"/>
      <c r="F29" s="215" t="s">
        <v>55</v>
      </c>
      <c r="G29" s="216"/>
      <c r="H29" s="216"/>
      <c r="I29" s="137">
        <f>I27*0.19</f>
        <v>10992201.898</v>
      </c>
      <c r="J29" s="65"/>
      <c r="K29" s="65"/>
      <c r="L29" s="67"/>
      <c r="M29" s="65"/>
      <c r="N29" s="65"/>
      <c r="O29" s="65"/>
      <c r="P29" s="65"/>
      <c r="Q29" s="65"/>
      <c r="R29" s="65"/>
      <c r="S29" s="65"/>
    </row>
    <row r="30" spans="1:19" ht="15.75" customHeight="1">
      <c r="A30" s="65"/>
      <c r="B30" s="97"/>
      <c r="C30" s="98"/>
      <c r="D30" s="99"/>
      <c r="E30" s="66"/>
      <c r="F30" s="200" t="s">
        <v>56</v>
      </c>
      <c r="G30" s="201"/>
      <c r="H30" s="201"/>
      <c r="I30" s="138">
        <f>+I27+I29</f>
        <v>68845896.098000005</v>
      </c>
      <c r="J30" s="65"/>
      <c r="K30" s="65"/>
      <c r="L30" s="67"/>
      <c r="M30" s="65"/>
      <c r="N30" s="65"/>
      <c r="O30" s="65"/>
      <c r="P30" s="65"/>
      <c r="Q30" s="65"/>
      <c r="R30" s="65"/>
      <c r="S30" s="65"/>
    </row>
    <row r="31" spans="1:19" ht="15.75" customHeight="1">
      <c r="A31" s="65"/>
      <c r="B31" s="97"/>
      <c r="C31" s="98"/>
      <c r="D31" s="99"/>
      <c r="E31" s="66"/>
      <c r="F31" s="100"/>
      <c r="G31" s="99"/>
      <c r="H31" s="101"/>
      <c r="I31" s="101"/>
      <c r="J31" s="65"/>
      <c r="K31" s="65"/>
      <c r="L31" s="67"/>
      <c r="M31" s="65"/>
      <c r="N31" s="65"/>
      <c r="O31" s="65"/>
      <c r="P31" s="65"/>
      <c r="Q31" s="65"/>
      <c r="R31" s="65"/>
      <c r="S31" s="65"/>
    </row>
    <row r="32" spans="1:19" s="150" customFormat="1" ht="15.75" customHeight="1">
      <c r="A32" s="65"/>
      <c r="B32" s="97"/>
      <c r="C32" s="98"/>
      <c r="D32" s="99"/>
      <c r="E32" s="66"/>
      <c r="F32" s="100"/>
      <c r="G32" s="99"/>
      <c r="H32" s="101"/>
      <c r="I32" s="101"/>
      <c r="J32" s="65"/>
      <c r="K32" s="65"/>
      <c r="L32" s="67"/>
      <c r="M32" s="65"/>
      <c r="N32" s="65"/>
      <c r="O32" s="65"/>
      <c r="P32" s="65"/>
      <c r="Q32" s="65"/>
      <c r="R32" s="65"/>
      <c r="S32" s="65"/>
    </row>
    <row r="33" spans="1:21" s="150" customFormat="1" ht="15.75" customHeight="1">
      <c r="A33" s="65"/>
      <c r="B33" s="97"/>
      <c r="C33" s="98"/>
      <c r="D33" s="99"/>
      <c r="E33" s="66"/>
      <c r="F33" s="100"/>
      <c r="G33" s="99"/>
      <c r="H33" s="101"/>
      <c r="I33" s="101"/>
      <c r="J33" s="65"/>
      <c r="K33" s="65"/>
      <c r="L33" s="67"/>
      <c r="M33" s="65"/>
      <c r="N33" s="65"/>
      <c r="O33" s="65"/>
      <c r="P33" s="65"/>
      <c r="Q33" s="65"/>
      <c r="R33" s="65"/>
      <c r="S33" s="65"/>
    </row>
    <row r="34" spans="1:21" s="150" customFormat="1" ht="15.75" customHeight="1">
      <c r="A34" s="65"/>
      <c r="B34" s="97"/>
      <c r="C34" s="166" t="s">
        <v>87</v>
      </c>
      <c r="D34" s="99"/>
      <c r="E34" s="66"/>
      <c r="F34" s="100"/>
      <c r="G34" s="99"/>
      <c r="H34" s="101"/>
      <c r="I34" s="101"/>
      <c r="J34" s="65"/>
      <c r="K34" s="65"/>
      <c r="L34" s="67"/>
      <c r="M34" s="65"/>
      <c r="N34" s="65"/>
      <c r="O34" s="65"/>
      <c r="P34" s="65"/>
      <c r="Q34" s="65"/>
      <c r="R34" s="65"/>
      <c r="S34" s="65"/>
    </row>
    <row r="35" spans="1:21" ht="15.75" customHeight="1">
      <c r="A35" s="65"/>
      <c r="B35" s="97"/>
      <c r="C35" s="165" t="s">
        <v>91</v>
      </c>
      <c r="D35" s="99"/>
      <c r="E35" s="66"/>
      <c r="F35" s="100"/>
      <c r="G35" s="99"/>
      <c r="H35" s="101"/>
      <c r="I35" s="101"/>
      <c r="J35" s="65"/>
      <c r="K35" s="65"/>
      <c r="L35" s="67"/>
      <c r="M35" s="65"/>
      <c r="N35" s="65"/>
      <c r="O35" s="65"/>
      <c r="P35" s="65"/>
      <c r="Q35" s="65"/>
      <c r="R35" s="65"/>
      <c r="S35" s="65"/>
    </row>
    <row r="36" spans="1:21" ht="15.75" customHeight="1">
      <c r="A36" s="65"/>
      <c r="B36" s="97"/>
      <c r="C36" s="165" t="s">
        <v>92</v>
      </c>
      <c r="D36" s="99"/>
      <c r="E36" s="66"/>
      <c r="F36" s="100"/>
      <c r="G36" s="99"/>
      <c r="H36" s="101"/>
      <c r="I36" s="101"/>
      <c r="J36" s="65"/>
      <c r="K36" s="65"/>
      <c r="L36" s="67"/>
      <c r="M36" s="65"/>
      <c r="N36" s="65"/>
      <c r="O36" s="65"/>
      <c r="P36" s="65"/>
      <c r="Q36" s="65"/>
      <c r="R36" s="65"/>
      <c r="S36" s="65"/>
    </row>
    <row r="37" spans="1:21" ht="15.75" customHeight="1">
      <c r="A37" s="65"/>
      <c r="B37" s="97"/>
      <c r="C37" s="98"/>
      <c r="D37" s="99"/>
      <c r="E37" s="66"/>
      <c r="F37" s="100"/>
      <c r="G37" s="99"/>
      <c r="H37" s="101"/>
      <c r="I37" s="101"/>
      <c r="J37" s="65"/>
      <c r="K37" s="65"/>
      <c r="L37" s="67"/>
      <c r="M37" s="65"/>
      <c r="N37" s="65"/>
      <c r="O37" s="65"/>
      <c r="P37" s="65"/>
      <c r="Q37" s="65"/>
      <c r="R37" s="65"/>
      <c r="S37" s="65"/>
    </row>
    <row r="38" spans="1:21" ht="15.75" customHeight="1">
      <c r="A38" s="65"/>
      <c r="B38" s="97"/>
      <c r="C38" s="98"/>
      <c r="D38" s="99"/>
      <c r="E38" s="66"/>
      <c r="F38" s="100"/>
      <c r="G38" s="99"/>
      <c r="H38" s="101"/>
      <c r="I38" s="101"/>
      <c r="J38" s="65"/>
      <c r="K38" s="65"/>
      <c r="L38" s="67"/>
      <c r="M38" s="65"/>
      <c r="N38" s="65"/>
      <c r="O38" s="65"/>
      <c r="P38" s="65"/>
      <c r="Q38" s="65"/>
      <c r="R38" s="65"/>
      <c r="S38" s="65"/>
    </row>
    <row r="39" spans="1:21" ht="15.75" customHeight="1" thickBot="1">
      <c r="A39" s="65"/>
      <c r="B39" s="97"/>
      <c r="C39" s="98"/>
      <c r="D39" s="99"/>
      <c r="E39" s="66"/>
      <c r="F39" s="100"/>
      <c r="G39" s="99"/>
      <c r="H39" s="101"/>
      <c r="I39" s="101"/>
      <c r="J39" s="65"/>
      <c r="K39" s="65"/>
      <c r="L39" s="67"/>
      <c r="M39" s="65"/>
      <c r="N39" s="65"/>
      <c r="O39" s="65"/>
      <c r="P39" s="65"/>
      <c r="Q39" s="65"/>
      <c r="R39" s="65"/>
      <c r="S39" s="65"/>
    </row>
    <row r="40" spans="1:21" s="149" customFormat="1" ht="24.75" customHeight="1" thickBot="1">
      <c r="A40" s="24"/>
      <c r="B40" s="167" t="s">
        <v>88</v>
      </c>
      <c r="C40" s="170" t="s">
        <v>89</v>
      </c>
      <c r="D40" s="171"/>
      <c r="E40" s="172" t="s">
        <v>90</v>
      </c>
      <c r="F40" s="173"/>
      <c r="G40" s="174"/>
      <c r="H40" s="30"/>
      <c r="I40" s="30"/>
      <c r="J40" s="30"/>
      <c r="K40" s="30"/>
      <c r="L40" s="24"/>
      <c r="M40" s="24"/>
      <c r="N40" s="33"/>
      <c r="O40" s="24"/>
      <c r="P40" s="24"/>
      <c r="Q40" s="24"/>
      <c r="R40" s="24"/>
      <c r="S40" s="24"/>
      <c r="T40" s="24"/>
      <c r="U40" s="24"/>
    </row>
    <row r="41" spans="1:21" ht="15.75" customHeight="1">
      <c r="A41" s="65"/>
      <c r="B41" s="97"/>
      <c r="C41" s="98"/>
      <c r="D41" s="99"/>
      <c r="E41" s="66"/>
      <c r="F41" s="100"/>
      <c r="G41" s="99"/>
      <c r="H41" s="101"/>
      <c r="I41" s="101"/>
      <c r="J41" s="65"/>
      <c r="K41" s="65"/>
      <c r="L41" s="67"/>
      <c r="M41" s="65"/>
      <c r="N41" s="65"/>
      <c r="O41" s="65"/>
      <c r="P41" s="65"/>
      <c r="Q41" s="65"/>
      <c r="R41" s="65"/>
      <c r="S41" s="65"/>
    </row>
    <row r="42" spans="1:21" ht="15.75" customHeight="1">
      <c r="A42" s="65"/>
      <c r="B42" s="97"/>
      <c r="C42" s="98"/>
      <c r="D42" s="99"/>
      <c r="E42" s="66"/>
      <c r="F42" s="100"/>
      <c r="G42" s="99"/>
      <c r="H42" s="101"/>
      <c r="I42" s="101"/>
      <c r="J42" s="65"/>
      <c r="K42" s="65"/>
      <c r="L42" s="67"/>
      <c r="M42" s="65"/>
      <c r="N42" s="65"/>
      <c r="O42" s="65"/>
      <c r="P42" s="65"/>
      <c r="Q42" s="65"/>
      <c r="R42" s="65"/>
      <c r="S42" s="65"/>
    </row>
    <row r="43" spans="1:21" ht="15.75" customHeight="1">
      <c r="A43" s="65"/>
      <c r="B43" s="97"/>
      <c r="C43" s="98"/>
      <c r="D43" s="99"/>
      <c r="E43" s="66"/>
      <c r="F43" s="100"/>
      <c r="G43" s="99"/>
      <c r="H43" s="101"/>
      <c r="I43" s="101"/>
      <c r="J43" s="65"/>
      <c r="K43" s="65"/>
      <c r="L43" s="67"/>
      <c r="M43" s="65"/>
      <c r="N43" s="65"/>
      <c r="O43" s="65"/>
      <c r="P43" s="65"/>
      <c r="Q43" s="65"/>
      <c r="R43" s="65"/>
      <c r="S43" s="65"/>
    </row>
    <row r="44" spans="1:21" ht="15.75" customHeight="1">
      <c r="A44" s="65"/>
      <c r="B44" s="97"/>
      <c r="C44" s="98"/>
      <c r="D44" s="99"/>
      <c r="E44" s="66"/>
      <c r="F44" s="100"/>
      <c r="G44" s="99"/>
      <c r="H44" s="101"/>
      <c r="I44" s="101"/>
      <c r="J44" s="65"/>
      <c r="K44" s="65"/>
      <c r="L44" s="67"/>
      <c r="M44" s="65"/>
      <c r="N44" s="65"/>
      <c r="O44" s="65"/>
      <c r="P44" s="65"/>
      <c r="Q44" s="65"/>
      <c r="R44" s="65"/>
      <c r="S44" s="65"/>
    </row>
    <row r="45" spans="1:21" ht="15.75" customHeight="1">
      <c r="A45" s="65"/>
      <c r="B45" s="97"/>
      <c r="C45" s="98"/>
      <c r="D45" s="99"/>
      <c r="E45" s="66"/>
      <c r="F45" s="100"/>
      <c r="G45" s="99"/>
      <c r="H45" s="101"/>
      <c r="I45" s="101"/>
      <c r="J45" s="65"/>
      <c r="K45" s="65"/>
      <c r="L45" s="67"/>
      <c r="M45" s="65"/>
      <c r="N45" s="65"/>
      <c r="O45" s="65"/>
      <c r="P45" s="65"/>
      <c r="Q45" s="65"/>
      <c r="R45" s="65"/>
      <c r="S45" s="65"/>
    </row>
    <row r="46" spans="1:21" ht="15.75" customHeight="1">
      <c r="A46" s="65"/>
      <c r="B46" s="97"/>
      <c r="C46" s="98"/>
      <c r="D46" s="99"/>
      <c r="E46" s="66"/>
      <c r="F46" s="100"/>
      <c r="G46" s="99"/>
      <c r="H46" s="101"/>
      <c r="I46" s="101"/>
      <c r="J46" s="65"/>
      <c r="K46" s="65"/>
      <c r="L46" s="67"/>
      <c r="M46" s="65"/>
      <c r="N46" s="65"/>
      <c r="O46" s="65"/>
      <c r="P46" s="65"/>
      <c r="Q46" s="65"/>
      <c r="R46" s="65"/>
      <c r="S46" s="65"/>
    </row>
    <row r="47" spans="1:21" ht="15.75" customHeight="1">
      <c r="A47" s="65"/>
      <c r="B47" s="97"/>
      <c r="C47" s="98"/>
      <c r="D47" s="99"/>
      <c r="E47" s="66"/>
      <c r="F47" s="100"/>
      <c r="G47" s="99"/>
      <c r="H47" s="101"/>
      <c r="I47" s="101"/>
      <c r="J47" s="65"/>
      <c r="K47" s="65"/>
      <c r="L47" s="67"/>
      <c r="M47" s="65"/>
      <c r="N47" s="65"/>
      <c r="O47" s="65"/>
      <c r="P47" s="65"/>
      <c r="Q47" s="65"/>
      <c r="R47" s="65"/>
      <c r="S47" s="65"/>
    </row>
    <row r="48" spans="1:21" ht="15.75" customHeight="1">
      <c r="A48" s="65"/>
      <c r="B48" s="97"/>
      <c r="C48" s="65"/>
      <c r="D48" s="65"/>
      <c r="E48" s="65"/>
      <c r="F48" s="65"/>
      <c r="G48" s="65"/>
      <c r="H48" s="65"/>
      <c r="I48" s="101"/>
      <c r="J48" s="65"/>
      <c r="K48" s="65"/>
      <c r="L48" s="67"/>
      <c r="M48" s="65"/>
      <c r="N48" s="65"/>
      <c r="O48" s="65"/>
      <c r="P48" s="65"/>
      <c r="Q48" s="65"/>
      <c r="R48" s="65"/>
      <c r="S48" s="65"/>
    </row>
    <row r="49" spans="1:19" ht="15.75" customHeight="1">
      <c r="A49" s="65"/>
      <c r="B49" s="97"/>
      <c r="C49" s="65"/>
      <c r="D49" s="65"/>
      <c r="E49" s="65"/>
      <c r="F49" s="65"/>
      <c r="G49" s="65"/>
      <c r="H49" s="65"/>
      <c r="I49" s="101"/>
      <c r="J49" s="65"/>
      <c r="K49" s="65"/>
      <c r="L49" s="67"/>
      <c r="M49" s="65"/>
      <c r="N49" s="65"/>
      <c r="O49" s="65"/>
      <c r="P49" s="65"/>
      <c r="Q49" s="65"/>
      <c r="R49" s="65"/>
      <c r="S49" s="65"/>
    </row>
    <row r="50" spans="1:19" ht="15.75" customHeight="1">
      <c r="A50" s="120"/>
      <c r="B50" s="120"/>
      <c r="C50" s="120"/>
      <c r="D50" s="120"/>
      <c r="E50" s="120"/>
      <c r="F50" s="120"/>
      <c r="G50" s="120"/>
      <c r="H50" s="120"/>
      <c r="I50" s="101"/>
      <c r="J50" s="120"/>
      <c r="K50" s="120"/>
      <c r="L50" s="120"/>
      <c r="M50" s="120"/>
      <c r="N50" s="120"/>
      <c r="O50" s="120"/>
      <c r="P50" s="120"/>
      <c r="Q50" s="120"/>
      <c r="R50" s="120"/>
      <c r="S50" s="120"/>
    </row>
    <row r="51" spans="1:19" ht="15.75" customHeight="1">
      <c r="A51" s="65"/>
      <c r="B51" s="97"/>
      <c r="C51" s="65"/>
      <c r="D51" s="65"/>
      <c r="E51" s="65"/>
      <c r="F51" s="65"/>
      <c r="G51" s="65"/>
      <c r="H51" s="65"/>
      <c r="I51" s="101"/>
      <c r="J51" s="65"/>
      <c r="K51" s="65"/>
      <c r="L51" s="67"/>
      <c r="M51" s="65"/>
      <c r="N51" s="65"/>
      <c r="O51" s="65"/>
      <c r="P51" s="65"/>
      <c r="Q51" s="65"/>
      <c r="R51" s="65"/>
      <c r="S51" s="65"/>
    </row>
    <row r="52" spans="1:19" ht="15.75" customHeight="1">
      <c r="A52" s="65"/>
      <c r="B52" s="97"/>
      <c r="C52" s="65"/>
      <c r="D52" s="65"/>
      <c r="E52" s="65"/>
      <c r="F52" s="65"/>
      <c r="G52" s="65"/>
      <c r="H52" s="65"/>
      <c r="I52" s="101"/>
      <c r="J52" s="65"/>
      <c r="K52" s="65"/>
      <c r="L52" s="67"/>
      <c r="M52" s="65"/>
      <c r="N52" s="65"/>
      <c r="O52" s="65"/>
      <c r="P52" s="65"/>
      <c r="Q52" s="65"/>
      <c r="R52" s="65"/>
      <c r="S52" s="65"/>
    </row>
    <row r="53" spans="1:19" ht="15.75" customHeight="1">
      <c r="A53" s="65"/>
      <c r="B53" s="97"/>
      <c r="C53" s="65"/>
      <c r="D53" s="65"/>
      <c r="E53" s="65"/>
      <c r="F53" s="65"/>
      <c r="G53" s="65"/>
      <c r="H53" s="65"/>
      <c r="I53" s="101"/>
      <c r="J53" s="65"/>
      <c r="K53" s="65"/>
      <c r="L53" s="67"/>
      <c r="M53" s="65"/>
      <c r="N53" s="65"/>
      <c r="O53" s="65"/>
      <c r="P53" s="65"/>
      <c r="Q53" s="65"/>
      <c r="R53" s="65"/>
      <c r="S53" s="65"/>
    </row>
    <row r="54" spans="1:19" ht="15.75" customHeight="1">
      <c r="A54" s="120"/>
      <c r="B54" s="125"/>
      <c r="C54" s="120"/>
      <c r="D54" s="120"/>
      <c r="E54" s="120"/>
      <c r="F54" s="120"/>
      <c r="G54" s="120"/>
      <c r="H54" s="120"/>
      <c r="I54" s="101"/>
      <c r="J54" s="120"/>
      <c r="K54" s="120"/>
      <c r="L54" s="120"/>
      <c r="M54" s="120"/>
      <c r="N54" s="120"/>
      <c r="O54" s="120"/>
      <c r="P54" s="120"/>
      <c r="Q54" s="120"/>
      <c r="R54" s="120"/>
      <c r="S54" s="120"/>
    </row>
    <row r="55" spans="1:19" ht="15.75" customHeight="1">
      <c r="A55" s="120"/>
      <c r="B55" s="125"/>
      <c r="C55" s="120"/>
      <c r="D55" s="120"/>
      <c r="E55" s="120"/>
      <c r="F55" s="120"/>
      <c r="G55" s="120"/>
      <c r="H55" s="120"/>
      <c r="I55" s="101"/>
      <c r="J55" s="120"/>
      <c r="K55" s="120"/>
      <c r="L55" s="120"/>
      <c r="M55" s="120"/>
      <c r="N55" s="120"/>
      <c r="O55" s="120"/>
      <c r="P55" s="120"/>
      <c r="Q55" s="120"/>
      <c r="R55" s="120"/>
      <c r="S55" s="120"/>
    </row>
    <row r="56" spans="1:19" ht="15.75" customHeight="1">
      <c r="A56" s="65"/>
      <c r="B56" s="97"/>
      <c r="C56" s="65"/>
      <c r="D56" s="65"/>
      <c r="E56" s="65"/>
      <c r="F56" s="65"/>
      <c r="G56" s="65"/>
      <c r="H56" s="65"/>
      <c r="I56" s="101"/>
      <c r="J56" s="65"/>
      <c r="K56" s="65"/>
      <c r="L56" s="67"/>
      <c r="M56" s="65"/>
      <c r="N56" s="65"/>
      <c r="O56" s="65"/>
      <c r="P56" s="65"/>
      <c r="Q56" s="65"/>
      <c r="R56" s="65"/>
      <c r="S56" s="65"/>
    </row>
    <row r="57" spans="1:19" ht="15.75" customHeight="1">
      <c r="A57" s="120"/>
      <c r="B57" s="125"/>
      <c r="C57" s="120"/>
      <c r="D57" s="120"/>
      <c r="E57" s="120"/>
      <c r="F57" s="120"/>
      <c r="G57" s="120"/>
      <c r="H57" s="120"/>
      <c r="I57" s="101"/>
      <c r="J57" s="120"/>
      <c r="K57" s="120"/>
      <c r="L57" s="120"/>
      <c r="M57" s="120"/>
      <c r="N57" s="120"/>
      <c r="O57" s="120"/>
      <c r="P57" s="120"/>
      <c r="Q57" s="120"/>
      <c r="R57" s="120"/>
      <c r="S57" s="120"/>
    </row>
    <row r="58" spans="1:19" ht="15.75" customHeight="1">
      <c r="A58" s="65"/>
      <c r="B58" s="97"/>
      <c r="C58" s="65"/>
      <c r="D58" s="65"/>
      <c r="E58" s="65"/>
      <c r="F58" s="65"/>
      <c r="G58" s="65"/>
      <c r="H58" s="65"/>
      <c r="I58" s="101"/>
      <c r="J58" s="65"/>
      <c r="K58" s="65"/>
      <c r="L58" s="67"/>
      <c r="M58" s="65"/>
      <c r="N58" s="65"/>
      <c r="O58" s="65"/>
      <c r="P58" s="65"/>
      <c r="Q58" s="65"/>
      <c r="R58" s="65"/>
      <c r="S58" s="65"/>
    </row>
    <row r="59" spans="1:19" ht="15.75" customHeight="1">
      <c r="A59" s="65"/>
      <c r="B59" s="97"/>
      <c r="C59" s="65"/>
      <c r="D59" s="65"/>
      <c r="E59" s="65"/>
      <c r="F59" s="65"/>
      <c r="G59" s="65"/>
      <c r="H59" s="65"/>
      <c r="I59" s="101"/>
      <c r="J59" s="65"/>
      <c r="K59" s="65"/>
      <c r="L59" s="67"/>
      <c r="M59" s="65"/>
      <c r="N59" s="65"/>
      <c r="O59" s="65"/>
      <c r="P59" s="65"/>
      <c r="Q59" s="65"/>
      <c r="R59" s="65"/>
      <c r="S59" s="65"/>
    </row>
    <row r="60" spans="1:19" ht="15.75" customHeight="1">
      <c r="A60" s="65"/>
      <c r="B60" s="97"/>
      <c r="C60" s="65"/>
      <c r="D60" s="65"/>
      <c r="E60" s="65"/>
      <c r="F60" s="65"/>
      <c r="G60" s="99"/>
      <c r="H60" s="126"/>
      <c r="I60" s="101"/>
      <c r="J60" s="65"/>
      <c r="K60" s="65"/>
      <c r="L60" s="67"/>
      <c r="M60" s="65"/>
      <c r="N60" s="65"/>
      <c r="O60" s="65"/>
      <c r="P60" s="65"/>
      <c r="Q60" s="65"/>
      <c r="R60" s="65"/>
      <c r="S60" s="65"/>
    </row>
    <row r="61" spans="1:19" ht="15.75" customHeight="1">
      <c r="A61" s="65"/>
      <c r="B61" s="97"/>
      <c r="C61" s="98"/>
      <c r="D61" s="99"/>
      <c r="E61" s="66"/>
      <c r="F61" s="100"/>
      <c r="G61" s="99"/>
      <c r="H61" s="101"/>
      <c r="I61" s="101"/>
      <c r="K61" s="65"/>
      <c r="L61" s="67"/>
      <c r="M61" s="65"/>
      <c r="N61" s="65"/>
      <c r="O61" s="65"/>
      <c r="P61" s="65"/>
      <c r="Q61" s="65"/>
      <c r="R61" s="65"/>
      <c r="S61" s="65"/>
    </row>
    <row r="62" spans="1:19" ht="15.75" customHeight="1">
      <c r="A62" s="65"/>
      <c r="B62" s="97"/>
      <c r="C62" s="98"/>
      <c r="D62" s="99"/>
      <c r="E62" s="66"/>
      <c r="F62" s="100"/>
      <c r="G62" s="99"/>
      <c r="H62" s="101"/>
      <c r="I62" s="101"/>
      <c r="K62" s="65"/>
      <c r="L62" s="67"/>
      <c r="M62" s="65"/>
      <c r="N62" s="65"/>
      <c r="O62" s="65"/>
      <c r="P62" s="65"/>
      <c r="Q62" s="65"/>
      <c r="R62" s="65"/>
      <c r="S62" s="65"/>
    </row>
    <row r="63" spans="1:19" ht="15.75" customHeight="1">
      <c r="A63" s="65"/>
      <c r="B63" s="97"/>
      <c r="C63" s="98"/>
      <c r="D63" s="99"/>
      <c r="E63" s="66"/>
      <c r="F63" s="100"/>
      <c r="G63" s="99"/>
      <c r="H63" s="126"/>
      <c r="I63" s="101"/>
      <c r="J63" s="65"/>
      <c r="K63" s="65"/>
      <c r="L63" s="67"/>
      <c r="M63" s="65"/>
      <c r="N63" s="65"/>
      <c r="O63" s="65"/>
      <c r="P63" s="65"/>
      <c r="Q63" s="65"/>
      <c r="R63" s="65"/>
      <c r="S63" s="65"/>
    </row>
    <row r="64" spans="1:19" ht="15.75" customHeight="1">
      <c r="A64" s="65"/>
      <c r="B64" s="97"/>
      <c r="C64" s="98"/>
      <c r="D64" s="99"/>
      <c r="E64" s="66"/>
      <c r="F64" s="100"/>
      <c r="G64" s="99"/>
      <c r="H64" s="126"/>
      <c r="I64" s="65"/>
      <c r="J64" s="65"/>
      <c r="K64" s="65"/>
      <c r="L64" s="67"/>
      <c r="M64" s="65"/>
      <c r="N64" s="65"/>
      <c r="O64" s="65"/>
      <c r="P64" s="65"/>
      <c r="Q64" s="65"/>
      <c r="R64" s="65"/>
      <c r="S64" s="65"/>
    </row>
    <row r="65" spans="1:19" ht="15.75" customHeight="1">
      <c r="A65" s="65"/>
      <c r="B65" s="97"/>
      <c r="C65" s="98"/>
      <c r="D65" s="99"/>
      <c r="E65" s="66"/>
      <c r="F65" s="100"/>
      <c r="G65" s="99"/>
      <c r="H65" s="126"/>
      <c r="I65" s="65"/>
      <c r="J65" s="65"/>
      <c r="K65" s="65"/>
      <c r="L65" s="67"/>
      <c r="M65" s="65"/>
      <c r="N65" s="65"/>
      <c r="O65" s="65"/>
      <c r="P65" s="65"/>
      <c r="Q65" s="65"/>
      <c r="R65" s="65"/>
      <c r="S65" s="65"/>
    </row>
    <row r="66" spans="1:19" ht="15.75" customHeight="1">
      <c r="A66" s="65"/>
      <c r="B66" s="97"/>
      <c r="C66" s="98"/>
      <c r="D66" s="99"/>
      <c r="E66" s="66"/>
      <c r="F66" s="100"/>
      <c r="G66" s="99"/>
      <c r="H66" s="101"/>
      <c r="I66" s="65"/>
      <c r="K66" s="65"/>
      <c r="L66" s="67"/>
      <c r="M66" s="65"/>
      <c r="N66" s="65"/>
      <c r="O66" s="65"/>
      <c r="P66" s="65"/>
      <c r="Q66" s="65"/>
      <c r="R66" s="65"/>
      <c r="S66" s="65"/>
    </row>
    <row r="67" spans="1:19" ht="15.75" customHeight="1">
      <c r="A67" s="65"/>
      <c r="B67" s="97"/>
      <c r="C67" s="98"/>
      <c r="D67" s="99"/>
      <c r="E67" s="66"/>
      <c r="F67" s="100"/>
      <c r="G67" s="99"/>
      <c r="H67" s="101"/>
      <c r="I67" s="65"/>
      <c r="K67" s="65"/>
      <c r="L67" s="67"/>
      <c r="M67" s="65"/>
      <c r="N67" s="65"/>
      <c r="O67" s="65"/>
      <c r="P67" s="65"/>
      <c r="Q67" s="65"/>
      <c r="R67" s="65"/>
      <c r="S67" s="65"/>
    </row>
    <row r="68" spans="1:19" ht="15.75" customHeight="1">
      <c r="A68" s="65"/>
      <c r="B68" s="97"/>
      <c r="C68" s="98"/>
      <c r="D68" s="99"/>
      <c r="E68" s="66"/>
      <c r="F68" s="100"/>
      <c r="G68" s="99"/>
      <c r="H68" s="101"/>
      <c r="I68" s="65"/>
      <c r="K68" s="65"/>
      <c r="L68" s="67"/>
      <c r="M68" s="65"/>
      <c r="N68" s="65"/>
      <c r="O68" s="65"/>
      <c r="P68" s="65"/>
      <c r="Q68" s="65"/>
      <c r="R68" s="65"/>
      <c r="S68" s="65"/>
    </row>
    <row r="69" spans="1:19" ht="15.75" customHeight="1">
      <c r="A69" s="65"/>
      <c r="B69" s="97"/>
      <c r="C69" s="98"/>
      <c r="D69" s="99"/>
      <c r="E69" s="66"/>
      <c r="F69" s="100"/>
      <c r="G69" s="99"/>
      <c r="H69" s="101"/>
      <c r="I69" s="65"/>
      <c r="K69" s="65"/>
      <c r="L69" s="67"/>
      <c r="M69" s="65"/>
      <c r="N69" s="65"/>
      <c r="O69" s="65"/>
      <c r="P69" s="65"/>
      <c r="Q69" s="65"/>
      <c r="R69" s="65"/>
      <c r="S69" s="65"/>
    </row>
    <row r="70" spans="1:19" ht="15.75" customHeight="1">
      <c r="A70" s="65"/>
      <c r="B70" s="97"/>
      <c r="C70" s="98"/>
      <c r="D70" s="99"/>
      <c r="E70" s="66"/>
      <c r="F70" s="100"/>
      <c r="G70" s="99"/>
      <c r="H70" s="101"/>
      <c r="I70" s="65"/>
      <c r="K70" s="65"/>
      <c r="L70" s="67"/>
      <c r="M70" s="65"/>
      <c r="N70" s="65"/>
      <c r="O70" s="65"/>
      <c r="P70" s="65"/>
      <c r="Q70" s="65"/>
      <c r="R70" s="65"/>
      <c r="S70" s="65"/>
    </row>
    <row r="71" spans="1:19" ht="15.75" customHeight="1">
      <c r="A71" s="65"/>
      <c r="B71" s="97"/>
      <c r="C71" s="98"/>
      <c r="D71" s="99"/>
      <c r="E71" s="66"/>
      <c r="F71" s="100"/>
      <c r="G71" s="99"/>
      <c r="H71" s="101"/>
      <c r="I71" s="65"/>
      <c r="K71" s="65"/>
      <c r="L71" s="67"/>
      <c r="M71" s="65"/>
      <c r="N71" s="65"/>
      <c r="O71" s="65"/>
      <c r="P71" s="65"/>
      <c r="Q71" s="65"/>
      <c r="R71" s="65"/>
      <c r="S71" s="65"/>
    </row>
    <row r="72" spans="1:19" ht="15.75" customHeight="1">
      <c r="A72" s="65"/>
      <c r="B72" s="97"/>
      <c r="C72" s="98"/>
      <c r="D72" s="99"/>
      <c r="E72" s="66"/>
      <c r="F72" s="100"/>
      <c r="G72" s="99"/>
      <c r="H72" s="101"/>
      <c r="I72" s="65"/>
      <c r="K72" s="65"/>
      <c r="L72" s="67"/>
      <c r="M72" s="65"/>
      <c r="N72" s="65"/>
      <c r="O72" s="65"/>
      <c r="P72" s="65"/>
      <c r="Q72" s="65"/>
      <c r="R72" s="65"/>
      <c r="S72" s="65"/>
    </row>
    <row r="73" spans="1:19" ht="15.75" customHeight="1">
      <c r="A73" s="65"/>
      <c r="B73" s="97"/>
      <c r="C73" s="98"/>
      <c r="D73" s="99"/>
      <c r="E73" s="66"/>
      <c r="F73" s="100"/>
      <c r="G73" s="99"/>
      <c r="H73" s="101"/>
      <c r="I73" s="65"/>
      <c r="K73" s="65"/>
      <c r="L73" s="67"/>
      <c r="M73" s="65"/>
      <c r="N73" s="65"/>
      <c r="O73" s="65"/>
      <c r="P73" s="65"/>
      <c r="Q73" s="65"/>
      <c r="R73" s="65"/>
      <c r="S73" s="65"/>
    </row>
    <row r="74" spans="1:19" ht="15.75" customHeight="1">
      <c r="A74" s="65"/>
      <c r="B74" s="97"/>
      <c r="C74" s="98"/>
      <c r="D74" s="99"/>
      <c r="E74" s="66"/>
      <c r="F74" s="100"/>
      <c r="G74" s="99"/>
      <c r="H74" s="101"/>
      <c r="I74" s="65"/>
      <c r="K74" s="65"/>
      <c r="L74" s="67"/>
      <c r="M74" s="65"/>
      <c r="N74" s="65"/>
      <c r="O74" s="65"/>
      <c r="P74" s="65"/>
      <c r="Q74" s="65"/>
      <c r="R74" s="65"/>
      <c r="S74" s="65"/>
    </row>
    <row r="75" spans="1:19" ht="15.75" customHeight="1">
      <c r="A75" s="65"/>
      <c r="B75" s="97"/>
      <c r="C75" s="98"/>
      <c r="D75" s="99"/>
      <c r="E75" s="66"/>
      <c r="F75" s="100"/>
      <c r="G75" s="99"/>
      <c r="H75" s="101"/>
      <c r="I75" s="65"/>
      <c r="K75" s="65"/>
      <c r="L75" s="67"/>
      <c r="M75" s="65"/>
      <c r="N75" s="65"/>
      <c r="O75" s="65"/>
      <c r="P75" s="65"/>
      <c r="Q75" s="65"/>
      <c r="R75" s="65"/>
      <c r="S75" s="65"/>
    </row>
    <row r="76" spans="1:19" ht="15.75" customHeight="1">
      <c r="A76" s="65"/>
      <c r="B76" s="97"/>
      <c r="C76" s="98"/>
      <c r="D76" s="99"/>
      <c r="E76" s="66"/>
      <c r="F76" s="100"/>
      <c r="G76" s="99"/>
      <c r="H76" s="101"/>
      <c r="I76" s="65"/>
      <c r="K76" s="65"/>
      <c r="L76" s="67"/>
      <c r="M76" s="65"/>
      <c r="N76" s="65"/>
      <c r="O76" s="65"/>
      <c r="P76" s="65"/>
      <c r="Q76" s="65"/>
      <c r="R76" s="65"/>
      <c r="S76" s="65"/>
    </row>
    <row r="77" spans="1:19" ht="15.75" customHeight="1">
      <c r="A77" s="65"/>
      <c r="B77" s="97"/>
      <c r="C77" s="98"/>
      <c r="D77" s="99"/>
      <c r="E77" s="66"/>
      <c r="F77" s="100"/>
      <c r="G77" s="99"/>
      <c r="H77" s="101"/>
      <c r="I77" s="65"/>
      <c r="K77" s="65"/>
      <c r="L77" s="67"/>
      <c r="M77" s="65"/>
      <c r="N77" s="65"/>
      <c r="O77" s="65"/>
      <c r="P77" s="65"/>
      <c r="Q77" s="65"/>
      <c r="R77" s="65"/>
      <c r="S77" s="65"/>
    </row>
    <row r="78" spans="1:19" ht="15.75" customHeight="1">
      <c r="A78" s="65"/>
      <c r="B78" s="97"/>
      <c r="C78" s="98"/>
      <c r="D78" s="99"/>
      <c r="E78" s="66"/>
      <c r="F78" s="100"/>
      <c r="G78" s="99"/>
      <c r="H78" s="101"/>
      <c r="I78" s="65"/>
      <c r="K78" s="65"/>
      <c r="L78" s="67"/>
      <c r="M78" s="65"/>
      <c r="N78" s="65"/>
      <c r="O78" s="65"/>
      <c r="P78" s="65"/>
      <c r="Q78" s="65"/>
      <c r="R78" s="65"/>
      <c r="S78" s="65"/>
    </row>
    <row r="79" spans="1:19" ht="15.75" customHeight="1">
      <c r="A79" s="65"/>
      <c r="B79" s="97"/>
      <c r="C79" s="98"/>
      <c r="D79" s="99"/>
      <c r="E79" s="66"/>
      <c r="F79" s="100"/>
      <c r="G79" s="99"/>
      <c r="H79" s="101"/>
      <c r="I79" s="65"/>
      <c r="K79" s="65"/>
      <c r="L79" s="67"/>
      <c r="M79" s="65"/>
      <c r="N79" s="65"/>
      <c r="O79" s="65"/>
      <c r="P79" s="65"/>
      <c r="Q79" s="65"/>
      <c r="R79" s="65"/>
      <c r="S79" s="65"/>
    </row>
    <row r="80" spans="1:19" ht="15.75" customHeight="1">
      <c r="A80" s="65"/>
      <c r="B80" s="97"/>
      <c r="C80" s="98"/>
      <c r="D80" s="99"/>
      <c r="E80" s="66"/>
      <c r="F80" s="100"/>
      <c r="G80" s="99"/>
      <c r="H80" s="101"/>
      <c r="I80" s="65"/>
      <c r="K80" s="65"/>
      <c r="L80" s="67"/>
      <c r="M80" s="65"/>
      <c r="N80" s="65"/>
      <c r="O80" s="65"/>
      <c r="P80" s="65"/>
      <c r="Q80" s="65"/>
      <c r="R80" s="65"/>
      <c r="S80" s="65"/>
    </row>
    <row r="81" spans="1:19" ht="15.75" customHeight="1">
      <c r="A81" s="65"/>
      <c r="B81" s="97"/>
      <c r="C81" s="98"/>
      <c r="D81" s="99"/>
      <c r="E81" s="66"/>
      <c r="F81" s="100"/>
      <c r="G81" s="99"/>
      <c r="H81" s="101"/>
      <c r="I81" s="65"/>
      <c r="K81" s="65"/>
      <c r="L81" s="67"/>
      <c r="M81" s="65"/>
      <c r="N81" s="65"/>
      <c r="O81" s="65"/>
      <c r="P81" s="65"/>
      <c r="Q81" s="65"/>
      <c r="R81" s="65"/>
      <c r="S81" s="65"/>
    </row>
    <row r="82" spans="1:19" ht="15.75" customHeight="1">
      <c r="A82" s="65"/>
      <c r="B82" s="97"/>
      <c r="C82" s="98"/>
      <c r="D82" s="99"/>
      <c r="E82" s="66"/>
      <c r="F82" s="100"/>
      <c r="G82" s="99"/>
      <c r="H82" s="101"/>
      <c r="I82" s="65"/>
      <c r="K82" s="65"/>
      <c r="L82" s="67"/>
      <c r="M82" s="65"/>
      <c r="N82" s="65"/>
      <c r="O82" s="65"/>
      <c r="P82" s="65"/>
      <c r="Q82" s="65"/>
      <c r="R82" s="65"/>
      <c r="S82" s="65"/>
    </row>
    <row r="83" spans="1:19" ht="15.75" customHeight="1">
      <c r="A83" s="65"/>
      <c r="B83" s="97"/>
      <c r="C83" s="98"/>
      <c r="D83" s="99"/>
      <c r="E83" s="66"/>
      <c r="F83" s="100"/>
      <c r="G83" s="99"/>
      <c r="H83" s="101"/>
      <c r="I83" s="65"/>
      <c r="K83" s="65"/>
      <c r="L83" s="67"/>
      <c r="M83" s="65"/>
      <c r="N83" s="65"/>
      <c r="O83" s="65"/>
      <c r="P83" s="65"/>
      <c r="Q83" s="65"/>
      <c r="R83" s="65"/>
      <c r="S83" s="65"/>
    </row>
    <row r="84" spans="1:19" ht="15.75" customHeight="1">
      <c r="A84" s="65"/>
      <c r="B84" s="97"/>
      <c r="C84" s="98"/>
      <c r="D84" s="99"/>
      <c r="E84" s="66"/>
      <c r="F84" s="100"/>
      <c r="G84" s="99"/>
      <c r="H84" s="101"/>
      <c r="I84" s="65"/>
      <c r="K84" s="65"/>
      <c r="L84" s="67"/>
      <c r="M84" s="65"/>
      <c r="N84" s="65"/>
      <c r="O84" s="65"/>
      <c r="P84" s="65"/>
      <c r="Q84" s="65"/>
      <c r="R84" s="65"/>
      <c r="S84" s="65"/>
    </row>
  </sheetData>
  <mergeCells count="15">
    <mergeCell ref="B2:I2"/>
    <mergeCell ref="B4:C4"/>
    <mergeCell ref="B6:B12"/>
    <mergeCell ref="O7:S7"/>
    <mergeCell ref="M8:Q12"/>
    <mergeCell ref="B20:B23"/>
    <mergeCell ref="F25:H25"/>
    <mergeCell ref="F27:H27"/>
    <mergeCell ref="F29:H29"/>
    <mergeCell ref="E13:H13"/>
    <mergeCell ref="C40:D40"/>
    <mergeCell ref="E40:G40"/>
    <mergeCell ref="F30:H30"/>
    <mergeCell ref="E14:G14"/>
    <mergeCell ref="E15:H15"/>
  </mergeCells>
  <conditionalFormatting sqref="F6:F8 F11:F12 F19:F23">
    <cfRule type="expression" dxfId="3" priority="3">
      <formula>ISODD($C6)</formula>
    </cfRule>
  </conditionalFormatting>
  <conditionalFormatting sqref="F19">
    <cfRule type="expression" dxfId="2" priority="4">
      <formula>ISODD(#REF!)</formula>
    </cfRule>
  </conditionalFormatting>
  <conditionalFormatting sqref="F9">
    <cfRule type="expression" dxfId="1" priority="2">
      <formula>ISODD($C9)</formula>
    </cfRule>
  </conditionalFormatting>
  <conditionalFormatting sqref="F10">
    <cfRule type="expression" dxfId="0" priority="1">
      <formula>ISODD($C10)</formula>
    </cfRule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9"/>
  <sheetViews>
    <sheetView topLeftCell="A21" workbookViewId="0">
      <selection activeCell="C35" sqref="C35"/>
    </sheetView>
  </sheetViews>
  <sheetFormatPr baseColWidth="10" defaultColWidth="14.42578125" defaultRowHeight="15" customHeight="1"/>
  <cols>
    <col min="1" max="1" width="11.42578125" style="1" customWidth="1"/>
    <col min="2" max="2" width="56.5703125" style="1" customWidth="1"/>
    <col min="3" max="3" width="10.85546875" style="1" customWidth="1"/>
    <col min="4" max="4" width="11.5703125" style="1" customWidth="1"/>
    <col min="5" max="5" width="15.7109375" style="1" customWidth="1"/>
    <col min="6" max="6" width="17.42578125" style="1" customWidth="1"/>
    <col min="7" max="7" width="17.42578125" style="1" bestFit="1" customWidth="1"/>
    <col min="8" max="8" width="41.42578125" style="1" customWidth="1"/>
    <col min="9" max="9" width="11.42578125" style="1" customWidth="1"/>
    <col min="10" max="10" width="17.140625" style="1" customWidth="1"/>
    <col min="11" max="11" width="12.5703125" style="1" customWidth="1"/>
    <col min="12" max="12" width="10.28515625" style="1" customWidth="1"/>
    <col min="13" max="13" width="11.42578125" style="1" customWidth="1"/>
    <col min="14" max="14" width="12.42578125" style="1" customWidth="1"/>
    <col min="15" max="16" width="11.42578125" style="1" customWidth="1"/>
    <col min="17" max="16384" width="14.42578125" style="1"/>
  </cols>
  <sheetData>
    <row r="1" spans="1:16" ht="13.5" customHeight="1">
      <c r="A1" s="2"/>
      <c r="B1" s="2"/>
      <c r="C1" s="2"/>
      <c r="D1" s="2"/>
      <c r="E1" s="4"/>
      <c r="F1" s="4"/>
      <c r="G1" s="2"/>
      <c r="H1" s="2"/>
      <c r="I1" s="2"/>
      <c r="J1" s="2"/>
      <c r="K1" s="5"/>
      <c r="L1" s="5"/>
      <c r="M1" s="2"/>
      <c r="N1" s="2"/>
      <c r="O1" s="2"/>
      <c r="P1" s="2"/>
    </row>
    <row r="2" spans="1:16" ht="13.5" customHeight="1">
      <c r="A2" s="2"/>
      <c r="B2" s="2"/>
      <c r="C2" s="2"/>
      <c r="D2" s="2"/>
      <c r="E2" s="4"/>
      <c r="F2" s="4"/>
      <c r="G2" s="2"/>
      <c r="H2" s="2"/>
      <c r="I2" s="2"/>
      <c r="J2" s="2"/>
      <c r="K2" s="5"/>
      <c r="L2" s="5"/>
      <c r="M2" s="2"/>
      <c r="N2" s="2"/>
      <c r="O2" s="2"/>
      <c r="P2" s="2"/>
    </row>
    <row r="3" spans="1:16" ht="13.5" customHeight="1">
      <c r="A3" s="2"/>
      <c r="B3" s="2"/>
      <c r="C3" s="2"/>
      <c r="D3" s="2"/>
      <c r="E3" s="4"/>
      <c r="F3" s="4"/>
      <c r="G3" s="2"/>
      <c r="H3" s="2"/>
      <c r="I3" s="2"/>
      <c r="J3" s="2"/>
      <c r="K3" s="5"/>
      <c r="L3" s="5"/>
      <c r="M3" s="2"/>
      <c r="N3" s="2"/>
      <c r="O3" s="2"/>
      <c r="P3" s="2"/>
    </row>
    <row r="4" spans="1:16" ht="13.5" customHeight="1">
      <c r="A4" s="2"/>
      <c r="B4" s="157" t="s">
        <v>58</v>
      </c>
      <c r="C4" s="157" t="s">
        <v>82</v>
      </c>
      <c r="D4" s="158" t="s">
        <v>59</v>
      </c>
      <c r="E4" s="159" t="s">
        <v>60</v>
      </c>
      <c r="F4" s="159" t="s">
        <v>69</v>
      </c>
      <c r="G4" s="2"/>
      <c r="H4" s="2"/>
      <c r="I4" s="2"/>
      <c r="J4" s="2"/>
      <c r="K4" s="5"/>
      <c r="L4" s="5"/>
      <c r="M4" s="2"/>
      <c r="N4" s="2"/>
      <c r="O4" s="2"/>
      <c r="P4" s="2"/>
    </row>
    <row r="5" spans="1:16" ht="13.5" customHeight="1">
      <c r="A5" s="2"/>
      <c r="B5" s="151" t="s">
        <v>70</v>
      </c>
      <c r="C5" s="152"/>
      <c r="D5" s="152"/>
      <c r="E5" s="152"/>
      <c r="F5" s="153"/>
      <c r="G5" s="2"/>
      <c r="H5" s="2"/>
      <c r="I5" s="2"/>
      <c r="J5" s="2"/>
      <c r="K5" s="5"/>
      <c r="L5" s="5"/>
      <c r="M5" s="2"/>
      <c r="N5" s="2"/>
      <c r="O5" s="2"/>
      <c r="P5" s="2"/>
    </row>
    <row r="6" spans="1:16" ht="13.5" customHeight="1">
      <c r="A6" s="2"/>
      <c r="B6" s="6" t="s">
        <v>86</v>
      </c>
      <c r="C6" s="160" t="s">
        <v>83</v>
      </c>
      <c r="D6" s="7">
        <v>1.5</v>
      </c>
      <c r="E6" s="8">
        <f>+'PRE FASE 3'!$J$49</f>
        <v>144530408.03827751</v>
      </c>
      <c r="F6" s="8">
        <f t="shared" ref="F6:F16" si="0">E6*D6</f>
        <v>216795612.05741626</v>
      </c>
      <c r="G6" s="2"/>
      <c r="H6" s="2"/>
      <c r="I6" s="2"/>
      <c r="J6" s="2"/>
      <c r="K6" s="5"/>
      <c r="L6" s="5"/>
      <c r="M6" s="2"/>
      <c r="N6" s="2"/>
      <c r="O6" s="2"/>
      <c r="P6" s="2"/>
    </row>
    <row r="7" spans="1:16" ht="13.5" customHeight="1">
      <c r="A7" s="2"/>
      <c r="B7" s="6" t="s">
        <v>85</v>
      </c>
      <c r="C7" s="160" t="s">
        <v>83</v>
      </c>
      <c r="D7" s="7">
        <v>0.57999999999999996</v>
      </c>
      <c r="E7" s="8">
        <f>+'PRE FASE 3'!$J$49</f>
        <v>144530408.03827751</v>
      </c>
      <c r="F7" s="8">
        <f t="shared" si="0"/>
        <v>83827636.662200943</v>
      </c>
      <c r="G7" s="2"/>
      <c r="H7" s="2"/>
      <c r="I7" s="2"/>
      <c r="J7" s="2"/>
      <c r="K7" s="5"/>
      <c r="L7" s="5"/>
      <c r="M7" s="2"/>
      <c r="N7" s="2"/>
      <c r="O7" s="2"/>
      <c r="P7" s="2"/>
    </row>
    <row r="8" spans="1:16" ht="13.5" customHeight="1">
      <c r="A8" s="2"/>
      <c r="B8" s="6" t="s">
        <v>61</v>
      </c>
      <c r="C8" s="160" t="s">
        <v>83</v>
      </c>
      <c r="D8" s="7">
        <v>1.32</v>
      </c>
      <c r="E8" s="8">
        <f>+'PRE FASE 3'!$J$49</f>
        <v>144530408.03827751</v>
      </c>
      <c r="F8" s="8">
        <f t="shared" si="0"/>
        <v>190780138.61052632</v>
      </c>
      <c r="G8" s="2"/>
      <c r="H8" s="2"/>
      <c r="I8" s="2"/>
      <c r="J8" s="2"/>
      <c r="K8" s="5"/>
      <c r="L8" s="5"/>
      <c r="M8" s="2"/>
      <c r="N8" s="2"/>
      <c r="O8" s="2"/>
      <c r="P8" s="2"/>
    </row>
    <row r="9" spans="1:16" ht="13.5" customHeight="1">
      <c r="A9" s="2"/>
      <c r="B9" s="6" t="s">
        <v>62</v>
      </c>
      <c r="C9" s="160" t="s">
        <v>83</v>
      </c>
      <c r="D9" s="7">
        <v>1.32</v>
      </c>
      <c r="E9" s="8">
        <f>+'PRE FASE 3'!$J$49</f>
        <v>144530408.03827751</v>
      </c>
      <c r="F9" s="8">
        <f t="shared" si="0"/>
        <v>190780138.61052632</v>
      </c>
      <c r="G9" s="2"/>
      <c r="H9" s="2"/>
      <c r="I9" s="2"/>
      <c r="J9" s="2"/>
      <c r="K9" s="5"/>
      <c r="L9" s="5"/>
      <c r="M9" s="2"/>
      <c r="N9" s="2"/>
      <c r="O9" s="2"/>
      <c r="P9" s="2"/>
    </row>
    <row r="10" spans="1:16" ht="13.5" customHeight="1">
      <c r="A10" s="2"/>
      <c r="B10" s="6" t="s">
        <v>63</v>
      </c>
      <c r="C10" s="160" t="s">
        <v>83</v>
      </c>
      <c r="D10" s="7">
        <v>0.5</v>
      </c>
      <c r="E10" s="8">
        <f>+'PRE FASE 3'!$J$49</f>
        <v>144530408.03827751</v>
      </c>
      <c r="F10" s="8">
        <f t="shared" si="0"/>
        <v>72265204.019138753</v>
      </c>
      <c r="G10" s="2"/>
      <c r="H10" s="2"/>
      <c r="I10" s="2"/>
      <c r="J10" s="2"/>
      <c r="K10" s="5"/>
      <c r="L10" s="5"/>
      <c r="M10" s="2"/>
      <c r="N10" s="2"/>
      <c r="O10" s="2"/>
      <c r="P10" s="2"/>
    </row>
    <row r="11" spans="1:16" ht="13.5" customHeight="1">
      <c r="A11" s="2"/>
      <c r="B11" s="6" t="s">
        <v>64</v>
      </c>
      <c r="C11" s="160" t="s">
        <v>83</v>
      </c>
      <c r="D11" s="7">
        <v>1</v>
      </c>
      <c r="E11" s="8">
        <f>+'PRE FASE 3'!$J$49</f>
        <v>144530408.03827751</v>
      </c>
      <c r="F11" s="8">
        <f t="shared" si="0"/>
        <v>144530408.03827751</v>
      </c>
      <c r="G11" s="2"/>
      <c r="H11" s="2"/>
      <c r="I11" s="2"/>
      <c r="J11" s="2"/>
      <c r="K11" s="5"/>
      <c r="L11" s="5"/>
      <c r="M11" s="2"/>
      <c r="N11" s="2"/>
      <c r="O11" s="2"/>
      <c r="P11" s="2"/>
    </row>
    <row r="12" spans="1:16" ht="13.5" customHeight="1">
      <c r="A12" s="2"/>
      <c r="B12" s="6" t="s">
        <v>65</v>
      </c>
      <c r="C12" s="160" t="s">
        <v>83</v>
      </c>
      <c r="D12" s="7">
        <v>2.71</v>
      </c>
      <c r="E12" s="8">
        <f>+'PRE FASE 3'!$J$49</f>
        <v>144530408.03827751</v>
      </c>
      <c r="F12" s="8">
        <f>E12*D12</f>
        <v>391677405.78373206</v>
      </c>
      <c r="G12" s="2"/>
      <c r="H12" s="2"/>
      <c r="I12" s="2"/>
      <c r="J12" s="2"/>
      <c r="K12" s="5"/>
      <c r="L12" s="5"/>
      <c r="M12" s="2"/>
      <c r="N12" s="2"/>
      <c r="O12" s="2"/>
      <c r="P12" s="2"/>
    </row>
    <row r="13" spans="1:16" ht="13.5" customHeight="1">
      <c r="A13" s="2"/>
      <c r="B13" s="9" t="s">
        <v>66</v>
      </c>
      <c r="C13" s="160" t="s">
        <v>83</v>
      </c>
      <c r="D13" s="7">
        <v>1</v>
      </c>
      <c r="E13" s="8">
        <f>+'PRE FASE 3'!$J$49</f>
        <v>144530408.03827751</v>
      </c>
      <c r="F13" s="8">
        <f>E13*D13</f>
        <v>144530408.03827751</v>
      </c>
      <c r="G13" s="2"/>
      <c r="H13" s="2"/>
      <c r="I13" s="2"/>
      <c r="J13" s="2"/>
      <c r="K13" s="5"/>
      <c r="L13" s="5"/>
      <c r="M13" s="2"/>
      <c r="N13" s="2"/>
      <c r="O13" s="2"/>
      <c r="P13" s="2"/>
    </row>
    <row r="14" spans="1:16" ht="13.5" customHeight="1">
      <c r="A14" s="2"/>
      <c r="B14" s="6" t="s">
        <v>67</v>
      </c>
      <c r="C14" s="160" t="s">
        <v>83</v>
      </c>
      <c r="D14" s="7">
        <v>1.1499999999999999</v>
      </c>
      <c r="E14" s="8">
        <f>+'PRE FASE 3'!$J$49</f>
        <v>144530408.03827751</v>
      </c>
      <c r="F14" s="10">
        <f>+D14*E14</f>
        <v>166209969.24401912</v>
      </c>
      <c r="G14" s="4"/>
      <c r="H14" s="2"/>
      <c r="I14" s="2"/>
      <c r="J14" s="2"/>
      <c r="K14" s="5"/>
      <c r="L14" s="5"/>
      <c r="M14" s="2"/>
      <c r="N14" s="2"/>
      <c r="O14" s="2"/>
      <c r="P14" s="2"/>
    </row>
    <row r="15" spans="1:16" ht="13.5" customHeight="1">
      <c r="A15" s="2"/>
      <c r="B15" s="154" t="s">
        <v>71</v>
      </c>
      <c r="C15" s="161"/>
      <c r="D15" s="155"/>
      <c r="E15" s="155"/>
      <c r="F15" s="156"/>
      <c r="G15" s="2"/>
      <c r="H15" s="2"/>
      <c r="I15" s="2"/>
      <c r="J15" s="2"/>
      <c r="K15" s="5"/>
      <c r="L15" s="5"/>
      <c r="M15" s="2"/>
      <c r="N15" s="2"/>
      <c r="O15" s="2"/>
      <c r="P15" s="2"/>
    </row>
    <row r="16" spans="1:16" ht="13.5" customHeight="1">
      <c r="A16" s="2"/>
      <c r="B16" s="6" t="s">
        <v>84</v>
      </c>
      <c r="C16" s="160" t="s">
        <v>83</v>
      </c>
      <c r="D16" s="11">
        <v>0.44</v>
      </c>
      <c r="E16" s="8">
        <f>+'PRE FASE 1'!I30</f>
        <v>68845896.098000005</v>
      </c>
      <c r="F16" s="8">
        <f t="shared" si="0"/>
        <v>30292194.283120003</v>
      </c>
      <c r="G16" s="2"/>
      <c r="H16" s="2"/>
      <c r="I16" s="2"/>
      <c r="J16" s="2"/>
      <c r="K16" s="5"/>
      <c r="L16" s="5"/>
      <c r="M16" s="2"/>
      <c r="N16" s="2"/>
      <c r="O16" s="2"/>
      <c r="P16" s="2"/>
    </row>
    <row r="17" spans="1:16" ht="13.5" customHeight="1">
      <c r="A17" s="2"/>
      <c r="B17" s="141" t="s">
        <v>68</v>
      </c>
      <c r="C17" s="141"/>
      <c r="D17" s="140">
        <f>SUM(D6:D16)</f>
        <v>11.52</v>
      </c>
      <c r="E17" s="142"/>
      <c r="F17" s="142"/>
      <c r="G17" s="2"/>
      <c r="H17" s="2"/>
      <c r="I17" s="2"/>
      <c r="J17" s="2"/>
      <c r="K17" s="5"/>
      <c r="L17" s="5"/>
      <c r="M17" s="2"/>
      <c r="N17" s="2"/>
      <c r="O17" s="2"/>
      <c r="P17" s="2"/>
    </row>
    <row r="18" spans="1:16" ht="13.5" customHeight="1">
      <c r="A18" s="2"/>
      <c r="B18" s="14" t="s">
        <v>72</v>
      </c>
      <c r="C18" s="14"/>
      <c r="D18" s="12">
        <f>+D6+D7+D8+D9+D10+D11+D12+D13+D14</f>
        <v>11.08</v>
      </c>
      <c r="E18" s="15"/>
      <c r="F18" s="13"/>
      <c r="G18" s="2"/>
      <c r="H18" s="2"/>
      <c r="I18" s="2"/>
      <c r="J18" s="2"/>
      <c r="K18" s="5"/>
      <c r="L18" s="5"/>
      <c r="M18" s="2"/>
      <c r="N18" s="2"/>
      <c r="O18" s="2"/>
      <c r="P18" s="2"/>
    </row>
    <row r="19" spans="1:16" ht="13.5" customHeight="1">
      <c r="A19" s="2"/>
      <c r="B19" s="14" t="s">
        <v>73</v>
      </c>
      <c r="C19" s="14"/>
      <c r="D19" s="139">
        <f>+D16</f>
        <v>0.44</v>
      </c>
      <c r="E19" s="16"/>
      <c r="F19" s="16"/>
      <c r="G19" s="2"/>
      <c r="H19" s="2"/>
      <c r="I19" s="2"/>
      <c r="J19" s="2"/>
      <c r="K19" s="5"/>
      <c r="L19" s="5"/>
      <c r="M19" s="2"/>
      <c r="N19" s="2"/>
      <c r="O19" s="2"/>
      <c r="P19" s="2"/>
    </row>
    <row r="20" spans="1:16" ht="13.5" customHeight="1">
      <c r="A20" s="2"/>
      <c r="B20" s="17" t="s">
        <v>74</v>
      </c>
      <c r="C20" s="17"/>
      <c r="D20" s="18"/>
      <c r="E20" s="19"/>
      <c r="F20" s="19">
        <f>SUM(F6:F19)</f>
        <v>1631689115.3472345</v>
      </c>
      <c r="G20" s="2"/>
      <c r="H20" s="2"/>
      <c r="I20" s="2"/>
      <c r="J20" s="2"/>
      <c r="K20" s="5"/>
      <c r="L20" s="5"/>
      <c r="M20" s="2"/>
      <c r="N20" s="2"/>
      <c r="O20" s="2"/>
      <c r="P20" s="2"/>
    </row>
    <row r="21" spans="1:16" ht="13.5" customHeight="1">
      <c r="A21" s="2"/>
      <c r="B21" s="20" t="s">
        <v>75</v>
      </c>
      <c r="C21" s="20"/>
      <c r="D21" s="18"/>
      <c r="E21" s="19"/>
      <c r="F21" s="19">
        <v>33800000</v>
      </c>
      <c r="G21" s="2"/>
      <c r="H21" s="2"/>
      <c r="I21" s="2"/>
      <c r="J21" s="2"/>
      <c r="K21" s="5"/>
      <c r="L21" s="5"/>
      <c r="M21" s="2"/>
      <c r="N21" s="2"/>
      <c r="O21" s="2"/>
      <c r="P21" s="2"/>
    </row>
    <row r="22" spans="1:16" ht="27" customHeight="1">
      <c r="A22" s="2"/>
      <c r="B22" s="143" t="s">
        <v>76</v>
      </c>
      <c r="C22" s="143"/>
      <c r="D22" s="21">
        <v>6</v>
      </c>
      <c r="E22" s="22">
        <v>4085000</v>
      </c>
      <c r="F22" s="22">
        <f>D22*E22</f>
        <v>24510000</v>
      </c>
      <c r="G22" s="4"/>
      <c r="H22" s="148"/>
      <c r="I22" s="2"/>
      <c r="J22" s="2"/>
      <c r="K22" s="5"/>
      <c r="L22" s="5"/>
      <c r="M22" s="2"/>
      <c r="N22" s="2"/>
      <c r="O22" s="2"/>
      <c r="P22" s="2"/>
    </row>
    <row r="23" spans="1:16" ht="13.5" customHeight="1">
      <c r="A23" s="2"/>
      <c r="B23" s="144" t="s">
        <v>77</v>
      </c>
      <c r="C23" s="144"/>
      <c r="D23" s="145"/>
      <c r="E23" s="146"/>
      <c r="F23" s="147">
        <f>+F20+F21+F22</f>
        <v>1689999115.3472345</v>
      </c>
      <c r="G23" s="2"/>
      <c r="H23" s="2"/>
      <c r="I23" s="2"/>
      <c r="J23" s="2"/>
      <c r="K23" s="5"/>
      <c r="L23" s="5"/>
      <c r="M23" s="2"/>
      <c r="N23" s="2"/>
      <c r="O23" s="2"/>
      <c r="P23" s="2"/>
    </row>
    <row r="24" spans="1:16" ht="13.5" customHeight="1">
      <c r="A24" s="2"/>
      <c r="B24" s="2"/>
      <c r="C24" s="2"/>
      <c r="D24" s="3"/>
      <c r="E24" s="4"/>
      <c r="F24" s="4"/>
      <c r="G24" s="2"/>
      <c r="H24" s="2"/>
      <c r="I24" s="2"/>
      <c r="J24" s="2"/>
      <c r="K24" s="5"/>
      <c r="L24" s="5"/>
      <c r="M24" s="2"/>
      <c r="N24" s="2"/>
      <c r="O24" s="2"/>
      <c r="P24" s="2"/>
    </row>
    <row r="25" spans="1:16" ht="13.5" customHeight="1">
      <c r="A25" s="2"/>
      <c r="B25" s="2"/>
      <c r="C25" s="2"/>
      <c r="D25" s="3"/>
      <c r="E25" s="4"/>
      <c r="F25" s="4"/>
      <c r="G25" s="2"/>
      <c r="H25" s="2"/>
      <c r="I25" s="2"/>
      <c r="J25" s="2"/>
      <c r="K25" s="5"/>
      <c r="L25" s="5"/>
      <c r="M25" s="2"/>
      <c r="N25" s="2"/>
      <c r="O25" s="2"/>
      <c r="P25" s="2"/>
    </row>
    <row r="26" spans="1:16" ht="13.5" customHeight="1">
      <c r="A26" s="2"/>
      <c r="B26" s="2"/>
      <c r="C26" s="2"/>
      <c r="D26" s="3"/>
      <c r="E26" s="4"/>
      <c r="F26" s="4"/>
      <c r="G26" s="2"/>
      <c r="H26" s="2"/>
      <c r="I26" s="2"/>
      <c r="J26" s="2"/>
      <c r="K26" s="5"/>
      <c r="L26" s="5"/>
      <c r="M26" s="2"/>
      <c r="N26" s="2"/>
      <c r="O26" s="2"/>
      <c r="P26" s="2"/>
    </row>
    <row r="27" spans="1:16" ht="13.5" customHeight="1">
      <c r="A27" s="2"/>
      <c r="B27" s="2"/>
      <c r="C27" s="2"/>
      <c r="D27" s="3"/>
      <c r="E27" s="4"/>
      <c r="F27" s="23"/>
      <c r="G27" s="2"/>
      <c r="H27" s="2"/>
      <c r="I27" s="2"/>
      <c r="J27" s="2"/>
      <c r="K27" s="5"/>
      <c r="L27" s="5"/>
      <c r="M27" s="2"/>
      <c r="N27" s="2"/>
      <c r="O27" s="2"/>
      <c r="P27" s="2"/>
    </row>
    <row r="28" spans="1:16" ht="13.5" customHeight="1">
      <c r="A28" s="2"/>
      <c r="B28" s="166" t="s">
        <v>87</v>
      </c>
      <c r="C28" s="2"/>
      <c r="D28" s="3"/>
      <c r="E28" s="4"/>
      <c r="F28" s="4"/>
      <c r="G28" s="2"/>
      <c r="H28" s="2"/>
      <c r="I28" s="2"/>
      <c r="J28" s="2"/>
      <c r="K28" s="5"/>
      <c r="L28" s="5"/>
      <c r="M28" s="2"/>
      <c r="N28" s="2"/>
      <c r="O28" s="2"/>
      <c r="P28" s="2"/>
    </row>
    <row r="29" spans="1:16" ht="13.5" customHeight="1">
      <c r="A29" s="2"/>
      <c r="B29" s="165" t="s">
        <v>91</v>
      </c>
      <c r="C29" s="2"/>
      <c r="D29" s="3"/>
      <c r="E29" s="4"/>
      <c r="F29" s="4"/>
      <c r="G29" s="2"/>
      <c r="H29" s="2"/>
      <c r="I29" s="2"/>
      <c r="J29" s="2"/>
      <c r="K29" s="5"/>
      <c r="L29" s="5"/>
      <c r="M29" s="2"/>
      <c r="N29" s="2"/>
      <c r="O29" s="2"/>
      <c r="P29" s="2"/>
    </row>
    <row r="30" spans="1:16" ht="13.5" customHeight="1">
      <c r="A30" s="2"/>
      <c r="B30" s="165" t="s">
        <v>92</v>
      </c>
      <c r="C30" s="2"/>
      <c r="D30" s="3"/>
      <c r="E30" s="4"/>
      <c r="F30" s="4"/>
      <c r="G30" s="2"/>
      <c r="H30" s="2"/>
      <c r="I30" s="2"/>
      <c r="J30" s="2"/>
      <c r="K30" s="5"/>
      <c r="L30" s="5"/>
      <c r="M30" s="2"/>
      <c r="N30" s="2"/>
      <c r="O30" s="2"/>
      <c r="P30" s="2"/>
    </row>
    <row r="31" spans="1:16" ht="13.5" customHeight="1">
      <c r="A31" s="2"/>
      <c r="B31" s="2"/>
      <c r="C31" s="2"/>
      <c r="D31" s="3"/>
      <c r="E31" s="4"/>
      <c r="F31" s="4"/>
      <c r="G31" s="2"/>
      <c r="H31" s="2"/>
      <c r="I31" s="2"/>
      <c r="J31" s="2"/>
      <c r="K31" s="5"/>
      <c r="L31" s="5"/>
      <c r="M31" s="2"/>
      <c r="N31" s="2"/>
      <c r="O31" s="2"/>
      <c r="P31" s="2"/>
    </row>
    <row r="32" spans="1:16" ht="13.5" customHeight="1" thickBot="1">
      <c r="A32" s="2"/>
      <c r="B32" s="2"/>
      <c r="C32" s="2"/>
      <c r="D32" s="3"/>
      <c r="E32" s="4"/>
      <c r="F32" s="4"/>
      <c r="G32" s="2"/>
      <c r="H32" s="2"/>
      <c r="I32" s="2"/>
      <c r="J32" s="2"/>
      <c r="K32" s="5"/>
      <c r="L32" s="5"/>
      <c r="M32" s="2"/>
      <c r="N32" s="2"/>
      <c r="O32" s="2"/>
      <c r="P32" s="2"/>
    </row>
    <row r="33" spans="1:21" s="149" customFormat="1" ht="24.75" customHeight="1" thickBot="1">
      <c r="A33" s="24"/>
      <c r="B33" s="167" t="s">
        <v>88</v>
      </c>
      <c r="C33" s="170" t="s">
        <v>89</v>
      </c>
      <c r="D33" s="171"/>
      <c r="E33" s="167" t="s">
        <v>90</v>
      </c>
      <c r="F33" s="163"/>
      <c r="G33" s="163"/>
      <c r="H33" s="30"/>
      <c r="I33" s="30"/>
      <c r="J33" s="30"/>
      <c r="K33" s="30"/>
      <c r="L33" s="24"/>
      <c r="M33" s="24"/>
      <c r="N33" s="33"/>
      <c r="O33" s="24"/>
      <c r="P33" s="24"/>
      <c r="Q33" s="24"/>
      <c r="R33" s="24"/>
      <c r="S33" s="24"/>
      <c r="T33" s="24"/>
      <c r="U33" s="24"/>
    </row>
    <row r="34" spans="1:21" ht="13.5" customHeight="1">
      <c r="A34" s="2"/>
      <c r="B34" s="2"/>
      <c r="C34" s="2"/>
      <c r="D34" s="3"/>
      <c r="E34" s="4"/>
      <c r="F34" s="4"/>
      <c r="G34" s="2"/>
      <c r="H34" s="2"/>
      <c r="I34" s="2"/>
      <c r="J34" s="2"/>
      <c r="K34" s="5"/>
      <c r="L34" s="5"/>
      <c r="M34" s="2"/>
      <c r="N34" s="2"/>
      <c r="O34" s="2"/>
      <c r="P34" s="2"/>
    </row>
    <row r="35" spans="1:21" ht="13.5" customHeight="1">
      <c r="A35" s="2"/>
      <c r="B35" s="2"/>
      <c r="C35" s="2"/>
      <c r="D35" s="3"/>
      <c r="E35" s="4"/>
      <c r="F35" s="4"/>
      <c r="G35" s="2"/>
      <c r="H35" s="2"/>
      <c r="I35" s="2"/>
      <c r="J35" s="2"/>
      <c r="K35" s="5"/>
      <c r="L35" s="5"/>
      <c r="M35" s="2"/>
      <c r="N35" s="2"/>
      <c r="O35" s="2"/>
      <c r="P35" s="2"/>
    </row>
    <row r="36" spans="1:21" ht="13.5" customHeight="1">
      <c r="A36" s="2"/>
      <c r="B36" s="2"/>
      <c r="C36" s="2"/>
      <c r="D36" s="3"/>
      <c r="E36" s="4"/>
      <c r="F36" s="4"/>
      <c r="G36" s="2"/>
      <c r="H36" s="2"/>
      <c r="I36" s="2"/>
      <c r="J36" s="2"/>
      <c r="K36" s="5"/>
      <c r="L36" s="5"/>
      <c r="M36" s="2"/>
      <c r="N36" s="2"/>
      <c r="O36" s="2"/>
      <c r="P36" s="2"/>
    </row>
    <row r="37" spans="1:21" ht="13.5" customHeight="1">
      <c r="A37" s="2"/>
      <c r="B37" s="2"/>
      <c r="C37" s="2"/>
      <c r="D37" s="3"/>
      <c r="E37" s="4"/>
      <c r="F37" s="4"/>
      <c r="G37" s="2"/>
      <c r="H37" s="2"/>
      <c r="I37" s="2"/>
      <c r="J37" s="2"/>
      <c r="K37" s="5"/>
      <c r="L37" s="5"/>
      <c r="M37" s="2"/>
      <c r="N37" s="2"/>
      <c r="O37" s="2"/>
      <c r="P37" s="2"/>
    </row>
    <row r="38" spans="1:21" ht="13.5" customHeight="1">
      <c r="A38" s="2"/>
      <c r="B38" s="2"/>
      <c r="C38" s="2"/>
      <c r="D38" s="3"/>
      <c r="E38" s="4"/>
      <c r="F38" s="4"/>
      <c r="G38" s="2"/>
      <c r="H38" s="2"/>
      <c r="I38" s="2"/>
      <c r="J38" s="2"/>
      <c r="K38" s="5"/>
      <c r="L38" s="5"/>
      <c r="M38" s="2"/>
      <c r="N38" s="2"/>
      <c r="O38" s="2"/>
      <c r="P38" s="2"/>
    </row>
    <row r="39" spans="1:21" ht="13.5" customHeight="1">
      <c r="A39" s="2"/>
      <c r="B39" s="2"/>
      <c r="C39" s="2"/>
      <c r="D39" s="3"/>
      <c r="E39" s="4"/>
      <c r="F39" s="4"/>
      <c r="G39" s="2"/>
      <c r="H39" s="2"/>
      <c r="I39" s="2"/>
      <c r="J39" s="2"/>
      <c r="K39" s="5"/>
      <c r="L39" s="5"/>
      <c r="M39" s="2"/>
      <c r="N39" s="2"/>
      <c r="O39" s="2"/>
      <c r="P39" s="2"/>
    </row>
    <row r="40" spans="1:21" ht="13.5" customHeight="1">
      <c r="A40" s="2"/>
      <c r="B40" s="2"/>
      <c r="C40" s="2"/>
      <c r="D40" s="3"/>
      <c r="E40" s="4"/>
      <c r="F40" s="4"/>
      <c r="G40" s="2"/>
      <c r="H40" s="2"/>
      <c r="I40" s="2"/>
      <c r="J40" s="2"/>
      <c r="K40" s="5"/>
      <c r="L40" s="5"/>
      <c r="M40" s="2"/>
      <c r="N40" s="2"/>
      <c r="O40" s="2"/>
      <c r="P40" s="2"/>
    </row>
    <row r="41" spans="1:21" ht="13.5" customHeight="1">
      <c r="A41" s="2"/>
      <c r="B41" s="2"/>
      <c r="C41" s="2"/>
      <c r="D41" s="3"/>
      <c r="E41" s="4"/>
      <c r="F41" s="4"/>
      <c r="G41" s="2"/>
      <c r="H41" s="2"/>
      <c r="I41" s="2"/>
      <c r="J41" s="2"/>
      <c r="K41" s="5"/>
      <c r="L41" s="5"/>
      <c r="M41" s="2"/>
      <c r="N41" s="2"/>
      <c r="O41" s="2"/>
      <c r="P41" s="2"/>
    </row>
    <row r="42" spans="1:21" ht="13.5" customHeight="1">
      <c r="A42" s="2"/>
      <c r="B42" s="2"/>
      <c r="C42" s="2"/>
      <c r="D42" s="3"/>
      <c r="E42" s="4"/>
      <c r="F42" s="4"/>
      <c r="G42" s="2"/>
      <c r="H42" s="2"/>
      <c r="I42" s="2"/>
      <c r="J42" s="2"/>
      <c r="K42" s="5"/>
      <c r="L42" s="5"/>
      <c r="M42" s="2"/>
      <c r="N42" s="2"/>
      <c r="O42" s="2"/>
      <c r="P42" s="2"/>
    </row>
    <row r="43" spans="1:21" ht="13.5" customHeight="1">
      <c r="A43" s="2"/>
      <c r="B43" s="2"/>
      <c r="C43" s="2"/>
      <c r="D43" s="3"/>
      <c r="E43" s="4"/>
      <c r="F43" s="4"/>
      <c r="G43" s="2"/>
      <c r="H43" s="2"/>
      <c r="I43" s="2"/>
      <c r="J43" s="2"/>
      <c r="K43" s="5"/>
      <c r="L43" s="5"/>
      <c r="M43" s="2"/>
      <c r="N43" s="2"/>
      <c r="O43" s="2"/>
      <c r="P43" s="2"/>
    </row>
    <row r="44" spans="1:21" ht="13.5" customHeight="1">
      <c r="A44" s="2"/>
      <c r="B44" s="2"/>
      <c r="C44" s="2"/>
      <c r="D44" s="3"/>
      <c r="E44" s="4"/>
      <c r="F44" s="4"/>
      <c r="G44" s="2"/>
      <c r="H44" s="2"/>
      <c r="I44" s="2"/>
      <c r="J44" s="2"/>
      <c r="K44" s="5"/>
      <c r="L44" s="5"/>
      <c r="M44" s="2"/>
      <c r="N44" s="2"/>
      <c r="O44" s="2"/>
      <c r="P44" s="2"/>
    </row>
    <row r="45" spans="1:21" ht="13.5" customHeight="1">
      <c r="A45" s="2"/>
      <c r="B45" s="2"/>
      <c r="C45" s="2"/>
      <c r="D45" s="3"/>
      <c r="E45" s="4"/>
      <c r="F45" s="4"/>
      <c r="G45" s="2"/>
      <c r="H45" s="2"/>
      <c r="I45" s="2"/>
      <c r="J45" s="2"/>
      <c r="K45" s="5"/>
      <c r="L45" s="5"/>
      <c r="M45" s="2"/>
      <c r="N45" s="2"/>
      <c r="O45" s="2"/>
      <c r="P45" s="2"/>
    </row>
    <row r="46" spans="1:21" ht="13.5" customHeight="1">
      <c r="A46" s="2"/>
      <c r="B46" s="2"/>
      <c r="C46" s="2"/>
      <c r="D46" s="3"/>
      <c r="E46" s="4"/>
      <c r="F46" s="4"/>
      <c r="G46" s="2"/>
      <c r="H46" s="2"/>
      <c r="I46" s="2"/>
      <c r="J46" s="2"/>
      <c r="K46" s="5"/>
      <c r="L46" s="5"/>
      <c r="M46" s="2"/>
      <c r="N46" s="2"/>
      <c r="O46" s="2"/>
      <c r="P46" s="2"/>
    </row>
    <row r="47" spans="1:21" ht="13.5" customHeight="1">
      <c r="A47" s="2"/>
      <c r="B47" s="2"/>
      <c r="C47" s="2"/>
      <c r="D47" s="3"/>
      <c r="E47" s="4"/>
      <c r="F47" s="4"/>
      <c r="G47" s="2"/>
      <c r="H47" s="2"/>
      <c r="I47" s="2"/>
      <c r="J47" s="2"/>
      <c r="K47" s="5"/>
      <c r="L47" s="5"/>
      <c r="M47" s="2"/>
      <c r="N47" s="2"/>
      <c r="O47" s="2"/>
      <c r="P47" s="2"/>
    </row>
    <row r="48" spans="1:21" ht="13.5" customHeight="1">
      <c r="A48" s="2"/>
      <c r="B48" s="2"/>
      <c r="C48" s="2"/>
      <c r="D48" s="3"/>
      <c r="E48" s="4"/>
      <c r="F48" s="4"/>
      <c r="G48" s="2"/>
      <c r="H48" s="2"/>
      <c r="I48" s="2"/>
      <c r="J48" s="2"/>
      <c r="K48" s="5"/>
      <c r="L48" s="5"/>
      <c r="M48" s="2"/>
      <c r="N48" s="2"/>
      <c r="O48" s="2"/>
      <c r="P48" s="2"/>
    </row>
    <row r="49" spans="1:16" ht="13.5" customHeight="1">
      <c r="A49" s="2"/>
      <c r="B49" s="2"/>
      <c r="C49" s="2"/>
      <c r="D49" s="3"/>
      <c r="E49" s="4"/>
      <c r="F49" s="4"/>
      <c r="G49" s="2"/>
      <c r="H49" s="2"/>
      <c r="I49" s="2"/>
      <c r="J49" s="2"/>
      <c r="K49" s="5"/>
      <c r="L49" s="5"/>
      <c r="M49" s="2"/>
      <c r="N49" s="2"/>
      <c r="O49" s="2"/>
      <c r="P49" s="2"/>
    </row>
    <row r="50" spans="1:16" ht="13.5" customHeight="1">
      <c r="A50" s="2"/>
      <c r="B50" s="2"/>
      <c r="C50" s="2"/>
      <c r="D50" s="3"/>
      <c r="E50" s="4"/>
      <c r="F50" s="4"/>
      <c r="G50" s="2"/>
      <c r="H50" s="2"/>
      <c r="I50" s="2"/>
      <c r="J50" s="2"/>
      <c r="K50" s="5"/>
      <c r="L50" s="5"/>
      <c r="M50" s="2"/>
      <c r="N50" s="2"/>
      <c r="O50" s="2"/>
      <c r="P50" s="2"/>
    </row>
    <row r="51" spans="1:16" ht="13.5" customHeight="1">
      <c r="A51" s="2"/>
      <c r="B51" s="2"/>
      <c r="C51" s="2"/>
      <c r="D51" s="3"/>
      <c r="E51" s="4"/>
      <c r="F51" s="4"/>
      <c r="G51" s="2"/>
      <c r="H51" s="2"/>
      <c r="I51" s="2"/>
      <c r="J51" s="2"/>
      <c r="K51" s="5"/>
      <c r="L51" s="5"/>
      <c r="M51" s="2"/>
      <c r="N51" s="2"/>
      <c r="O51" s="2"/>
      <c r="P51" s="2"/>
    </row>
    <row r="52" spans="1:16" ht="13.5" customHeight="1">
      <c r="A52" s="2"/>
      <c r="B52" s="2"/>
      <c r="C52" s="2"/>
      <c r="D52" s="3"/>
      <c r="E52" s="4"/>
      <c r="F52" s="4"/>
      <c r="G52" s="2"/>
      <c r="H52" s="2"/>
      <c r="I52" s="2"/>
      <c r="J52" s="2"/>
      <c r="K52" s="5"/>
      <c r="L52" s="5"/>
      <c r="M52" s="2"/>
      <c r="N52" s="2"/>
      <c r="O52" s="2"/>
      <c r="P52" s="2"/>
    </row>
    <row r="53" spans="1:16" ht="13.5" customHeight="1">
      <c r="A53" s="2"/>
      <c r="B53" s="2"/>
      <c r="C53" s="2"/>
      <c r="D53" s="3"/>
      <c r="E53" s="4"/>
      <c r="F53" s="4"/>
      <c r="G53" s="2"/>
      <c r="H53" s="2"/>
      <c r="I53" s="2"/>
      <c r="J53" s="2"/>
      <c r="K53" s="5"/>
      <c r="L53" s="5"/>
      <c r="M53" s="2"/>
      <c r="N53" s="2"/>
      <c r="O53" s="2"/>
      <c r="P53" s="2"/>
    </row>
    <row r="54" spans="1:16" ht="13.5" customHeight="1">
      <c r="A54" s="2"/>
      <c r="B54" s="2"/>
      <c r="C54" s="2"/>
      <c r="D54" s="3"/>
      <c r="E54" s="4"/>
      <c r="F54" s="4"/>
      <c r="G54" s="2"/>
      <c r="H54" s="2"/>
      <c r="I54" s="2"/>
      <c r="J54" s="2"/>
      <c r="K54" s="5"/>
      <c r="L54" s="5"/>
      <c r="M54" s="2"/>
      <c r="N54" s="2"/>
      <c r="O54" s="2"/>
      <c r="P54" s="2"/>
    </row>
    <row r="55" spans="1:16" ht="13.5" customHeight="1">
      <c r="A55" s="2"/>
      <c r="B55" s="2"/>
      <c r="C55" s="2"/>
      <c r="D55" s="3"/>
      <c r="E55" s="4"/>
      <c r="F55" s="4"/>
      <c r="G55" s="2"/>
      <c r="H55" s="2"/>
      <c r="I55" s="2"/>
      <c r="J55" s="2"/>
      <c r="K55" s="5"/>
      <c r="L55" s="5"/>
      <c r="M55" s="2"/>
      <c r="N55" s="2"/>
      <c r="O55" s="2"/>
      <c r="P55" s="2"/>
    </row>
    <row r="56" spans="1:16" ht="13.5" customHeight="1">
      <c r="A56" s="2"/>
      <c r="B56" s="2"/>
      <c r="C56" s="2"/>
      <c r="D56" s="3"/>
      <c r="E56" s="4"/>
      <c r="F56" s="4"/>
      <c r="G56" s="2"/>
      <c r="H56" s="2"/>
      <c r="I56" s="2"/>
      <c r="J56" s="2"/>
      <c r="K56" s="5"/>
      <c r="L56" s="5"/>
      <c r="M56" s="2"/>
      <c r="N56" s="2"/>
      <c r="O56" s="2"/>
      <c r="P56" s="2"/>
    </row>
    <row r="57" spans="1:16" ht="13.5" customHeight="1">
      <c r="A57" s="2"/>
      <c r="B57" s="2"/>
      <c r="C57" s="2"/>
      <c r="D57" s="3"/>
      <c r="E57" s="4"/>
      <c r="F57" s="4"/>
      <c r="G57" s="2"/>
      <c r="H57" s="2"/>
      <c r="I57" s="2"/>
      <c r="J57" s="2"/>
      <c r="K57" s="5"/>
      <c r="L57" s="5"/>
      <c r="M57" s="2"/>
      <c r="N57" s="2"/>
      <c r="O57" s="2"/>
      <c r="P57" s="2"/>
    </row>
    <row r="58" spans="1:16" ht="13.5" customHeight="1">
      <c r="A58" s="2"/>
      <c r="B58" s="2"/>
      <c r="C58" s="2"/>
      <c r="D58" s="3"/>
      <c r="E58" s="4"/>
      <c r="F58" s="4"/>
      <c r="G58" s="2"/>
      <c r="H58" s="2"/>
      <c r="I58" s="2"/>
      <c r="J58" s="2"/>
      <c r="K58" s="5"/>
      <c r="L58" s="5"/>
      <c r="M58" s="2"/>
      <c r="N58" s="2"/>
      <c r="O58" s="2"/>
      <c r="P58" s="2"/>
    </row>
    <row r="59" spans="1:16" ht="13.5" customHeight="1">
      <c r="A59" s="2"/>
      <c r="B59" s="2"/>
      <c r="C59" s="2"/>
      <c r="D59" s="3"/>
      <c r="E59" s="4"/>
      <c r="F59" s="4"/>
      <c r="G59" s="2"/>
      <c r="H59" s="2"/>
      <c r="I59" s="2"/>
      <c r="J59" s="2"/>
      <c r="K59" s="5"/>
      <c r="L59" s="5"/>
      <c r="M59" s="2"/>
      <c r="N59" s="2"/>
      <c r="O59" s="2"/>
      <c r="P59" s="2"/>
    </row>
    <row r="60" spans="1:16" ht="13.5" customHeight="1">
      <c r="A60" s="2"/>
      <c r="B60" s="2"/>
      <c r="C60" s="2"/>
      <c r="D60" s="3"/>
      <c r="E60" s="4"/>
      <c r="F60" s="4"/>
      <c r="G60" s="2"/>
      <c r="H60" s="2"/>
      <c r="I60" s="2"/>
      <c r="J60" s="2"/>
      <c r="K60" s="5"/>
      <c r="L60" s="5"/>
      <c r="M60" s="2"/>
      <c r="N60" s="2"/>
      <c r="O60" s="2"/>
      <c r="P60" s="2"/>
    </row>
    <row r="61" spans="1:16" ht="13.5" customHeight="1">
      <c r="A61" s="2"/>
      <c r="B61" s="2"/>
      <c r="C61" s="2"/>
      <c r="D61" s="3"/>
      <c r="E61" s="4"/>
      <c r="F61" s="4"/>
      <c r="G61" s="2"/>
      <c r="H61" s="2"/>
      <c r="I61" s="2"/>
      <c r="J61" s="2"/>
      <c r="K61" s="5"/>
      <c r="L61" s="5"/>
      <c r="M61" s="2"/>
      <c r="N61" s="2"/>
      <c r="O61" s="2"/>
      <c r="P61" s="2"/>
    </row>
    <row r="62" spans="1:16" ht="13.5" customHeight="1">
      <c r="A62" s="2"/>
      <c r="B62" s="2"/>
      <c r="C62" s="2"/>
      <c r="D62" s="3"/>
      <c r="E62" s="4"/>
      <c r="F62" s="4"/>
      <c r="G62" s="2"/>
      <c r="H62" s="2"/>
      <c r="I62" s="2"/>
      <c r="J62" s="2"/>
      <c r="K62" s="5"/>
      <c r="L62" s="5"/>
      <c r="M62" s="2"/>
      <c r="N62" s="2"/>
      <c r="O62" s="2"/>
      <c r="P62" s="2"/>
    </row>
    <row r="63" spans="1:16" ht="13.5" customHeight="1">
      <c r="A63" s="2"/>
      <c r="B63" s="2"/>
      <c r="C63" s="2"/>
      <c r="D63" s="3"/>
      <c r="E63" s="4"/>
      <c r="F63" s="4"/>
      <c r="G63" s="2"/>
      <c r="H63" s="2"/>
      <c r="I63" s="2"/>
      <c r="J63" s="2"/>
      <c r="K63" s="5"/>
      <c r="L63" s="5"/>
      <c r="M63" s="2"/>
      <c r="N63" s="2"/>
      <c r="O63" s="2"/>
      <c r="P63" s="2"/>
    </row>
    <row r="64" spans="1:16" ht="13.5" customHeight="1">
      <c r="A64" s="2"/>
      <c r="B64" s="2"/>
      <c r="C64" s="2"/>
      <c r="D64" s="3"/>
      <c r="E64" s="4"/>
      <c r="F64" s="4"/>
      <c r="G64" s="2"/>
      <c r="H64" s="2"/>
      <c r="I64" s="2"/>
      <c r="J64" s="2"/>
      <c r="K64" s="5"/>
      <c r="L64" s="5"/>
      <c r="M64" s="2"/>
      <c r="N64" s="2"/>
      <c r="O64" s="2"/>
      <c r="P64" s="2"/>
    </row>
    <row r="65" spans="1:16" ht="13.5" customHeight="1">
      <c r="A65" s="2"/>
      <c r="B65" s="2"/>
      <c r="C65" s="2"/>
      <c r="D65" s="3"/>
      <c r="E65" s="4"/>
      <c r="F65" s="4"/>
      <c r="G65" s="2"/>
      <c r="H65" s="2"/>
      <c r="I65" s="2"/>
      <c r="J65" s="2"/>
      <c r="K65" s="5"/>
      <c r="L65" s="5"/>
      <c r="M65" s="2"/>
      <c r="N65" s="2"/>
      <c r="O65" s="2"/>
      <c r="P65" s="2"/>
    </row>
    <row r="66" spans="1:16" ht="13.5" customHeight="1">
      <c r="A66" s="2"/>
      <c r="B66" s="2"/>
      <c r="C66" s="2"/>
      <c r="D66" s="3"/>
      <c r="E66" s="4"/>
      <c r="F66" s="4"/>
      <c r="G66" s="2"/>
      <c r="H66" s="2"/>
      <c r="I66" s="2"/>
      <c r="J66" s="2"/>
      <c r="K66" s="5"/>
      <c r="L66" s="5"/>
      <c r="M66" s="2"/>
      <c r="N66" s="2"/>
      <c r="O66" s="2"/>
      <c r="P66" s="2"/>
    </row>
    <row r="67" spans="1:16" ht="13.5" customHeight="1">
      <c r="A67" s="2"/>
      <c r="B67" s="2"/>
      <c r="C67" s="2"/>
      <c r="D67" s="3"/>
      <c r="E67" s="4"/>
      <c r="F67" s="4"/>
      <c r="G67" s="2"/>
      <c r="H67" s="2"/>
      <c r="I67" s="2"/>
      <c r="J67" s="2"/>
      <c r="K67" s="5"/>
      <c r="L67" s="5"/>
      <c r="M67" s="2"/>
      <c r="N67" s="2"/>
      <c r="O67" s="2"/>
      <c r="P67" s="2"/>
    </row>
    <row r="68" spans="1:16" ht="13.5" customHeight="1">
      <c r="A68" s="2"/>
      <c r="B68" s="2"/>
      <c r="C68" s="2"/>
      <c r="D68" s="3"/>
      <c r="E68" s="4"/>
      <c r="F68" s="4"/>
      <c r="G68" s="2"/>
      <c r="H68" s="2"/>
      <c r="I68" s="2"/>
      <c r="J68" s="2"/>
      <c r="K68" s="5"/>
      <c r="L68" s="5"/>
      <c r="M68" s="2"/>
      <c r="N68" s="2"/>
      <c r="O68" s="2"/>
      <c r="P68" s="2"/>
    </row>
    <row r="69" spans="1:16" ht="13.5" customHeight="1">
      <c r="A69" s="2"/>
      <c r="B69" s="2"/>
      <c r="C69" s="2"/>
      <c r="D69" s="3"/>
      <c r="E69" s="4"/>
      <c r="F69" s="4"/>
      <c r="G69" s="2"/>
      <c r="H69" s="2"/>
      <c r="I69" s="2"/>
      <c r="J69" s="2"/>
      <c r="K69" s="5"/>
      <c r="L69" s="5"/>
      <c r="M69" s="2"/>
      <c r="N69" s="2"/>
      <c r="O69" s="2"/>
      <c r="P69" s="2"/>
    </row>
    <row r="70" spans="1:16" ht="13.5" customHeight="1">
      <c r="A70" s="2"/>
      <c r="B70" s="2"/>
      <c r="C70" s="2"/>
      <c r="D70" s="3"/>
      <c r="E70" s="4"/>
      <c r="F70" s="4"/>
      <c r="G70" s="2"/>
      <c r="H70" s="2"/>
      <c r="I70" s="2"/>
      <c r="J70" s="2"/>
      <c r="K70" s="5"/>
      <c r="L70" s="5"/>
      <c r="M70" s="2"/>
      <c r="N70" s="2"/>
      <c r="O70" s="2"/>
      <c r="P70" s="2"/>
    </row>
    <row r="71" spans="1:16" ht="13.5" customHeight="1">
      <c r="A71" s="2"/>
      <c r="B71" s="2"/>
      <c r="C71" s="2"/>
      <c r="D71" s="3"/>
      <c r="E71" s="4"/>
      <c r="F71" s="4"/>
      <c r="G71" s="2"/>
      <c r="H71" s="2"/>
      <c r="I71" s="2"/>
      <c r="J71" s="2"/>
      <c r="K71" s="5"/>
      <c r="L71" s="5"/>
      <c r="M71" s="2"/>
      <c r="N71" s="2"/>
      <c r="O71" s="2"/>
      <c r="P71" s="2"/>
    </row>
    <row r="72" spans="1:16" ht="13.5" customHeight="1">
      <c r="A72" s="2"/>
      <c r="B72" s="2"/>
      <c r="C72" s="2"/>
      <c r="D72" s="3"/>
      <c r="E72" s="4"/>
      <c r="F72" s="4"/>
      <c r="G72" s="2"/>
      <c r="H72" s="2"/>
      <c r="I72" s="2"/>
      <c r="J72" s="2"/>
      <c r="K72" s="5"/>
      <c r="L72" s="5"/>
      <c r="M72" s="2"/>
      <c r="N72" s="2"/>
      <c r="O72" s="2"/>
      <c r="P72" s="2"/>
    </row>
    <row r="73" spans="1:16" ht="13.5" customHeight="1">
      <c r="A73" s="2"/>
      <c r="B73" s="2"/>
      <c r="C73" s="2"/>
      <c r="D73" s="3"/>
      <c r="E73" s="4"/>
      <c r="F73" s="4"/>
      <c r="G73" s="2"/>
      <c r="H73" s="2"/>
      <c r="I73" s="2"/>
      <c r="J73" s="2"/>
      <c r="K73" s="5"/>
      <c r="L73" s="5"/>
      <c r="M73" s="2"/>
      <c r="N73" s="2"/>
      <c r="O73" s="2"/>
      <c r="P73" s="2"/>
    </row>
    <row r="74" spans="1:16" ht="13.5" customHeight="1">
      <c r="A74" s="2"/>
      <c r="B74" s="2"/>
      <c r="C74" s="2"/>
      <c r="D74" s="3"/>
      <c r="E74" s="4"/>
      <c r="F74" s="4"/>
      <c r="G74" s="2"/>
      <c r="H74" s="2"/>
      <c r="I74" s="2"/>
      <c r="J74" s="2"/>
      <c r="K74" s="5"/>
      <c r="L74" s="5"/>
      <c r="M74" s="2"/>
      <c r="N74" s="2"/>
      <c r="O74" s="2"/>
      <c r="P74" s="2"/>
    </row>
    <row r="75" spans="1:16" ht="13.5" customHeight="1">
      <c r="A75" s="2"/>
      <c r="B75" s="2"/>
      <c r="C75" s="2"/>
      <c r="D75" s="3"/>
      <c r="E75" s="4"/>
      <c r="F75" s="4"/>
      <c r="G75" s="2"/>
      <c r="H75" s="2"/>
      <c r="I75" s="2"/>
      <c r="J75" s="2"/>
      <c r="K75" s="5"/>
      <c r="L75" s="5"/>
      <c r="M75" s="2"/>
      <c r="N75" s="2"/>
      <c r="O75" s="2"/>
      <c r="P75" s="2"/>
    </row>
    <row r="76" spans="1:16" ht="13.5" customHeight="1">
      <c r="A76" s="2"/>
      <c r="B76" s="2"/>
      <c r="C76" s="2"/>
      <c r="D76" s="3"/>
      <c r="E76" s="4"/>
      <c r="F76" s="4"/>
      <c r="G76" s="2"/>
      <c r="H76" s="2"/>
      <c r="I76" s="2"/>
      <c r="J76" s="2"/>
      <c r="K76" s="5"/>
      <c r="L76" s="5"/>
      <c r="M76" s="2"/>
      <c r="N76" s="2"/>
      <c r="O76" s="2"/>
      <c r="P76" s="2"/>
    </row>
    <row r="77" spans="1:16" ht="13.5" customHeight="1">
      <c r="A77" s="2"/>
      <c r="B77" s="2"/>
      <c r="C77" s="2"/>
      <c r="D77" s="3"/>
      <c r="E77" s="4"/>
      <c r="F77" s="4"/>
      <c r="G77" s="2"/>
      <c r="H77" s="2"/>
      <c r="I77" s="2"/>
      <c r="J77" s="2"/>
      <c r="K77" s="5"/>
      <c r="L77" s="5"/>
      <c r="M77" s="2"/>
      <c r="N77" s="2"/>
      <c r="O77" s="2"/>
      <c r="P77" s="2"/>
    </row>
    <row r="78" spans="1:16" ht="13.5" customHeight="1">
      <c r="A78" s="2"/>
      <c r="B78" s="2"/>
      <c r="C78" s="2"/>
      <c r="D78" s="3"/>
      <c r="E78" s="4"/>
      <c r="F78" s="4"/>
      <c r="G78" s="2"/>
      <c r="H78" s="2"/>
      <c r="I78" s="2"/>
      <c r="J78" s="2"/>
      <c r="K78" s="5"/>
      <c r="L78" s="5"/>
      <c r="M78" s="2"/>
      <c r="N78" s="2"/>
      <c r="O78" s="2"/>
      <c r="P78" s="2"/>
    </row>
    <row r="79" spans="1:16" ht="13.5" customHeight="1">
      <c r="A79" s="2"/>
      <c r="B79" s="2"/>
      <c r="C79" s="2"/>
      <c r="D79" s="3"/>
      <c r="E79" s="4"/>
      <c r="F79" s="4"/>
      <c r="G79" s="2"/>
      <c r="H79" s="2"/>
      <c r="I79" s="2"/>
      <c r="J79" s="2"/>
      <c r="K79" s="5"/>
      <c r="L79" s="5"/>
      <c r="M79" s="2"/>
      <c r="N79" s="2"/>
      <c r="O79" s="2"/>
      <c r="P79" s="2"/>
    </row>
  </sheetData>
  <mergeCells count="1">
    <mergeCell ref="C33:D33"/>
  </mergeCells>
  <pageMargins left="0.7" right="0.7" top="0.75" bottom="0.75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 FASE 3</vt:lpstr>
      <vt:lpstr>PRE FASE 1</vt:lpstr>
      <vt:lpstr>PRE ESTIMADO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Ingeniera Paola</dc:creator>
  <cp:lastModifiedBy>USUARIO</cp:lastModifiedBy>
  <cp:lastPrinted>2021-11-05T17:15:58Z</cp:lastPrinted>
  <dcterms:created xsi:type="dcterms:W3CDTF">2021-10-25T17:13:13Z</dcterms:created>
  <dcterms:modified xsi:type="dcterms:W3CDTF">2021-11-05T17:17:01Z</dcterms:modified>
</cp:coreProperties>
</file>