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d.docs.live.net/4ce6fa3abde3802e/Documentos/tunjuelito/PROCESO DE PÁGINA 2021/SELECCIÓN ABREVIADA - SUBASTA INVERSA - DIDACTICOS/"/>
    </mc:Choice>
  </mc:AlternateContent>
  <xr:revisionPtr revIDLastSave="0" documentId="8_{14567AF2-2B74-4AAF-AAE9-5ABFD385CD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tizaciones Subasta Didácticos" sheetId="6" r:id="rId1"/>
  </sheets>
  <definedNames>
    <definedName name="_xlnm._FilterDatabase" localSheetId="0" hidden="1">'Cotizaciones Subasta Didácticos'!$A$1:$R$28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8" i="6" l="1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P4" i="6"/>
  <c r="Q28" i="6"/>
  <c r="R28" i="6" s="1"/>
  <c r="O28" i="6"/>
  <c r="M28" i="6"/>
  <c r="K28" i="6"/>
  <c r="I28" i="6"/>
  <c r="Q27" i="6"/>
  <c r="R27" i="6" s="1"/>
  <c r="O27" i="6"/>
  <c r="M27" i="6"/>
  <c r="K27" i="6"/>
  <c r="I27" i="6"/>
  <c r="Q26" i="6"/>
  <c r="R26" i="6" s="1"/>
  <c r="O26" i="6"/>
  <c r="M26" i="6"/>
  <c r="K26" i="6"/>
  <c r="I26" i="6"/>
  <c r="Q25" i="6"/>
  <c r="R25" i="6" s="1"/>
  <c r="O25" i="6"/>
  <c r="M25" i="6"/>
  <c r="K25" i="6"/>
  <c r="I25" i="6"/>
  <c r="Q24" i="6"/>
  <c r="R24" i="6" s="1"/>
  <c r="O24" i="6"/>
  <c r="M24" i="6"/>
  <c r="K24" i="6"/>
  <c r="I24" i="6"/>
  <c r="Q23" i="6"/>
  <c r="R23" i="6" s="1"/>
  <c r="O23" i="6"/>
  <c r="M23" i="6"/>
  <c r="K23" i="6"/>
  <c r="I23" i="6"/>
  <c r="Q22" i="6"/>
  <c r="R22" i="6" s="1"/>
  <c r="O22" i="6"/>
  <c r="M22" i="6"/>
  <c r="K22" i="6"/>
  <c r="I22" i="6"/>
  <c r="Q21" i="6"/>
  <c r="R21" i="6" s="1"/>
  <c r="O21" i="6"/>
  <c r="M21" i="6"/>
  <c r="K21" i="6"/>
  <c r="I21" i="6"/>
  <c r="Q20" i="6"/>
  <c r="R20" i="6" s="1"/>
  <c r="O20" i="6"/>
  <c r="M20" i="6"/>
  <c r="K20" i="6"/>
  <c r="I20" i="6"/>
  <c r="Q19" i="6"/>
  <c r="R19" i="6" s="1"/>
  <c r="O19" i="6"/>
  <c r="M19" i="6"/>
  <c r="K19" i="6"/>
  <c r="I19" i="6"/>
  <c r="Q18" i="6"/>
  <c r="R18" i="6" s="1"/>
  <c r="O18" i="6"/>
  <c r="M18" i="6"/>
  <c r="K18" i="6"/>
  <c r="I18" i="6"/>
  <c r="Q17" i="6"/>
  <c r="R17" i="6" s="1"/>
  <c r="O17" i="6"/>
  <c r="M17" i="6"/>
  <c r="K17" i="6"/>
  <c r="I17" i="6"/>
  <c r="Q16" i="6"/>
  <c r="R16" i="6" s="1"/>
  <c r="O16" i="6"/>
  <c r="M16" i="6"/>
  <c r="K16" i="6"/>
  <c r="I16" i="6"/>
  <c r="Q15" i="6"/>
  <c r="R15" i="6" s="1"/>
  <c r="O15" i="6"/>
  <c r="M15" i="6"/>
  <c r="K15" i="6"/>
  <c r="I15" i="6"/>
  <c r="Q14" i="6"/>
  <c r="R14" i="6" s="1"/>
  <c r="O14" i="6"/>
  <c r="M14" i="6"/>
  <c r="K14" i="6"/>
  <c r="I14" i="6"/>
  <c r="Q13" i="6"/>
  <c r="R13" i="6" s="1"/>
  <c r="O13" i="6"/>
  <c r="M13" i="6"/>
  <c r="K13" i="6"/>
  <c r="I13" i="6"/>
  <c r="Q12" i="6"/>
  <c r="R12" i="6" s="1"/>
  <c r="O12" i="6"/>
  <c r="M12" i="6"/>
  <c r="K12" i="6"/>
  <c r="I12" i="6"/>
  <c r="Q11" i="6"/>
  <c r="R11" i="6" s="1"/>
  <c r="O11" i="6"/>
  <c r="M11" i="6"/>
  <c r="K11" i="6"/>
  <c r="I11" i="6"/>
  <c r="Q10" i="6"/>
  <c r="R10" i="6" s="1"/>
  <c r="O10" i="6"/>
  <c r="M10" i="6"/>
  <c r="K10" i="6"/>
  <c r="I10" i="6"/>
  <c r="Q9" i="6"/>
  <c r="R9" i="6" s="1"/>
  <c r="O9" i="6"/>
  <c r="M9" i="6"/>
  <c r="K9" i="6"/>
  <c r="I9" i="6"/>
  <c r="Q8" i="6"/>
  <c r="R8" i="6" s="1"/>
  <c r="O8" i="6"/>
  <c r="M8" i="6"/>
  <c r="K8" i="6"/>
  <c r="I8" i="6"/>
  <c r="Q7" i="6"/>
  <c r="R7" i="6" s="1"/>
  <c r="O7" i="6"/>
  <c r="M7" i="6"/>
  <c r="K7" i="6"/>
  <c r="I7" i="6"/>
  <c r="Q6" i="6"/>
  <c r="R6" i="6" s="1"/>
  <c r="O6" i="6"/>
  <c r="M6" i="6"/>
  <c r="K6" i="6"/>
  <c r="I6" i="6"/>
  <c r="Q5" i="6"/>
  <c r="R5" i="6" s="1"/>
  <c r="O5" i="6"/>
  <c r="M5" i="6"/>
  <c r="K5" i="6"/>
  <c r="I5" i="6"/>
  <c r="Q4" i="6"/>
  <c r="R4" i="6" s="1"/>
  <c r="O4" i="6"/>
  <c r="M4" i="6"/>
  <c r="K4" i="6"/>
  <c r="I4" i="6"/>
  <c r="O3" i="6"/>
  <c r="M3" i="6"/>
  <c r="K3" i="6"/>
  <c r="H3" i="6"/>
  <c r="P3" i="6" s="1"/>
  <c r="O2" i="6"/>
  <c r="M2" i="6"/>
  <c r="K2" i="6"/>
  <c r="H2" i="6"/>
  <c r="P2" i="6" s="1"/>
  <c r="R30" i="6" l="1"/>
  <c r="Q2" i="6"/>
  <c r="R2" i="6" s="1"/>
  <c r="I2" i="6"/>
  <c r="Q3" i="6"/>
  <c r="R3" i="6" s="1"/>
  <c r="I3" i="6"/>
  <c r="R31" i="6" l="1"/>
  <c r="R29" i="6"/>
</calcChain>
</file>

<file path=xl/sharedStrings.xml><?xml version="1.0" encoding="utf-8"?>
<sst xmlns="http://schemas.openxmlformats.org/spreadsheetml/2006/main" count="156" uniqueCount="79">
  <si>
    <t>Proyecto de Inversión</t>
  </si>
  <si>
    <t xml:space="preserve">Destino </t>
  </si>
  <si>
    <t>Lote</t>
  </si>
  <si>
    <t>Tipología</t>
  </si>
  <si>
    <t xml:space="preserve">Nombre </t>
  </si>
  <si>
    <t>Especificación Técnica</t>
  </si>
  <si>
    <t xml:space="preserve">Cantidad </t>
  </si>
  <si>
    <t>Valor Unitario Precios 
SDIS y/o SED
(Incluye IVA)</t>
  </si>
  <si>
    <t>Valor Total 
Precios 
SDIS y/o SED 
 (Incluye IVA)</t>
  </si>
  <si>
    <t>Valor Unitario Cotización # 3 
 (Incluye IVA)</t>
  </si>
  <si>
    <t>Valor Total
Cotización # 1
(Incluye IVA)</t>
  </si>
  <si>
    <t>Valor Unitario Cotización # 2 
 (Incluye IVA)</t>
  </si>
  <si>
    <t>Valor Total
Cotización # 2
(Incluye IVA)</t>
  </si>
  <si>
    <t>Valor Total
Cotización # 3
(Incluye IVA)</t>
  </si>
  <si>
    <t>Número de Cotizaciones</t>
  </si>
  <si>
    <t xml:space="preserve">
Precio Unitario Promedio 
 (Incluye IVA)</t>
  </si>
  <si>
    <t>Valor Total
(Incluye IVA)</t>
  </si>
  <si>
    <t>IED Ciudad de Bogotá</t>
  </si>
  <si>
    <t>3 Dotación pedagógica</t>
  </si>
  <si>
    <t>INSTRUMENTOS MUSICALES</t>
  </si>
  <si>
    <t>Chucho</t>
  </si>
  <si>
    <t>Pág. 4 Anexo 10 Fichas técnicas instrumentos musicales</t>
  </si>
  <si>
    <t>Esterilla</t>
  </si>
  <si>
    <t>Pág. 6 Anexo 10 Fichas técnicas instrumentos musicales</t>
  </si>
  <si>
    <t>Jardínes SDIS</t>
  </si>
  <si>
    <t>MATERIAL DIDÁCTICO</t>
  </si>
  <si>
    <t>Proyector De Luz Giratorio</t>
  </si>
  <si>
    <t xml:space="preserve">Proyector de luz giratoria led  con diferentes intensidades de luz blanca, cálida con cambio de los colores de uno a múltiples colores, interruptor de rotación,  alimentado por 3 pilas AA o cable USB en su computadora o banco de energía.  </t>
  </si>
  <si>
    <t>Carritos De Arrastrar</t>
  </si>
  <si>
    <t>Carros elaborados en madera, perfectos acabados, con pintura no tóxica, con ruedas y un cordel para que la niña o el niño pueda arrastrar y transportar elementos a medida que camina.
Dimensiones aproximadas
Largo: 30 cm- 50 cm
Alto: 15 cm- 20 cm
Ancho: 30 cm- 50 cm</t>
  </si>
  <si>
    <t xml:space="preserve">Tunel De Gateo </t>
  </si>
  <si>
    <t>Túnel de juegos, de tela plegable, costuras y acabados de calidad, resistente al agua y portátil, con estructura pop-up.
Con tejido de red para ventilar y ver el exterior. Tela de fácil limpieza y desinfección. Medidas aproximadas de Alto: 50 cm. Ancho: 140 cm.</t>
  </si>
  <si>
    <t>Correpasillo Y Andadores</t>
  </si>
  <si>
    <t>Vehículo multifunción en material ABS (plástico resistente al impacto). Ergonómico, cómodo y estable, ruedas anchas, silla con respaldo que permita el agarre para empujar. Que soporte como mínimo 22 kilos. Medidas aproximadas: 30 cm de alto x 30 cm de ancho x 60 cm de largo.</t>
  </si>
  <si>
    <t>Telas</t>
  </si>
  <si>
    <t>Juego de  10 telas variadas en tamaño, textura y color. Cada una con dobladillo hecho de mínimo 1 cm.
Medidas aproximadas:
4 telas de 50 cm.
3 telas de 150 cm
3 telas de 200 cm
De diferentes tipos como dacrón hilo, quirúrgica, dacrón seda lino, paño, seda, velo, yute, impermeable, licra, dril y/o satín.</t>
  </si>
  <si>
    <t>Parque Laberinto</t>
  </si>
  <si>
    <t>Parque laberinto elaborado en MDF con impresión serigráfica en policromía a base de tintas UV (no tóxicas). Compuesto por una base y elevada por unos bolillos, que sostienen 4 varillas de alambre semi acerado las cuales se entrecruzan. Contienen en total 20 cuentas plásticas de diferentes formas y colores, además tiene 4 figuras en madera deslizables que van ubicadas en la base del juego. Excelentes acabados y bordes lisos que garanticen la seguridad de las niñas y los niños. Dimensiones aproximadas: 12 cm x 16 cm x 12 cm. Empaque: Termo empaque</t>
  </si>
  <si>
    <t xml:space="preserve">Caja De Predicciòn Modular X 7 </t>
  </si>
  <si>
    <t>Modular: Módulos individuales (base, laterales y fondo) con mecanismo que permita conectarlas lateralmente entre si (sugerencia imanes), de tal manera que puedan usarse entre 2 o 7 módulos en una secuencia, con posibilidad de fijarse en la pared o trabajar en otro ambiente (mesa).  Material: MDF de 1 cm, con bordes redondeados y acabados que permitan su limpieza y desinfección. Tamaño aproximado de módulo: 10 x 10 x 10 cms; al interior 9 x 9 x 9 cms. Para el tamaño de las fichas se estima de 5 cm x 8 cm aproximadamente.</t>
  </si>
  <si>
    <t>Muñecas Etnicas</t>
  </si>
  <si>
    <t xml:space="preserve">Muñecas y muñecos que representan las diferentes etnias del país, elaborados a mano en tela suave y antialérgica, las partes de la cara bordadas o pintadas, de fácil limpieza y desinfección, evitando piezas pequeñas que se desprendan fácilmente, con acabados definidos y un alto nivel de detalles. Medida 25 cms de alto.
 </t>
  </si>
  <si>
    <t>Casa Infantil</t>
  </si>
  <si>
    <t>Casa de juego al aire libre elaborada en material polipropileno, resistente a la luz solar y a los cambios de temperatura, con ventanas y puertas que abren y cierran. Dimensiones aproximadas: Altura: 120 cm- Ancho: 110 cm- Largo: 130 cm. Incluye piso y mesa plegable.</t>
  </si>
  <si>
    <t>Set De Tienda De Mercado</t>
  </si>
  <si>
    <t>Juego tienda de mercado de cuatro piezas:
Stand en madera ( medidas 75 x 150 x 30 cm)
Caja Registradora de plástico resistente a rayos UV, agua y de larga duración con indicación rotatoria de cifras y sonido de timbre al abrirla, dinero de papel y monedas plásticas. ( Incluir 3 juegos de baterias)
Dos coches de mercado en madera medidas 64 X 6.0 X 35,</t>
  </si>
  <si>
    <t xml:space="preserve">Set Mercado </t>
  </si>
  <si>
    <t>Elaborado en plástico, alto nivel de detalle; empacado en tula plástica con cremallera y cargaderas.
1 Tapa
2 Huevos
1 Tomate
1 Lata de salchichas
1 Huevo frito
1 Lata de atún
1 Pernil de pollo
1 Lata de Sardinas
1 Rodaja de tomate
1 Tajada de queso
1 Porción de queso
1 Chocolatina
1 Pan Francés
1 Arveja
1 Galleta dietética
2 Panes de hamburguesa
1 Carne de hamburguesa
1 Pizza
1 Patilla
1 Lechuga
2 Pescados
1 Pan tajado
1 Garrafa
1 Galleta
1 Mazorca</t>
  </si>
  <si>
    <t xml:space="preserve">Caballete Para Pintar </t>
  </si>
  <si>
    <t>Caballete para pintar en madera  de 120 cm de alto x 70 cm de ancho aproximadamente, con soporte para fijar el papel. Con bandeja para colocar los materiales. Buen acabado que asegure su durabilidad y estabilidad; con uniones firmes resistentes y duraderas. con superficies completamente lisas que garanticen la seguridad de los niños.</t>
  </si>
  <si>
    <t xml:space="preserve">Telares Manuales  </t>
  </si>
  <si>
    <t>Telares en madera rectangulares de 30 x 20 con  cuatro madejas de lana en cuatro colores diferentes</t>
  </si>
  <si>
    <t>Quena Ancestral</t>
  </si>
  <si>
    <t>Instrumento de viento, elaborado en madera (sajoo moho), de 38 cm aproximadamente.</t>
  </si>
  <si>
    <t>Flauta Chamanica</t>
  </si>
  <si>
    <t xml:space="preserve">Instrumento de viento, elaborado por artesanos Muiscas en caña boliviana de 33 cm. </t>
  </si>
  <si>
    <t>Banco De Madera/ Pensadores Indigena</t>
  </si>
  <si>
    <t>Bancos en madera de sauce, aliso o urapan, grabados con simbología inga medidas de 30 cm de alto x 25 cm de diámetro,   pulido y terminado. Elaborado por artesanos indígena, traídos desde el territorio de origen (Putumayo)</t>
  </si>
  <si>
    <t>Guacharaca</t>
  </si>
  <si>
    <t xml:space="preserve">Elaborada por artesanos indígenas, en madera de guayabo y secado de luna y curación ancestral. Con dimensiones aproximadas de 20 cm de largo x 3 cm de diámetro. </t>
  </si>
  <si>
    <t xml:space="preserve">Bailarina O  Corona Noruega </t>
  </si>
  <si>
    <t>Instrumento musical en madera de 10 cm de diámetro aproximadamente</t>
  </si>
  <si>
    <t>Palo De Agua</t>
  </si>
  <si>
    <t>Elaborado en caña, caña de bambú y madera, con pictografía Muisca. Con dimensiones aproximadas de 6 cm de diámetro x 30 cm de largo.</t>
  </si>
  <si>
    <t>Cascabeles</t>
  </si>
  <si>
    <t xml:space="preserve">Elemento musical compuesto de  pequeños cascabeles  con base en madera o plastica. </t>
  </si>
  <si>
    <t>Xilofono</t>
  </si>
  <si>
    <t>Consta de una serie de laminas en madera, planas o semicilíndrica de longitud y espesor variable, colocadas horizontalmente sobre un marco de madera que las sostiene, con dos macillos cuya cabeza esta recubierta de fieltro o caucho, medidas aprox. 26x12 cms.</t>
  </si>
  <si>
    <t>Cajon</t>
  </si>
  <si>
    <t>Instrumento musical elaborado en madera en forma de caja. Dimensiones aproximadas de:​
Alto: 54 cm​
Ancho: 40 cm.​
Fondo: 30 cm.​</t>
  </si>
  <si>
    <t>Marimba</t>
  </si>
  <si>
    <t>La marimba es un instrumento de percusión idiófono, de forma parecida al xilófono. . Dimensiones aproximadas de:​
Alto: 70 cm​
Ancho: 60 cm.​
Fondo: 30 cm.</t>
  </si>
  <si>
    <t>Plat Pole</t>
  </si>
  <si>
    <t>Elemento fabricado en tubo PVC, con soporte y tapa de PVC con abertura y juego de 12 cintas de colores vivos ​
Dimensiones aproximadas de:​
Alto: 150 cm​
Diámetro: 15 cm.</t>
  </si>
  <si>
    <t>Turbantes</t>
  </si>
  <si>
    <t>Extensión de tela de diversos colores para elaboración de turbantes.​
Dimensiones aproximadas de:​
entre 80 a 150 cm.​</t>
  </si>
  <si>
    <t>SUBTOTAL PROYECTO 1909</t>
  </si>
  <si>
    <t>SUBTOTAL PROYECTO 1914</t>
  </si>
  <si>
    <t xml:space="preserve">TOTAL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</si>
</sst>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2" fontId="4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2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2" fontId="3" fillId="0" borderId="1" xfId="2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2" fontId="2" fillId="0" borderId="1" xfId="2" applyFont="1" applyFill="1" applyBorder="1" applyAlignment="1">
      <alignment horizontal="center" vertical="center" wrapText="1"/>
    </xf>
    <xf numFmtId="42" fontId="6" fillId="0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2" fontId="3" fillId="0" borderId="2" xfId="2" applyFont="1" applyFill="1" applyBorder="1" applyAlignment="1">
      <alignment horizontal="center" vertical="center" wrapText="1"/>
    </xf>
    <xf numFmtId="42" fontId="2" fillId="0" borderId="2" xfId="2" applyFont="1" applyFill="1" applyBorder="1" applyAlignment="1">
      <alignment horizontal="center" vertical="center" wrapText="1"/>
    </xf>
    <xf numFmtId="42" fontId="6" fillId="0" borderId="2" xfId="2" applyFont="1" applyFill="1" applyBorder="1" applyAlignment="1">
      <alignment horizontal="center" vertical="center" wrapText="1"/>
    </xf>
  </cellXfs>
  <cellStyles count="3">
    <cellStyle name="Hyperlink" xfId="1" xr:uid="{00000000-0005-0000-0000-000000000000}"/>
    <cellStyle name="Moneda [0]" xfId="2" builtinId="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33"/>
  <sheetViews>
    <sheetView showGridLines="0" tabSelected="1" zoomScale="70" zoomScaleNormal="70" workbookViewId="0">
      <pane ySplit="1" topLeftCell="A2" activePane="bottomLeft" state="frozen"/>
      <selection pane="bottomLeft"/>
    </sheetView>
  </sheetViews>
  <sheetFormatPr baseColWidth="10" defaultColWidth="11.42578125" defaultRowHeight="12.75" x14ac:dyDescent="0.2"/>
  <cols>
    <col min="1" max="1" width="17.5703125" style="1" bestFit="1" customWidth="1"/>
    <col min="2" max="2" width="18.5703125" style="1" bestFit="1" customWidth="1"/>
    <col min="3" max="3" width="19.85546875" style="1" bestFit="1" customWidth="1"/>
    <col min="4" max="4" width="24.85546875" style="2" bestFit="1" customWidth="1"/>
    <col min="5" max="5" width="34.85546875" style="3" bestFit="1" customWidth="1"/>
    <col min="6" max="6" width="40" style="3" customWidth="1"/>
    <col min="7" max="7" width="14.5703125" style="4" bestFit="1" customWidth="1"/>
    <col min="8" max="8" width="26.7109375" style="4" bestFit="1" customWidth="1"/>
    <col min="9" max="9" width="18.5703125" style="4" bestFit="1" customWidth="1"/>
    <col min="10" max="10" width="30.85546875" style="3" bestFit="1" customWidth="1"/>
    <col min="11" max="11" width="19.140625" style="4" bestFit="1" customWidth="1"/>
    <col min="12" max="12" width="30.85546875" style="3" bestFit="1" customWidth="1"/>
    <col min="13" max="13" width="19.140625" style="4" bestFit="1" customWidth="1"/>
    <col min="14" max="14" width="30.85546875" style="4" bestFit="1" customWidth="1"/>
    <col min="15" max="15" width="19.140625" style="4" bestFit="1" customWidth="1"/>
    <col min="16" max="16" width="26.140625" style="4" customWidth="1"/>
    <col min="17" max="17" width="29.85546875" style="4" customWidth="1"/>
    <col min="18" max="18" width="18.140625" style="4" customWidth="1"/>
    <col min="19" max="16384" width="11.42578125" style="4"/>
  </cols>
  <sheetData>
    <row r="1" spans="1:18" s="5" customFormat="1" ht="51" x14ac:dyDescent="0.2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9</v>
      </c>
      <c r="O1" s="13" t="s">
        <v>13</v>
      </c>
      <c r="P1" s="13" t="s">
        <v>14</v>
      </c>
      <c r="Q1" s="13" t="s">
        <v>15</v>
      </c>
      <c r="R1" s="13" t="s">
        <v>16</v>
      </c>
    </row>
    <row r="2" spans="1:18" ht="25.5" x14ac:dyDescent="0.2">
      <c r="A2" s="7">
        <v>1909</v>
      </c>
      <c r="B2" s="7" t="s">
        <v>17</v>
      </c>
      <c r="C2" s="7" t="s">
        <v>18</v>
      </c>
      <c r="D2" s="8" t="s">
        <v>19</v>
      </c>
      <c r="E2" s="8" t="s">
        <v>20</v>
      </c>
      <c r="F2" s="8" t="s">
        <v>21</v>
      </c>
      <c r="G2" s="8">
        <v>2</v>
      </c>
      <c r="H2" s="9">
        <f>35362+(35362*3.8%)</f>
        <v>36705.756000000001</v>
      </c>
      <c r="I2" s="9">
        <f t="shared" ref="I2:I9" si="0">G2*H2</f>
        <v>73411.512000000002</v>
      </c>
      <c r="J2" s="9">
        <v>25504</v>
      </c>
      <c r="K2" s="9">
        <f t="shared" ref="K2:K8" si="1">J2*G2</f>
        <v>51008</v>
      </c>
      <c r="L2" s="9">
        <v>58000</v>
      </c>
      <c r="M2" s="9">
        <f t="shared" ref="M2:M28" si="2">G2*L2</f>
        <v>116000</v>
      </c>
      <c r="N2" s="9">
        <v>38080</v>
      </c>
      <c r="O2" s="9">
        <f t="shared" ref="O2:O28" si="3">G2*N2</f>
        <v>76160</v>
      </c>
      <c r="P2" s="10">
        <f t="shared" ref="P2:P28" si="4">COUNT(H2,J2,L2,N2)</f>
        <v>4</v>
      </c>
      <c r="Q2" s="9">
        <f t="shared" ref="Q2:Q28" si="5">AVERAGE(H2,J2,L2,N2)</f>
        <v>39572.438999999998</v>
      </c>
      <c r="R2" s="9">
        <f t="shared" ref="R2:R28" si="6">G2*Q2</f>
        <v>79144.877999999997</v>
      </c>
    </row>
    <row r="3" spans="1:18" ht="25.5" x14ac:dyDescent="0.2">
      <c r="A3" s="7">
        <v>1909</v>
      </c>
      <c r="B3" s="7" t="s">
        <v>17</v>
      </c>
      <c r="C3" s="7" t="s">
        <v>18</v>
      </c>
      <c r="D3" s="8" t="s">
        <v>19</v>
      </c>
      <c r="E3" s="8" t="s">
        <v>22</v>
      </c>
      <c r="F3" s="8" t="s">
        <v>23</v>
      </c>
      <c r="G3" s="8">
        <v>2</v>
      </c>
      <c r="H3" s="9">
        <f>13999+(13999*3.8%)</f>
        <v>14530.962</v>
      </c>
      <c r="I3" s="9">
        <f t="shared" si="0"/>
        <v>29061.923999999999</v>
      </c>
      <c r="J3" s="9">
        <v>19916</v>
      </c>
      <c r="K3" s="9">
        <f t="shared" si="1"/>
        <v>39832</v>
      </c>
      <c r="L3" s="9">
        <v>45000</v>
      </c>
      <c r="M3" s="9">
        <f t="shared" si="2"/>
        <v>90000</v>
      </c>
      <c r="N3" s="9">
        <v>37842</v>
      </c>
      <c r="O3" s="9">
        <f t="shared" si="3"/>
        <v>75684</v>
      </c>
      <c r="P3" s="10">
        <f t="shared" si="4"/>
        <v>4</v>
      </c>
      <c r="Q3" s="9">
        <f t="shared" si="5"/>
        <v>29322.2405</v>
      </c>
      <c r="R3" s="9">
        <f t="shared" si="6"/>
        <v>58644.481</v>
      </c>
    </row>
    <row r="4" spans="1:18" ht="76.5" x14ac:dyDescent="0.2">
      <c r="A4" s="7">
        <v>1914</v>
      </c>
      <c r="B4" s="7" t="s">
        <v>24</v>
      </c>
      <c r="C4" s="7" t="s">
        <v>18</v>
      </c>
      <c r="D4" s="8" t="s">
        <v>25</v>
      </c>
      <c r="E4" s="8" t="s">
        <v>26</v>
      </c>
      <c r="F4" s="8" t="s">
        <v>27</v>
      </c>
      <c r="G4" s="8">
        <v>10</v>
      </c>
      <c r="H4" s="9">
        <v>74900</v>
      </c>
      <c r="I4" s="9">
        <f t="shared" si="0"/>
        <v>749000</v>
      </c>
      <c r="J4" s="9">
        <v>90900</v>
      </c>
      <c r="K4" s="9">
        <f t="shared" si="1"/>
        <v>909000</v>
      </c>
      <c r="L4" s="11"/>
      <c r="M4" s="9">
        <f t="shared" si="2"/>
        <v>0</v>
      </c>
      <c r="N4" s="11"/>
      <c r="O4" s="9">
        <f t="shared" si="3"/>
        <v>0</v>
      </c>
      <c r="P4" s="10">
        <f t="shared" si="4"/>
        <v>2</v>
      </c>
      <c r="Q4" s="9">
        <f t="shared" si="5"/>
        <v>82900</v>
      </c>
      <c r="R4" s="9">
        <f t="shared" si="6"/>
        <v>829000</v>
      </c>
    </row>
    <row r="5" spans="1:18" ht="114.75" x14ac:dyDescent="0.2">
      <c r="A5" s="7">
        <v>1914</v>
      </c>
      <c r="B5" s="7" t="s">
        <v>24</v>
      </c>
      <c r="C5" s="7" t="s">
        <v>18</v>
      </c>
      <c r="D5" s="8" t="s">
        <v>25</v>
      </c>
      <c r="E5" s="8" t="s">
        <v>28</v>
      </c>
      <c r="F5" s="8" t="s">
        <v>29</v>
      </c>
      <c r="G5" s="8">
        <v>42</v>
      </c>
      <c r="H5" s="9">
        <v>47160</v>
      </c>
      <c r="I5" s="9">
        <f t="shared" si="0"/>
        <v>1980720</v>
      </c>
      <c r="J5" s="11">
        <v>24100</v>
      </c>
      <c r="K5" s="9">
        <f t="shared" si="1"/>
        <v>1012200</v>
      </c>
      <c r="L5" s="11">
        <v>49646</v>
      </c>
      <c r="M5" s="9">
        <f t="shared" si="2"/>
        <v>2085132</v>
      </c>
      <c r="N5" s="11"/>
      <c r="O5" s="9">
        <f t="shared" si="3"/>
        <v>0</v>
      </c>
      <c r="P5" s="10">
        <f t="shared" si="4"/>
        <v>3</v>
      </c>
      <c r="Q5" s="9">
        <f t="shared" si="5"/>
        <v>40302</v>
      </c>
      <c r="R5" s="9">
        <f t="shared" si="6"/>
        <v>1692684</v>
      </c>
    </row>
    <row r="6" spans="1:18" ht="76.5" x14ac:dyDescent="0.2">
      <c r="A6" s="7">
        <v>1914</v>
      </c>
      <c r="B6" s="7" t="s">
        <v>24</v>
      </c>
      <c r="C6" s="7" t="s">
        <v>18</v>
      </c>
      <c r="D6" s="8" t="s">
        <v>25</v>
      </c>
      <c r="E6" s="8" t="s">
        <v>30</v>
      </c>
      <c r="F6" s="8" t="s">
        <v>31</v>
      </c>
      <c r="G6" s="8">
        <v>9</v>
      </c>
      <c r="H6" s="9">
        <v>214875</v>
      </c>
      <c r="I6" s="9">
        <f t="shared" si="0"/>
        <v>1933875</v>
      </c>
      <c r="J6" s="9">
        <v>289900</v>
      </c>
      <c r="K6" s="9">
        <f t="shared" si="1"/>
        <v>2609100</v>
      </c>
      <c r="L6" s="11"/>
      <c r="M6" s="9">
        <f t="shared" si="2"/>
        <v>0</v>
      </c>
      <c r="N6" s="11"/>
      <c r="O6" s="9">
        <f t="shared" si="3"/>
        <v>0</v>
      </c>
      <c r="P6" s="10">
        <f t="shared" si="4"/>
        <v>2</v>
      </c>
      <c r="Q6" s="9">
        <f t="shared" si="5"/>
        <v>252387.5</v>
      </c>
      <c r="R6" s="9">
        <f t="shared" si="6"/>
        <v>2271487.5</v>
      </c>
    </row>
    <row r="7" spans="1:18" ht="89.25" x14ac:dyDescent="0.2">
      <c r="A7" s="7">
        <v>1914</v>
      </c>
      <c r="B7" s="7" t="s">
        <v>24</v>
      </c>
      <c r="C7" s="7" t="s">
        <v>18</v>
      </c>
      <c r="D7" s="8" t="s">
        <v>25</v>
      </c>
      <c r="E7" s="8" t="s">
        <v>32</v>
      </c>
      <c r="F7" s="8" t="s">
        <v>33</v>
      </c>
      <c r="G7" s="8">
        <v>26</v>
      </c>
      <c r="H7" s="9">
        <v>55930</v>
      </c>
      <c r="I7" s="9">
        <f t="shared" si="0"/>
        <v>1454180</v>
      </c>
      <c r="J7" s="9">
        <v>353000</v>
      </c>
      <c r="K7" s="9">
        <f t="shared" si="1"/>
        <v>9178000</v>
      </c>
      <c r="L7" s="9">
        <v>261800</v>
      </c>
      <c r="M7" s="9">
        <f t="shared" si="2"/>
        <v>6806800</v>
      </c>
      <c r="N7" s="11"/>
      <c r="O7" s="9">
        <f t="shared" si="3"/>
        <v>0</v>
      </c>
      <c r="P7" s="10">
        <f t="shared" si="4"/>
        <v>3</v>
      </c>
      <c r="Q7" s="9">
        <f t="shared" si="5"/>
        <v>223576.66666666666</v>
      </c>
      <c r="R7" s="9">
        <f t="shared" si="6"/>
        <v>5812993.333333333</v>
      </c>
    </row>
    <row r="8" spans="1:18" ht="127.5" x14ac:dyDescent="0.2">
      <c r="A8" s="7">
        <v>1914</v>
      </c>
      <c r="B8" s="7" t="s">
        <v>24</v>
      </c>
      <c r="C8" s="7" t="s">
        <v>18</v>
      </c>
      <c r="D8" s="8" t="s">
        <v>25</v>
      </c>
      <c r="E8" s="8" t="s">
        <v>34</v>
      </c>
      <c r="F8" s="8" t="s">
        <v>35</v>
      </c>
      <c r="G8" s="8">
        <v>50</v>
      </c>
      <c r="H8" s="9">
        <v>20000</v>
      </c>
      <c r="I8" s="9">
        <f t="shared" si="0"/>
        <v>1000000</v>
      </c>
      <c r="J8" s="9">
        <v>185641</v>
      </c>
      <c r="K8" s="9">
        <f t="shared" si="1"/>
        <v>9282050</v>
      </c>
      <c r="L8" s="11"/>
      <c r="M8" s="9">
        <f t="shared" si="2"/>
        <v>0</v>
      </c>
      <c r="N8" s="11"/>
      <c r="O8" s="9">
        <f t="shared" si="3"/>
        <v>0</v>
      </c>
      <c r="P8" s="10">
        <f t="shared" si="4"/>
        <v>2</v>
      </c>
      <c r="Q8" s="9">
        <f t="shared" si="5"/>
        <v>102820.5</v>
      </c>
      <c r="R8" s="9">
        <f t="shared" si="6"/>
        <v>5141025</v>
      </c>
    </row>
    <row r="9" spans="1:18" ht="165.75" x14ac:dyDescent="0.2">
      <c r="A9" s="7">
        <v>1914</v>
      </c>
      <c r="B9" s="7" t="s">
        <v>24</v>
      </c>
      <c r="C9" s="7" t="s">
        <v>18</v>
      </c>
      <c r="D9" s="8" t="s">
        <v>25</v>
      </c>
      <c r="E9" s="8" t="s">
        <v>36</v>
      </c>
      <c r="F9" s="8" t="s">
        <v>37</v>
      </c>
      <c r="G9" s="8">
        <v>8</v>
      </c>
      <c r="H9" s="9">
        <v>92160</v>
      </c>
      <c r="I9" s="9">
        <f t="shared" si="0"/>
        <v>737280</v>
      </c>
      <c r="J9" s="9">
        <v>100000</v>
      </c>
      <c r="K9" s="9">
        <f t="shared" ref="K9:K28" si="7">J9*G9</f>
        <v>800000</v>
      </c>
      <c r="L9" s="9">
        <v>98175</v>
      </c>
      <c r="M9" s="9">
        <f t="shared" si="2"/>
        <v>785400</v>
      </c>
      <c r="N9" s="11"/>
      <c r="O9" s="9">
        <f t="shared" si="3"/>
        <v>0</v>
      </c>
      <c r="P9" s="10">
        <f t="shared" si="4"/>
        <v>3</v>
      </c>
      <c r="Q9" s="9">
        <f t="shared" si="5"/>
        <v>96778.333333333328</v>
      </c>
      <c r="R9" s="9">
        <f t="shared" si="6"/>
        <v>774226.66666666663</v>
      </c>
    </row>
    <row r="10" spans="1:18" ht="165.75" x14ac:dyDescent="0.2">
      <c r="A10" s="7">
        <v>1914</v>
      </c>
      <c r="B10" s="7" t="s">
        <v>24</v>
      </c>
      <c r="C10" s="7" t="s">
        <v>18</v>
      </c>
      <c r="D10" s="8" t="s">
        <v>25</v>
      </c>
      <c r="E10" s="8" t="s">
        <v>38</v>
      </c>
      <c r="F10" s="8" t="s">
        <v>39</v>
      </c>
      <c r="G10" s="8">
        <v>35</v>
      </c>
      <c r="H10" s="9">
        <v>464100</v>
      </c>
      <c r="I10" s="9">
        <f t="shared" ref="I10:I28" si="8">G10*H10</f>
        <v>16243500</v>
      </c>
      <c r="J10" s="9">
        <v>62000</v>
      </c>
      <c r="K10" s="9">
        <f t="shared" si="7"/>
        <v>2170000</v>
      </c>
      <c r="L10" s="11"/>
      <c r="M10" s="9">
        <f t="shared" si="2"/>
        <v>0</v>
      </c>
      <c r="N10" s="11"/>
      <c r="O10" s="9">
        <f t="shared" si="3"/>
        <v>0</v>
      </c>
      <c r="P10" s="10">
        <f t="shared" si="4"/>
        <v>2</v>
      </c>
      <c r="Q10" s="9">
        <f t="shared" si="5"/>
        <v>263050</v>
      </c>
      <c r="R10" s="9">
        <f t="shared" si="6"/>
        <v>9206750</v>
      </c>
    </row>
    <row r="11" spans="1:18" ht="114.75" x14ac:dyDescent="0.2">
      <c r="A11" s="7">
        <v>1914</v>
      </c>
      <c r="B11" s="7" t="s">
        <v>24</v>
      </c>
      <c r="C11" s="7" t="s">
        <v>18</v>
      </c>
      <c r="D11" s="8" t="s">
        <v>25</v>
      </c>
      <c r="E11" s="8" t="s">
        <v>40</v>
      </c>
      <c r="F11" s="8" t="s">
        <v>41</v>
      </c>
      <c r="G11" s="8">
        <v>50</v>
      </c>
      <c r="H11" s="9">
        <v>77350</v>
      </c>
      <c r="I11" s="9">
        <f t="shared" si="8"/>
        <v>3867500</v>
      </c>
      <c r="J11" s="9">
        <v>71625</v>
      </c>
      <c r="K11" s="9">
        <f t="shared" si="7"/>
        <v>3581250</v>
      </c>
      <c r="L11" s="11"/>
      <c r="M11" s="9">
        <f t="shared" si="2"/>
        <v>0</v>
      </c>
      <c r="N11" s="11"/>
      <c r="O11" s="9">
        <f t="shared" si="3"/>
        <v>0</v>
      </c>
      <c r="P11" s="10">
        <f t="shared" si="4"/>
        <v>2</v>
      </c>
      <c r="Q11" s="9">
        <f t="shared" si="5"/>
        <v>74487.5</v>
      </c>
      <c r="R11" s="9">
        <f t="shared" si="6"/>
        <v>3724375</v>
      </c>
    </row>
    <row r="12" spans="1:18" ht="76.5" x14ac:dyDescent="0.2">
      <c r="A12" s="7">
        <v>1914</v>
      </c>
      <c r="B12" s="7" t="s">
        <v>24</v>
      </c>
      <c r="C12" s="7" t="s">
        <v>18</v>
      </c>
      <c r="D12" s="8" t="s">
        <v>25</v>
      </c>
      <c r="E12" s="8" t="s">
        <v>42</v>
      </c>
      <c r="F12" s="8" t="s">
        <v>43</v>
      </c>
      <c r="G12" s="8">
        <v>6</v>
      </c>
      <c r="H12" s="9">
        <v>1526220</v>
      </c>
      <c r="I12" s="9">
        <f t="shared" si="8"/>
        <v>9157320</v>
      </c>
      <c r="J12" s="9">
        <v>1337199</v>
      </c>
      <c r="K12" s="9">
        <f t="shared" si="7"/>
        <v>8023194</v>
      </c>
      <c r="L12" s="9">
        <v>598570</v>
      </c>
      <c r="M12" s="9">
        <f t="shared" si="2"/>
        <v>3591420</v>
      </c>
      <c r="N12" s="11"/>
      <c r="O12" s="9">
        <f t="shared" si="3"/>
        <v>0</v>
      </c>
      <c r="P12" s="10">
        <f t="shared" si="4"/>
        <v>3</v>
      </c>
      <c r="Q12" s="9">
        <f t="shared" si="5"/>
        <v>1153996.3333333333</v>
      </c>
      <c r="R12" s="9">
        <f t="shared" si="6"/>
        <v>6923978</v>
      </c>
    </row>
    <row r="13" spans="1:18" ht="127.5" x14ac:dyDescent="0.2">
      <c r="A13" s="7">
        <v>1914</v>
      </c>
      <c r="B13" s="7" t="s">
        <v>24</v>
      </c>
      <c r="C13" s="7" t="s">
        <v>18</v>
      </c>
      <c r="D13" s="8" t="s">
        <v>25</v>
      </c>
      <c r="E13" s="8" t="s">
        <v>44</v>
      </c>
      <c r="F13" s="8" t="s">
        <v>45</v>
      </c>
      <c r="G13" s="8">
        <v>5</v>
      </c>
      <c r="H13" s="9">
        <v>221580</v>
      </c>
      <c r="I13" s="9">
        <f t="shared" si="8"/>
        <v>1107900</v>
      </c>
      <c r="J13" s="9">
        <v>269800</v>
      </c>
      <c r="K13" s="9">
        <f t="shared" si="7"/>
        <v>1349000</v>
      </c>
      <c r="L13" s="9">
        <v>454818</v>
      </c>
      <c r="M13" s="9">
        <f t="shared" si="2"/>
        <v>2274090</v>
      </c>
      <c r="N13" s="11"/>
      <c r="O13" s="9">
        <f t="shared" si="3"/>
        <v>0</v>
      </c>
      <c r="P13" s="10">
        <f t="shared" si="4"/>
        <v>3</v>
      </c>
      <c r="Q13" s="9">
        <f t="shared" si="5"/>
        <v>315399.33333333331</v>
      </c>
      <c r="R13" s="9">
        <f t="shared" si="6"/>
        <v>1576996.6666666665</v>
      </c>
    </row>
    <row r="14" spans="1:18" ht="357" x14ac:dyDescent="0.2">
      <c r="A14" s="7">
        <v>1914</v>
      </c>
      <c r="B14" s="7" t="s">
        <v>24</v>
      </c>
      <c r="C14" s="7" t="s">
        <v>18</v>
      </c>
      <c r="D14" s="8" t="s">
        <v>25</v>
      </c>
      <c r="E14" s="8" t="s">
        <v>46</v>
      </c>
      <c r="F14" s="8" t="s">
        <v>47</v>
      </c>
      <c r="G14" s="8">
        <v>49</v>
      </c>
      <c r="H14" s="9">
        <v>115650</v>
      </c>
      <c r="I14" s="9">
        <f t="shared" si="8"/>
        <v>5666850</v>
      </c>
      <c r="J14" s="9">
        <v>47300</v>
      </c>
      <c r="K14" s="9">
        <f t="shared" si="7"/>
        <v>2317700</v>
      </c>
      <c r="L14" s="9">
        <v>41650</v>
      </c>
      <c r="M14" s="9">
        <f t="shared" si="2"/>
        <v>2040850</v>
      </c>
      <c r="N14" s="11"/>
      <c r="O14" s="9">
        <f t="shared" si="3"/>
        <v>0</v>
      </c>
      <c r="P14" s="10">
        <f t="shared" si="4"/>
        <v>3</v>
      </c>
      <c r="Q14" s="9">
        <f t="shared" si="5"/>
        <v>68200</v>
      </c>
      <c r="R14" s="9">
        <f t="shared" si="6"/>
        <v>3341800</v>
      </c>
    </row>
    <row r="15" spans="1:18" ht="102" x14ac:dyDescent="0.2">
      <c r="A15" s="7">
        <v>1914</v>
      </c>
      <c r="B15" s="7" t="s">
        <v>24</v>
      </c>
      <c r="C15" s="7" t="s">
        <v>18</v>
      </c>
      <c r="D15" s="8" t="s">
        <v>25</v>
      </c>
      <c r="E15" s="8" t="s">
        <v>48</v>
      </c>
      <c r="F15" s="8" t="s">
        <v>49</v>
      </c>
      <c r="G15" s="8">
        <v>25</v>
      </c>
      <c r="H15" s="9">
        <v>110000</v>
      </c>
      <c r="I15" s="9">
        <f t="shared" si="8"/>
        <v>2750000</v>
      </c>
      <c r="J15" s="9">
        <v>430101</v>
      </c>
      <c r="K15" s="9">
        <f t="shared" si="7"/>
        <v>10752525</v>
      </c>
      <c r="L15" s="9">
        <v>260980</v>
      </c>
      <c r="M15" s="9">
        <f t="shared" si="2"/>
        <v>6524500</v>
      </c>
      <c r="N15" s="11"/>
      <c r="O15" s="9">
        <f t="shared" si="3"/>
        <v>0</v>
      </c>
      <c r="P15" s="10">
        <f t="shared" si="4"/>
        <v>3</v>
      </c>
      <c r="Q15" s="9">
        <f t="shared" si="5"/>
        <v>267027</v>
      </c>
      <c r="R15" s="9">
        <f t="shared" si="6"/>
        <v>6675675</v>
      </c>
    </row>
    <row r="16" spans="1:18" ht="38.25" x14ac:dyDescent="0.2">
      <c r="A16" s="7">
        <v>1914</v>
      </c>
      <c r="B16" s="7" t="s">
        <v>24</v>
      </c>
      <c r="C16" s="7" t="s">
        <v>18</v>
      </c>
      <c r="D16" s="8" t="s">
        <v>25</v>
      </c>
      <c r="E16" s="8" t="s">
        <v>50</v>
      </c>
      <c r="F16" s="8" t="s">
        <v>51</v>
      </c>
      <c r="G16" s="8">
        <v>20</v>
      </c>
      <c r="H16" s="9">
        <v>50000</v>
      </c>
      <c r="I16" s="9">
        <f t="shared" si="8"/>
        <v>1000000</v>
      </c>
      <c r="J16" s="9">
        <v>98747</v>
      </c>
      <c r="K16" s="9">
        <f t="shared" si="7"/>
        <v>1974940</v>
      </c>
      <c r="L16" s="11"/>
      <c r="M16" s="9">
        <f t="shared" si="2"/>
        <v>0</v>
      </c>
      <c r="N16" s="11"/>
      <c r="O16" s="9">
        <f t="shared" si="3"/>
        <v>0</v>
      </c>
      <c r="P16" s="10">
        <f t="shared" si="4"/>
        <v>2</v>
      </c>
      <c r="Q16" s="9">
        <f t="shared" si="5"/>
        <v>74373.5</v>
      </c>
      <c r="R16" s="9">
        <f t="shared" si="6"/>
        <v>1487470</v>
      </c>
    </row>
    <row r="17" spans="1:18" ht="25.5" x14ac:dyDescent="0.2">
      <c r="A17" s="7">
        <v>1914</v>
      </c>
      <c r="B17" s="7" t="s">
        <v>24</v>
      </c>
      <c r="C17" s="7" t="s">
        <v>18</v>
      </c>
      <c r="D17" s="8" t="s">
        <v>19</v>
      </c>
      <c r="E17" s="8" t="s">
        <v>52</v>
      </c>
      <c r="F17" s="8" t="s">
        <v>53</v>
      </c>
      <c r="G17" s="8">
        <v>18</v>
      </c>
      <c r="H17" s="9">
        <v>178500</v>
      </c>
      <c r="I17" s="9">
        <f t="shared" si="8"/>
        <v>3213000</v>
      </c>
      <c r="J17" s="9">
        <v>27353</v>
      </c>
      <c r="K17" s="9">
        <f t="shared" si="7"/>
        <v>492354</v>
      </c>
      <c r="L17" s="9">
        <v>47600</v>
      </c>
      <c r="M17" s="9">
        <f t="shared" si="2"/>
        <v>856800</v>
      </c>
      <c r="N17" s="11"/>
      <c r="O17" s="9">
        <f t="shared" si="3"/>
        <v>0</v>
      </c>
      <c r="P17" s="10">
        <f t="shared" si="4"/>
        <v>3</v>
      </c>
      <c r="Q17" s="9">
        <f t="shared" si="5"/>
        <v>84484.333333333328</v>
      </c>
      <c r="R17" s="9">
        <f t="shared" si="6"/>
        <v>1520718</v>
      </c>
    </row>
    <row r="18" spans="1:18" ht="38.25" x14ac:dyDescent="0.2">
      <c r="A18" s="7">
        <v>1914</v>
      </c>
      <c r="B18" s="7" t="s">
        <v>24</v>
      </c>
      <c r="C18" s="7" t="s">
        <v>18</v>
      </c>
      <c r="D18" s="8" t="s">
        <v>19</v>
      </c>
      <c r="E18" s="8" t="s">
        <v>54</v>
      </c>
      <c r="F18" s="8" t="s">
        <v>55</v>
      </c>
      <c r="G18" s="8">
        <v>20</v>
      </c>
      <c r="H18" s="9">
        <v>71400</v>
      </c>
      <c r="I18" s="9">
        <f t="shared" si="8"/>
        <v>1428000</v>
      </c>
      <c r="J18" s="9">
        <v>58310</v>
      </c>
      <c r="K18" s="9">
        <f t="shared" si="7"/>
        <v>1166200</v>
      </c>
      <c r="L18" s="11"/>
      <c r="M18" s="9">
        <f t="shared" si="2"/>
        <v>0</v>
      </c>
      <c r="N18" s="11"/>
      <c r="O18" s="9">
        <f t="shared" si="3"/>
        <v>0</v>
      </c>
      <c r="P18" s="10">
        <f t="shared" si="4"/>
        <v>2</v>
      </c>
      <c r="Q18" s="9">
        <f t="shared" si="5"/>
        <v>64855</v>
      </c>
      <c r="R18" s="9">
        <f t="shared" si="6"/>
        <v>1297100</v>
      </c>
    </row>
    <row r="19" spans="1:18" ht="76.5" x14ac:dyDescent="0.2">
      <c r="A19" s="7">
        <v>1914</v>
      </c>
      <c r="B19" s="7" t="s">
        <v>24</v>
      </c>
      <c r="C19" s="7" t="s">
        <v>18</v>
      </c>
      <c r="D19" s="8" t="s">
        <v>19</v>
      </c>
      <c r="E19" s="8" t="s">
        <v>56</v>
      </c>
      <c r="F19" s="8" t="s">
        <v>57</v>
      </c>
      <c r="G19" s="8">
        <v>13</v>
      </c>
      <c r="H19" s="9">
        <v>290000</v>
      </c>
      <c r="I19" s="9">
        <f t="shared" si="8"/>
        <v>3770000</v>
      </c>
      <c r="J19" s="9">
        <v>483700</v>
      </c>
      <c r="K19" s="9">
        <f t="shared" si="7"/>
        <v>6288100</v>
      </c>
      <c r="L19" s="11"/>
      <c r="M19" s="9">
        <f t="shared" si="2"/>
        <v>0</v>
      </c>
      <c r="N19" s="11"/>
      <c r="O19" s="9">
        <f t="shared" si="3"/>
        <v>0</v>
      </c>
      <c r="P19" s="10">
        <f t="shared" si="4"/>
        <v>2</v>
      </c>
      <c r="Q19" s="9">
        <f t="shared" si="5"/>
        <v>386850</v>
      </c>
      <c r="R19" s="9">
        <f t="shared" si="6"/>
        <v>5029050</v>
      </c>
    </row>
    <row r="20" spans="1:18" ht="63.75" x14ac:dyDescent="0.2">
      <c r="A20" s="7">
        <v>1914</v>
      </c>
      <c r="B20" s="7" t="s">
        <v>24</v>
      </c>
      <c r="C20" s="7" t="s">
        <v>18</v>
      </c>
      <c r="D20" s="8" t="s">
        <v>19</v>
      </c>
      <c r="E20" s="8" t="s">
        <v>58</v>
      </c>
      <c r="F20" s="8" t="s">
        <v>59</v>
      </c>
      <c r="G20" s="8">
        <v>20</v>
      </c>
      <c r="H20" s="9">
        <v>41700</v>
      </c>
      <c r="I20" s="9">
        <f t="shared" si="8"/>
        <v>834000</v>
      </c>
      <c r="J20" s="9">
        <v>29750</v>
      </c>
      <c r="K20" s="9">
        <f t="shared" si="7"/>
        <v>595000</v>
      </c>
      <c r="L20" s="9">
        <v>20300</v>
      </c>
      <c r="M20" s="9">
        <f t="shared" si="2"/>
        <v>406000</v>
      </c>
      <c r="N20" s="11"/>
      <c r="O20" s="9">
        <f t="shared" si="3"/>
        <v>0</v>
      </c>
      <c r="P20" s="10">
        <f t="shared" si="4"/>
        <v>3</v>
      </c>
      <c r="Q20" s="9">
        <f t="shared" si="5"/>
        <v>30583.333333333332</v>
      </c>
      <c r="R20" s="9">
        <f t="shared" si="6"/>
        <v>611666.66666666663</v>
      </c>
    </row>
    <row r="21" spans="1:18" ht="25.5" x14ac:dyDescent="0.2">
      <c r="A21" s="7">
        <v>1914</v>
      </c>
      <c r="B21" s="7" t="s">
        <v>24</v>
      </c>
      <c r="C21" s="7" t="s">
        <v>18</v>
      </c>
      <c r="D21" s="8" t="s">
        <v>19</v>
      </c>
      <c r="E21" s="8" t="s">
        <v>60</v>
      </c>
      <c r="F21" s="8" t="s">
        <v>61</v>
      </c>
      <c r="G21" s="8">
        <v>12</v>
      </c>
      <c r="H21" s="9">
        <v>13410</v>
      </c>
      <c r="I21" s="9">
        <f t="shared" si="8"/>
        <v>160920</v>
      </c>
      <c r="J21" s="9">
        <v>14900</v>
      </c>
      <c r="K21" s="9">
        <f t="shared" si="7"/>
        <v>178800</v>
      </c>
      <c r="L21" s="11"/>
      <c r="M21" s="9">
        <f t="shared" si="2"/>
        <v>0</v>
      </c>
      <c r="N21" s="11"/>
      <c r="O21" s="9">
        <f t="shared" si="3"/>
        <v>0</v>
      </c>
      <c r="P21" s="10">
        <f t="shared" si="4"/>
        <v>2</v>
      </c>
      <c r="Q21" s="9">
        <f t="shared" si="5"/>
        <v>14155</v>
      </c>
      <c r="R21" s="9">
        <f t="shared" si="6"/>
        <v>169860</v>
      </c>
    </row>
    <row r="22" spans="1:18" ht="51" x14ac:dyDescent="0.2">
      <c r="A22" s="7">
        <v>1914</v>
      </c>
      <c r="B22" s="7" t="s">
        <v>24</v>
      </c>
      <c r="C22" s="7" t="s">
        <v>18</v>
      </c>
      <c r="D22" s="8" t="s">
        <v>19</v>
      </c>
      <c r="E22" s="8" t="s">
        <v>62</v>
      </c>
      <c r="F22" s="8" t="s">
        <v>63</v>
      </c>
      <c r="G22" s="8">
        <v>19</v>
      </c>
      <c r="H22" s="9">
        <v>71400</v>
      </c>
      <c r="I22" s="9">
        <f t="shared" si="8"/>
        <v>1356600</v>
      </c>
      <c r="J22" s="9">
        <v>73235</v>
      </c>
      <c r="K22" s="9">
        <f t="shared" si="7"/>
        <v>1391465</v>
      </c>
      <c r="L22" s="9">
        <v>80920</v>
      </c>
      <c r="M22" s="9">
        <f t="shared" si="2"/>
        <v>1537480</v>
      </c>
      <c r="N22" s="11"/>
      <c r="O22" s="9">
        <f t="shared" si="3"/>
        <v>0</v>
      </c>
      <c r="P22" s="10">
        <f t="shared" si="4"/>
        <v>3</v>
      </c>
      <c r="Q22" s="9">
        <f t="shared" si="5"/>
        <v>75185</v>
      </c>
      <c r="R22" s="9">
        <f t="shared" si="6"/>
        <v>1428515</v>
      </c>
    </row>
    <row r="23" spans="1:18" ht="25.5" x14ac:dyDescent="0.2">
      <c r="A23" s="7">
        <v>1914</v>
      </c>
      <c r="B23" s="7" t="s">
        <v>24</v>
      </c>
      <c r="C23" s="7" t="s">
        <v>18</v>
      </c>
      <c r="D23" s="8" t="s">
        <v>19</v>
      </c>
      <c r="E23" s="8" t="s">
        <v>64</v>
      </c>
      <c r="F23" s="8" t="s">
        <v>65</v>
      </c>
      <c r="G23" s="8">
        <v>24</v>
      </c>
      <c r="H23" s="9">
        <v>45220</v>
      </c>
      <c r="I23" s="9">
        <f t="shared" si="8"/>
        <v>1085280</v>
      </c>
      <c r="J23" s="9">
        <v>14600</v>
      </c>
      <c r="K23" s="9">
        <f t="shared" si="7"/>
        <v>350400</v>
      </c>
      <c r="L23" s="9">
        <v>36890</v>
      </c>
      <c r="M23" s="9">
        <f t="shared" si="2"/>
        <v>885360</v>
      </c>
      <c r="N23" s="11"/>
      <c r="O23" s="9">
        <f t="shared" si="3"/>
        <v>0</v>
      </c>
      <c r="P23" s="10">
        <f t="shared" si="4"/>
        <v>3</v>
      </c>
      <c r="Q23" s="9">
        <f t="shared" si="5"/>
        <v>32236.666666666668</v>
      </c>
      <c r="R23" s="9">
        <f t="shared" si="6"/>
        <v>773680</v>
      </c>
    </row>
    <row r="24" spans="1:18" ht="76.5" x14ac:dyDescent="0.2">
      <c r="A24" s="7">
        <v>1914</v>
      </c>
      <c r="B24" s="7" t="s">
        <v>24</v>
      </c>
      <c r="C24" s="7" t="s">
        <v>18</v>
      </c>
      <c r="D24" s="8" t="s">
        <v>19</v>
      </c>
      <c r="E24" s="8" t="s">
        <v>66</v>
      </c>
      <c r="F24" s="8" t="s">
        <v>67</v>
      </c>
      <c r="G24" s="8">
        <v>40</v>
      </c>
      <c r="H24" s="9">
        <v>83300</v>
      </c>
      <c r="I24" s="9">
        <f t="shared" si="8"/>
        <v>3332000</v>
      </c>
      <c r="J24" s="9">
        <v>70200</v>
      </c>
      <c r="K24" s="9">
        <f t="shared" si="7"/>
        <v>2808000</v>
      </c>
      <c r="L24" s="9">
        <v>49500</v>
      </c>
      <c r="M24" s="9">
        <f t="shared" si="2"/>
        <v>1980000</v>
      </c>
      <c r="N24" s="11"/>
      <c r="O24" s="9">
        <f t="shared" si="3"/>
        <v>0</v>
      </c>
      <c r="P24" s="10">
        <f t="shared" si="4"/>
        <v>3</v>
      </c>
      <c r="Q24" s="9">
        <f t="shared" si="5"/>
        <v>67666.666666666672</v>
      </c>
      <c r="R24" s="9">
        <f t="shared" si="6"/>
        <v>2706666.666666667</v>
      </c>
    </row>
    <row r="25" spans="1:18" ht="76.5" x14ac:dyDescent="0.2">
      <c r="A25" s="7">
        <v>1914</v>
      </c>
      <c r="B25" s="7" t="s">
        <v>24</v>
      </c>
      <c r="C25" s="7" t="s">
        <v>18</v>
      </c>
      <c r="D25" s="8" t="s">
        <v>19</v>
      </c>
      <c r="E25" s="8" t="s">
        <v>68</v>
      </c>
      <c r="F25" s="8" t="s">
        <v>69</v>
      </c>
      <c r="G25" s="8">
        <v>9</v>
      </c>
      <c r="H25" s="9">
        <v>60000</v>
      </c>
      <c r="I25" s="9">
        <f t="shared" si="8"/>
        <v>540000</v>
      </c>
      <c r="J25" s="9">
        <v>368067</v>
      </c>
      <c r="K25" s="9">
        <f t="shared" si="7"/>
        <v>3312603</v>
      </c>
      <c r="L25" s="9">
        <v>297500</v>
      </c>
      <c r="M25" s="9">
        <f t="shared" si="2"/>
        <v>2677500</v>
      </c>
      <c r="N25" s="11"/>
      <c r="O25" s="9">
        <f t="shared" si="3"/>
        <v>0</v>
      </c>
      <c r="P25" s="10">
        <f t="shared" si="4"/>
        <v>3</v>
      </c>
      <c r="Q25" s="9">
        <f t="shared" si="5"/>
        <v>241855.66666666666</v>
      </c>
      <c r="R25" s="9">
        <f t="shared" si="6"/>
        <v>2176701</v>
      </c>
    </row>
    <row r="26" spans="1:18" ht="76.5" x14ac:dyDescent="0.2">
      <c r="A26" s="7">
        <v>1914</v>
      </c>
      <c r="B26" s="7" t="s">
        <v>24</v>
      </c>
      <c r="C26" s="7" t="s">
        <v>18</v>
      </c>
      <c r="D26" s="8" t="s">
        <v>19</v>
      </c>
      <c r="E26" s="8" t="s">
        <v>70</v>
      </c>
      <c r="F26" s="8" t="s">
        <v>71</v>
      </c>
      <c r="G26" s="8">
        <v>10</v>
      </c>
      <c r="H26" s="9">
        <v>28500</v>
      </c>
      <c r="I26" s="9">
        <f t="shared" si="8"/>
        <v>285000</v>
      </c>
      <c r="J26" s="9">
        <v>302000</v>
      </c>
      <c r="K26" s="9">
        <f t="shared" si="7"/>
        <v>3020000</v>
      </c>
      <c r="L26" s="11"/>
      <c r="M26" s="9">
        <f t="shared" si="2"/>
        <v>0</v>
      </c>
      <c r="N26" s="11"/>
      <c r="O26" s="9">
        <f t="shared" si="3"/>
        <v>0</v>
      </c>
      <c r="P26" s="10">
        <f t="shared" si="4"/>
        <v>2</v>
      </c>
      <c r="Q26" s="9">
        <f t="shared" si="5"/>
        <v>165250</v>
      </c>
      <c r="R26" s="9">
        <f t="shared" si="6"/>
        <v>1652500</v>
      </c>
    </row>
    <row r="27" spans="1:18" ht="89.25" x14ac:dyDescent="0.2">
      <c r="A27" s="7">
        <v>1914</v>
      </c>
      <c r="B27" s="7" t="s">
        <v>24</v>
      </c>
      <c r="C27" s="7" t="s">
        <v>18</v>
      </c>
      <c r="D27" s="8" t="s">
        <v>25</v>
      </c>
      <c r="E27" s="8" t="s">
        <v>72</v>
      </c>
      <c r="F27" s="8" t="s">
        <v>73</v>
      </c>
      <c r="G27" s="8">
        <v>11</v>
      </c>
      <c r="H27" s="9">
        <v>27500</v>
      </c>
      <c r="I27" s="9">
        <f t="shared" si="8"/>
        <v>302500</v>
      </c>
      <c r="J27" s="9">
        <v>477403</v>
      </c>
      <c r="K27" s="9">
        <f t="shared" si="7"/>
        <v>5251433</v>
      </c>
      <c r="L27" s="11"/>
      <c r="M27" s="9">
        <f t="shared" si="2"/>
        <v>0</v>
      </c>
      <c r="N27" s="11"/>
      <c r="O27" s="9">
        <f t="shared" si="3"/>
        <v>0</v>
      </c>
      <c r="P27" s="10">
        <f t="shared" si="4"/>
        <v>2</v>
      </c>
      <c r="Q27" s="9">
        <f t="shared" si="5"/>
        <v>252451.5</v>
      </c>
      <c r="R27" s="9">
        <f t="shared" si="6"/>
        <v>2776966.5</v>
      </c>
    </row>
    <row r="28" spans="1:18" ht="51" x14ac:dyDescent="0.2">
      <c r="A28" s="7">
        <v>1914</v>
      </c>
      <c r="B28" s="7" t="s">
        <v>24</v>
      </c>
      <c r="C28" s="7" t="s">
        <v>18</v>
      </c>
      <c r="D28" s="8" t="s">
        <v>25</v>
      </c>
      <c r="E28" s="8" t="s">
        <v>74</v>
      </c>
      <c r="F28" s="8" t="s">
        <v>75</v>
      </c>
      <c r="G28" s="8">
        <v>60</v>
      </c>
      <c r="H28" s="9">
        <v>30500</v>
      </c>
      <c r="I28" s="9">
        <f t="shared" si="8"/>
        <v>1830000</v>
      </c>
      <c r="J28" s="9">
        <v>35000</v>
      </c>
      <c r="K28" s="9">
        <f t="shared" si="7"/>
        <v>2100000</v>
      </c>
      <c r="L28" s="11"/>
      <c r="M28" s="9">
        <f t="shared" si="2"/>
        <v>0</v>
      </c>
      <c r="N28" s="11"/>
      <c r="O28" s="9">
        <f t="shared" si="3"/>
        <v>0</v>
      </c>
      <c r="P28" s="10">
        <f t="shared" si="4"/>
        <v>2</v>
      </c>
      <c r="Q28" s="9">
        <f t="shared" si="5"/>
        <v>32750</v>
      </c>
      <c r="R28" s="9">
        <f t="shared" si="6"/>
        <v>1965000</v>
      </c>
    </row>
    <row r="29" spans="1:18" x14ac:dyDescent="0.2">
      <c r="A29" s="14"/>
      <c r="B29" s="14"/>
      <c r="C29" s="14"/>
      <c r="D29" s="15"/>
      <c r="E29" s="15"/>
      <c r="F29" s="15"/>
      <c r="G29" s="15"/>
      <c r="H29" s="16"/>
      <c r="I29" s="16"/>
      <c r="J29" s="16"/>
      <c r="K29" s="16"/>
      <c r="L29" s="17"/>
      <c r="M29" s="16"/>
      <c r="N29" s="17"/>
      <c r="O29" s="16"/>
      <c r="P29" s="17"/>
      <c r="Q29" s="18" t="s">
        <v>76</v>
      </c>
      <c r="R29" s="18">
        <f>SUM(R2:R3)</f>
        <v>137789.359</v>
      </c>
    </row>
    <row r="30" spans="1:18" x14ac:dyDescent="0.2">
      <c r="A30" s="7"/>
      <c r="B30" s="7"/>
      <c r="C30" s="7"/>
      <c r="D30" s="8"/>
      <c r="E30" s="8"/>
      <c r="F30" s="8"/>
      <c r="G30" s="8"/>
      <c r="H30" s="9"/>
      <c r="I30" s="9"/>
      <c r="J30" s="9"/>
      <c r="K30" s="9"/>
      <c r="L30" s="11"/>
      <c r="M30" s="9"/>
      <c r="N30" s="11"/>
      <c r="O30" s="9"/>
      <c r="P30" s="11"/>
      <c r="Q30" s="12" t="s">
        <v>77</v>
      </c>
      <c r="R30" s="12">
        <f>SUM(R4:R28)</f>
        <v>71566885</v>
      </c>
    </row>
    <row r="31" spans="1:18" x14ac:dyDescent="0.2">
      <c r="A31" s="7"/>
      <c r="B31" s="7"/>
      <c r="C31" s="7"/>
      <c r="D31" s="8"/>
      <c r="E31" s="8"/>
      <c r="F31" s="8"/>
      <c r="G31" s="8"/>
      <c r="H31" s="9"/>
      <c r="I31" s="9"/>
      <c r="J31" s="9"/>
      <c r="K31" s="9"/>
      <c r="L31" s="11"/>
      <c r="M31" s="9"/>
      <c r="N31" s="11"/>
      <c r="O31" s="9"/>
      <c r="P31" s="11"/>
      <c r="Q31" s="12" t="s">
        <v>78</v>
      </c>
      <c r="R31" s="12">
        <f>SUM(R2:R28)</f>
        <v>71704674.358999997</v>
      </c>
    </row>
    <row r="32" spans="1:18" x14ac:dyDescent="0.2">
      <c r="R32" s="6"/>
    </row>
    <row r="33" spans="18:18" x14ac:dyDescent="0.2">
      <c r="R33" s="6"/>
    </row>
  </sheetData>
  <conditionalFormatting sqref="E30:E1048576 E1">
    <cfRule type="duplicateValues" dxfId="0" priority="4"/>
  </conditionalFormatting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70d6925-5891-4b80-8091-fb9b9ba1923c">
      <UserInfo>
        <DisplayName>Leidy Yohanna Mosquera Grajales</DisplayName>
        <AccountId>49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624D0BB820C54ABDC6F037BAC55DCE" ma:contentTypeVersion="13" ma:contentTypeDescription="Crear nuevo documento." ma:contentTypeScope="" ma:versionID="ee78bbc9b4fc5ad622cf847d77a84c5c">
  <xsd:schema xmlns:xsd="http://www.w3.org/2001/XMLSchema" xmlns:xs="http://www.w3.org/2001/XMLSchema" xmlns:p="http://schemas.microsoft.com/office/2006/metadata/properties" xmlns:ns2="67ae1635-7cf6-4967-bf43-54f936c832e8" xmlns:ns3="f70d6925-5891-4b80-8091-fb9b9ba1923c" targetNamespace="http://schemas.microsoft.com/office/2006/metadata/properties" ma:root="true" ma:fieldsID="f0348f73cc8b2c640c570a8062b57729" ns2:_="" ns3:_="">
    <xsd:import namespace="67ae1635-7cf6-4967-bf43-54f936c832e8"/>
    <xsd:import namespace="f70d6925-5891-4b80-8091-fb9b9ba192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e1635-7cf6-4967-bf43-54f936c832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0d6925-5891-4b80-8091-fb9b9ba192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EB032-79E8-4E59-86BE-9279111491D9}">
  <ds:schemaRefs>
    <ds:schemaRef ds:uri="http://schemas.microsoft.com/office/2006/metadata/properties"/>
    <ds:schemaRef ds:uri="http://schemas.microsoft.com/office/infopath/2007/PartnerControls"/>
    <ds:schemaRef ds:uri="f70d6925-5891-4b80-8091-fb9b9ba1923c"/>
  </ds:schemaRefs>
</ds:datastoreItem>
</file>

<file path=customXml/itemProps2.xml><?xml version="1.0" encoding="utf-8"?>
<ds:datastoreItem xmlns:ds="http://schemas.openxmlformats.org/officeDocument/2006/customXml" ds:itemID="{07506B45-2EAD-4DB3-ACF2-55D6C146BA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8E8A1E-BDC7-4153-9BE8-11C0FC59AB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ae1635-7cf6-4967-bf43-54f936c832e8"/>
    <ds:schemaRef ds:uri="f70d6925-5891-4b80-8091-fb9b9ba192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Subasta Didácticos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Camilo Sanchez Parra</dc:creator>
  <cp:keywords/>
  <dc:description/>
  <cp:lastModifiedBy>Jorge Alexander Rivas Chaves</cp:lastModifiedBy>
  <cp:revision/>
  <dcterms:created xsi:type="dcterms:W3CDTF">2021-09-07T19:49:55Z</dcterms:created>
  <dcterms:modified xsi:type="dcterms:W3CDTF">2021-11-05T16:14:13Z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0x010100D4624D0BB820C54ABDC6F037BAC55DCE</vt:lpwstr>
  </property>
</Properties>
</file>