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0"/>
  <workbookPr defaultThemeVersion="166925"/>
  <mc:AlternateContent xmlns:mc="http://schemas.openxmlformats.org/markup-compatibility/2006">
    <mc:Choice Requires="x15">
      <x15ac:absPath xmlns:x15ac="http://schemas.microsoft.com/office/spreadsheetml/2010/11/ac" url="/Users/jorgemariosanchezrojas/Desktop/Convenio 686 de 2021/CONTRATACION DE INTERVENTORIAS/PA-PT-002-2021/"/>
    </mc:Choice>
  </mc:AlternateContent>
  <xr:revisionPtr revIDLastSave="0" documentId="13_ncr:1_{3D3399D8-FD13-3849-9592-4B70E4CA35AD}" xr6:coauthVersionLast="47" xr6:coauthVersionMax="47" xr10:uidLastSave="{00000000-0000-0000-0000-000000000000}"/>
  <bookViews>
    <workbookView xWindow="1480" yWindow="1360" windowWidth="27040" windowHeight="15140" xr2:uid="{AE1D94DE-55FD-4E7B-B656-BAC447C7D5FB}"/>
  </bookViews>
  <sheets>
    <sheet name="Oferta Económica" sheetId="2" r:id="rId1"/>
  </sheets>
  <definedNames>
    <definedName name="_xlnm.Print_Area" localSheetId="0">'Oferta Económica'!$A$1:$N$105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N52" i="2" l="1"/>
  <c r="N89" i="2"/>
  <c r="N87" i="2"/>
  <c r="N50" i="2"/>
  <c r="P95" i="2"/>
  <c r="P48" i="2"/>
  <c r="N85" i="2"/>
  <c r="N84" i="2"/>
  <c r="N83" i="2"/>
  <c r="N80" i="2"/>
  <c r="N79" i="2"/>
  <c r="N78" i="2"/>
  <c r="N45" i="2"/>
  <c r="N44" i="2"/>
  <c r="N43" i="2"/>
  <c r="N42" i="2"/>
  <c r="N41" i="2"/>
  <c r="N40" i="2"/>
  <c r="P93" i="2" l="1"/>
  <c r="P94" i="2" s="1"/>
  <c r="P97" i="2" s="1"/>
  <c r="N46" i="2"/>
  <c r="N57" i="2" l="1"/>
  <c r="N56" i="2"/>
  <c r="N75" i="2"/>
  <c r="N74" i="2" s="1"/>
  <c r="N95" i="2"/>
  <c r="N82" i="2"/>
  <c r="N72" i="2"/>
  <c r="N71" i="2"/>
  <c r="N68" i="2"/>
  <c r="N67" i="2"/>
  <c r="N66" i="2"/>
  <c r="N65" i="2"/>
  <c r="N64" i="2"/>
  <c r="N63" i="2"/>
  <c r="N62" i="2"/>
  <c r="N61" i="2"/>
  <c r="N60" i="2"/>
  <c r="N59" i="2"/>
  <c r="N58" i="2"/>
  <c r="N55" i="2"/>
  <c r="N70" i="2" l="1"/>
  <c r="N77" i="2"/>
  <c r="N54" i="2"/>
  <c r="K11" i="2" l="1"/>
  <c r="K29" i="2" s="1"/>
  <c r="J11" i="2"/>
  <c r="I11" i="2"/>
  <c r="H11" i="2"/>
  <c r="G11" i="2"/>
  <c r="F11" i="2"/>
  <c r="E11" i="2"/>
  <c r="D11" i="2"/>
  <c r="L15" i="2" s="1"/>
  <c r="L23" i="2" l="1"/>
  <c r="N23" i="2" s="1"/>
  <c r="L35" i="2"/>
  <c r="N35" i="2" s="1"/>
  <c r="L27" i="2"/>
  <c r="N27" i="2" s="1"/>
  <c r="L28" i="2"/>
  <c r="N28" i="2" s="1"/>
  <c r="L30" i="2"/>
  <c r="N30" i="2" s="1"/>
  <c r="L33" i="2"/>
  <c r="N33" i="2" s="1"/>
  <c r="L31" i="2"/>
  <c r="N31" i="2" s="1"/>
  <c r="L25" i="2"/>
  <c r="N25" i="2" s="1"/>
  <c r="L21" i="2"/>
  <c r="N21" i="2" s="1"/>
  <c r="L29" i="2"/>
  <c r="N29" i="2" s="1"/>
  <c r="L17" i="2"/>
  <c r="L16" i="2"/>
  <c r="N15" i="2"/>
  <c r="L10" i="2"/>
  <c r="N17" i="2" l="1"/>
  <c r="N16" i="2"/>
  <c r="N36" i="2" l="1"/>
  <c r="N48" i="2" s="1"/>
  <c r="N93" i="2" s="1"/>
  <c r="N94" i="2" s="1"/>
  <c r="N97" i="2" l="1"/>
</calcChain>
</file>

<file path=xl/sharedStrings.xml><?xml version="1.0" encoding="utf-8"?>
<sst xmlns="http://schemas.openxmlformats.org/spreadsheetml/2006/main" count="127" uniqueCount="106">
  <si>
    <t>OBJETO DE LA CONVOCATORÍA:</t>
  </si>
  <si>
    <t xml:space="preserve">DURACION (meses): </t>
  </si>
  <si>
    <t>PERSONAL ESPECIALISTA, PROFESIONAL O DE APOYO / DESCRIPCION</t>
  </si>
  <si>
    <t>CANT.</t>
  </si>
  <si>
    <t>DIRECTOR/COORDINACIÓN</t>
  </si>
  <si>
    <t>DIRECTOR INTERVENTORÍA</t>
  </si>
  <si>
    <t>ESPECIALISTAS Y/O PROFESIONALES</t>
  </si>
  <si>
    <t>ESTRUCTURAS</t>
  </si>
  <si>
    <t>GESTION SOCIAL</t>
  </si>
  <si>
    <t>RESIDENTE SOCIAL</t>
  </si>
  <si>
    <t>PERSONAL AUXILIAR TECNICO</t>
  </si>
  <si>
    <t>PERSONAL ADMINISTRATIVO</t>
  </si>
  <si>
    <t>OTRO PERSONAL</t>
  </si>
  <si>
    <t>SUBTOTAL 1</t>
  </si>
  <si>
    <t>COSTOS OPERACIONALES</t>
  </si>
  <si>
    <t>COSTO OPERACIONALES ($) TOTAL ETAPA EYD</t>
  </si>
  <si>
    <t>SUBTOTAL 2</t>
  </si>
  <si>
    <t>1. VR. BASICO PERSONAL+COSTOS OPERACIONALES:</t>
  </si>
  <si>
    <t>2. VR. BASICO PARA ELEMENTOS PARA SALUD Y SEGURIDAD EN EL TRABAJO</t>
  </si>
  <si>
    <t>3. VR. BASICO PARA MEDIDAS DE BIOSEGURIDAD</t>
  </si>
  <si>
    <t>SUBTOTAL:</t>
  </si>
  <si>
    <t>IVA 19%</t>
  </si>
  <si>
    <t>VALOR TOTAL</t>
  </si>
  <si>
    <t>Firma del(los) representante(s) legal(es) del Proponente</t>
  </si>
  <si>
    <t>PROPONENTE:</t>
  </si>
  <si>
    <t xml:space="preserve">COSTO ($) TOTAL HOMBRES ETAPA </t>
  </si>
  <si>
    <t>PROFESIONAL SISOMA</t>
  </si>
  <si>
    <t>ESPECIALISTA EN DISEÑO ESTRUCTURAL</t>
  </si>
  <si>
    <t>SEGURIDAD INDUSTRITAL SALUD OCUPACION Y MANEJO AMBIENTAL (SISOMA)</t>
  </si>
  <si>
    <t>TECNICO ELÉCTRICO</t>
  </si>
  <si>
    <t xml:space="preserve">SECRETARIA </t>
  </si>
  <si>
    <t>ABOGADO</t>
  </si>
  <si>
    <t>ADMINISTRATIVOS</t>
  </si>
  <si>
    <t>EQUIPO DE OFICINA</t>
  </si>
  <si>
    <t>PAPELERÍA</t>
  </si>
  <si>
    <t>FOTOCOPIAS</t>
  </si>
  <si>
    <t>PERÍODO 1</t>
  </si>
  <si>
    <t>PERÍODO 2</t>
  </si>
  <si>
    <t>PERÍODO 3</t>
  </si>
  <si>
    <t>PERÍODO 4</t>
  </si>
  <si>
    <t>PERÍODO 5</t>
  </si>
  <si>
    <t>PERÍODO 6</t>
  </si>
  <si>
    <t>PERÍODO 7</t>
  </si>
  <si>
    <t>TOTAL PROYECTO (6 MESES)</t>
  </si>
  <si>
    <t>DIAS</t>
  </si>
  <si>
    <t>PERÍODO 8</t>
  </si>
  <si>
    <t>Vr. MES   / VR. UNIT</t>
  </si>
  <si>
    <t>PATRIMONIO AUTÓNOMO PLAN TERRAZAS</t>
  </si>
  <si>
    <t>CONTRATAR LA INTERVENTORÍA INTEGRAL A LA EJECUCIÓN DE LAS OBRAS DE MEJORAMIENTO DE VIVIENDA EN LA MODALIDAD DE VIVIENDA PROGRESIVA EN EL MARCO DEL PLAN TERRAZAS, DE ACUERDO CON LOS PROYECTOS ESTRUCTURADOS POR LA CAJA DE VIVIENDA POPULAR, EN LOS TERRITORIOS PRIORIZADOS POR LA SECRETARÍA DISTRITAL DEL HÁBITAT. TERRITORIO 1.</t>
  </si>
  <si>
    <t>MESES</t>
  </si>
  <si>
    <t>RESIDENTE DE INTERVENTORÍA (1)</t>
  </si>
  <si>
    <t>RESIDENTE DE INTERVENTORÍA (2)</t>
  </si>
  <si>
    <t>FORMULARIO 1 -  PROPUESTA ECONÓMICA</t>
  </si>
  <si>
    <t>FACTOR CARGA PRESTACIONAL</t>
  </si>
  <si>
    <t>AUXILIAR DE INGENIERÍA (1)</t>
  </si>
  <si>
    <t>AUXILIAR DE INGENIERÍA (2)</t>
  </si>
  <si>
    <t>INSPECTOR (1)</t>
  </si>
  <si>
    <t>INSPECTOR (2)</t>
  </si>
  <si>
    <t>4. ENSAYOS DE LABORATORÍO (contra muestras)</t>
  </si>
  <si>
    <t xml:space="preserve">ALQUILER DE CAMISAS 6" X 12"                           </t>
  </si>
  <si>
    <t xml:space="preserve">ALQUILER DE CAMISA 3" X 6"  (UN)                       </t>
  </si>
  <si>
    <t xml:space="preserve">DISEÑO DE MEZCLAS DE CONCRETO                          </t>
  </si>
  <si>
    <t xml:space="preserve">ENSAYO CALIDAD DEL CONCRETO(COMPRESION)                </t>
  </si>
  <si>
    <t xml:space="preserve">ENSAYO MORTERO DE INYECCION                            </t>
  </si>
  <si>
    <t xml:space="preserve">ENSAYO CALIDAD DEL ACERO &lt;= 1"                         </t>
  </si>
  <si>
    <t xml:space="preserve">EXTRACCION DE NUCLEO DE 2" X 4" CONC. (5cm x 10cm)     </t>
  </si>
  <si>
    <t xml:space="preserve">ENSAYO DE NUCLEOS DE CONCRETO (ROTURA)                 </t>
  </si>
  <si>
    <t xml:space="preserve">ENSAYO RELLENO DE HUECO NUCLEO EXTRAIDO                </t>
  </si>
  <si>
    <t xml:space="preserve">PACHOMETRO                                             </t>
  </si>
  <si>
    <t xml:space="preserve">REGATAS DETECCION DE REFUERZO (EQUIP.FERROSCAN)        </t>
  </si>
  <si>
    <t xml:space="preserve">ESCLEROMETRO (MINIMO 5 ELEMENTOS)                      </t>
  </si>
  <si>
    <t xml:space="preserve">ENSAYO DE CARBONATACION                                </t>
  </si>
  <si>
    <t xml:space="preserve">TRANSPORTE DE MUESTRAS CILINDROS                       </t>
  </si>
  <si>
    <t>VALOR UNITARIO</t>
  </si>
  <si>
    <t>CANTIDAD</t>
  </si>
  <si>
    <t>MEDIDA</t>
  </si>
  <si>
    <t>DÍA</t>
  </si>
  <si>
    <t>UNIDAD</t>
  </si>
  <si>
    <t>5. EQUIPOS ESPECIALES</t>
  </si>
  <si>
    <t xml:space="preserve">CAMIONETA  PICKUP                                      </t>
  </si>
  <si>
    <t>6. CAMPAMENTO</t>
  </si>
  <si>
    <t>7. PROVISIONALES</t>
  </si>
  <si>
    <t>ALCANTARILLADO</t>
  </si>
  <si>
    <t xml:space="preserve">ACUEDUCTO </t>
  </si>
  <si>
    <t>ENERGIA</t>
  </si>
  <si>
    <t>8. IMPREVISTOS Y UTILIDAD</t>
  </si>
  <si>
    <t xml:space="preserve">IMPREVISTOS </t>
  </si>
  <si>
    <t>UTILIDAD</t>
  </si>
  <si>
    <t>COSTO OFICINA CENTRAL</t>
  </si>
  <si>
    <t>PERSONAL</t>
  </si>
  <si>
    <t>9. GARANTÍAS Y PÓLIZAS</t>
  </si>
  <si>
    <t>VR. BASICO DE PERSONAL, COSTOS OPERACIONALES, SEGURIDAD Y SALUD EN EL TRABAJO, MEDIDAS DE BIOSEGURIDAD - INCLUYE AJUSTES Y UTILIDAD DEL CONSULTOR  ( 1 + 2 + 3 + 4 + 5 +6 + 7 + 8 + 9)</t>
  </si>
  <si>
    <t>IMPUESTOS (10)</t>
  </si>
  <si>
    <t>EQUIPOS DE COMPUTO (tóner y otros insumos)</t>
  </si>
  <si>
    <t>EQUIPOS DE COMUNICACIÓN (radios, celular, avantel)</t>
  </si>
  <si>
    <t>SOFTWARE ESPECIALIZADO (office, programas de diseño y arquitectura)</t>
  </si>
  <si>
    <t>CAMPAMENTO (equipamento)</t>
  </si>
  <si>
    <t xml:space="preserve">ALQUILER DE COMPUTADOR   </t>
  </si>
  <si>
    <t>Dedicaciones</t>
  </si>
  <si>
    <t>PROYECTO</t>
  </si>
  <si>
    <t>Valores presupuesto</t>
  </si>
  <si>
    <t>A</t>
  </si>
  <si>
    <t>B</t>
  </si>
  <si>
    <t xml:space="preserve"> A+B= 1</t>
  </si>
  <si>
    <t xml:space="preserve"> +1+2+3+4+5+6+7+8+9</t>
  </si>
  <si>
    <t>10. OTROS IMPUESTOS (DIFERENTE A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</si>
</sst>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6" formatCode="&quot;$&quot;#,##0;[Red]\-&quot;$&quot;#,##0"/>
    <numFmt numFmtId="42" formatCode="_-&quot;$&quot;* #,##0_-;\-&quot;$&quot;* #,##0_-;_-&quot;$&quot;* &quot;-&quot;_-;_-@_-"/>
    <numFmt numFmtId="41" formatCode="_-* #,##0_-;\-* #,##0_-;_-* &quot;-&quot;_-;_-@_-"/>
    <numFmt numFmtId="44" formatCode="_-&quot;$&quot;* #,##0.00_-;\-&quot;$&quot;* #,##0.00_-;_-&quot;$&quot;* &quot;-&quot;??_-;_-@_-"/>
    <numFmt numFmtId="164" formatCode="_-* #,##0.00\ _P_t_a_-;\-* #,##0.00\ _P_t_a_-;_-* &quot;-&quot;??\ _P_t_a_-;_-@_-"/>
    <numFmt numFmtId="165" formatCode="_-* #,##0\ _P_t_a_-;\-* #,##0\ _P_t_a_-;_-* &quot;-&quot;??\ _P_t_a_-;_-@_-"/>
    <numFmt numFmtId="166" formatCode="[$$-240A]\ #,##0.00"/>
    <numFmt numFmtId="167" formatCode="[$$-240A]\ #,##0"/>
    <numFmt numFmtId="168" formatCode="&quot;$&quot;\ #,##0.00"/>
    <numFmt numFmtId="169" formatCode="_(&quot;$&quot;\ * #,##0.00_);_(&quot;$&quot;\ * \(#,##0.00\);_(&quot;$&quot;\ * &quot;-&quot;??_);_(@_)"/>
    <numFmt numFmtId="170" formatCode="_(&quot;$&quot;\ * #,##0_);_(&quot;$&quot;\ * \(#,##0\);_(&quot;$&quot;\ * &quot;-&quot;??_);_(@_)"/>
    <numFmt numFmtId="171" formatCode="_(* #,##0.00_);_(* \(#,##0.00\);_(* &quot;-&quot;??_);_(@_)"/>
    <numFmt numFmtId="173" formatCode="_-&quot;$&quot;* #,##0.00_-;\-&quot;$&quot;* #,##0.00_-;_-&quot;$&quot;* &quot;-&quot;_-;_-@_-"/>
  </numFmts>
  <fonts count="26" x14ac:knownFonts="1">
    <font>
      <sz val="11"/>
      <color theme="1"/>
      <name val="Calibri"/>
      <family val="2"/>
      <scheme val="minor"/>
    </font>
    <font>
      <sz val="10"/>
      <name val="Arial"/>
      <family val="2"/>
    </font>
    <font>
      <sz val="11"/>
      <color indexed="8"/>
      <name val="Calibri"/>
      <family val="2"/>
    </font>
    <font>
      <sz val="11"/>
      <color theme="1"/>
      <name val="Calibri"/>
      <family val="2"/>
      <scheme val="minor"/>
    </font>
    <font>
      <b/>
      <sz val="10"/>
      <name val="Century Gothic"/>
      <family val="1"/>
    </font>
    <font>
      <sz val="10"/>
      <name val="Century Gothic"/>
      <family val="1"/>
    </font>
    <font>
      <b/>
      <sz val="10"/>
      <color indexed="9"/>
      <name val="Century Gothic"/>
      <family val="1"/>
    </font>
    <font>
      <b/>
      <sz val="8"/>
      <name val="Century Gothic"/>
      <family val="1"/>
    </font>
    <font>
      <b/>
      <sz val="9"/>
      <name val="Century Gothic"/>
      <family val="1"/>
    </font>
    <font>
      <b/>
      <sz val="7"/>
      <name val="Century Gothic"/>
      <family val="1"/>
    </font>
    <font>
      <sz val="10"/>
      <color rgb="FF002060"/>
      <name val="Century Gothic"/>
      <family val="1"/>
    </font>
    <font>
      <b/>
      <sz val="10"/>
      <color theme="0"/>
      <name val="Century Gothic"/>
      <family val="1"/>
    </font>
    <font>
      <sz val="10"/>
      <color indexed="62"/>
      <name val="Century Gothic"/>
      <family val="1"/>
    </font>
    <font>
      <sz val="10"/>
      <color theme="0"/>
      <name val="Century Gothic"/>
      <family val="1"/>
    </font>
    <font>
      <b/>
      <sz val="11"/>
      <name val="Century Gothic"/>
      <family val="1"/>
    </font>
    <font>
      <sz val="11"/>
      <color indexed="9"/>
      <name val="Century Gothic"/>
      <family val="1"/>
    </font>
    <font>
      <sz val="11"/>
      <name val="Century Gothic"/>
      <family val="1"/>
    </font>
    <font>
      <sz val="11"/>
      <color theme="0"/>
      <name val="Century Gothic"/>
      <family val="1"/>
    </font>
    <font>
      <b/>
      <sz val="11"/>
      <color theme="0"/>
      <name val="Century Gothic"/>
      <family val="1"/>
    </font>
    <font>
      <b/>
      <sz val="11"/>
      <color indexed="62"/>
      <name val="Century Gothic"/>
      <family val="1"/>
    </font>
    <font>
      <b/>
      <sz val="11"/>
      <color rgb="FF00000A"/>
      <name val="Century Gothic"/>
      <family val="1"/>
    </font>
    <font>
      <sz val="11"/>
      <color rgb="FF00000A"/>
      <name val="Century Gothic"/>
      <family val="1"/>
    </font>
    <font>
      <sz val="10"/>
      <color indexed="8"/>
      <name val="Century Gothic"/>
      <family val="1"/>
    </font>
    <font>
      <b/>
      <sz val="12"/>
      <name val="Century Gothic"/>
      <family val="1"/>
    </font>
    <font>
      <b/>
      <sz val="16"/>
      <name val="Century Gothic"/>
      <family val="1"/>
    </font>
    <font>
      <b/>
      <sz val="18"/>
      <name val="Century Gothic"/>
      <family val="1"/>
    </font>
  </fonts>
  <fills count="9">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theme="6" tint="0.79998168889431442"/>
        <bgColor indexed="64"/>
      </patternFill>
    </fill>
    <fill>
      <patternFill patternType="solid">
        <fgColor theme="3" tint="0.39997558519241921"/>
        <bgColor indexed="64"/>
      </patternFill>
    </fill>
    <fill>
      <patternFill patternType="solid">
        <fgColor theme="3" tint="-0.249977111117893"/>
        <bgColor indexed="64"/>
      </patternFill>
    </fill>
    <fill>
      <patternFill patternType="solid">
        <fgColor theme="3" tint="0.79998168889431442"/>
        <bgColor indexed="64"/>
      </patternFill>
    </fill>
    <fill>
      <patternFill patternType="solid">
        <fgColor theme="0" tint="-4.9989318521683403E-2"/>
        <bgColor indexed="64"/>
      </patternFill>
    </fill>
  </fills>
  <borders count="75">
    <border>
      <left/>
      <right/>
      <top/>
      <bottom/>
      <diagonal/>
    </border>
    <border>
      <left/>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right style="thin">
        <color auto="1"/>
      </right>
      <top/>
      <bottom style="thin">
        <color auto="1"/>
      </bottom>
      <diagonal/>
    </border>
    <border>
      <left style="thin">
        <color theme="1"/>
      </left>
      <right style="thin">
        <color theme="1"/>
      </right>
      <top style="thin">
        <color theme="1"/>
      </top>
      <bottom style="thin">
        <color theme="1"/>
      </bottom>
      <diagonal/>
    </border>
    <border>
      <left style="thin">
        <color theme="1"/>
      </left>
      <right/>
      <top style="thin">
        <color theme="1"/>
      </top>
      <bottom style="thin">
        <color theme="1"/>
      </bottom>
      <diagonal/>
    </border>
    <border>
      <left/>
      <right/>
      <top style="thin">
        <color theme="1"/>
      </top>
      <bottom style="thin">
        <color theme="1"/>
      </bottom>
      <diagonal/>
    </border>
    <border>
      <left/>
      <right style="thin">
        <color theme="1"/>
      </right>
      <top style="thin">
        <color theme="1"/>
      </top>
      <bottom style="thin">
        <color theme="1"/>
      </bottom>
      <diagonal/>
    </border>
    <border>
      <left/>
      <right style="thin">
        <color indexed="64"/>
      </right>
      <top style="thin">
        <color indexed="64"/>
      </top>
      <bottom/>
      <diagonal/>
    </border>
    <border>
      <left/>
      <right/>
      <top style="thin">
        <color indexed="64"/>
      </top>
      <bottom/>
      <diagonal/>
    </border>
    <border>
      <left style="thin">
        <color theme="1"/>
      </left>
      <right style="thin">
        <color theme="1"/>
      </right>
      <top/>
      <bottom/>
      <diagonal/>
    </border>
    <border>
      <left style="thin">
        <color theme="1"/>
      </left>
      <right style="thin">
        <color theme="1"/>
      </right>
      <top/>
      <bottom style="thin">
        <color theme="1"/>
      </bottom>
      <diagonal/>
    </border>
    <border>
      <left/>
      <right style="thin">
        <color theme="1"/>
      </right>
      <top/>
      <bottom/>
      <diagonal/>
    </border>
    <border>
      <left/>
      <right style="thin">
        <color theme="1"/>
      </right>
      <top/>
      <bottom style="thin">
        <color theme="1"/>
      </bottom>
      <diagonal/>
    </border>
    <border>
      <left/>
      <right/>
      <top/>
      <bottom style="thin">
        <color theme="1"/>
      </bottom>
      <diagonal/>
    </border>
    <border>
      <left style="thin">
        <color theme="1"/>
      </left>
      <right/>
      <top style="thin">
        <color theme="1"/>
      </top>
      <bottom/>
      <diagonal/>
    </border>
    <border>
      <left style="thin">
        <color theme="1"/>
      </left>
      <right/>
      <top/>
      <bottom style="thin">
        <color theme="1"/>
      </bottom>
      <diagonal/>
    </border>
    <border>
      <left style="thin">
        <color theme="1"/>
      </left>
      <right/>
      <top/>
      <bottom/>
      <diagonal/>
    </border>
    <border>
      <left style="medium">
        <color theme="1"/>
      </left>
      <right/>
      <top style="medium">
        <color theme="1"/>
      </top>
      <bottom style="thin">
        <color theme="1"/>
      </bottom>
      <diagonal/>
    </border>
    <border>
      <left/>
      <right/>
      <top style="medium">
        <color theme="1"/>
      </top>
      <bottom style="thin">
        <color theme="1"/>
      </bottom>
      <diagonal/>
    </border>
    <border>
      <left/>
      <right style="medium">
        <color theme="1"/>
      </right>
      <top style="medium">
        <color theme="1"/>
      </top>
      <bottom style="thin">
        <color theme="1"/>
      </bottom>
      <diagonal/>
    </border>
    <border>
      <left style="medium">
        <color theme="1"/>
      </left>
      <right style="thin">
        <color theme="1"/>
      </right>
      <top/>
      <bottom style="thin">
        <color theme="1"/>
      </bottom>
      <diagonal/>
    </border>
    <border>
      <left/>
      <right style="medium">
        <color theme="1"/>
      </right>
      <top/>
      <bottom/>
      <diagonal/>
    </border>
    <border>
      <left style="medium">
        <color theme="1"/>
      </left>
      <right style="thin">
        <color theme="1"/>
      </right>
      <top style="thin">
        <color theme="1"/>
      </top>
      <bottom style="thin">
        <color theme="1"/>
      </bottom>
      <diagonal/>
    </border>
    <border>
      <left style="thin">
        <color theme="1"/>
      </left>
      <right style="medium">
        <color theme="1"/>
      </right>
      <top style="thin">
        <color theme="1"/>
      </top>
      <bottom style="thin">
        <color theme="1"/>
      </bottom>
      <diagonal/>
    </border>
    <border>
      <left style="medium">
        <color theme="1"/>
      </left>
      <right/>
      <top/>
      <bottom/>
      <diagonal/>
    </border>
    <border>
      <left/>
      <right style="medium">
        <color theme="1"/>
      </right>
      <top/>
      <bottom style="thin">
        <color indexed="64"/>
      </bottom>
      <diagonal/>
    </border>
    <border>
      <left style="medium">
        <color theme="1"/>
      </left>
      <right/>
      <top style="thin">
        <color auto="1"/>
      </top>
      <bottom style="thin">
        <color auto="1"/>
      </bottom>
      <diagonal/>
    </border>
    <border>
      <left/>
      <right style="medium">
        <color theme="1"/>
      </right>
      <top style="thin">
        <color auto="1"/>
      </top>
      <bottom style="thin">
        <color auto="1"/>
      </bottom>
      <diagonal/>
    </border>
    <border>
      <left/>
      <right style="medium">
        <color theme="1"/>
      </right>
      <top style="thin">
        <color indexed="64"/>
      </top>
      <bottom/>
      <diagonal/>
    </border>
    <border>
      <left style="medium">
        <color theme="1"/>
      </left>
      <right/>
      <top/>
      <bottom style="thin">
        <color auto="1"/>
      </bottom>
      <diagonal/>
    </border>
    <border>
      <left style="medium">
        <color theme="1"/>
      </left>
      <right/>
      <top style="thin">
        <color theme="1"/>
      </top>
      <bottom style="medium">
        <color theme="1"/>
      </bottom>
      <diagonal/>
    </border>
    <border>
      <left/>
      <right/>
      <top style="thin">
        <color theme="1"/>
      </top>
      <bottom style="medium">
        <color theme="1"/>
      </bottom>
      <diagonal/>
    </border>
    <border>
      <left/>
      <right style="thin">
        <color theme="1"/>
      </right>
      <top style="thin">
        <color theme="1"/>
      </top>
      <bottom style="medium">
        <color theme="1"/>
      </bottom>
      <diagonal/>
    </border>
    <border>
      <left/>
      <right/>
      <top style="thin">
        <color auto="1"/>
      </top>
      <bottom style="medium">
        <color theme="1"/>
      </bottom>
      <diagonal/>
    </border>
    <border>
      <left style="thin">
        <color theme="1"/>
      </left>
      <right/>
      <top style="thin">
        <color theme="1"/>
      </top>
      <bottom style="medium">
        <color theme="1"/>
      </bottom>
      <diagonal/>
    </border>
    <border>
      <left/>
      <right style="medium">
        <color theme="1"/>
      </right>
      <top style="thin">
        <color auto="1"/>
      </top>
      <bottom style="medium">
        <color theme="1"/>
      </bottom>
      <diagonal/>
    </border>
    <border>
      <left style="medium">
        <color theme="1"/>
      </left>
      <right style="thin">
        <color indexed="64"/>
      </right>
      <top style="medium">
        <color theme="1"/>
      </top>
      <bottom style="thin">
        <color indexed="64"/>
      </bottom>
      <diagonal/>
    </border>
    <border>
      <left style="thin">
        <color indexed="64"/>
      </left>
      <right style="thin">
        <color indexed="64"/>
      </right>
      <top style="medium">
        <color theme="1"/>
      </top>
      <bottom style="thin">
        <color indexed="64"/>
      </bottom>
      <diagonal/>
    </border>
    <border>
      <left style="thin">
        <color theme="1"/>
      </left>
      <right style="thin">
        <color theme="1"/>
      </right>
      <top style="medium">
        <color theme="1"/>
      </top>
      <bottom style="thin">
        <color theme="1"/>
      </bottom>
      <diagonal/>
    </border>
    <border>
      <left style="thin">
        <color theme="1"/>
      </left>
      <right style="medium">
        <color theme="1"/>
      </right>
      <top style="medium">
        <color theme="1"/>
      </top>
      <bottom style="thin">
        <color theme="1"/>
      </bottom>
      <diagonal/>
    </border>
    <border>
      <left style="medium">
        <color theme="1"/>
      </left>
      <right style="thin">
        <color indexed="64"/>
      </right>
      <top style="thin">
        <color indexed="64"/>
      </top>
      <bottom/>
      <diagonal/>
    </border>
    <border>
      <left style="medium">
        <color theme="1"/>
      </left>
      <right/>
      <top style="thin">
        <color theme="1"/>
      </top>
      <bottom style="thin">
        <color theme="1"/>
      </bottom>
      <diagonal/>
    </border>
    <border>
      <left/>
      <right style="medium">
        <color theme="1"/>
      </right>
      <top style="thin">
        <color theme="1"/>
      </top>
      <bottom/>
      <diagonal/>
    </border>
    <border>
      <left style="thin">
        <color theme="1"/>
      </left>
      <right style="thin">
        <color theme="1"/>
      </right>
      <top style="thin">
        <color theme="1"/>
      </top>
      <bottom style="medium">
        <color theme="1"/>
      </bottom>
      <diagonal/>
    </border>
    <border>
      <left style="thin">
        <color theme="1"/>
      </left>
      <right/>
      <top/>
      <bottom style="medium">
        <color theme="1"/>
      </bottom>
      <diagonal/>
    </border>
    <border>
      <left/>
      <right style="medium">
        <color theme="1"/>
      </right>
      <top/>
      <bottom style="medium">
        <color theme="1"/>
      </bottom>
      <diagonal/>
    </border>
    <border>
      <left style="thin">
        <color indexed="64"/>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style="medium">
        <color theme="1"/>
      </left>
      <right style="thin">
        <color theme="1"/>
      </right>
      <top style="thin">
        <color theme="1"/>
      </top>
      <bottom style="medium">
        <color theme="1"/>
      </bottom>
      <diagonal/>
    </border>
    <border>
      <left style="medium">
        <color theme="1"/>
      </left>
      <right/>
      <top style="medium">
        <color theme="1"/>
      </top>
      <bottom style="thin">
        <color auto="1"/>
      </bottom>
      <diagonal/>
    </border>
    <border>
      <left/>
      <right/>
      <top style="medium">
        <color theme="1"/>
      </top>
      <bottom style="thin">
        <color auto="1"/>
      </bottom>
      <diagonal/>
    </border>
    <border>
      <left/>
      <right style="medium">
        <color theme="1"/>
      </right>
      <top style="medium">
        <color theme="1"/>
      </top>
      <bottom style="thin">
        <color auto="1"/>
      </bottom>
      <diagonal/>
    </border>
    <border>
      <left style="medium">
        <color theme="1"/>
      </left>
      <right/>
      <top style="thin">
        <color indexed="64"/>
      </top>
      <bottom/>
      <diagonal/>
    </border>
    <border>
      <left style="thin">
        <color theme="1"/>
      </left>
      <right style="medium">
        <color theme="1"/>
      </right>
      <top style="thin">
        <color theme="1"/>
      </top>
      <bottom style="medium">
        <color theme="1"/>
      </bottom>
      <diagonal/>
    </border>
    <border>
      <left style="medium">
        <color theme="1"/>
      </left>
      <right/>
      <top/>
      <bottom style="thin">
        <color theme="1"/>
      </bottom>
      <diagonal/>
    </border>
    <border>
      <left style="thin">
        <color indexed="64"/>
      </left>
      <right style="medium">
        <color theme="1"/>
      </right>
      <top/>
      <bottom style="thin">
        <color indexed="64"/>
      </bottom>
      <diagonal/>
    </border>
    <border>
      <left style="medium">
        <color theme="1"/>
      </left>
      <right style="thin">
        <color theme="1"/>
      </right>
      <top style="thin">
        <color theme="1"/>
      </top>
      <bottom/>
      <diagonal/>
    </border>
    <border>
      <left style="medium">
        <color theme="1"/>
      </left>
      <right style="medium">
        <color theme="1"/>
      </right>
      <top style="medium">
        <color theme="1"/>
      </top>
      <bottom style="medium">
        <color theme="1"/>
      </bottom>
      <diagonal/>
    </border>
  </borders>
  <cellStyleXfs count="12">
    <xf numFmtId="0" fontId="0" fillId="0" borderId="0"/>
    <xf numFmtId="0" fontId="1" fillId="0" borderId="0"/>
    <xf numFmtId="0" fontId="1" fillId="0" borderId="0"/>
    <xf numFmtId="164" fontId="1" fillId="0" borderId="0" applyFont="0" applyFill="0" applyBorder="0" applyAlignment="0" applyProtection="0"/>
    <xf numFmtId="44" fontId="1" fillId="0" borderId="0" applyFont="0" applyFill="0" applyBorder="0" applyAlignment="0" applyProtection="0"/>
    <xf numFmtId="169" fontId="1" fillId="0" borderId="0" applyFont="0" applyFill="0" applyBorder="0" applyAlignment="0" applyProtection="0"/>
    <xf numFmtId="0" fontId="1" fillId="0" borderId="0" applyBorder="0"/>
    <xf numFmtId="171" fontId="2" fillId="0" borderId="0" applyFont="0" applyFill="0" applyBorder="0" applyAlignment="0" applyProtection="0"/>
    <xf numFmtId="9" fontId="1" fillId="0" borderId="0" applyFont="0" applyFill="0" applyBorder="0" applyAlignment="0" applyProtection="0"/>
    <xf numFmtId="41" fontId="3" fillId="0" borderId="0" applyFont="0" applyFill="0" applyBorder="0" applyAlignment="0" applyProtection="0"/>
    <xf numFmtId="42" fontId="3" fillId="0" borderId="0" applyFont="0" applyFill="0" applyBorder="0" applyAlignment="0" applyProtection="0"/>
    <xf numFmtId="9" fontId="3" fillId="0" borderId="0" applyFont="0" applyFill="0" applyBorder="0" applyAlignment="0" applyProtection="0"/>
  </cellStyleXfs>
  <cellXfs count="253">
    <xf numFmtId="0" fontId="0" fillId="0" borderId="0" xfId="0"/>
    <xf numFmtId="0" fontId="5" fillId="0" borderId="0" xfId="1" applyFont="1"/>
    <xf numFmtId="0" fontId="6" fillId="2" borderId="0" xfId="2" applyFont="1" applyFill="1" applyAlignment="1">
      <alignment vertical="center" wrapText="1"/>
    </xf>
    <xf numFmtId="0" fontId="6" fillId="2" borderId="0" xfId="2" applyFont="1" applyFill="1" applyAlignment="1">
      <alignment horizontal="center" vertical="center"/>
    </xf>
    <xf numFmtId="165" fontId="5" fillId="2" borderId="0" xfId="3" applyNumberFormat="1" applyFont="1" applyFill="1" applyBorder="1" applyAlignment="1">
      <alignment horizontal="center" vertical="center"/>
    </xf>
    <xf numFmtId="0" fontId="5" fillId="2" borderId="0" xfId="2" applyFont="1" applyFill="1" applyAlignment="1">
      <alignment horizontal="center" vertical="center"/>
    </xf>
    <xf numFmtId="2" fontId="5" fillId="2" borderId="0" xfId="2" applyNumberFormat="1" applyFont="1" applyFill="1" applyAlignment="1">
      <alignment vertical="center"/>
    </xf>
    <xf numFmtId="0" fontId="5" fillId="2" borderId="0" xfId="1" applyFont="1" applyFill="1"/>
    <xf numFmtId="0" fontId="4" fillId="0" borderId="53" xfId="2" applyFont="1" applyBorder="1" applyAlignment="1">
      <alignment horizontal="center" vertical="center" wrapText="1"/>
    </xf>
    <xf numFmtId="0" fontId="4" fillId="0" borderId="54" xfId="2" applyFont="1" applyBorder="1" applyAlignment="1">
      <alignment horizontal="center" vertical="center"/>
    </xf>
    <xf numFmtId="166" fontId="5" fillId="0" borderId="54" xfId="2" applyNumberFormat="1" applyFont="1" applyBorder="1" applyAlignment="1">
      <alignment vertical="center"/>
    </xf>
    <xf numFmtId="0" fontId="8" fillId="0" borderId="57" xfId="2" applyFont="1" applyBorder="1" applyAlignment="1">
      <alignment horizontal="justify" vertical="center" wrapText="1"/>
    </xf>
    <xf numFmtId="0" fontId="7" fillId="0" borderId="18" xfId="2" applyFont="1" applyBorder="1" applyAlignment="1">
      <alignment horizontal="center" vertical="center" wrapText="1"/>
    </xf>
    <xf numFmtId="3" fontId="7" fillId="0" borderId="18" xfId="2" applyNumberFormat="1" applyFont="1" applyBorder="1" applyAlignment="1">
      <alignment horizontal="center" vertical="center" wrapText="1"/>
    </xf>
    <xf numFmtId="0" fontId="8" fillId="0" borderId="20" xfId="2" applyFont="1" applyBorder="1" applyAlignment="1">
      <alignment horizontal="center" vertical="center" wrapText="1"/>
    </xf>
    <xf numFmtId="0" fontId="7" fillId="0" borderId="20" xfId="2" applyFont="1" applyBorder="1" applyAlignment="1">
      <alignment horizontal="center" vertical="center" wrapText="1"/>
    </xf>
    <xf numFmtId="2" fontId="7" fillId="0" borderId="20" xfId="2" applyNumberFormat="1" applyFont="1" applyBorder="1" applyAlignment="1">
      <alignment horizontal="center" vertical="center" wrapText="1"/>
    </xf>
    <xf numFmtId="0" fontId="7" fillId="0" borderId="40" xfId="2" applyFont="1" applyBorder="1" applyAlignment="1">
      <alignment horizontal="center" vertical="center" wrapText="1"/>
    </xf>
    <xf numFmtId="0" fontId="4" fillId="2" borderId="20" xfId="2" applyFont="1" applyFill="1" applyBorder="1" applyAlignment="1">
      <alignment horizontal="center" vertical="center" wrapText="1"/>
    </xf>
    <xf numFmtId="0" fontId="4" fillId="2" borderId="60" xfId="2" applyFont="1" applyFill="1" applyBorder="1" applyAlignment="1">
      <alignment horizontal="center" vertical="center" wrapText="1"/>
    </xf>
    <xf numFmtId="0" fontId="4" fillId="2" borderId="41" xfId="2" applyFont="1" applyFill="1" applyBorder="1" applyAlignment="1">
      <alignment horizontal="right" vertical="center" wrapText="1"/>
    </xf>
    <xf numFmtId="0" fontId="4" fillId="2" borderId="0" xfId="2" applyFont="1" applyFill="1" applyBorder="1" applyAlignment="1">
      <alignment horizontal="right" vertical="center" wrapText="1"/>
    </xf>
    <xf numFmtId="0" fontId="4" fillId="2" borderId="0" xfId="2" applyFont="1" applyFill="1" applyBorder="1" applyAlignment="1">
      <alignment horizontal="center" vertical="center" wrapText="1"/>
    </xf>
    <xf numFmtId="2" fontId="9" fillId="0" borderId="0" xfId="2" applyNumberFormat="1" applyFont="1" applyFill="1" applyBorder="1" applyAlignment="1">
      <alignment horizontal="center" vertical="center" wrapText="1"/>
    </xf>
    <xf numFmtId="0" fontId="9" fillId="0" borderId="38" xfId="2" applyFont="1" applyFill="1" applyBorder="1" applyAlignment="1">
      <alignment horizontal="center" vertical="center" wrapText="1"/>
    </xf>
    <xf numFmtId="0" fontId="5" fillId="0" borderId="0" xfId="2" applyFont="1" applyBorder="1" applyAlignment="1">
      <alignment vertical="center"/>
    </xf>
    <xf numFmtId="0" fontId="5" fillId="0" borderId="38" xfId="2" applyFont="1" applyBorder="1" applyAlignment="1">
      <alignment vertical="center"/>
    </xf>
    <xf numFmtId="0" fontId="5" fillId="0" borderId="0" xfId="1" applyFont="1" applyBorder="1"/>
    <xf numFmtId="165" fontId="5" fillId="0" borderId="39" xfId="3" applyNumberFormat="1" applyFont="1" applyFill="1" applyBorder="1" applyAlignment="1">
      <alignment vertical="center" wrapText="1"/>
    </xf>
    <xf numFmtId="0" fontId="5" fillId="0" borderId="20" xfId="2" applyFont="1" applyBorder="1" applyAlignment="1">
      <alignment vertical="center" wrapText="1"/>
    </xf>
    <xf numFmtId="167" fontId="11" fillId="5" borderId="20" xfId="2" applyNumberFormat="1" applyFont="1" applyFill="1" applyBorder="1" applyAlignment="1" applyProtection="1">
      <alignment vertical="center"/>
      <protection locked="0"/>
    </xf>
    <xf numFmtId="9" fontId="10" fillId="0" borderId="20" xfId="11" applyFont="1" applyBorder="1" applyAlignment="1">
      <alignment horizontal="center" vertical="center"/>
    </xf>
    <xf numFmtId="2" fontId="5" fillId="0" borderId="23" xfId="2" applyNumberFormat="1" applyFont="1" applyBorder="1" applyAlignment="1">
      <alignment vertical="center"/>
    </xf>
    <xf numFmtId="2" fontId="5" fillId="0" borderId="20" xfId="2" applyNumberFormat="1" applyFont="1" applyBorder="1" applyAlignment="1">
      <alignment vertical="center"/>
    </xf>
    <xf numFmtId="166" fontId="5" fillId="0" borderId="40" xfId="2" applyNumberFormat="1" applyFont="1" applyBorder="1" applyAlignment="1">
      <alignment vertical="center"/>
    </xf>
    <xf numFmtId="165" fontId="5" fillId="0" borderId="41" xfId="3" applyNumberFormat="1" applyFont="1" applyFill="1" applyBorder="1" applyAlignment="1">
      <alignment horizontal="left" vertical="center" wrapText="1"/>
    </xf>
    <xf numFmtId="0" fontId="5" fillId="0" borderId="0" xfId="2" applyFont="1" applyBorder="1" applyAlignment="1">
      <alignment horizontal="center" vertical="center" wrapText="1"/>
    </xf>
    <xf numFmtId="167" fontId="5" fillId="0" borderId="0" xfId="2" applyNumberFormat="1" applyFont="1" applyBorder="1" applyAlignment="1">
      <alignment horizontal="center" vertical="center"/>
    </xf>
    <xf numFmtId="2" fontId="5" fillId="0" borderId="0" xfId="2" applyNumberFormat="1" applyFont="1" applyBorder="1" applyAlignment="1">
      <alignment horizontal="center" vertical="center"/>
    </xf>
    <xf numFmtId="166" fontId="5" fillId="0" borderId="38" xfId="2" applyNumberFormat="1" applyFont="1" applyBorder="1" applyAlignment="1">
      <alignment horizontal="center" vertical="center"/>
    </xf>
    <xf numFmtId="0" fontId="5" fillId="0" borderId="0" xfId="2" applyFont="1" applyBorder="1" applyAlignment="1">
      <alignment horizontal="center" vertical="center"/>
    </xf>
    <xf numFmtId="0" fontId="12" fillId="0" borderId="11" xfId="2" applyFont="1" applyBorder="1" applyAlignment="1">
      <alignment horizontal="center" vertical="center"/>
    </xf>
    <xf numFmtId="0" fontId="12" fillId="0" borderId="11" xfId="2" applyFont="1" applyBorder="1" applyAlignment="1">
      <alignment vertical="center"/>
    </xf>
    <xf numFmtId="0" fontId="12" fillId="0" borderId="42" xfId="2" applyFont="1" applyBorder="1" applyAlignment="1">
      <alignment vertical="center"/>
    </xf>
    <xf numFmtId="0" fontId="12" fillId="0" borderId="9" xfId="2" applyFont="1" applyBorder="1" applyAlignment="1">
      <alignment horizontal="center" vertical="center"/>
    </xf>
    <xf numFmtId="0" fontId="12" fillId="0" borderId="9" xfId="2" applyFont="1" applyBorder="1" applyAlignment="1">
      <alignment vertical="center"/>
    </xf>
    <xf numFmtId="0" fontId="12" fillId="0" borderId="44" xfId="2" applyFont="1" applyBorder="1" applyAlignment="1">
      <alignment vertical="center"/>
    </xf>
    <xf numFmtId="0" fontId="5" fillId="0" borderId="25" xfId="2" applyFont="1" applyBorder="1" applyAlignment="1">
      <alignment horizontal="center" vertical="center"/>
    </xf>
    <xf numFmtId="0" fontId="5" fillId="0" borderId="25" xfId="2" applyFont="1" applyBorder="1" applyAlignment="1">
      <alignment vertical="center"/>
    </xf>
    <xf numFmtId="0" fontId="5" fillId="0" borderId="45" xfId="2" applyFont="1" applyBorder="1" applyAlignment="1">
      <alignment vertical="center"/>
    </xf>
    <xf numFmtId="0" fontId="5" fillId="0" borderId="46" xfId="2" applyFont="1" applyFill="1" applyBorder="1" applyAlignment="1">
      <alignment horizontal="left" vertical="center" wrapText="1"/>
    </xf>
    <xf numFmtId="0" fontId="5" fillId="0" borderId="20" xfId="1" applyFont="1" applyBorder="1"/>
    <xf numFmtId="9" fontId="10" fillId="0" borderId="20" xfId="11" applyFont="1" applyBorder="1" applyAlignment="1">
      <alignment horizontal="center"/>
    </xf>
    <xf numFmtId="0" fontId="5" fillId="0" borderId="9" xfId="2" applyFont="1" applyBorder="1" applyAlignment="1">
      <alignment horizontal="center" vertical="center"/>
    </xf>
    <xf numFmtId="0" fontId="5" fillId="0" borderId="9" xfId="2" applyFont="1" applyBorder="1" applyAlignment="1">
      <alignment vertical="center"/>
    </xf>
    <xf numFmtId="0" fontId="5" fillId="0" borderId="44" xfId="2" applyFont="1" applyBorder="1" applyAlignment="1">
      <alignment vertical="center"/>
    </xf>
    <xf numFmtId="0" fontId="4" fillId="0" borderId="47" xfId="2" applyFont="1" applyBorder="1" applyAlignment="1">
      <alignment vertical="center" wrapText="1"/>
    </xf>
    <xf numFmtId="0" fontId="4" fillId="0" borderId="48" xfId="2" applyFont="1" applyBorder="1" applyAlignment="1">
      <alignment vertical="center" wrapText="1"/>
    </xf>
    <xf numFmtId="0" fontId="4" fillId="0" borderId="49" xfId="2" applyFont="1" applyBorder="1" applyAlignment="1">
      <alignment vertical="center" wrapText="1"/>
    </xf>
    <xf numFmtId="0" fontId="4" fillId="0" borderId="50" xfId="2" applyFont="1" applyBorder="1" applyAlignment="1">
      <alignment vertical="center" wrapText="1"/>
    </xf>
    <xf numFmtId="0" fontId="4" fillId="0" borderId="51" xfId="2" applyFont="1" applyBorder="1" applyAlignment="1">
      <alignment vertical="center" wrapText="1"/>
    </xf>
    <xf numFmtId="168" fontId="4" fillId="4" borderId="52" xfId="2" applyNumberFormat="1" applyFont="1" applyFill="1" applyBorder="1" applyAlignment="1">
      <alignment horizontal="right" vertical="center" wrapText="1"/>
    </xf>
    <xf numFmtId="170" fontId="5" fillId="2" borderId="0" xfId="5" applyNumberFormat="1" applyFont="1" applyFill="1" applyBorder="1" applyAlignment="1">
      <alignment horizontal="center" vertical="center"/>
    </xf>
    <xf numFmtId="0" fontId="4" fillId="0" borderId="41" xfId="2" applyFont="1" applyBorder="1" applyAlignment="1">
      <alignment vertical="center" wrapText="1"/>
    </xf>
    <xf numFmtId="0" fontId="7" fillId="0" borderId="27" xfId="2" applyFont="1" applyBorder="1" applyAlignment="1">
      <alignment horizontal="center" vertical="center" wrapText="1"/>
    </xf>
    <xf numFmtId="0" fontId="7" fillId="0" borderId="42" xfId="2" applyFont="1" applyBorder="1" applyAlignment="1">
      <alignment horizontal="center" vertical="center" wrapText="1"/>
    </xf>
    <xf numFmtId="0" fontId="4" fillId="0" borderId="0" xfId="2" applyFont="1" applyBorder="1" applyAlignment="1">
      <alignment vertical="center" wrapText="1"/>
    </xf>
    <xf numFmtId="1" fontId="5" fillId="0" borderId="19" xfId="2" applyNumberFormat="1" applyFont="1" applyBorder="1" applyAlignment="1">
      <alignment horizontal="center" vertical="center"/>
    </xf>
    <xf numFmtId="6" fontId="13" fillId="5" borderId="63" xfId="10" applyNumberFormat="1" applyFont="1" applyFill="1" applyBorder="1" applyAlignment="1" applyProtection="1">
      <alignment horizontal="right" vertical="center"/>
      <protection locked="0"/>
    </xf>
    <xf numFmtId="6" fontId="5" fillId="0" borderId="40" xfId="1" applyNumberFormat="1" applyFont="1" applyBorder="1"/>
    <xf numFmtId="0" fontId="5" fillId="0" borderId="39" xfId="2" applyFont="1" applyBorder="1" applyAlignment="1">
      <alignment vertical="center" wrapText="1"/>
    </xf>
    <xf numFmtId="1" fontId="5" fillId="0" borderId="10" xfId="2" applyNumberFormat="1" applyFont="1" applyBorder="1" applyAlignment="1">
      <alignment horizontal="center" vertical="center"/>
    </xf>
    <xf numFmtId="165" fontId="5" fillId="0" borderId="73" xfId="3" applyNumberFormat="1" applyFont="1" applyFill="1" applyBorder="1" applyAlignment="1">
      <alignment vertical="center" wrapText="1"/>
    </xf>
    <xf numFmtId="1" fontId="5" fillId="0" borderId="24" xfId="2" applyNumberFormat="1" applyFont="1" applyBorder="1" applyAlignment="1">
      <alignment horizontal="center" vertical="center"/>
    </xf>
    <xf numFmtId="6" fontId="13" fillId="5" borderId="64" xfId="10" applyNumberFormat="1" applyFont="1" applyFill="1" applyBorder="1" applyAlignment="1" applyProtection="1">
      <alignment horizontal="right" vertical="center"/>
      <protection locked="0"/>
    </xf>
    <xf numFmtId="1" fontId="5" fillId="0" borderId="20" xfId="2" applyNumberFormat="1" applyFont="1" applyBorder="1" applyAlignment="1">
      <alignment horizontal="center" vertical="center"/>
    </xf>
    <xf numFmtId="166" fontId="13" fillId="5" borderId="20" xfId="2" applyNumberFormat="1" applyFont="1" applyFill="1" applyBorder="1" applyAlignment="1" applyProtection="1">
      <alignment horizontal="right" vertical="center"/>
      <protection locked="0"/>
    </xf>
    <xf numFmtId="166" fontId="14" fillId="4" borderId="72" xfId="2" applyNumberFormat="1" applyFont="1" applyFill="1" applyBorder="1" applyAlignment="1">
      <alignment horizontal="right" vertical="center" wrapText="1"/>
    </xf>
    <xf numFmtId="0" fontId="14" fillId="2" borderId="41" xfId="2" applyFont="1" applyFill="1" applyBorder="1" applyAlignment="1">
      <alignment horizontal="justify" vertical="center" wrapText="1"/>
    </xf>
    <xf numFmtId="0" fontId="14" fillId="2" borderId="0" xfId="2" applyFont="1" applyFill="1" applyBorder="1" applyAlignment="1">
      <alignment horizontal="center" vertical="center"/>
    </xf>
    <xf numFmtId="0" fontId="15" fillId="2" borderId="0" xfId="2" applyFont="1" applyFill="1" applyBorder="1" applyAlignment="1">
      <alignment vertical="center"/>
    </xf>
    <xf numFmtId="2" fontId="14" fillId="2" borderId="38" xfId="2" applyNumberFormat="1" applyFont="1" applyFill="1" applyBorder="1" applyAlignment="1">
      <alignment horizontal="center" vertical="center"/>
    </xf>
    <xf numFmtId="166" fontId="14" fillId="3" borderId="63" xfId="5" applyNumberFormat="1" applyFont="1" applyFill="1" applyBorder="1" applyAlignment="1">
      <alignment horizontal="right" vertical="center"/>
    </xf>
    <xf numFmtId="166" fontId="14" fillId="2" borderId="38" xfId="2" applyNumberFormat="1" applyFont="1" applyFill="1" applyBorder="1" applyAlignment="1">
      <alignment horizontal="center" vertical="center"/>
    </xf>
    <xf numFmtId="0" fontId="14" fillId="0" borderId="41" xfId="2" applyFont="1" applyBorder="1" applyAlignment="1">
      <alignment horizontal="justify" vertical="center" wrapText="1"/>
    </xf>
    <xf numFmtId="0" fontId="16" fillId="0" borderId="0" xfId="2" applyFont="1" applyBorder="1" applyAlignment="1">
      <alignment horizontal="center" vertical="center"/>
    </xf>
    <xf numFmtId="166" fontId="14" fillId="0" borderId="38" xfId="5" applyNumberFormat="1" applyFont="1" applyFill="1" applyBorder="1" applyAlignment="1">
      <alignment horizontal="right" vertical="center"/>
    </xf>
    <xf numFmtId="0" fontId="14" fillId="0" borderId="39" xfId="2" applyFont="1" applyBorder="1" applyAlignment="1">
      <alignment horizontal="justify" vertical="center" wrapText="1"/>
    </xf>
    <xf numFmtId="0" fontId="16" fillId="0" borderId="20" xfId="2" applyFont="1" applyBorder="1" applyAlignment="1">
      <alignment horizontal="center" vertical="center"/>
    </xf>
    <xf numFmtId="0" fontId="16" fillId="0" borderId="21" xfId="2" applyFont="1" applyBorder="1" applyAlignment="1">
      <alignment horizontal="center" vertical="center"/>
    </xf>
    <xf numFmtId="0" fontId="16" fillId="0" borderId="22" xfId="2" applyFont="1" applyBorder="1" applyAlignment="1">
      <alignment horizontal="center" vertical="center"/>
    </xf>
    <xf numFmtId="0" fontId="16" fillId="0" borderId="23" xfId="2" applyFont="1" applyBorder="1" applyAlignment="1">
      <alignment horizontal="center" vertical="center"/>
    </xf>
    <xf numFmtId="0" fontId="14" fillId="0" borderId="37" xfId="2" applyFont="1" applyBorder="1" applyAlignment="1">
      <alignment horizontal="left" vertical="center" wrapText="1" indent="2"/>
    </xf>
    <xf numFmtId="0" fontId="16" fillId="0" borderId="27" xfId="2" applyFont="1" applyBorder="1" applyAlignment="1">
      <alignment horizontal="center" vertical="center"/>
    </xf>
    <xf numFmtId="42" fontId="17" fillId="5" borderId="27" xfId="10" applyFont="1" applyFill="1" applyBorder="1" applyAlignment="1" applyProtection="1">
      <alignment horizontal="center" vertical="center"/>
      <protection locked="0"/>
    </xf>
    <xf numFmtId="166" fontId="14" fillId="0" borderId="40" xfId="5" applyNumberFormat="1" applyFont="1" applyFill="1" applyBorder="1" applyAlignment="1">
      <alignment horizontal="right" vertical="center"/>
    </xf>
    <xf numFmtId="0" fontId="14" fillId="0" borderId="39" xfId="2" applyFont="1" applyBorder="1" applyAlignment="1">
      <alignment horizontal="left" vertical="center" wrapText="1" indent="2"/>
    </xf>
    <xf numFmtId="42" fontId="17" fillId="5" borderId="20" xfId="10" applyFont="1" applyFill="1" applyBorder="1" applyAlignment="1" applyProtection="1">
      <alignment horizontal="center" vertical="center"/>
      <protection locked="0"/>
    </xf>
    <xf numFmtId="0" fontId="14" fillId="0" borderId="39" xfId="2" applyFont="1" applyBorder="1" applyAlignment="1">
      <alignment horizontal="left" vertical="center" indent="2"/>
    </xf>
    <xf numFmtId="0" fontId="14" fillId="0" borderId="41" xfId="2" applyFont="1" applyBorder="1" applyAlignment="1">
      <alignment horizontal="left" vertical="center" wrapText="1" indent="2"/>
    </xf>
    <xf numFmtId="42" fontId="16" fillId="0" borderId="0" xfId="10" applyFont="1" applyBorder="1" applyAlignment="1">
      <alignment horizontal="center" vertical="center"/>
    </xf>
    <xf numFmtId="0" fontId="16" fillId="0" borderId="33" xfId="2" applyFont="1" applyBorder="1" applyAlignment="1">
      <alignment horizontal="center" vertical="center"/>
    </xf>
    <xf numFmtId="0" fontId="16" fillId="0" borderId="28" xfId="2" applyFont="1" applyBorder="1" applyAlignment="1">
      <alignment horizontal="center" vertical="center"/>
    </xf>
    <xf numFmtId="0" fontId="14" fillId="0" borderId="71" xfId="2" applyFont="1" applyBorder="1" applyAlignment="1">
      <alignment vertical="center" wrapText="1"/>
    </xf>
    <xf numFmtId="0" fontId="14" fillId="0" borderId="30" xfId="2" applyFont="1" applyBorder="1" applyAlignment="1">
      <alignment vertical="center" wrapText="1"/>
    </xf>
    <xf numFmtId="166" fontId="18" fillId="5" borderId="32" xfId="5" applyNumberFormat="1" applyFont="1" applyFill="1" applyBorder="1" applyAlignment="1" applyProtection="1">
      <alignment horizontal="right" vertical="center"/>
      <protection locked="0"/>
    </xf>
    <xf numFmtId="0" fontId="14" fillId="0" borderId="0" xfId="2" applyFont="1" applyBorder="1" applyAlignment="1">
      <alignment vertical="center" wrapText="1"/>
    </xf>
    <xf numFmtId="166" fontId="5" fillId="0" borderId="40" xfId="1" applyNumberFormat="1" applyFont="1" applyBorder="1"/>
    <xf numFmtId="0" fontId="14" fillId="0" borderId="58" xfId="2" applyFont="1" applyBorder="1" applyAlignment="1">
      <alignment vertical="center" wrapText="1"/>
    </xf>
    <xf numFmtId="0" fontId="14" fillId="0" borderId="22" xfId="2" applyFont="1" applyBorder="1" applyAlignment="1">
      <alignment vertical="center" wrapText="1"/>
    </xf>
    <xf numFmtId="166" fontId="18" fillId="5" borderId="21" xfId="5" applyNumberFormat="1" applyFont="1" applyFill="1" applyBorder="1" applyAlignment="1" applyProtection="1">
      <alignment horizontal="right" vertical="center"/>
      <protection locked="0"/>
    </xf>
    <xf numFmtId="166" fontId="18" fillId="5" borderId="27" xfId="5" applyNumberFormat="1" applyFont="1" applyFill="1" applyBorder="1" applyAlignment="1" applyProtection="1">
      <alignment horizontal="right" vertical="center"/>
      <protection locked="0"/>
    </xf>
    <xf numFmtId="166" fontId="18" fillId="5" borderId="20" xfId="5" applyNumberFormat="1" applyFont="1" applyFill="1" applyBorder="1" applyAlignment="1" applyProtection="1">
      <alignment horizontal="right" vertical="center"/>
      <protection locked="0"/>
    </xf>
    <xf numFmtId="0" fontId="14" fillId="0" borderId="0" xfId="2" applyFont="1" applyBorder="1" applyAlignment="1">
      <alignment horizontal="left" vertical="center" wrapText="1" indent="2"/>
    </xf>
    <xf numFmtId="0" fontId="14" fillId="0" borderId="0" xfId="2" applyFont="1" applyBorder="1" applyAlignment="1">
      <alignment horizontal="justify" vertical="center" wrapText="1"/>
    </xf>
    <xf numFmtId="166" fontId="14" fillId="0" borderId="0" xfId="2" applyNumberFormat="1" applyFont="1" applyFill="1" applyBorder="1" applyAlignment="1">
      <alignment horizontal="right" vertical="center"/>
    </xf>
    <xf numFmtId="0" fontId="14" fillId="2" borderId="0" xfId="2" applyFont="1" applyFill="1" applyAlignment="1">
      <alignment horizontal="justify" vertical="center" wrapText="1"/>
    </xf>
    <xf numFmtId="0" fontId="14" fillId="2" borderId="0" xfId="2" applyFont="1" applyFill="1" applyAlignment="1">
      <alignment horizontal="center" vertical="center"/>
    </xf>
    <xf numFmtId="166" fontId="14" fillId="2" borderId="0" xfId="2" applyNumberFormat="1" applyFont="1" applyFill="1" applyAlignment="1">
      <alignment horizontal="center" vertical="center"/>
    </xf>
    <xf numFmtId="166" fontId="14" fillId="0" borderId="64" xfId="5" applyNumberFormat="1" applyFont="1" applyFill="1" applyBorder="1" applyAlignment="1">
      <alignment horizontal="right" vertical="center"/>
    </xf>
    <xf numFmtId="166" fontId="14" fillId="7" borderId="40" xfId="5" applyNumberFormat="1" applyFont="1" applyFill="1" applyBorder="1" applyAlignment="1">
      <alignment horizontal="right" vertical="center"/>
    </xf>
    <xf numFmtId="0" fontId="14" fillId="0" borderId="41" xfId="2" applyFont="1" applyBorder="1" applyAlignment="1">
      <alignment vertical="center" wrapText="1"/>
    </xf>
    <xf numFmtId="166" fontId="19" fillId="0" borderId="38" xfId="2" applyNumberFormat="1" applyFont="1" applyBorder="1" applyAlignment="1">
      <alignment horizontal="center" vertical="center"/>
    </xf>
    <xf numFmtId="0" fontId="5" fillId="2" borderId="0" xfId="2" applyFont="1" applyFill="1" applyAlignment="1">
      <alignment vertical="center" wrapText="1"/>
    </xf>
    <xf numFmtId="0" fontId="21" fillId="2" borderId="0" xfId="0" applyFont="1" applyFill="1" applyAlignment="1">
      <alignment horizontal="justify" vertical="center"/>
    </xf>
    <xf numFmtId="41" fontId="5" fillId="2" borderId="0" xfId="9" applyFont="1" applyFill="1" applyAlignment="1">
      <alignment vertical="center"/>
    </xf>
    <xf numFmtId="41" fontId="5" fillId="2" borderId="0" xfId="9" applyFont="1" applyFill="1" applyBorder="1" applyAlignment="1">
      <alignment vertical="center"/>
    </xf>
    <xf numFmtId="0" fontId="5" fillId="0" borderId="0" xfId="2" applyFont="1" applyAlignment="1">
      <alignment vertical="center" wrapText="1"/>
    </xf>
    <xf numFmtId="0" fontId="5" fillId="0" borderId="0" xfId="6" applyFont="1" applyBorder="1" applyAlignment="1">
      <alignment vertical="center" wrapText="1"/>
    </xf>
    <xf numFmtId="0" fontId="5" fillId="0" borderId="0" xfId="6" applyFont="1" applyBorder="1" applyAlignment="1">
      <alignment vertical="center"/>
    </xf>
    <xf numFmtId="41" fontId="5" fillId="0" borderId="0" xfId="9" applyFont="1" applyBorder="1" applyAlignment="1">
      <alignment vertical="center"/>
    </xf>
    <xf numFmtId="0" fontId="5" fillId="0" borderId="0" xfId="6" applyFont="1" applyBorder="1" applyAlignment="1">
      <alignment horizontal="center" vertical="center" wrapText="1"/>
    </xf>
    <xf numFmtId="0" fontId="5" fillId="0" borderId="0" xfId="6" applyFont="1" applyBorder="1" applyAlignment="1">
      <alignment horizontal="center" vertical="center"/>
    </xf>
    <xf numFmtId="0" fontId="5" fillId="0" borderId="0" xfId="2" applyFont="1" applyAlignment="1">
      <alignment horizontal="center" vertical="center"/>
    </xf>
    <xf numFmtId="2" fontId="5" fillId="0" borderId="0" xfId="2" applyNumberFormat="1" applyFont="1" applyAlignment="1">
      <alignment vertical="center"/>
    </xf>
    <xf numFmtId="0" fontId="22" fillId="0" borderId="0" xfId="2" applyFont="1" applyAlignment="1">
      <alignment vertical="center"/>
    </xf>
    <xf numFmtId="166" fontId="25" fillId="0" borderId="70" xfId="2" applyNumberFormat="1" applyFont="1" applyBorder="1" applyAlignment="1">
      <alignment horizontal="right" vertical="center"/>
    </xf>
    <xf numFmtId="0" fontId="20" fillId="8" borderId="0" xfId="0" applyFont="1" applyFill="1" applyAlignment="1">
      <alignment horizontal="justify" vertical="center"/>
    </xf>
    <xf numFmtId="0" fontId="21" fillId="8" borderId="0" xfId="0" applyFont="1" applyFill="1" applyAlignment="1">
      <alignment horizontal="justify" vertical="center"/>
    </xf>
    <xf numFmtId="0" fontId="21" fillId="8" borderId="11" xfId="0" applyFont="1" applyFill="1" applyBorder="1" applyAlignment="1">
      <alignment horizontal="justify" vertical="center"/>
    </xf>
    <xf numFmtId="0" fontId="5" fillId="0" borderId="74" xfId="1" applyFont="1" applyBorder="1" applyAlignment="1">
      <alignment horizontal="center" vertical="center" wrapText="1"/>
    </xf>
    <xf numFmtId="0" fontId="5" fillId="0" borderId="0" xfId="1" applyFont="1" applyAlignment="1">
      <alignment horizontal="center" vertical="center"/>
    </xf>
    <xf numFmtId="0" fontId="5" fillId="2" borderId="0" xfId="1" applyFont="1" applyFill="1" applyAlignment="1">
      <alignment horizontal="center" vertical="center"/>
    </xf>
    <xf numFmtId="166" fontId="5" fillId="3" borderId="20" xfId="1" applyNumberFormat="1" applyFont="1" applyFill="1" applyBorder="1" applyAlignment="1">
      <alignment horizontal="center" vertical="center"/>
    </xf>
    <xf numFmtId="0" fontId="4" fillId="8" borderId="0" xfId="1" applyFont="1" applyFill="1" applyAlignment="1">
      <alignment horizontal="center" vertical="center"/>
    </xf>
    <xf numFmtId="0" fontId="4" fillId="3" borderId="0" xfId="1" applyFont="1" applyFill="1" applyAlignment="1">
      <alignment horizontal="center" vertical="center"/>
    </xf>
    <xf numFmtId="0" fontId="4" fillId="0" borderId="0" xfId="1" applyFont="1" applyAlignment="1">
      <alignment horizontal="center" vertical="center"/>
    </xf>
    <xf numFmtId="0" fontId="4" fillId="2" borderId="0" xfId="1" applyFont="1" applyFill="1" applyAlignment="1">
      <alignment horizontal="center" vertical="center"/>
    </xf>
    <xf numFmtId="41" fontId="4" fillId="0" borderId="0" xfId="9" applyFont="1" applyAlignment="1">
      <alignment horizontal="center" vertical="center"/>
    </xf>
    <xf numFmtId="166" fontId="4" fillId="0" borderId="0" xfId="1" applyNumberFormat="1" applyFont="1" applyAlignment="1">
      <alignment horizontal="center" vertical="center"/>
    </xf>
    <xf numFmtId="42" fontId="5" fillId="3" borderId="20" xfId="10" applyFont="1" applyFill="1" applyBorder="1" applyAlignment="1">
      <alignment horizontal="center" vertical="center"/>
    </xf>
    <xf numFmtId="0" fontId="5" fillId="2" borderId="0" xfId="1" applyFont="1" applyFill="1" applyBorder="1" applyAlignment="1">
      <alignment horizontal="center" vertical="center"/>
    </xf>
    <xf numFmtId="0" fontId="5" fillId="0" borderId="0" xfId="1" applyFont="1" applyBorder="1" applyAlignment="1">
      <alignment horizontal="center" vertical="center"/>
    </xf>
    <xf numFmtId="41" fontId="5" fillId="0" borderId="0" xfId="9" applyFont="1" applyBorder="1" applyAlignment="1">
      <alignment horizontal="center" vertical="center"/>
    </xf>
    <xf numFmtId="168" fontId="4" fillId="4" borderId="20" xfId="2" applyNumberFormat="1" applyFont="1" applyFill="1" applyBorder="1" applyAlignment="1">
      <alignment horizontal="center" vertical="center" wrapText="1"/>
    </xf>
    <xf numFmtId="0" fontId="7" fillId="0" borderId="0" xfId="2" applyFont="1" applyBorder="1" applyAlignment="1">
      <alignment horizontal="center" vertical="center" wrapText="1"/>
    </xf>
    <xf numFmtId="166" fontId="14" fillId="4" borderId="20" xfId="2" applyNumberFormat="1" applyFont="1" applyFill="1" applyBorder="1" applyAlignment="1">
      <alignment horizontal="center" vertical="center" wrapText="1"/>
    </xf>
    <xf numFmtId="166" fontId="4" fillId="0" borderId="0" xfId="1" applyNumberFormat="1" applyFont="1" applyAlignment="1">
      <alignment horizontal="center" vertical="center" wrapText="1"/>
    </xf>
    <xf numFmtId="173" fontId="5" fillId="0" borderId="20" xfId="10" applyNumberFormat="1" applyFont="1" applyBorder="1" applyAlignment="1">
      <alignment horizontal="center" vertical="center"/>
    </xf>
    <xf numFmtId="42" fontId="5" fillId="0" borderId="20" xfId="1" applyNumberFormat="1" applyFont="1" applyBorder="1" applyAlignment="1">
      <alignment horizontal="center" vertical="center"/>
    </xf>
    <xf numFmtId="0" fontId="5" fillId="0" borderId="0" xfId="6" applyFont="1" applyBorder="1" applyAlignment="1">
      <alignment horizontal="center" vertical="center"/>
    </xf>
    <xf numFmtId="0" fontId="16" fillId="0" borderId="26" xfId="2" applyFont="1" applyBorder="1" applyAlignment="1">
      <alignment horizontal="center" vertical="center"/>
    </xf>
    <xf numFmtId="0" fontId="4" fillId="0" borderId="39" xfId="2" applyFont="1" applyBorder="1" applyAlignment="1">
      <alignment horizontal="center" vertical="center" wrapText="1"/>
    </xf>
    <xf numFmtId="0" fontId="4" fillId="0" borderId="20" xfId="2" applyFont="1" applyBorder="1" applyAlignment="1">
      <alignment horizontal="center" vertical="center" wrapText="1"/>
    </xf>
    <xf numFmtId="0" fontId="4" fillId="0" borderId="43" xfId="2" applyFont="1" applyBorder="1" applyAlignment="1">
      <alignment horizontal="center" vertical="center" wrapText="1"/>
    </xf>
    <xf numFmtId="0" fontId="4" fillId="0" borderId="9" xfId="2" applyFont="1" applyBorder="1" applyAlignment="1">
      <alignment horizontal="center" vertical="center" wrapText="1"/>
    </xf>
    <xf numFmtId="0" fontId="23" fillId="2" borderId="12" xfId="1" applyFont="1" applyFill="1" applyBorder="1" applyAlignment="1">
      <alignment horizontal="center" vertical="center"/>
    </xf>
    <xf numFmtId="0" fontId="23" fillId="2" borderId="13" xfId="1" applyFont="1" applyFill="1" applyBorder="1" applyAlignment="1">
      <alignment horizontal="center" vertical="center"/>
    </xf>
    <xf numFmtId="0" fontId="23" fillId="2" borderId="14" xfId="1" applyFont="1" applyFill="1" applyBorder="1" applyAlignment="1">
      <alignment horizontal="center" vertical="center"/>
    </xf>
    <xf numFmtId="0" fontId="23" fillId="2" borderId="8" xfId="1" applyFont="1" applyFill="1" applyBorder="1" applyAlignment="1">
      <alignment horizontal="center" vertical="center"/>
    </xf>
    <xf numFmtId="0" fontId="23" fillId="2" borderId="0" xfId="1" applyFont="1" applyFill="1" applyBorder="1" applyAlignment="1">
      <alignment horizontal="center" vertical="center"/>
    </xf>
    <xf numFmtId="0" fontId="23" fillId="2" borderId="15" xfId="1" applyFont="1" applyFill="1" applyBorder="1" applyAlignment="1">
      <alignment horizontal="center" vertical="center"/>
    </xf>
    <xf numFmtId="0" fontId="19" fillId="0" borderId="0" xfId="2" applyFont="1" applyBorder="1" applyAlignment="1">
      <alignment horizontal="center" vertical="center"/>
    </xf>
    <xf numFmtId="0" fontId="7" fillId="0" borderId="55" xfId="2" applyFont="1" applyBorder="1" applyAlignment="1">
      <alignment horizontal="center" vertical="center" wrapText="1"/>
    </xf>
    <xf numFmtId="0" fontId="14" fillId="0" borderId="46" xfId="2" applyFont="1" applyBorder="1" applyAlignment="1">
      <alignment horizontal="left" vertical="center" wrapText="1"/>
    </xf>
    <xf numFmtId="0" fontId="14" fillId="0" borderId="11" xfId="2" applyFont="1" applyBorder="1" applyAlignment="1">
      <alignment horizontal="left" vertical="center" wrapText="1"/>
    </xf>
    <xf numFmtId="0" fontId="14" fillId="0" borderId="19" xfId="2" applyFont="1" applyBorder="1" applyAlignment="1">
      <alignment horizontal="left" vertical="center" wrapText="1"/>
    </xf>
    <xf numFmtId="0" fontId="14" fillId="2" borderId="8" xfId="1" applyFont="1" applyFill="1" applyBorder="1" applyAlignment="1">
      <alignment horizontal="center" vertical="center"/>
    </xf>
    <xf numFmtId="0" fontId="14" fillId="2" borderId="0" xfId="1" applyFont="1" applyFill="1" applyBorder="1" applyAlignment="1">
      <alignment horizontal="center" vertical="center"/>
    </xf>
    <xf numFmtId="0" fontId="14" fillId="2" borderId="15" xfId="1" applyFont="1" applyFill="1" applyBorder="1" applyAlignment="1">
      <alignment horizontal="center" vertical="center"/>
    </xf>
    <xf numFmtId="0" fontId="4" fillId="2" borderId="16" xfId="1" applyFont="1" applyFill="1" applyBorder="1" applyAlignment="1">
      <alignment horizontal="center" vertical="center"/>
    </xf>
    <xf numFmtId="0" fontId="4" fillId="2" borderId="1" xfId="1" applyFont="1" applyFill="1" applyBorder="1" applyAlignment="1">
      <alignment horizontal="center" vertical="center"/>
    </xf>
    <xf numFmtId="0" fontId="4" fillId="2" borderId="17" xfId="1" applyFont="1" applyFill="1" applyBorder="1" applyAlignment="1">
      <alignment horizontal="center" vertical="center"/>
    </xf>
    <xf numFmtId="0" fontId="4" fillId="0" borderId="2" xfId="1" applyFont="1" applyBorder="1" applyAlignment="1">
      <alignment horizontal="center" vertical="center"/>
    </xf>
    <xf numFmtId="0" fontId="4" fillId="0" borderId="5" xfId="1" applyFont="1" applyBorder="1" applyAlignment="1">
      <alignment horizontal="center" vertical="center"/>
    </xf>
    <xf numFmtId="0" fontId="4" fillId="0" borderId="3" xfId="1" applyFont="1" applyBorder="1" applyAlignment="1">
      <alignment horizontal="justify" vertical="center" wrapText="1"/>
    </xf>
    <xf numFmtId="0" fontId="4" fillId="0" borderId="4" xfId="1" applyFont="1" applyBorder="1" applyAlignment="1">
      <alignment horizontal="justify" vertical="center" wrapText="1"/>
    </xf>
    <xf numFmtId="0" fontId="4" fillId="0" borderId="6" xfId="1" applyFont="1" applyBorder="1" applyAlignment="1">
      <alignment horizontal="justify" vertical="center" wrapText="1"/>
    </xf>
    <xf numFmtId="0" fontId="4" fillId="0" borderId="7" xfId="1" applyFont="1" applyBorder="1" applyAlignment="1">
      <alignment horizontal="justify" vertical="center" wrapText="1"/>
    </xf>
    <xf numFmtId="0" fontId="10" fillId="0" borderId="21" xfId="2" applyFont="1" applyBorder="1" applyAlignment="1">
      <alignment horizontal="center" vertical="center"/>
    </xf>
    <xf numFmtId="0" fontId="10" fillId="0" borderId="22" xfId="2" applyFont="1" applyBorder="1" applyAlignment="1">
      <alignment horizontal="center" vertical="center"/>
    </xf>
    <xf numFmtId="0" fontId="10" fillId="0" borderId="23" xfId="2" applyFont="1" applyBorder="1" applyAlignment="1">
      <alignment horizontal="center" vertical="center"/>
    </xf>
    <xf numFmtId="0" fontId="5" fillId="0" borderId="55" xfId="2" applyFont="1" applyBorder="1" applyAlignment="1">
      <alignment horizontal="center" vertical="center"/>
    </xf>
    <xf numFmtId="0" fontId="5" fillId="0" borderId="56" xfId="2" applyFont="1" applyBorder="1" applyAlignment="1">
      <alignment horizontal="center" vertical="center"/>
    </xf>
    <xf numFmtId="0" fontId="4" fillId="0" borderId="37" xfId="2" applyFont="1" applyBorder="1" applyAlignment="1">
      <alignment horizontal="center" vertical="center" wrapText="1"/>
    </xf>
    <xf numFmtId="0" fontId="4" fillId="0" borderId="27" xfId="2" applyFont="1" applyBorder="1" applyAlignment="1">
      <alignment horizontal="center" vertical="center" wrapText="1"/>
    </xf>
    <xf numFmtId="0" fontId="4" fillId="2" borderId="58" xfId="2" applyFont="1" applyFill="1" applyBorder="1" applyAlignment="1">
      <alignment horizontal="right" vertical="center" wrapText="1"/>
    </xf>
    <xf numFmtId="0" fontId="4" fillId="2" borderId="22" xfId="2" applyFont="1" applyFill="1" applyBorder="1" applyAlignment="1">
      <alignment horizontal="right" vertical="center" wrapText="1"/>
    </xf>
    <xf numFmtId="0" fontId="4" fillId="2" borderId="23" xfId="2" applyFont="1" applyFill="1" applyBorder="1" applyAlignment="1">
      <alignment horizontal="right" vertical="center" wrapText="1"/>
    </xf>
    <xf numFmtId="0" fontId="4" fillId="2" borderId="47" xfId="2" applyFont="1" applyFill="1" applyBorder="1" applyAlignment="1">
      <alignment horizontal="right" vertical="center" wrapText="1"/>
    </xf>
    <xf numFmtId="0" fontId="4" fillId="2" borderId="48" xfId="2" applyFont="1" applyFill="1" applyBorder="1" applyAlignment="1">
      <alignment horizontal="right" vertical="center" wrapText="1"/>
    </xf>
    <xf numFmtId="0" fontId="4" fillId="2" borderId="49" xfId="2" applyFont="1" applyFill="1" applyBorder="1" applyAlignment="1">
      <alignment horizontal="right" vertical="center" wrapText="1"/>
    </xf>
    <xf numFmtId="0" fontId="4" fillId="2" borderId="20" xfId="2" applyFont="1" applyFill="1" applyBorder="1" applyAlignment="1">
      <alignment horizontal="right" vertical="center" wrapText="1"/>
    </xf>
    <xf numFmtId="0" fontId="14" fillId="0" borderId="43" xfId="2" applyFont="1" applyBorder="1" applyAlignment="1">
      <alignment horizontal="left" vertical="center" wrapText="1"/>
    </xf>
    <xf numFmtId="0" fontId="14" fillId="0" borderId="9" xfId="2" applyFont="1" applyBorder="1" applyAlignment="1">
      <alignment horizontal="left" vertical="center" wrapText="1"/>
    </xf>
    <xf numFmtId="0" fontId="14" fillId="0" borderId="10" xfId="2" applyFont="1" applyBorder="1" applyAlignment="1">
      <alignment horizontal="left" vertical="center" wrapText="1"/>
    </xf>
    <xf numFmtId="0" fontId="14" fillId="0" borderId="39" xfId="2" applyFont="1" applyBorder="1" applyAlignment="1">
      <alignment horizontal="left" vertical="center" wrapText="1"/>
    </xf>
    <xf numFmtId="0" fontId="14" fillId="0" borderId="20" xfId="2" applyFont="1" applyBorder="1" applyAlignment="1">
      <alignment horizontal="left" vertical="center" wrapText="1"/>
    </xf>
    <xf numFmtId="165" fontId="5" fillId="0" borderId="41" xfId="3" applyNumberFormat="1" applyFont="1" applyFill="1" applyBorder="1" applyAlignment="1">
      <alignment horizontal="center" vertical="center" wrapText="1"/>
    </xf>
    <xf numFmtId="165" fontId="5" fillId="0" borderId="0" xfId="3" applyNumberFormat="1" applyFont="1" applyFill="1" applyBorder="1" applyAlignment="1">
      <alignment horizontal="center" vertical="center" wrapText="1"/>
    </xf>
    <xf numFmtId="165" fontId="5" fillId="0" borderId="33" xfId="3" applyNumberFormat="1" applyFont="1" applyFill="1" applyBorder="1" applyAlignment="1">
      <alignment horizontal="center" vertical="center" wrapText="1"/>
    </xf>
    <xf numFmtId="165" fontId="5" fillId="0" borderId="28" xfId="3" applyNumberFormat="1" applyFont="1" applyFill="1" applyBorder="1" applyAlignment="1">
      <alignment horizontal="center" vertical="center" wrapText="1"/>
    </xf>
    <xf numFmtId="0" fontId="14" fillId="0" borderId="71" xfId="2" applyFont="1" applyBorder="1" applyAlignment="1">
      <alignment horizontal="left" vertical="center" wrapText="1"/>
    </xf>
    <xf numFmtId="0" fontId="14" fillId="0" borderId="29" xfId="2" applyFont="1" applyBorder="1" applyAlignment="1">
      <alignment horizontal="left" vertical="center" wrapText="1"/>
    </xf>
    <xf numFmtId="0" fontId="14" fillId="0" borderId="58" xfId="2" applyFont="1" applyBorder="1" applyAlignment="1">
      <alignment horizontal="left" vertical="center" wrapText="1"/>
    </xf>
    <xf numFmtId="0" fontId="14" fillId="0" borderId="23" xfId="2" applyFont="1" applyBorder="1" applyAlignment="1">
      <alignment horizontal="left" vertical="center" wrapText="1"/>
    </xf>
    <xf numFmtId="0" fontId="16" fillId="0" borderId="33" xfId="2" applyFont="1" applyBorder="1" applyAlignment="1">
      <alignment horizontal="center" vertical="center"/>
    </xf>
    <xf numFmtId="0" fontId="16" fillId="0" borderId="0" xfId="2" applyFont="1" applyBorder="1" applyAlignment="1">
      <alignment horizontal="center" vertical="center"/>
    </xf>
    <xf numFmtId="0" fontId="16" fillId="0" borderId="28" xfId="2" applyFont="1" applyBorder="1" applyAlignment="1">
      <alignment horizontal="center" vertical="center"/>
    </xf>
    <xf numFmtId="0" fontId="24" fillId="0" borderId="65" xfId="2" applyFont="1" applyBorder="1" applyAlignment="1">
      <alignment horizontal="center" vertical="center" wrapText="1"/>
    </xf>
    <xf numFmtId="0" fontId="24" fillId="0" borderId="60" xfId="2" applyFont="1" applyBorder="1" applyAlignment="1">
      <alignment horizontal="center" vertical="center" wrapText="1"/>
    </xf>
    <xf numFmtId="0" fontId="14" fillId="0" borderId="66" xfId="2" applyFont="1" applyBorder="1" applyAlignment="1">
      <alignment horizontal="left" vertical="center" wrapText="1"/>
    </xf>
    <xf numFmtId="0" fontId="14" fillId="0" borderId="67" xfId="2" applyFont="1" applyBorder="1" applyAlignment="1">
      <alignment horizontal="left" vertical="center" wrapText="1"/>
    </xf>
    <xf numFmtId="0" fontId="14" fillId="0" borderId="68" xfId="2" applyFont="1" applyBorder="1" applyAlignment="1">
      <alignment horizontal="left" vertical="center" wrapText="1"/>
    </xf>
    <xf numFmtId="2" fontId="9" fillId="6" borderId="31" xfId="2" applyNumberFormat="1" applyFont="1" applyFill="1" applyBorder="1" applyAlignment="1">
      <alignment horizontal="center" vertical="center" wrapText="1"/>
    </xf>
    <xf numFmtId="2" fontId="9" fillId="6" borderId="59" xfId="2" applyNumberFormat="1" applyFont="1" applyFill="1" applyBorder="1" applyAlignment="1">
      <alignment horizontal="center" vertical="center" wrapText="1"/>
    </xf>
    <xf numFmtId="2" fontId="9" fillId="6" borderId="61" xfId="2" applyNumberFormat="1" applyFont="1" applyFill="1" applyBorder="1" applyAlignment="1">
      <alignment horizontal="center" vertical="center" wrapText="1"/>
    </xf>
    <xf numFmtId="2" fontId="9" fillId="6" borderId="62" xfId="2" applyNumberFormat="1" applyFont="1" applyFill="1" applyBorder="1" applyAlignment="1">
      <alignment horizontal="center" vertical="center" wrapText="1"/>
    </xf>
    <xf numFmtId="0" fontId="14" fillId="0" borderId="39" xfId="2" applyFont="1" applyBorder="1" applyAlignment="1">
      <alignment horizontal="center" vertical="center" wrapText="1"/>
    </xf>
    <xf numFmtId="0" fontId="14" fillId="0" borderId="20" xfId="2" applyFont="1" applyBorder="1" applyAlignment="1">
      <alignment horizontal="center" vertical="center" wrapText="1"/>
    </xf>
    <xf numFmtId="0" fontId="14" fillId="0" borderId="43" xfId="2" applyFont="1" applyBorder="1" applyAlignment="1">
      <alignment horizontal="center" vertical="center" wrapText="1"/>
    </xf>
    <xf numFmtId="0" fontId="14" fillId="0" borderId="9" xfId="2" applyFont="1" applyBorder="1" applyAlignment="1">
      <alignment horizontal="center" vertical="center" wrapText="1"/>
    </xf>
    <xf numFmtId="0" fontId="14" fillId="0" borderId="10" xfId="2" applyFont="1" applyBorder="1" applyAlignment="1">
      <alignment horizontal="center" vertical="center" wrapText="1"/>
    </xf>
    <xf numFmtId="0" fontId="14" fillId="0" borderId="69" xfId="2" applyFont="1" applyBorder="1" applyAlignment="1">
      <alignment horizontal="center" vertical="center" wrapText="1"/>
    </xf>
    <xf numFmtId="0" fontId="14" fillId="0" borderId="25" xfId="2" applyFont="1" applyBorder="1" applyAlignment="1">
      <alignment horizontal="center" vertical="center" wrapText="1"/>
    </xf>
    <xf numFmtId="0" fontId="14" fillId="0" borderId="24" xfId="2" applyFont="1" applyBorder="1" applyAlignment="1">
      <alignment horizontal="center" vertical="center" wrapText="1"/>
    </xf>
    <xf numFmtId="0" fontId="4" fillId="0" borderId="34" xfId="2" applyFont="1" applyBorder="1" applyAlignment="1">
      <alignment horizontal="center" vertical="center" wrapText="1"/>
    </xf>
    <xf numFmtId="0" fontId="4" fillId="0" borderId="35" xfId="2" applyFont="1" applyBorder="1" applyAlignment="1">
      <alignment horizontal="center" vertical="center" wrapText="1"/>
    </xf>
    <xf numFmtId="0" fontId="4" fillId="0" borderId="36" xfId="2" applyFont="1" applyBorder="1" applyAlignment="1">
      <alignment horizontal="center" vertical="center" wrapText="1"/>
    </xf>
    <xf numFmtId="0" fontId="4" fillId="2" borderId="34" xfId="2" applyFont="1" applyFill="1" applyBorder="1" applyAlignment="1">
      <alignment horizontal="center" vertical="center" wrapText="1"/>
    </xf>
    <xf numFmtId="0" fontId="4" fillId="2" borderId="35" xfId="2" applyFont="1" applyFill="1" applyBorder="1" applyAlignment="1">
      <alignment horizontal="center" vertical="center" wrapText="1"/>
    </xf>
    <xf numFmtId="0" fontId="4" fillId="2" borderId="36" xfId="2" applyFont="1" applyFill="1" applyBorder="1" applyAlignment="1">
      <alignment horizontal="center" vertical="center" wrapText="1"/>
    </xf>
    <xf numFmtId="0" fontId="14" fillId="0" borderId="43" xfId="2" applyFont="1" applyBorder="1" applyAlignment="1">
      <alignment vertical="center" wrapText="1"/>
    </xf>
    <xf numFmtId="0" fontId="14" fillId="0" borderId="9" xfId="2" applyFont="1" applyBorder="1" applyAlignment="1">
      <alignment vertical="center" wrapText="1"/>
    </xf>
    <xf numFmtId="0" fontId="14" fillId="0" borderId="10" xfId="2" applyFont="1" applyBorder="1" applyAlignment="1">
      <alignment vertical="center" wrapText="1"/>
    </xf>
    <xf numFmtId="0" fontId="14" fillId="0" borderId="58" xfId="2" applyFont="1" applyBorder="1" applyAlignment="1">
      <alignment horizontal="center" vertical="center" wrapText="1"/>
    </xf>
    <xf numFmtId="0" fontId="14" fillId="0" borderId="23" xfId="2" applyFont="1" applyBorder="1" applyAlignment="1">
      <alignment horizontal="center" vertical="center" wrapText="1"/>
    </xf>
    <xf numFmtId="0" fontId="14" fillId="0" borderId="21" xfId="2" applyFont="1" applyBorder="1" applyAlignment="1">
      <alignment horizontal="center" vertical="center" wrapText="1"/>
    </xf>
    <xf numFmtId="0" fontId="14" fillId="0" borderId="22" xfId="2" applyFont="1" applyBorder="1" applyAlignment="1">
      <alignment horizontal="center" vertical="center" wrapText="1"/>
    </xf>
    <xf numFmtId="166" fontId="14" fillId="8" borderId="63" xfId="5" applyNumberFormat="1" applyFont="1" applyFill="1" applyBorder="1" applyAlignment="1">
      <alignment horizontal="right" vertical="center"/>
    </xf>
    <xf numFmtId="166" fontId="14" fillId="8" borderId="40" xfId="5" applyNumberFormat="1" applyFont="1" applyFill="1" applyBorder="1" applyAlignment="1">
      <alignment horizontal="right" vertical="center"/>
    </xf>
    <xf numFmtId="166" fontId="14" fillId="8" borderId="45" xfId="2" applyNumberFormat="1" applyFont="1" applyFill="1" applyBorder="1" applyAlignment="1">
      <alignment horizontal="right" vertical="center"/>
    </xf>
    <xf numFmtId="166" fontId="14" fillId="8" borderId="44" xfId="2" applyNumberFormat="1" applyFont="1" applyFill="1" applyBorder="1" applyAlignment="1">
      <alignment horizontal="right" vertical="center"/>
    </xf>
  </cellXfs>
  <cellStyles count="12">
    <cellStyle name="Millares [0]" xfId="9" builtinId="6"/>
    <cellStyle name="Millares 13 2 5 2 2" xfId="7" xr:uid="{BDBAA416-3B7C-4B96-AA1F-090FE04567BB}"/>
    <cellStyle name="Millares 16" xfId="3" xr:uid="{00F5842F-FCA1-43D4-8A0F-80B218A9C4F2}"/>
    <cellStyle name="Moneda [0]" xfId="10" builtinId="7"/>
    <cellStyle name="Moneda 17" xfId="5" xr:uid="{EC8EF50B-85D5-4046-BDC4-F85C3E7FBE14}"/>
    <cellStyle name="Moneda 3" xfId="4" xr:uid="{1323B350-0FAD-46C5-866D-6E6ABA77EE03}"/>
    <cellStyle name="Normal" xfId="0" builtinId="0"/>
    <cellStyle name="Normal 12 2" xfId="2" xr:uid="{A5456120-3973-4AD8-B213-CFB970C4480F}"/>
    <cellStyle name="Normal 2 2 5" xfId="1" xr:uid="{4D67B7A5-22E7-4DD8-AA2B-2F32054D677E}"/>
    <cellStyle name="Normal_BASE DE DATOS PRESUPUESTOS REV(1).3 DICIEMBRE 2006" xfId="6" xr:uid="{E55862F5-1F13-4327-B905-DEB0E28A8B05}"/>
    <cellStyle name="Porcentaje" xfId="11" builtinId="5"/>
    <cellStyle name="Porcentaje 2" xfId="8" xr:uid="{14A59632-D58D-447B-9DF7-C6E67A3625F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74D7A6-CD2A-0A40-B440-7E915746E686}">
  <dimension ref="A1:Q127"/>
  <sheetViews>
    <sheetView showGridLines="0" tabSelected="1" topLeftCell="A77" zoomScaleNormal="100" zoomScaleSheetLayoutView="100" workbookViewId="0">
      <selection activeCell="A89" sqref="A89:B89"/>
    </sheetView>
  </sheetViews>
  <sheetFormatPr baseColWidth="10" defaultColWidth="11.5" defaultRowHeight="13" x14ac:dyDescent="0.15"/>
  <cols>
    <col min="1" max="1" width="58.6640625" style="1" bestFit="1" customWidth="1"/>
    <col min="2" max="2" width="11.1640625" style="1" customWidth="1"/>
    <col min="3" max="3" width="17" style="1" customWidth="1"/>
    <col min="4" max="11" width="7.83203125" style="1" customWidth="1"/>
    <col min="12" max="12" width="11.1640625" style="1" customWidth="1"/>
    <col min="13" max="13" width="15.6640625" style="1" customWidth="1"/>
    <col min="14" max="14" width="31.33203125" style="1" customWidth="1"/>
    <col min="15" max="15" width="11.5" style="1"/>
    <col min="16" max="16" width="27.33203125" style="141" customWidth="1"/>
    <col min="17" max="17" width="17.6640625" style="146" bestFit="1" customWidth="1"/>
    <col min="18" max="16384" width="11.5" style="1"/>
  </cols>
  <sheetData>
    <row r="1" spans="1:17" ht="15" customHeight="1" x14ac:dyDescent="0.15">
      <c r="A1" s="166" t="s">
        <v>47</v>
      </c>
      <c r="B1" s="167"/>
      <c r="C1" s="167"/>
      <c r="D1" s="167"/>
      <c r="E1" s="167"/>
      <c r="F1" s="167"/>
      <c r="G1" s="167"/>
      <c r="H1" s="167"/>
      <c r="I1" s="167"/>
      <c r="J1" s="167"/>
      <c r="K1" s="167"/>
      <c r="L1" s="167"/>
      <c r="M1" s="167"/>
      <c r="N1" s="168"/>
    </row>
    <row r="2" spans="1:17" x14ac:dyDescent="0.15">
      <c r="A2" s="169"/>
      <c r="B2" s="170"/>
      <c r="C2" s="170"/>
      <c r="D2" s="170"/>
      <c r="E2" s="170"/>
      <c r="F2" s="170"/>
      <c r="G2" s="170"/>
      <c r="H2" s="170"/>
      <c r="I2" s="170"/>
      <c r="J2" s="170"/>
      <c r="K2" s="170"/>
      <c r="L2" s="170"/>
      <c r="M2" s="170"/>
      <c r="N2" s="171"/>
    </row>
    <row r="3" spans="1:17" ht="14" x14ac:dyDescent="0.15">
      <c r="A3" s="177" t="s">
        <v>52</v>
      </c>
      <c r="B3" s="178"/>
      <c r="C3" s="178"/>
      <c r="D3" s="178"/>
      <c r="E3" s="178"/>
      <c r="F3" s="178"/>
      <c r="G3" s="178"/>
      <c r="H3" s="178"/>
      <c r="I3" s="178"/>
      <c r="J3" s="178"/>
      <c r="K3" s="178"/>
      <c r="L3" s="178"/>
      <c r="M3" s="178"/>
      <c r="N3" s="179"/>
    </row>
    <row r="4" spans="1:17" ht="14" thickBot="1" x14ac:dyDescent="0.2">
      <c r="A4" s="180"/>
      <c r="B4" s="181"/>
      <c r="C4" s="181"/>
      <c r="D4" s="181"/>
      <c r="E4" s="181"/>
      <c r="F4" s="181"/>
      <c r="G4" s="181"/>
      <c r="H4" s="181"/>
      <c r="I4" s="181"/>
      <c r="J4" s="181"/>
      <c r="K4" s="181"/>
      <c r="L4" s="181"/>
      <c r="M4" s="181"/>
      <c r="N4" s="182"/>
    </row>
    <row r="5" spans="1:17" ht="23.25" customHeight="1" x14ac:dyDescent="0.15">
      <c r="A5" s="183" t="s">
        <v>0</v>
      </c>
      <c r="B5" s="185" t="s">
        <v>48</v>
      </c>
      <c r="C5" s="185"/>
      <c r="D5" s="185"/>
      <c r="E5" s="185"/>
      <c r="F5" s="185"/>
      <c r="G5" s="185"/>
      <c r="H5" s="185"/>
      <c r="I5" s="185"/>
      <c r="J5" s="185"/>
      <c r="K5" s="185"/>
      <c r="L5" s="185"/>
      <c r="M5" s="185"/>
      <c r="N5" s="186"/>
    </row>
    <row r="6" spans="1:17" ht="42" customHeight="1" thickBot="1" x14ac:dyDescent="0.2">
      <c r="A6" s="184"/>
      <c r="B6" s="187"/>
      <c r="C6" s="187"/>
      <c r="D6" s="187"/>
      <c r="E6" s="187"/>
      <c r="F6" s="187"/>
      <c r="G6" s="187"/>
      <c r="H6" s="187"/>
      <c r="I6" s="187"/>
      <c r="J6" s="187"/>
      <c r="K6" s="187"/>
      <c r="L6" s="187"/>
      <c r="M6" s="187"/>
      <c r="N6" s="188"/>
    </row>
    <row r="7" spans="1:17" s="7" customFormat="1" ht="14" thickBot="1" x14ac:dyDescent="0.2">
      <c r="A7" s="2"/>
      <c r="B7" s="3"/>
      <c r="C7" s="4"/>
      <c r="D7" s="5"/>
      <c r="E7" s="5"/>
      <c r="F7" s="5"/>
      <c r="G7" s="5"/>
      <c r="H7" s="5"/>
      <c r="I7" s="5"/>
      <c r="J7" s="5"/>
      <c r="K7" s="5"/>
      <c r="L7" s="5"/>
      <c r="M7" s="5"/>
      <c r="N7" s="6"/>
      <c r="P7" s="142"/>
      <c r="Q7" s="147"/>
    </row>
    <row r="8" spans="1:17" ht="15" thickBot="1" x14ac:dyDescent="0.2">
      <c r="A8" s="8" t="s">
        <v>1</v>
      </c>
      <c r="B8" s="9">
        <v>6</v>
      </c>
      <c r="C8" s="10"/>
      <c r="D8" s="173" t="s">
        <v>99</v>
      </c>
      <c r="E8" s="173"/>
      <c r="F8" s="173"/>
      <c r="G8" s="173"/>
      <c r="H8" s="173"/>
      <c r="I8" s="173"/>
      <c r="J8" s="173"/>
      <c r="K8" s="173"/>
      <c r="L8" s="192"/>
      <c r="M8" s="192"/>
      <c r="N8" s="193"/>
    </row>
    <row r="9" spans="1:17" ht="47.25" customHeight="1" thickBot="1" x14ac:dyDescent="0.2">
      <c r="A9" s="11" t="s">
        <v>2</v>
      </c>
      <c r="B9" s="12" t="s">
        <v>3</v>
      </c>
      <c r="C9" s="13" t="s">
        <v>46</v>
      </c>
      <c r="D9" s="14" t="s">
        <v>36</v>
      </c>
      <c r="E9" s="14" t="s">
        <v>37</v>
      </c>
      <c r="F9" s="14" t="s">
        <v>38</v>
      </c>
      <c r="G9" s="14" t="s">
        <v>39</v>
      </c>
      <c r="H9" s="14" t="s">
        <v>40</v>
      </c>
      <c r="I9" s="14" t="s">
        <v>41</v>
      </c>
      <c r="J9" s="14" t="s">
        <v>42</v>
      </c>
      <c r="K9" s="14" t="s">
        <v>45</v>
      </c>
      <c r="L9" s="15" t="s">
        <v>43</v>
      </c>
      <c r="M9" s="16" t="s">
        <v>53</v>
      </c>
      <c r="N9" s="17" t="s">
        <v>25</v>
      </c>
      <c r="P9" s="140" t="s">
        <v>100</v>
      </c>
    </row>
    <row r="10" spans="1:17" s="7" customFormat="1" ht="14" customHeight="1" x14ac:dyDescent="0.15">
      <c r="A10" s="196" t="s">
        <v>44</v>
      </c>
      <c r="B10" s="197"/>
      <c r="C10" s="198"/>
      <c r="D10" s="18">
        <v>15</v>
      </c>
      <c r="E10" s="18">
        <v>15</v>
      </c>
      <c r="F10" s="18">
        <v>30</v>
      </c>
      <c r="G10" s="18">
        <v>30</v>
      </c>
      <c r="H10" s="18">
        <v>30</v>
      </c>
      <c r="I10" s="18">
        <v>15</v>
      </c>
      <c r="J10" s="18">
        <v>15</v>
      </c>
      <c r="K10" s="18">
        <v>30</v>
      </c>
      <c r="L10" s="202">
        <f>+SUM(D11:K11)</f>
        <v>6</v>
      </c>
      <c r="M10" s="224"/>
      <c r="N10" s="225"/>
      <c r="P10" s="142"/>
      <c r="Q10" s="147"/>
    </row>
    <row r="11" spans="1:17" s="7" customFormat="1" ht="14" hidden="1" customHeight="1" thickBot="1" x14ac:dyDescent="0.2">
      <c r="A11" s="199" t="s">
        <v>49</v>
      </c>
      <c r="B11" s="200"/>
      <c r="C11" s="201"/>
      <c r="D11" s="19">
        <f>+D10/30</f>
        <v>0.5</v>
      </c>
      <c r="E11" s="19">
        <f t="shared" ref="E11:K11" si="0">+E10/30</f>
        <v>0.5</v>
      </c>
      <c r="F11" s="19">
        <f t="shared" si="0"/>
        <v>1</v>
      </c>
      <c r="G11" s="19">
        <f t="shared" si="0"/>
        <v>1</v>
      </c>
      <c r="H11" s="19">
        <f t="shared" si="0"/>
        <v>1</v>
      </c>
      <c r="I11" s="19">
        <f t="shared" si="0"/>
        <v>0.5</v>
      </c>
      <c r="J11" s="19">
        <f t="shared" si="0"/>
        <v>0.5</v>
      </c>
      <c r="K11" s="19">
        <f t="shared" si="0"/>
        <v>1</v>
      </c>
      <c r="L11" s="202"/>
      <c r="M11" s="226"/>
      <c r="N11" s="227"/>
      <c r="P11" s="142"/>
      <c r="Q11" s="147"/>
    </row>
    <row r="12" spans="1:17" s="7" customFormat="1" ht="14" customHeight="1" thickBot="1" x14ac:dyDescent="0.2">
      <c r="A12" s="20"/>
      <c r="B12" s="21"/>
      <c r="C12" s="21"/>
      <c r="D12" s="22"/>
      <c r="E12" s="22"/>
      <c r="F12" s="22"/>
      <c r="G12" s="22"/>
      <c r="H12" s="22"/>
      <c r="I12" s="22"/>
      <c r="J12" s="22"/>
      <c r="K12" s="22"/>
      <c r="L12" s="21"/>
      <c r="M12" s="23"/>
      <c r="N12" s="24"/>
      <c r="P12" s="142"/>
      <c r="Q12" s="147"/>
    </row>
    <row r="13" spans="1:17" s="7" customFormat="1" ht="14" customHeight="1" x14ac:dyDescent="0.15">
      <c r="A13" s="239" t="s">
        <v>89</v>
      </c>
      <c r="B13" s="240"/>
      <c r="C13" s="240"/>
      <c r="D13" s="240"/>
      <c r="E13" s="240"/>
      <c r="F13" s="240"/>
      <c r="G13" s="240"/>
      <c r="H13" s="240"/>
      <c r="I13" s="240"/>
      <c r="J13" s="240"/>
      <c r="K13" s="240"/>
      <c r="L13" s="240"/>
      <c r="M13" s="240"/>
      <c r="N13" s="241"/>
      <c r="P13" s="151"/>
      <c r="Q13" s="147"/>
    </row>
    <row r="14" spans="1:17" ht="14" customHeight="1" x14ac:dyDescent="0.15">
      <c r="A14" s="194" t="s">
        <v>4</v>
      </c>
      <c r="B14" s="195"/>
      <c r="C14" s="195"/>
      <c r="D14" s="189" t="s">
        <v>98</v>
      </c>
      <c r="E14" s="190"/>
      <c r="F14" s="190"/>
      <c r="G14" s="190"/>
      <c r="H14" s="190"/>
      <c r="I14" s="190"/>
      <c r="J14" s="190"/>
      <c r="K14" s="191"/>
      <c r="L14" s="25"/>
      <c r="M14" s="25"/>
      <c r="N14" s="26"/>
      <c r="O14" s="27"/>
      <c r="P14" s="152"/>
    </row>
    <row r="15" spans="1:17" ht="14" customHeight="1" x14ac:dyDescent="0.15">
      <c r="A15" s="28" t="s">
        <v>5</v>
      </c>
      <c r="B15" s="29">
        <v>1</v>
      </c>
      <c r="C15" s="30"/>
      <c r="D15" s="31">
        <v>0.25</v>
      </c>
      <c r="E15" s="31">
        <v>0.5</v>
      </c>
      <c r="F15" s="31">
        <v>0.5</v>
      </c>
      <c r="G15" s="31">
        <v>0.5</v>
      </c>
      <c r="H15" s="31">
        <v>0.5</v>
      </c>
      <c r="I15" s="31">
        <v>0.25</v>
      </c>
      <c r="J15" s="31">
        <v>0.1</v>
      </c>
      <c r="K15" s="31">
        <v>0.1</v>
      </c>
      <c r="L15" s="32">
        <f>B15*SUMPRODUCT($D$11:$K$11,D$15:K$15)</f>
        <v>2.15</v>
      </c>
      <c r="M15" s="33">
        <v>1.5222</v>
      </c>
      <c r="N15" s="34">
        <f>ROUND(C15*L15*$M15,0)</f>
        <v>0</v>
      </c>
      <c r="P15" s="153"/>
      <c r="Q15" s="148"/>
    </row>
    <row r="16" spans="1:17" ht="14" customHeight="1" x14ac:dyDescent="0.15">
      <c r="A16" s="28" t="s">
        <v>50</v>
      </c>
      <c r="B16" s="29">
        <v>1</v>
      </c>
      <c r="C16" s="30"/>
      <c r="D16" s="31">
        <v>1</v>
      </c>
      <c r="E16" s="31">
        <v>1</v>
      </c>
      <c r="F16" s="31">
        <v>1</v>
      </c>
      <c r="G16" s="31">
        <v>1</v>
      </c>
      <c r="H16" s="31">
        <v>1</v>
      </c>
      <c r="I16" s="31">
        <v>1</v>
      </c>
      <c r="J16" s="31">
        <v>0.5</v>
      </c>
      <c r="K16" s="31">
        <v>0.25</v>
      </c>
      <c r="L16" s="32">
        <f>B16*SUMPRODUCT($D$11:$K$11,D$16:K$16)</f>
        <v>5</v>
      </c>
      <c r="M16" s="33">
        <v>1.5222</v>
      </c>
      <c r="N16" s="34">
        <f>ROUND(C16*L16*M16,0)</f>
        <v>0</v>
      </c>
      <c r="P16" s="153"/>
      <c r="Q16" s="148"/>
    </row>
    <row r="17" spans="1:17" ht="14" customHeight="1" x14ac:dyDescent="0.15">
      <c r="A17" s="28" t="s">
        <v>51</v>
      </c>
      <c r="B17" s="29">
        <v>1</v>
      </c>
      <c r="C17" s="30"/>
      <c r="D17" s="31">
        <v>0</v>
      </c>
      <c r="E17" s="31">
        <v>0</v>
      </c>
      <c r="F17" s="31">
        <v>0</v>
      </c>
      <c r="G17" s="31">
        <v>1</v>
      </c>
      <c r="H17" s="31">
        <v>1</v>
      </c>
      <c r="I17" s="31">
        <v>1</v>
      </c>
      <c r="J17" s="31">
        <v>0</v>
      </c>
      <c r="K17" s="31">
        <v>0</v>
      </c>
      <c r="L17" s="32">
        <f>B17*SUMPRODUCT($D$11:$K$11,D$17:K$17)</f>
        <v>2.5</v>
      </c>
      <c r="M17" s="33">
        <v>1.5222</v>
      </c>
      <c r="N17" s="34">
        <f>ROUND(C17*L17*M17,0)</f>
        <v>0</v>
      </c>
      <c r="P17" s="153"/>
      <c r="Q17" s="148"/>
    </row>
    <row r="18" spans="1:17" x14ac:dyDescent="0.15">
      <c r="A18" s="35"/>
      <c r="B18" s="36"/>
      <c r="C18" s="37"/>
      <c r="D18" s="38"/>
      <c r="E18" s="38"/>
      <c r="F18" s="38"/>
      <c r="G18" s="38"/>
      <c r="H18" s="38"/>
      <c r="I18" s="38"/>
      <c r="J18" s="38"/>
      <c r="K18" s="38"/>
      <c r="L18" s="38"/>
      <c r="M18" s="38"/>
      <c r="N18" s="39"/>
      <c r="O18" s="27"/>
      <c r="P18" s="153"/>
    </row>
    <row r="19" spans="1:17" ht="14" customHeight="1" x14ac:dyDescent="0.15">
      <c r="A19" s="162" t="s">
        <v>6</v>
      </c>
      <c r="B19" s="163"/>
      <c r="C19" s="163"/>
      <c r="D19" s="40"/>
      <c r="E19" s="40"/>
      <c r="F19" s="40"/>
      <c r="G19" s="40"/>
      <c r="H19" s="40"/>
      <c r="I19" s="40"/>
      <c r="J19" s="40"/>
      <c r="K19" s="40"/>
      <c r="L19" s="25"/>
      <c r="M19" s="25"/>
      <c r="N19" s="26"/>
      <c r="P19" s="153"/>
    </row>
    <row r="20" spans="1:17" x14ac:dyDescent="0.15">
      <c r="A20" s="162" t="s">
        <v>28</v>
      </c>
      <c r="B20" s="163"/>
      <c r="C20" s="163"/>
      <c r="D20" s="41"/>
      <c r="E20" s="41"/>
      <c r="F20" s="41"/>
      <c r="G20" s="41"/>
      <c r="H20" s="41"/>
      <c r="I20" s="41"/>
      <c r="J20" s="41"/>
      <c r="K20" s="41"/>
      <c r="L20" s="42"/>
      <c r="M20" s="42"/>
      <c r="N20" s="43"/>
      <c r="O20" s="27"/>
      <c r="P20" s="153"/>
    </row>
    <row r="21" spans="1:17" ht="14" customHeight="1" x14ac:dyDescent="0.15">
      <c r="A21" s="28" t="s">
        <v>26</v>
      </c>
      <c r="B21" s="29">
        <v>1</v>
      </c>
      <c r="C21" s="30"/>
      <c r="D21" s="31">
        <v>0</v>
      </c>
      <c r="E21" s="31">
        <v>1</v>
      </c>
      <c r="F21" s="31">
        <v>1</v>
      </c>
      <c r="G21" s="31">
        <v>1</v>
      </c>
      <c r="H21" s="31">
        <v>1</v>
      </c>
      <c r="I21" s="31">
        <v>1</v>
      </c>
      <c r="J21" s="31">
        <v>0</v>
      </c>
      <c r="K21" s="31">
        <v>0</v>
      </c>
      <c r="L21" s="33">
        <f>B21*SUMPRODUCT($D$11:$K$11,D$21:K$21)</f>
        <v>4</v>
      </c>
      <c r="M21" s="33">
        <v>1.5222</v>
      </c>
      <c r="N21" s="34">
        <f>ROUND(C21*L21*M21,0)</f>
        <v>0</v>
      </c>
      <c r="P21" s="153"/>
      <c r="Q21" s="148"/>
    </row>
    <row r="22" spans="1:17" ht="14" customHeight="1" x14ac:dyDescent="0.15">
      <c r="A22" s="164" t="s">
        <v>7</v>
      </c>
      <c r="B22" s="165"/>
      <c r="C22" s="165"/>
      <c r="D22" s="44"/>
      <c r="E22" s="44"/>
      <c r="F22" s="44"/>
      <c r="G22" s="44"/>
      <c r="H22" s="44"/>
      <c r="I22" s="44"/>
      <c r="J22" s="44"/>
      <c r="K22" s="44"/>
      <c r="L22" s="45"/>
      <c r="M22" s="45"/>
      <c r="N22" s="46"/>
      <c r="O22" s="27"/>
      <c r="P22" s="153"/>
    </row>
    <row r="23" spans="1:17" ht="14" customHeight="1" x14ac:dyDescent="0.15">
      <c r="A23" s="28" t="s">
        <v>27</v>
      </c>
      <c r="B23" s="29">
        <v>1</v>
      </c>
      <c r="C23" s="30"/>
      <c r="D23" s="31">
        <v>0</v>
      </c>
      <c r="E23" s="31">
        <v>0.2</v>
      </c>
      <c r="F23" s="31">
        <v>0.2</v>
      </c>
      <c r="G23" s="31">
        <v>0.1</v>
      </c>
      <c r="H23" s="31">
        <v>0.1</v>
      </c>
      <c r="I23" s="31">
        <v>0.05</v>
      </c>
      <c r="J23" s="31">
        <v>0</v>
      </c>
      <c r="K23" s="31">
        <v>0</v>
      </c>
      <c r="L23" s="33">
        <f>B23*SUMPRODUCT($D$11:$K$11,D$23:K$23)</f>
        <v>0.52500000000000002</v>
      </c>
      <c r="M23" s="33">
        <v>1.5222</v>
      </c>
      <c r="N23" s="34">
        <f>ROUND(C23*L23*M23,0)</f>
        <v>0</v>
      </c>
      <c r="P23" s="153"/>
      <c r="Q23" s="148"/>
    </row>
    <row r="24" spans="1:17" ht="14" customHeight="1" x14ac:dyDescent="0.15">
      <c r="A24" s="162" t="s">
        <v>8</v>
      </c>
      <c r="B24" s="163"/>
      <c r="C24" s="163"/>
      <c r="D24" s="44"/>
      <c r="E24" s="44"/>
      <c r="F24" s="44"/>
      <c r="G24" s="44"/>
      <c r="H24" s="44"/>
      <c r="I24" s="44"/>
      <c r="J24" s="44"/>
      <c r="K24" s="44"/>
      <c r="L24" s="45"/>
      <c r="M24" s="45"/>
      <c r="N24" s="46"/>
      <c r="O24" s="27"/>
      <c r="P24" s="153"/>
    </row>
    <row r="25" spans="1:17" ht="14" customHeight="1" x14ac:dyDescent="0.15">
      <c r="A25" s="28" t="s">
        <v>9</v>
      </c>
      <c r="B25" s="29">
        <v>1</v>
      </c>
      <c r="C25" s="30"/>
      <c r="D25" s="31">
        <v>1</v>
      </c>
      <c r="E25" s="31">
        <v>1</v>
      </c>
      <c r="F25" s="31">
        <v>1</v>
      </c>
      <c r="G25" s="31">
        <v>1</v>
      </c>
      <c r="H25" s="31">
        <v>1</v>
      </c>
      <c r="I25" s="31">
        <v>1</v>
      </c>
      <c r="J25" s="31">
        <v>0.25</v>
      </c>
      <c r="K25" s="31">
        <v>0</v>
      </c>
      <c r="L25" s="33">
        <f>B25*SUMPRODUCT($D$11:$K$11,D$25:K$25)</f>
        <v>4.625</v>
      </c>
      <c r="M25" s="33">
        <v>1.5222</v>
      </c>
      <c r="N25" s="34">
        <f>ROUND(C25*L25*M25,0)</f>
        <v>0</v>
      </c>
      <c r="P25" s="153"/>
      <c r="Q25" s="148"/>
    </row>
    <row r="26" spans="1:17" ht="14" customHeight="1" x14ac:dyDescent="0.15">
      <c r="A26" s="162" t="s">
        <v>10</v>
      </c>
      <c r="B26" s="163"/>
      <c r="C26" s="163"/>
      <c r="D26" s="47"/>
      <c r="E26" s="47"/>
      <c r="F26" s="47"/>
      <c r="G26" s="47"/>
      <c r="H26" s="47"/>
      <c r="I26" s="47"/>
      <c r="J26" s="47"/>
      <c r="K26" s="47"/>
      <c r="L26" s="48"/>
      <c r="M26" s="48"/>
      <c r="N26" s="49"/>
      <c r="O26" s="27"/>
      <c r="P26" s="153"/>
    </row>
    <row r="27" spans="1:17" ht="14" x14ac:dyDescent="0.15">
      <c r="A27" s="50" t="s">
        <v>56</v>
      </c>
      <c r="B27" s="51">
        <v>1</v>
      </c>
      <c r="C27" s="30"/>
      <c r="D27" s="52">
        <v>1</v>
      </c>
      <c r="E27" s="52">
        <v>1</v>
      </c>
      <c r="F27" s="52">
        <v>1</v>
      </c>
      <c r="G27" s="52">
        <v>1</v>
      </c>
      <c r="H27" s="52">
        <v>1</v>
      </c>
      <c r="I27" s="52">
        <v>1</v>
      </c>
      <c r="J27" s="52">
        <v>1</v>
      </c>
      <c r="K27" s="52">
        <v>0</v>
      </c>
      <c r="L27" s="33">
        <f>B27*SUMPRODUCT($D$11:$K$11,D$27:K$27)</f>
        <v>5</v>
      </c>
      <c r="M27" s="33">
        <v>1.5013000000000001</v>
      </c>
      <c r="N27" s="34">
        <f>ROUND(C27*L27*M27,0)</f>
        <v>0</v>
      </c>
      <c r="P27" s="153"/>
    </row>
    <row r="28" spans="1:17" ht="14" x14ac:dyDescent="0.15">
      <c r="A28" s="50" t="s">
        <v>57</v>
      </c>
      <c r="B28" s="51">
        <v>1</v>
      </c>
      <c r="C28" s="30"/>
      <c r="D28" s="31">
        <v>0</v>
      </c>
      <c r="E28" s="31">
        <v>0</v>
      </c>
      <c r="F28" s="31">
        <v>0</v>
      </c>
      <c r="G28" s="31">
        <v>1</v>
      </c>
      <c r="H28" s="31">
        <v>1</v>
      </c>
      <c r="I28" s="31">
        <v>1</v>
      </c>
      <c r="J28" s="31">
        <v>0</v>
      </c>
      <c r="K28" s="31">
        <v>0</v>
      </c>
      <c r="L28" s="33">
        <f>B28*SUMPRODUCT($D$11:$K$11,D$28:K$28)</f>
        <v>2.5</v>
      </c>
      <c r="M28" s="33">
        <v>1.5013000000000001</v>
      </c>
      <c r="N28" s="34">
        <f>ROUND(C28*L28*M28,0)</f>
        <v>0</v>
      </c>
      <c r="P28" s="153"/>
      <c r="Q28" s="149"/>
    </row>
    <row r="29" spans="1:17" ht="14" customHeight="1" x14ac:dyDescent="0.15">
      <c r="A29" s="28" t="s">
        <v>29</v>
      </c>
      <c r="B29" s="29">
        <v>1</v>
      </c>
      <c r="C29" s="30"/>
      <c r="D29" s="31">
        <v>0</v>
      </c>
      <c r="E29" s="31">
        <v>0.1</v>
      </c>
      <c r="F29" s="31">
        <v>0.1</v>
      </c>
      <c r="G29" s="31">
        <v>0.1</v>
      </c>
      <c r="H29" s="31">
        <v>0.1</v>
      </c>
      <c r="I29" s="31">
        <v>0.1</v>
      </c>
      <c r="J29" s="31">
        <v>0.1</v>
      </c>
      <c r="K29" s="31">
        <f>+K26*K$11</f>
        <v>0</v>
      </c>
      <c r="L29" s="33">
        <f>B29*SUMPRODUCT($D$11:$K$11,D$29:K$29)</f>
        <v>0.44999999999999996</v>
      </c>
      <c r="M29" s="33">
        <v>1.5222</v>
      </c>
      <c r="N29" s="34">
        <f>ROUND(C29*L29*M29,0)</f>
        <v>0</v>
      </c>
      <c r="P29" s="153"/>
      <c r="Q29" s="148"/>
    </row>
    <row r="30" spans="1:17" ht="14" customHeight="1" x14ac:dyDescent="0.15">
      <c r="A30" s="28" t="s">
        <v>54</v>
      </c>
      <c r="B30" s="29">
        <v>1</v>
      </c>
      <c r="C30" s="30"/>
      <c r="D30" s="31">
        <v>1</v>
      </c>
      <c r="E30" s="31">
        <v>1</v>
      </c>
      <c r="F30" s="31">
        <v>1</v>
      </c>
      <c r="G30" s="31">
        <v>1</v>
      </c>
      <c r="H30" s="31">
        <v>1</v>
      </c>
      <c r="I30" s="31">
        <v>1</v>
      </c>
      <c r="J30" s="31">
        <v>1</v>
      </c>
      <c r="K30" s="31">
        <v>0.5</v>
      </c>
      <c r="L30" s="33">
        <f>B30*SUMPRODUCT($D$11:$K$11,D$30:K$30)</f>
        <v>5.5</v>
      </c>
      <c r="M30" s="33">
        <v>1.5222</v>
      </c>
      <c r="N30" s="34">
        <f>ROUND(C30*L30*M30,0)</f>
        <v>0</v>
      </c>
      <c r="P30" s="153"/>
      <c r="Q30" s="148"/>
    </row>
    <row r="31" spans="1:17" ht="14" customHeight="1" x14ac:dyDescent="0.15">
      <c r="A31" s="28" t="s">
        <v>55</v>
      </c>
      <c r="B31" s="29">
        <v>1</v>
      </c>
      <c r="C31" s="30"/>
      <c r="D31" s="31">
        <v>0</v>
      </c>
      <c r="E31" s="31">
        <v>0</v>
      </c>
      <c r="F31" s="31">
        <v>0</v>
      </c>
      <c r="G31" s="31">
        <v>1</v>
      </c>
      <c r="H31" s="31">
        <v>1</v>
      </c>
      <c r="I31" s="31">
        <v>1</v>
      </c>
      <c r="J31" s="31">
        <v>0</v>
      </c>
      <c r="K31" s="31">
        <v>0</v>
      </c>
      <c r="L31" s="33">
        <f>B31*SUMPRODUCT($D$11:$K$11,D$31:K$31)</f>
        <v>2.5</v>
      </c>
      <c r="M31" s="33">
        <v>1.5222</v>
      </c>
      <c r="N31" s="34">
        <f>ROUND(C31*L31*M31,0)</f>
        <v>0</v>
      </c>
      <c r="P31" s="153"/>
      <c r="Q31" s="148"/>
    </row>
    <row r="32" spans="1:17" ht="14" customHeight="1" x14ac:dyDescent="0.15">
      <c r="A32" s="162" t="s">
        <v>11</v>
      </c>
      <c r="B32" s="163"/>
      <c r="C32" s="163"/>
      <c r="D32" s="53"/>
      <c r="E32" s="53"/>
      <c r="F32" s="53"/>
      <c r="G32" s="53"/>
      <c r="H32" s="53"/>
      <c r="I32" s="53"/>
      <c r="J32" s="53"/>
      <c r="K32" s="53"/>
      <c r="L32" s="54"/>
      <c r="M32" s="54"/>
      <c r="N32" s="55"/>
      <c r="O32" s="27"/>
      <c r="P32" s="153"/>
    </row>
    <row r="33" spans="1:17" ht="14" customHeight="1" x14ac:dyDescent="0.15">
      <c r="A33" s="28" t="s">
        <v>30</v>
      </c>
      <c r="B33" s="29">
        <v>1</v>
      </c>
      <c r="C33" s="30"/>
      <c r="D33" s="31">
        <v>0</v>
      </c>
      <c r="E33" s="31">
        <v>0.2</v>
      </c>
      <c r="F33" s="31">
        <v>0.2</v>
      </c>
      <c r="G33" s="31">
        <v>0.2</v>
      </c>
      <c r="H33" s="31">
        <v>0.2</v>
      </c>
      <c r="I33" s="31">
        <v>0.2</v>
      </c>
      <c r="J33" s="31">
        <v>0.2</v>
      </c>
      <c r="K33" s="31">
        <v>0.1</v>
      </c>
      <c r="L33" s="33">
        <f>B33*SUMPRODUCT($D$11:$K$11,D$33:K$33)</f>
        <v>0.99999999999999989</v>
      </c>
      <c r="M33" s="33">
        <v>1.5013000000000001</v>
      </c>
      <c r="N33" s="34">
        <f>ROUND(C33*L33*M33,0)</f>
        <v>0</v>
      </c>
      <c r="P33" s="153"/>
      <c r="Q33" s="148"/>
    </row>
    <row r="34" spans="1:17" ht="14" customHeight="1" x14ac:dyDescent="0.15">
      <c r="A34" s="162" t="s">
        <v>12</v>
      </c>
      <c r="B34" s="163"/>
      <c r="C34" s="163"/>
      <c r="D34" s="53"/>
      <c r="E34" s="53"/>
      <c r="F34" s="53"/>
      <c r="G34" s="53"/>
      <c r="H34" s="53"/>
      <c r="I34" s="53"/>
      <c r="J34" s="53"/>
      <c r="K34" s="53"/>
      <c r="L34" s="54"/>
      <c r="M34" s="54"/>
      <c r="N34" s="55"/>
      <c r="O34" s="27"/>
      <c r="P34" s="153"/>
    </row>
    <row r="35" spans="1:17" ht="14" customHeight="1" x14ac:dyDescent="0.15">
      <c r="A35" s="28" t="s">
        <v>31</v>
      </c>
      <c r="B35" s="29">
        <v>1</v>
      </c>
      <c r="C35" s="30"/>
      <c r="D35" s="31">
        <v>0</v>
      </c>
      <c r="E35" s="31">
        <v>0.05</v>
      </c>
      <c r="F35" s="31">
        <v>0.05</v>
      </c>
      <c r="G35" s="31">
        <v>0.05</v>
      </c>
      <c r="H35" s="31">
        <v>0.05</v>
      </c>
      <c r="I35" s="31">
        <v>0.05</v>
      </c>
      <c r="J35" s="31">
        <v>0.05</v>
      </c>
      <c r="K35" s="31">
        <v>0</v>
      </c>
      <c r="L35" s="33">
        <f>B35*SUMPRODUCT($D$11:$K$11,D$35:K$35)</f>
        <v>0.22499999999999998</v>
      </c>
      <c r="M35" s="33">
        <v>1.5222</v>
      </c>
      <c r="N35" s="34">
        <f>ROUND(C35*L35*M35,0)</f>
        <v>0</v>
      </c>
      <c r="P35" s="153"/>
      <c r="Q35" s="148"/>
    </row>
    <row r="36" spans="1:17" ht="15" thickBot="1" x14ac:dyDescent="0.2">
      <c r="A36" s="56" t="s">
        <v>13</v>
      </c>
      <c r="B36" s="57"/>
      <c r="C36" s="58"/>
      <c r="D36" s="59"/>
      <c r="E36" s="59"/>
      <c r="F36" s="59"/>
      <c r="G36" s="59"/>
      <c r="H36" s="59"/>
      <c r="I36" s="59"/>
      <c r="J36" s="59"/>
      <c r="K36" s="59"/>
      <c r="L36" s="60"/>
      <c r="M36" s="58"/>
      <c r="N36" s="61">
        <f>ROUND(SUM(N15:N35),0)</f>
        <v>0</v>
      </c>
      <c r="P36" s="154">
        <v>148448826</v>
      </c>
      <c r="Q36" s="144" t="s">
        <v>101</v>
      </c>
    </row>
    <row r="37" spans="1:17" s="7" customFormat="1" ht="14" thickBot="1" x14ac:dyDescent="0.2">
      <c r="A37" s="5"/>
      <c r="B37" s="5"/>
      <c r="C37" s="5"/>
      <c r="D37" s="62"/>
      <c r="E37" s="62"/>
      <c r="F37" s="62"/>
      <c r="G37" s="62"/>
      <c r="H37" s="62"/>
      <c r="I37" s="62"/>
      <c r="J37" s="62"/>
      <c r="K37" s="62"/>
      <c r="L37" s="5"/>
      <c r="M37" s="5"/>
      <c r="N37" s="5"/>
      <c r="P37" s="142"/>
      <c r="Q37" s="147"/>
    </row>
    <row r="38" spans="1:17" ht="14" customHeight="1" x14ac:dyDescent="0.15">
      <c r="A38" s="236" t="s">
        <v>14</v>
      </c>
      <c r="B38" s="237"/>
      <c r="C38" s="237"/>
      <c r="D38" s="237"/>
      <c r="E38" s="237"/>
      <c r="F38" s="237"/>
      <c r="G38" s="237"/>
      <c r="H38" s="237"/>
      <c r="I38" s="237"/>
      <c r="J38" s="237"/>
      <c r="K38" s="237"/>
      <c r="L38" s="237"/>
      <c r="M38" s="237"/>
      <c r="N38" s="238"/>
      <c r="P38" s="152"/>
    </row>
    <row r="39" spans="1:17" ht="24" x14ac:dyDescent="0.15">
      <c r="A39" s="63" t="s">
        <v>32</v>
      </c>
      <c r="B39" s="64" t="s">
        <v>3</v>
      </c>
      <c r="C39" s="65" t="s">
        <v>15</v>
      </c>
      <c r="D39" s="66"/>
      <c r="E39" s="66"/>
      <c r="F39" s="66"/>
      <c r="G39" s="66"/>
      <c r="H39" s="66"/>
      <c r="I39" s="66"/>
      <c r="J39" s="66"/>
      <c r="K39" s="66"/>
      <c r="L39" s="66"/>
      <c r="M39" s="27"/>
      <c r="N39" s="15" t="s">
        <v>15</v>
      </c>
      <c r="P39" s="155"/>
    </row>
    <row r="40" spans="1:17" ht="14" customHeight="1" x14ac:dyDescent="0.15">
      <c r="A40" s="28" t="s">
        <v>93</v>
      </c>
      <c r="B40" s="67">
        <v>1</v>
      </c>
      <c r="C40" s="68"/>
      <c r="D40" s="208"/>
      <c r="E40" s="209"/>
      <c r="F40" s="209"/>
      <c r="G40" s="209"/>
      <c r="H40" s="209"/>
      <c r="I40" s="209"/>
      <c r="J40" s="209"/>
      <c r="K40" s="209"/>
      <c r="L40" s="209"/>
      <c r="M40" s="209"/>
      <c r="N40" s="69">
        <f>+C40</f>
        <v>0</v>
      </c>
      <c r="P40" s="152"/>
    </row>
    <row r="41" spans="1:17" ht="13" customHeight="1" x14ac:dyDescent="0.15">
      <c r="A41" s="70" t="s">
        <v>94</v>
      </c>
      <c r="B41" s="71">
        <v>1</v>
      </c>
      <c r="C41" s="68"/>
      <c r="D41" s="208"/>
      <c r="E41" s="209"/>
      <c r="F41" s="209"/>
      <c r="G41" s="209"/>
      <c r="H41" s="209"/>
      <c r="I41" s="209"/>
      <c r="J41" s="209"/>
      <c r="K41" s="209"/>
      <c r="L41" s="209"/>
      <c r="M41" s="209"/>
      <c r="N41" s="69">
        <f t="shared" ref="N41:N45" si="1">+C41</f>
        <v>0</v>
      </c>
      <c r="P41" s="152"/>
    </row>
    <row r="42" spans="1:17" ht="14" customHeight="1" x14ac:dyDescent="0.15">
      <c r="A42" s="28" t="s">
        <v>33</v>
      </c>
      <c r="B42" s="71">
        <v>1</v>
      </c>
      <c r="C42" s="68"/>
      <c r="D42" s="208"/>
      <c r="E42" s="209"/>
      <c r="F42" s="209"/>
      <c r="G42" s="209"/>
      <c r="H42" s="209"/>
      <c r="I42" s="209"/>
      <c r="J42" s="209"/>
      <c r="K42" s="209"/>
      <c r="L42" s="209"/>
      <c r="M42" s="209"/>
      <c r="N42" s="69">
        <f t="shared" si="1"/>
        <v>0</v>
      </c>
      <c r="P42" s="152"/>
    </row>
    <row r="43" spans="1:17" ht="14" customHeight="1" x14ac:dyDescent="0.15">
      <c r="A43" s="28" t="s">
        <v>34</v>
      </c>
      <c r="B43" s="71">
        <v>1</v>
      </c>
      <c r="C43" s="68"/>
      <c r="D43" s="208"/>
      <c r="E43" s="209"/>
      <c r="F43" s="209"/>
      <c r="G43" s="209"/>
      <c r="H43" s="209"/>
      <c r="I43" s="209"/>
      <c r="J43" s="209"/>
      <c r="K43" s="209"/>
      <c r="L43" s="209"/>
      <c r="M43" s="209"/>
      <c r="N43" s="69">
        <f t="shared" si="1"/>
        <v>0</v>
      </c>
      <c r="P43" s="152"/>
    </row>
    <row r="44" spans="1:17" ht="14" customHeight="1" x14ac:dyDescent="0.15">
      <c r="A44" s="72" t="s">
        <v>35</v>
      </c>
      <c r="B44" s="73">
        <v>1</v>
      </c>
      <c r="C44" s="74"/>
      <c r="D44" s="208"/>
      <c r="E44" s="209"/>
      <c r="F44" s="209"/>
      <c r="G44" s="209"/>
      <c r="H44" s="209"/>
      <c r="I44" s="209"/>
      <c r="J44" s="209"/>
      <c r="K44" s="209"/>
      <c r="L44" s="209"/>
      <c r="M44" s="209"/>
      <c r="N44" s="69">
        <f t="shared" si="1"/>
        <v>0</v>
      </c>
      <c r="P44" s="152"/>
    </row>
    <row r="45" spans="1:17" ht="28" x14ac:dyDescent="0.15">
      <c r="A45" s="28" t="s">
        <v>95</v>
      </c>
      <c r="B45" s="75">
        <v>1</v>
      </c>
      <c r="C45" s="76"/>
      <c r="D45" s="210"/>
      <c r="E45" s="209"/>
      <c r="F45" s="209"/>
      <c r="G45" s="209"/>
      <c r="H45" s="209"/>
      <c r="I45" s="209"/>
      <c r="J45" s="209"/>
      <c r="K45" s="209"/>
      <c r="L45" s="209"/>
      <c r="M45" s="211"/>
      <c r="N45" s="69">
        <f t="shared" si="1"/>
        <v>0</v>
      </c>
      <c r="P45" s="152"/>
    </row>
    <row r="46" spans="1:17" ht="14" x14ac:dyDescent="0.15">
      <c r="A46" s="174" t="s">
        <v>16</v>
      </c>
      <c r="B46" s="175"/>
      <c r="C46" s="175"/>
      <c r="D46" s="175"/>
      <c r="E46" s="175"/>
      <c r="F46" s="175"/>
      <c r="G46" s="175"/>
      <c r="H46" s="175"/>
      <c r="I46" s="175"/>
      <c r="J46" s="175"/>
      <c r="K46" s="175"/>
      <c r="L46" s="175"/>
      <c r="M46" s="176"/>
      <c r="N46" s="77">
        <f>ROUND(SUM(N40:N45),0)</f>
        <v>0</v>
      </c>
      <c r="P46" s="156">
        <v>4915000</v>
      </c>
      <c r="Q46" s="144" t="s">
        <v>102</v>
      </c>
    </row>
    <row r="47" spans="1:17" s="7" customFormat="1" ht="14" x14ac:dyDescent="0.15">
      <c r="A47" s="78"/>
      <c r="B47" s="79"/>
      <c r="C47" s="79"/>
      <c r="D47" s="80"/>
      <c r="E47" s="80"/>
      <c r="F47" s="80"/>
      <c r="G47" s="80"/>
      <c r="H47" s="80"/>
      <c r="I47" s="80"/>
      <c r="J47" s="80"/>
      <c r="K47" s="80"/>
      <c r="L47" s="80"/>
      <c r="M47" s="80"/>
      <c r="N47" s="81"/>
      <c r="P47" s="142"/>
      <c r="Q47" s="147"/>
    </row>
    <row r="48" spans="1:17" ht="15" customHeight="1" x14ac:dyDescent="0.15">
      <c r="A48" s="203" t="s">
        <v>17</v>
      </c>
      <c r="B48" s="204"/>
      <c r="C48" s="204"/>
      <c r="D48" s="204"/>
      <c r="E48" s="204"/>
      <c r="F48" s="204"/>
      <c r="G48" s="204"/>
      <c r="H48" s="204"/>
      <c r="I48" s="204"/>
      <c r="J48" s="204"/>
      <c r="K48" s="204"/>
      <c r="L48" s="204"/>
      <c r="M48" s="205"/>
      <c r="N48" s="249">
        <f>+N36+N46</f>
        <v>0</v>
      </c>
      <c r="P48" s="143">
        <f>+P36+P46</f>
        <v>153363826</v>
      </c>
      <c r="Q48" s="145" t="s">
        <v>103</v>
      </c>
    </row>
    <row r="49" spans="1:17" s="7" customFormat="1" ht="14" x14ac:dyDescent="0.15">
      <c r="A49" s="78"/>
      <c r="B49" s="79"/>
      <c r="C49" s="79"/>
      <c r="D49" s="79"/>
      <c r="E49" s="79"/>
      <c r="F49" s="79"/>
      <c r="G49" s="79"/>
      <c r="H49" s="79"/>
      <c r="I49" s="79"/>
      <c r="J49" s="79"/>
      <c r="K49" s="79"/>
      <c r="L49" s="79"/>
      <c r="M49" s="79"/>
      <c r="N49" s="83"/>
      <c r="P49" s="142"/>
      <c r="Q49" s="147"/>
    </row>
    <row r="50" spans="1:17" ht="30" customHeight="1" x14ac:dyDescent="0.15">
      <c r="A50" s="242" t="s">
        <v>18</v>
      </c>
      <c r="B50" s="243"/>
      <c r="C50" s="76"/>
      <c r="D50" s="243"/>
      <c r="E50" s="243"/>
      <c r="F50" s="243"/>
      <c r="G50" s="243"/>
      <c r="H50" s="243"/>
      <c r="I50" s="243"/>
      <c r="J50" s="243"/>
      <c r="K50" s="243"/>
      <c r="L50" s="243"/>
      <c r="M50" s="244"/>
      <c r="N50" s="249">
        <f>+C50</f>
        <v>0</v>
      </c>
      <c r="P50" s="143">
        <v>551250</v>
      </c>
      <c r="Q50" s="146">
        <v>2</v>
      </c>
    </row>
    <row r="51" spans="1:17" s="7" customFormat="1" ht="14" x14ac:dyDescent="0.15">
      <c r="A51" s="78"/>
      <c r="B51" s="79"/>
      <c r="C51" s="79"/>
      <c r="D51" s="79"/>
      <c r="E51" s="79"/>
      <c r="F51" s="79"/>
      <c r="G51" s="79"/>
      <c r="H51" s="79"/>
      <c r="I51" s="79"/>
      <c r="J51" s="79"/>
      <c r="K51" s="79"/>
      <c r="L51" s="79"/>
      <c r="M51" s="79"/>
      <c r="N51" s="83"/>
      <c r="P51" s="142"/>
      <c r="Q51" s="147"/>
    </row>
    <row r="52" spans="1:17" ht="15" customHeight="1" x14ac:dyDescent="0.15">
      <c r="A52" s="230" t="s">
        <v>19</v>
      </c>
      <c r="B52" s="231"/>
      <c r="C52" s="76"/>
      <c r="D52" s="243"/>
      <c r="E52" s="243"/>
      <c r="F52" s="243"/>
      <c r="G52" s="243"/>
      <c r="H52" s="243"/>
      <c r="I52" s="243"/>
      <c r="J52" s="243"/>
      <c r="K52" s="243"/>
      <c r="L52" s="243"/>
      <c r="M52" s="244"/>
      <c r="N52" s="249">
        <f>+C52</f>
        <v>0</v>
      </c>
      <c r="P52" s="143">
        <v>2281839</v>
      </c>
      <c r="Q52" s="146">
        <v>3</v>
      </c>
    </row>
    <row r="53" spans="1:17" ht="14" x14ac:dyDescent="0.15">
      <c r="A53" s="84"/>
      <c r="B53" s="85"/>
      <c r="C53" s="85"/>
      <c r="D53" s="85"/>
      <c r="E53" s="85"/>
      <c r="F53" s="85"/>
      <c r="G53" s="85"/>
      <c r="H53" s="85"/>
      <c r="I53" s="85"/>
      <c r="J53" s="85"/>
      <c r="K53" s="85"/>
      <c r="L53" s="85"/>
      <c r="M53" s="85"/>
      <c r="N53" s="86"/>
    </row>
    <row r="54" spans="1:17" ht="15" x14ac:dyDescent="0.15">
      <c r="A54" s="87" t="s">
        <v>58</v>
      </c>
      <c r="B54" s="88" t="s">
        <v>74</v>
      </c>
      <c r="C54" s="51" t="s">
        <v>73</v>
      </c>
      <c r="D54" s="89"/>
      <c r="E54" s="90"/>
      <c r="F54" s="90"/>
      <c r="G54" s="90"/>
      <c r="H54" s="90"/>
      <c r="I54" s="90"/>
      <c r="J54" s="90"/>
      <c r="K54" s="90"/>
      <c r="L54" s="91"/>
      <c r="M54" s="88" t="s">
        <v>75</v>
      </c>
      <c r="N54" s="249">
        <f>+SUM(N55:N68)</f>
        <v>0</v>
      </c>
      <c r="P54" s="143">
        <v>24457694</v>
      </c>
      <c r="Q54" s="146">
        <v>4</v>
      </c>
    </row>
    <row r="55" spans="1:17" ht="15" x14ac:dyDescent="0.15">
      <c r="A55" s="92" t="s">
        <v>59</v>
      </c>
      <c r="B55" s="93">
        <v>56</v>
      </c>
      <c r="C55" s="94"/>
      <c r="D55" s="161"/>
      <c r="E55" s="161"/>
      <c r="F55" s="161"/>
      <c r="G55" s="161"/>
      <c r="H55" s="161"/>
      <c r="I55" s="161"/>
      <c r="J55" s="161"/>
      <c r="K55" s="161"/>
      <c r="L55" s="161"/>
      <c r="M55" s="88" t="s">
        <v>76</v>
      </c>
      <c r="N55" s="95">
        <f t="shared" ref="N55:N68" si="2">+B55*C55</f>
        <v>0</v>
      </c>
    </row>
    <row r="56" spans="1:17" ht="15" x14ac:dyDescent="0.15">
      <c r="A56" s="96" t="s">
        <v>60</v>
      </c>
      <c r="B56" s="88">
        <v>56</v>
      </c>
      <c r="C56" s="97"/>
      <c r="D56" s="161"/>
      <c r="E56" s="161"/>
      <c r="F56" s="161"/>
      <c r="G56" s="161"/>
      <c r="H56" s="161"/>
      <c r="I56" s="161"/>
      <c r="J56" s="161"/>
      <c r="K56" s="161"/>
      <c r="L56" s="161"/>
      <c r="M56" s="88" t="s">
        <v>76</v>
      </c>
      <c r="N56" s="95">
        <f t="shared" si="2"/>
        <v>0</v>
      </c>
    </row>
    <row r="57" spans="1:17" ht="15" x14ac:dyDescent="0.15">
      <c r="A57" s="96" t="s">
        <v>61</v>
      </c>
      <c r="B57" s="88">
        <v>1</v>
      </c>
      <c r="C57" s="97"/>
      <c r="D57" s="161"/>
      <c r="E57" s="161"/>
      <c r="F57" s="161"/>
      <c r="G57" s="161"/>
      <c r="H57" s="161"/>
      <c r="I57" s="161"/>
      <c r="J57" s="161"/>
      <c r="K57" s="161"/>
      <c r="L57" s="161"/>
      <c r="M57" s="88" t="s">
        <v>77</v>
      </c>
      <c r="N57" s="95">
        <f t="shared" si="2"/>
        <v>0</v>
      </c>
    </row>
    <row r="58" spans="1:17" ht="15" x14ac:dyDescent="0.15">
      <c r="A58" s="96" t="s">
        <v>62</v>
      </c>
      <c r="B58" s="88">
        <v>56</v>
      </c>
      <c r="C58" s="97"/>
      <c r="D58" s="161"/>
      <c r="E58" s="161"/>
      <c r="F58" s="161"/>
      <c r="G58" s="161"/>
      <c r="H58" s="161"/>
      <c r="I58" s="161"/>
      <c r="J58" s="161"/>
      <c r="K58" s="161"/>
      <c r="L58" s="161"/>
      <c r="M58" s="88" t="s">
        <v>77</v>
      </c>
      <c r="N58" s="95">
        <f t="shared" si="2"/>
        <v>0</v>
      </c>
    </row>
    <row r="59" spans="1:17" ht="15" x14ac:dyDescent="0.15">
      <c r="A59" s="96" t="s">
        <v>63</v>
      </c>
      <c r="B59" s="88">
        <v>56</v>
      </c>
      <c r="C59" s="97"/>
      <c r="D59" s="161"/>
      <c r="E59" s="161"/>
      <c r="F59" s="161"/>
      <c r="G59" s="161"/>
      <c r="H59" s="161"/>
      <c r="I59" s="161"/>
      <c r="J59" s="161"/>
      <c r="K59" s="161"/>
      <c r="L59" s="161"/>
      <c r="M59" s="88" t="s">
        <v>77</v>
      </c>
      <c r="N59" s="95">
        <f t="shared" si="2"/>
        <v>0</v>
      </c>
    </row>
    <row r="60" spans="1:17" ht="15" x14ac:dyDescent="0.15">
      <c r="A60" s="96" t="s">
        <v>64</v>
      </c>
      <c r="B60" s="88">
        <v>18</v>
      </c>
      <c r="C60" s="97"/>
      <c r="D60" s="161"/>
      <c r="E60" s="161"/>
      <c r="F60" s="161"/>
      <c r="G60" s="161"/>
      <c r="H60" s="161"/>
      <c r="I60" s="161"/>
      <c r="J60" s="161"/>
      <c r="K60" s="161"/>
      <c r="L60" s="161"/>
      <c r="M60" s="88" t="s">
        <v>77</v>
      </c>
      <c r="N60" s="95">
        <f t="shared" si="2"/>
        <v>0</v>
      </c>
    </row>
    <row r="61" spans="1:17" ht="14" x14ac:dyDescent="0.15">
      <c r="A61" s="98" t="s">
        <v>65</v>
      </c>
      <c r="B61" s="88">
        <v>36</v>
      </c>
      <c r="C61" s="97"/>
      <c r="D61" s="161"/>
      <c r="E61" s="161"/>
      <c r="F61" s="161"/>
      <c r="G61" s="161"/>
      <c r="H61" s="161"/>
      <c r="I61" s="161"/>
      <c r="J61" s="161"/>
      <c r="K61" s="161"/>
      <c r="L61" s="161"/>
      <c r="M61" s="88" t="s">
        <v>77</v>
      </c>
      <c r="N61" s="95">
        <f t="shared" si="2"/>
        <v>0</v>
      </c>
    </row>
    <row r="62" spans="1:17" ht="15" x14ac:dyDescent="0.15">
      <c r="A62" s="96" t="s">
        <v>66</v>
      </c>
      <c r="B62" s="88">
        <v>36</v>
      </c>
      <c r="C62" s="97"/>
      <c r="D62" s="161"/>
      <c r="E62" s="161"/>
      <c r="F62" s="161"/>
      <c r="G62" s="161"/>
      <c r="H62" s="161"/>
      <c r="I62" s="161"/>
      <c r="J62" s="161"/>
      <c r="K62" s="161"/>
      <c r="L62" s="161"/>
      <c r="M62" s="88" t="s">
        <v>77</v>
      </c>
      <c r="N62" s="95">
        <f t="shared" si="2"/>
        <v>0</v>
      </c>
    </row>
    <row r="63" spans="1:17" ht="15" x14ac:dyDescent="0.15">
      <c r="A63" s="96" t="s">
        <v>67</v>
      </c>
      <c r="B63" s="88">
        <v>36</v>
      </c>
      <c r="C63" s="97"/>
      <c r="D63" s="161"/>
      <c r="E63" s="161"/>
      <c r="F63" s="161"/>
      <c r="G63" s="161"/>
      <c r="H63" s="161"/>
      <c r="I63" s="161"/>
      <c r="J63" s="161"/>
      <c r="K63" s="161"/>
      <c r="L63" s="161"/>
      <c r="M63" s="88" t="s">
        <v>77</v>
      </c>
      <c r="N63" s="95">
        <f t="shared" si="2"/>
        <v>0</v>
      </c>
    </row>
    <row r="64" spans="1:17" ht="15" x14ac:dyDescent="0.15">
      <c r="A64" s="96" t="s">
        <v>68</v>
      </c>
      <c r="B64" s="88">
        <v>36</v>
      </c>
      <c r="C64" s="97"/>
      <c r="D64" s="161"/>
      <c r="E64" s="161"/>
      <c r="F64" s="161"/>
      <c r="G64" s="161"/>
      <c r="H64" s="161"/>
      <c r="I64" s="161"/>
      <c r="J64" s="161"/>
      <c r="K64" s="161"/>
      <c r="L64" s="161"/>
      <c r="M64" s="88" t="s">
        <v>77</v>
      </c>
      <c r="N64" s="95">
        <f t="shared" si="2"/>
        <v>0</v>
      </c>
    </row>
    <row r="65" spans="1:17" ht="15" x14ac:dyDescent="0.15">
      <c r="A65" s="96" t="s">
        <v>69</v>
      </c>
      <c r="B65" s="88">
        <v>36</v>
      </c>
      <c r="C65" s="97"/>
      <c r="D65" s="161"/>
      <c r="E65" s="161"/>
      <c r="F65" s="161"/>
      <c r="G65" s="161"/>
      <c r="H65" s="161"/>
      <c r="I65" s="161"/>
      <c r="J65" s="161"/>
      <c r="K65" s="161"/>
      <c r="L65" s="161"/>
      <c r="M65" s="88" t="s">
        <v>77</v>
      </c>
      <c r="N65" s="95">
        <f t="shared" si="2"/>
        <v>0</v>
      </c>
    </row>
    <row r="66" spans="1:17" ht="15" x14ac:dyDescent="0.15">
      <c r="A66" s="96" t="s">
        <v>70</v>
      </c>
      <c r="B66" s="88">
        <v>36</v>
      </c>
      <c r="C66" s="97"/>
      <c r="D66" s="161"/>
      <c r="E66" s="161"/>
      <c r="F66" s="161"/>
      <c r="G66" s="161"/>
      <c r="H66" s="161"/>
      <c r="I66" s="161"/>
      <c r="J66" s="161"/>
      <c r="K66" s="161"/>
      <c r="L66" s="161"/>
      <c r="M66" s="88" t="s">
        <v>77</v>
      </c>
      <c r="N66" s="95">
        <f t="shared" si="2"/>
        <v>0</v>
      </c>
    </row>
    <row r="67" spans="1:17" ht="15" x14ac:dyDescent="0.15">
      <c r="A67" s="96" t="s">
        <v>71</v>
      </c>
      <c r="B67" s="88">
        <v>36</v>
      </c>
      <c r="C67" s="97"/>
      <c r="D67" s="161"/>
      <c r="E67" s="161"/>
      <c r="F67" s="161"/>
      <c r="G67" s="161"/>
      <c r="H67" s="161"/>
      <c r="I67" s="161"/>
      <c r="J67" s="161"/>
      <c r="K67" s="161"/>
      <c r="L67" s="161"/>
      <c r="M67" s="88" t="s">
        <v>77</v>
      </c>
      <c r="N67" s="95">
        <f t="shared" si="2"/>
        <v>0</v>
      </c>
    </row>
    <row r="68" spans="1:17" ht="15" x14ac:dyDescent="0.15">
      <c r="A68" s="96" t="s">
        <v>72</v>
      </c>
      <c r="B68" s="88">
        <v>112</v>
      </c>
      <c r="C68" s="97"/>
      <c r="D68" s="161"/>
      <c r="E68" s="161"/>
      <c r="F68" s="161"/>
      <c r="G68" s="161"/>
      <c r="H68" s="161"/>
      <c r="I68" s="161"/>
      <c r="J68" s="161"/>
      <c r="K68" s="161"/>
      <c r="L68" s="161"/>
      <c r="M68" s="88" t="s">
        <v>77</v>
      </c>
      <c r="N68" s="95">
        <f t="shared" si="2"/>
        <v>0</v>
      </c>
    </row>
    <row r="69" spans="1:17" ht="14" x14ac:dyDescent="0.15">
      <c r="A69" s="99"/>
      <c r="B69" s="85"/>
      <c r="C69" s="100"/>
      <c r="D69" s="85"/>
      <c r="E69" s="85"/>
      <c r="F69" s="85"/>
      <c r="G69" s="85"/>
      <c r="H69" s="85"/>
      <c r="I69" s="85"/>
      <c r="J69" s="85"/>
      <c r="K69" s="85"/>
      <c r="L69" s="85"/>
      <c r="M69" s="85"/>
      <c r="N69" s="86"/>
    </row>
    <row r="70" spans="1:17" ht="15" x14ac:dyDescent="0.15">
      <c r="A70" s="87" t="s">
        <v>78</v>
      </c>
      <c r="B70" s="88" t="s">
        <v>74</v>
      </c>
      <c r="C70" s="51" t="s">
        <v>73</v>
      </c>
      <c r="D70" s="101"/>
      <c r="E70" s="85"/>
      <c r="F70" s="85"/>
      <c r="G70" s="85"/>
      <c r="H70" s="85"/>
      <c r="I70" s="85"/>
      <c r="J70" s="85"/>
      <c r="K70" s="85"/>
      <c r="L70" s="102"/>
      <c r="M70" s="88" t="s">
        <v>75</v>
      </c>
      <c r="N70" s="249">
        <f>+SUM(N71:N72)</f>
        <v>0</v>
      </c>
      <c r="P70" s="143">
        <v>8695210</v>
      </c>
      <c r="Q70" s="146">
        <v>5</v>
      </c>
    </row>
    <row r="71" spans="1:17" ht="15" x14ac:dyDescent="0.15">
      <c r="A71" s="96" t="s">
        <v>97</v>
      </c>
      <c r="B71" s="88">
        <v>370</v>
      </c>
      <c r="C71" s="97"/>
      <c r="D71" s="161"/>
      <c r="E71" s="161"/>
      <c r="F71" s="161"/>
      <c r="G71" s="161"/>
      <c r="H71" s="161"/>
      <c r="I71" s="161"/>
      <c r="J71" s="161"/>
      <c r="K71" s="161"/>
      <c r="L71" s="161"/>
      <c r="M71" s="88" t="s">
        <v>76</v>
      </c>
      <c r="N71" s="95">
        <f>+B71*C71</f>
        <v>0</v>
      </c>
    </row>
    <row r="72" spans="1:17" ht="15" x14ac:dyDescent="0.15">
      <c r="A72" s="96" t="s">
        <v>79</v>
      </c>
      <c r="B72" s="88">
        <v>60</v>
      </c>
      <c r="C72" s="97"/>
      <c r="D72" s="161"/>
      <c r="E72" s="161"/>
      <c r="F72" s="161"/>
      <c r="G72" s="161"/>
      <c r="H72" s="161"/>
      <c r="I72" s="161"/>
      <c r="J72" s="161"/>
      <c r="K72" s="161"/>
      <c r="L72" s="161"/>
      <c r="M72" s="88" t="s">
        <v>76</v>
      </c>
      <c r="N72" s="95">
        <f>+B72*C72</f>
        <v>0</v>
      </c>
    </row>
    <row r="73" spans="1:17" ht="14" x14ac:dyDescent="0.15">
      <c r="A73" s="99"/>
      <c r="B73" s="85"/>
      <c r="C73" s="100"/>
      <c r="D73" s="85"/>
      <c r="E73" s="85"/>
      <c r="F73" s="85"/>
      <c r="G73" s="85"/>
      <c r="H73" s="85"/>
      <c r="I73" s="85"/>
      <c r="J73" s="85"/>
      <c r="K73" s="85"/>
      <c r="L73" s="85"/>
      <c r="M73" s="85"/>
      <c r="N73" s="86"/>
    </row>
    <row r="74" spans="1:17" ht="15" x14ac:dyDescent="0.15">
      <c r="A74" s="87" t="s">
        <v>80</v>
      </c>
      <c r="B74" s="88" t="s">
        <v>74</v>
      </c>
      <c r="C74" s="51" t="s">
        <v>73</v>
      </c>
      <c r="D74" s="101"/>
      <c r="E74" s="85"/>
      <c r="F74" s="85"/>
      <c r="G74" s="85"/>
      <c r="H74" s="85"/>
      <c r="I74" s="85"/>
      <c r="J74" s="85"/>
      <c r="K74" s="85"/>
      <c r="L74" s="85"/>
      <c r="M74" s="102"/>
      <c r="N74" s="250">
        <f>+SUM(N75)</f>
        <v>0</v>
      </c>
      <c r="P74" s="143">
        <v>430994</v>
      </c>
      <c r="Q74" s="146">
        <v>6</v>
      </c>
    </row>
    <row r="75" spans="1:17" ht="15" x14ac:dyDescent="0.15">
      <c r="A75" s="96" t="s">
        <v>96</v>
      </c>
      <c r="B75" s="88">
        <v>1</v>
      </c>
      <c r="C75" s="97"/>
      <c r="D75" s="216"/>
      <c r="E75" s="217"/>
      <c r="F75" s="217"/>
      <c r="G75" s="217"/>
      <c r="H75" s="217"/>
      <c r="I75" s="217"/>
      <c r="J75" s="217"/>
      <c r="K75" s="217"/>
      <c r="L75" s="217"/>
      <c r="M75" s="218"/>
      <c r="N75" s="95">
        <f>+ROUND(B75*C75,0)</f>
        <v>0</v>
      </c>
    </row>
    <row r="76" spans="1:17" ht="14" x14ac:dyDescent="0.15">
      <c r="A76" s="99"/>
      <c r="B76" s="85"/>
      <c r="C76" s="100"/>
      <c r="D76" s="85"/>
      <c r="E76" s="85"/>
      <c r="F76" s="85"/>
      <c r="G76" s="85"/>
      <c r="H76" s="85"/>
      <c r="I76" s="85"/>
      <c r="J76" s="85"/>
      <c r="K76" s="85"/>
      <c r="L76" s="85"/>
      <c r="M76" s="85"/>
      <c r="N76" s="86"/>
    </row>
    <row r="77" spans="1:17" ht="15" customHeight="1" x14ac:dyDescent="0.15">
      <c r="A77" s="206" t="s">
        <v>81</v>
      </c>
      <c r="B77" s="207"/>
      <c r="C77" s="207"/>
      <c r="D77" s="207"/>
      <c r="E77" s="207"/>
      <c r="F77" s="207"/>
      <c r="G77" s="207"/>
      <c r="H77" s="207"/>
      <c r="I77" s="207"/>
      <c r="J77" s="207"/>
      <c r="K77" s="207"/>
      <c r="L77" s="207"/>
      <c r="M77" s="207"/>
      <c r="N77" s="250">
        <f>+SUM(C78:C80)</f>
        <v>0</v>
      </c>
      <c r="P77" s="143">
        <v>175000</v>
      </c>
      <c r="Q77" s="146">
        <v>7</v>
      </c>
    </row>
    <row r="78" spans="1:17" ht="15" customHeight="1" x14ac:dyDescent="0.15">
      <c r="A78" s="103" t="s">
        <v>82</v>
      </c>
      <c r="B78" s="104"/>
      <c r="C78" s="105"/>
      <c r="D78" s="106"/>
      <c r="E78" s="106"/>
      <c r="F78" s="106"/>
      <c r="G78" s="106"/>
      <c r="H78" s="106"/>
      <c r="I78" s="106"/>
      <c r="J78" s="106"/>
      <c r="K78" s="106"/>
      <c r="L78" s="106"/>
      <c r="M78" s="106"/>
      <c r="N78" s="107">
        <f>+C78</f>
        <v>0</v>
      </c>
    </row>
    <row r="79" spans="1:17" ht="15" customHeight="1" x14ac:dyDescent="0.15">
      <c r="A79" s="108" t="s">
        <v>83</v>
      </c>
      <c r="B79" s="109"/>
      <c r="C79" s="110"/>
      <c r="D79" s="106"/>
      <c r="E79" s="106"/>
      <c r="F79" s="106"/>
      <c r="G79" s="106"/>
      <c r="H79" s="106"/>
      <c r="I79" s="106"/>
      <c r="J79" s="106"/>
      <c r="K79" s="106"/>
      <c r="L79" s="106"/>
      <c r="M79" s="106"/>
      <c r="N79" s="107">
        <f t="shared" ref="N79:N80" si="3">+C79</f>
        <v>0</v>
      </c>
    </row>
    <row r="80" spans="1:17" ht="15" customHeight="1" x14ac:dyDescent="0.15">
      <c r="A80" s="108" t="s">
        <v>84</v>
      </c>
      <c r="B80" s="109"/>
      <c r="C80" s="110"/>
      <c r="D80" s="106"/>
      <c r="E80" s="106"/>
      <c r="F80" s="106"/>
      <c r="G80" s="106"/>
      <c r="H80" s="106"/>
      <c r="I80" s="106"/>
      <c r="J80" s="106"/>
      <c r="K80" s="106"/>
      <c r="L80" s="106"/>
      <c r="M80" s="106"/>
      <c r="N80" s="107">
        <f t="shared" si="3"/>
        <v>0</v>
      </c>
    </row>
    <row r="81" spans="1:17" s="7" customFormat="1" ht="14" x14ac:dyDescent="0.15">
      <c r="A81" s="78"/>
      <c r="B81" s="79"/>
      <c r="C81" s="79"/>
      <c r="D81" s="79"/>
      <c r="E81" s="79"/>
      <c r="F81" s="79"/>
      <c r="G81" s="79"/>
      <c r="H81" s="79"/>
      <c r="I81" s="79"/>
      <c r="J81" s="79"/>
      <c r="K81" s="79"/>
      <c r="L81" s="79"/>
      <c r="M81" s="79"/>
      <c r="N81" s="83"/>
      <c r="P81" s="142"/>
      <c r="Q81" s="147"/>
    </row>
    <row r="82" spans="1:17" ht="15" customHeight="1" x14ac:dyDescent="0.15">
      <c r="A82" s="206" t="s">
        <v>85</v>
      </c>
      <c r="B82" s="207"/>
      <c r="C82" s="207"/>
      <c r="D82" s="207"/>
      <c r="E82" s="207"/>
      <c r="F82" s="207"/>
      <c r="G82" s="207"/>
      <c r="H82" s="207"/>
      <c r="I82" s="207"/>
      <c r="J82" s="207"/>
      <c r="K82" s="207"/>
      <c r="L82" s="207"/>
      <c r="M82" s="207"/>
      <c r="N82" s="251">
        <f>+SUM(C83:C85)</f>
        <v>0</v>
      </c>
      <c r="P82" s="150">
        <v>34742188</v>
      </c>
      <c r="Q82" s="146">
        <v>8</v>
      </c>
    </row>
    <row r="83" spans="1:17" ht="15" customHeight="1" x14ac:dyDescent="0.15">
      <c r="A83" s="212" t="s">
        <v>88</v>
      </c>
      <c r="B83" s="213"/>
      <c r="C83" s="111"/>
      <c r="D83" s="106"/>
      <c r="E83" s="106"/>
      <c r="F83" s="106"/>
      <c r="G83" s="106"/>
      <c r="H83" s="106"/>
      <c r="I83" s="106"/>
      <c r="J83" s="106"/>
      <c r="K83" s="106"/>
      <c r="L83" s="106"/>
      <c r="M83" s="106"/>
      <c r="N83" s="107">
        <f>+C83</f>
        <v>0</v>
      </c>
    </row>
    <row r="84" spans="1:17" ht="15" customHeight="1" x14ac:dyDescent="0.15">
      <c r="A84" s="214" t="s">
        <v>86</v>
      </c>
      <c r="B84" s="215"/>
      <c r="C84" s="112"/>
      <c r="D84" s="106"/>
      <c r="E84" s="106"/>
      <c r="F84" s="106"/>
      <c r="G84" s="106"/>
      <c r="H84" s="106"/>
      <c r="I84" s="106"/>
      <c r="J84" s="106"/>
      <c r="K84" s="106"/>
      <c r="L84" s="106"/>
      <c r="M84" s="106"/>
      <c r="N84" s="107">
        <f>+C84</f>
        <v>0</v>
      </c>
    </row>
    <row r="85" spans="1:17" ht="15" customHeight="1" x14ac:dyDescent="0.15">
      <c r="A85" s="214" t="s">
        <v>87</v>
      </c>
      <c r="B85" s="215"/>
      <c r="C85" s="112"/>
      <c r="D85" s="106"/>
      <c r="E85" s="106"/>
      <c r="F85" s="106"/>
      <c r="G85" s="106"/>
      <c r="H85" s="106"/>
      <c r="I85" s="106"/>
      <c r="J85" s="106"/>
      <c r="K85" s="106"/>
      <c r="L85" s="106"/>
      <c r="M85" s="106"/>
      <c r="N85" s="107">
        <f>+C85</f>
        <v>0</v>
      </c>
    </row>
    <row r="86" spans="1:17" ht="15" customHeight="1" x14ac:dyDescent="0.15">
      <c r="A86" s="99"/>
      <c r="B86" s="113"/>
      <c r="C86" s="113"/>
      <c r="D86" s="113"/>
      <c r="E86" s="113"/>
      <c r="F86" s="113"/>
      <c r="G86" s="113"/>
      <c r="H86" s="113"/>
      <c r="I86" s="113"/>
      <c r="J86" s="113"/>
      <c r="K86" s="113"/>
      <c r="L86" s="113"/>
      <c r="M86" s="113"/>
      <c r="N86" s="86"/>
    </row>
    <row r="87" spans="1:17" ht="15" customHeight="1" x14ac:dyDescent="0.15">
      <c r="A87" s="245" t="s">
        <v>90</v>
      </c>
      <c r="B87" s="246"/>
      <c r="C87" s="112"/>
      <c r="D87" s="247"/>
      <c r="E87" s="248"/>
      <c r="F87" s="248"/>
      <c r="G87" s="248"/>
      <c r="H87" s="248"/>
      <c r="I87" s="248"/>
      <c r="J87" s="248"/>
      <c r="K87" s="248"/>
      <c r="L87" s="248"/>
      <c r="M87" s="246"/>
      <c r="N87" s="252">
        <f>+C87</f>
        <v>0</v>
      </c>
      <c r="P87" s="150">
        <v>2073958</v>
      </c>
      <c r="Q87" s="146">
        <v>9</v>
      </c>
    </row>
    <row r="88" spans="1:17" ht="15" customHeight="1" x14ac:dyDescent="0.15">
      <c r="A88" s="99"/>
      <c r="B88" s="113"/>
      <c r="C88" s="113"/>
      <c r="D88" s="113"/>
      <c r="E88" s="113"/>
      <c r="F88" s="113"/>
      <c r="G88" s="113"/>
      <c r="H88" s="113"/>
      <c r="I88" s="113"/>
      <c r="J88" s="113"/>
      <c r="K88" s="113"/>
      <c r="L88" s="113"/>
      <c r="M88" s="113"/>
      <c r="N88" s="86"/>
    </row>
    <row r="89" spans="1:17" ht="15" customHeight="1" x14ac:dyDescent="0.15">
      <c r="A89" s="245" t="s">
        <v>105</v>
      </c>
      <c r="B89" s="246"/>
      <c r="C89" s="112"/>
      <c r="D89" s="247"/>
      <c r="E89" s="248"/>
      <c r="F89" s="248"/>
      <c r="G89" s="248"/>
      <c r="H89" s="248"/>
      <c r="I89" s="248"/>
      <c r="J89" s="248"/>
      <c r="K89" s="248"/>
      <c r="L89" s="248"/>
      <c r="M89" s="246"/>
      <c r="N89" s="252">
        <f>+C89</f>
        <v>0</v>
      </c>
      <c r="P89" s="150">
        <v>2471815</v>
      </c>
      <c r="Q89" s="146">
        <v>10</v>
      </c>
    </row>
    <row r="90" spans="1:17" ht="14" x14ac:dyDescent="0.15">
      <c r="A90" s="114"/>
      <c r="B90" s="85"/>
      <c r="C90" s="85"/>
      <c r="D90" s="85"/>
      <c r="E90" s="85"/>
      <c r="F90" s="85"/>
      <c r="G90" s="85"/>
      <c r="H90" s="85"/>
      <c r="I90" s="85"/>
      <c r="J90" s="85"/>
      <c r="K90" s="85"/>
      <c r="L90" s="85"/>
      <c r="M90" s="85"/>
      <c r="N90" s="115"/>
    </row>
    <row r="91" spans="1:17" s="7" customFormat="1" ht="15" thickBot="1" x14ac:dyDescent="0.2">
      <c r="A91" s="116"/>
      <c r="B91" s="117"/>
      <c r="C91" s="117"/>
      <c r="D91" s="117"/>
      <c r="E91" s="117"/>
      <c r="F91" s="117"/>
      <c r="G91" s="117"/>
      <c r="H91" s="117"/>
      <c r="I91" s="117"/>
      <c r="J91" s="117"/>
      <c r="K91" s="117"/>
      <c r="L91" s="117"/>
      <c r="M91" s="117"/>
      <c r="N91" s="118"/>
      <c r="P91" s="142"/>
      <c r="Q91" s="147"/>
    </row>
    <row r="92" spans="1:17" ht="15" customHeight="1" x14ac:dyDescent="0.15">
      <c r="A92" s="221" t="s">
        <v>20</v>
      </c>
      <c r="B92" s="222"/>
      <c r="C92" s="222"/>
      <c r="D92" s="222"/>
      <c r="E92" s="222"/>
      <c r="F92" s="222"/>
      <c r="G92" s="222"/>
      <c r="H92" s="222"/>
      <c r="I92" s="222"/>
      <c r="J92" s="222"/>
      <c r="K92" s="222"/>
      <c r="L92" s="222"/>
      <c r="M92" s="222"/>
      <c r="N92" s="223"/>
    </row>
    <row r="93" spans="1:17" ht="60" customHeight="1" x14ac:dyDescent="0.15">
      <c r="A93" s="230" t="s">
        <v>91</v>
      </c>
      <c r="B93" s="231"/>
      <c r="C93" s="231"/>
      <c r="D93" s="231"/>
      <c r="E93" s="231"/>
      <c r="F93" s="231"/>
      <c r="G93" s="231"/>
      <c r="H93" s="231"/>
      <c r="I93" s="231"/>
      <c r="J93" s="231"/>
      <c r="K93" s="231"/>
      <c r="L93" s="231"/>
      <c r="M93" s="232"/>
      <c r="N93" s="82">
        <f>+N48+N50+N52+N54+N70+N74+N77+N82+N87</f>
        <v>0</v>
      </c>
      <c r="P93" s="143">
        <f>+P48+P50+P52+P54+P70+P74+P77+P82+P87</f>
        <v>226771959</v>
      </c>
      <c r="Q93" s="157" t="s">
        <v>104</v>
      </c>
    </row>
    <row r="94" spans="1:17" ht="15" customHeight="1" x14ac:dyDescent="0.15">
      <c r="A94" s="233" t="s">
        <v>21</v>
      </c>
      <c r="B94" s="234"/>
      <c r="C94" s="234"/>
      <c r="D94" s="234"/>
      <c r="E94" s="234"/>
      <c r="F94" s="234"/>
      <c r="G94" s="234"/>
      <c r="H94" s="234"/>
      <c r="I94" s="234"/>
      <c r="J94" s="234"/>
      <c r="K94" s="234"/>
      <c r="L94" s="234"/>
      <c r="M94" s="235"/>
      <c r="N94" s="119">
        <f>+ROUND(N93*0.19,0)</f>
        <v>0</v>
      </c>
      <c r="P94" s="158">
        <f>ROUND(P93*0.19,0)</f>
        <v>43086672</v>
      </c>
    </row>
    <row r="95" spans="1:17" ht="14" customHeight="1" x14ac:dyDescent="0.15">
      <c r="A95" s="228" t="s">
        <v>92</v>
      </c>
      <c r="B95" s="229"/>
      <c r="C95" s="229"/>
      <c r="D95" s="229"/>
      <c r="E95" s="229"/>
      <c r="F95" s="229"/>
      <c r="G95" s="229"/>
      <c r="H95" s="229"/>
      <c r="I95" s="229"/>
      <c r="J95" s="229"/>
      <c r="K95" s="229"/>
      <c r="L95" s="229"/>
      <c r="M95" s="229"/>
      <c r="N95" s="120">
        <f>+N89</f>
        <v>0</v>
      </c>
      <c r="P95" s="159">
        <f>+P89</f>
        <v>2471815</v>
      </c>
      <c r="Q95" s="146">
        <v>10</v>
      </c>
    </row>
    <row r="96" spans="1:17" ht="14" x14ac:dyDescent="0.15">
      <c r="A96" s="121"/>
      <c r="B96" s="172"/>
      <c r="C96" s="172"/>
      <c r="D96" s="172"/>
      <c r="E96" s="172"/>
      <c r="F96" s="172"/>
      <c r="G96" s="172"/>
      <c r="H96" s="172"/>
      <c r="I96" s="172"/>
      <c r="J96" s="172"/>
      <c r="K96" s="172"/>
      <c r="L96" s="172"/>
      <c r="M96" s="172"/>
      <c r="N96" s="122"/>
    </row>
    <row r="97" spans="1:16" ht="24" thickBot="1" x14ac:dyDescent="0.2">
      <c r="A97" s="219" t="s">
        <v>22</v>
      </c>
      <c r="B97" s="220"/>
      <c r="C97" s="220"/>
      <c r="D97" s="220"/>
      <c r="E97" s="220"/>
      <c r="F97" s="220"/>
      <c r="G97" s="220"/>
      <c r="H97" s="220"/>
      <c r="I97" s="220"/>
      <c r="J97" s="220"/>
      <c r="K97" s="220"/>
      <c r="L97" s="220"/>
      <c r="M97" s="220"/>
      <c r="N97" s="136">
        <f>+N93+N94+N95</f>
        <v>0</v>
      </c>
      <c r="P97" s="136">
        <f>+P93+P94+P95</f>
        <v>272330446</v>
      </c>
    </row>
    <row r="98" spans="1:16" x14ac:dyDescent="0.15">
      <c r="A98" s="123"/>
      <c r="B98" s="5"/>
      <c r="C98" s="5"/>
      <c r="D98" s="5"/>
      <c r="E98" s="5"/>
      <c r="F98" s="5"/>
      <c r="G98" s="5"/>
      <c r="H98" s="5"/>
      <c r="I98" s="5"/>
      <c r="J98" s="5"/>
      <c r="K98" s="5"/>
      <c r="L98" s="5"/>
      <c r="M98" s="5"/>
      <c r="N98" s="6"/>
    </row>
    <row r="99" spans="1:16" ht="15" x14ac:dyDescent="0.15">
      <c r="A99" s="137" t="s">
        <v>24</v>
      </c>
      <c r="B99" s="5"/>
      <c r="C99" s="5"/>
      <c r="D99" s="5"/>
      <c r="E99" s="5"/>
      <c r="F99" s="5"/>
      <c r="G99" s="5"/>
      <c r="H99" s="5"/>
      <c r="I99" s="5"/>
      <c r="J99" s="5"/>
      <c r="K99" s="5"/>
      <c r="L99" s="5"/>
      <c r="M99" s="5"/>
      <c r="N99" s="6"/>
    </row>
    <row r="100" spans="1:16" ht="14" x14ac:dyDescent="0.15">
      <c r="A100" s="138"/>
      <c r="B100" s="5"/>
      <c r="C100" s="5"/>
      <c r="D100" s="5"/>
      <c r="E100" s="5"/>
      <c r="F100" s="5"/>
      <c r="G100" s="5"/>
      <c r="H100" s="5"/>
      <c r="I100" s="5"/>
      <c r="J100" s="5"/>
      <c r="K100" s="5"/>
      <c r="L100" s="5"/>
      <c r="M100" s="5"/>
      <c r="N100" s="125"/>
    </row>
    <row r="101" spans="1:16" ht="14" x14ac:dyDescent="0.15">
      <c r="A101" s="138"/>
      <c r="B101" s="5"/>
      <c r="C101" s="5"/>
      <c r="D101" s="5"/>
      <c r="E101" s="5"/>
      <c r="F101" s="5"/>
      <c r="G101" s="5"/>
      <c r="H101" s="5"/>
      <c r="I101" s="5"/>
      <c r="J101" s="5"/>
      <c r="K101" s="5"/>
      <c r="L101" s="5"/>
      <c r="M101" s="5"/>
      <c r="N101" s="125"/>
    </row>
    <row r="102" spans="1:16" ht="14" x14ac:dyDescent="0.15">
      <c r="A102" s="138"/>
      <c r="B102" s="5"/>
      <c r="C102" s="5"/>
      <c r="D102" s="5"/>
      <c r="E102" s="5"/>
      <c r="F102" s="5"/>
      <c r="G102" s="5"/>
      <c r="H102" s="5"/>
      <c r="I102" s="5"/>
      <c r="J102" s="5"/>
      <c r="K102" s="5"/>
      <c r="L102" s="5"/>
      <c r="M102" s="5"/>
      <c r="N102" s="125"/>
    </row>
    <row r="103" spans="1:16" ht="14" x14ac:dyDescent="0.15">
      <c r="A103" s="139"/>
      <c r="B103" s="5"/>
      <c r="C103" s="5"/>
      <c r="D103" s="5"/>
      <c r="E103" s="5"/>
      <c r="F103" s="5"/>
      <c r="G103" s="5"/>
      <c r="H103" s="5"/>
      <c r="I103" s="5"/>
      <c r="J103" s="5"/>
      <c r="K103" s="5"/>
      <c r="L103" s="5"/>
      <c r="M103" s="5"/>
      <c r="N103" s="125"/>
    </row>
    <row r="104" spans="1:16" ht="15" x14ac:dyDescent="0.15">
      <c r="A104" s="137" t="s">
        <v>23</v>
      </c>
      <c r="B104" s="5"/>
      <c r="C104" s="5"/>
      <c r="D104" s="5"/>
      <c r="E104" s="5"/>
      <c r="F104" s="5"/>
      <c r="G104" s="5"/>
      <c r="H104" s="5"/>
      <c r="I104" s="5"/>
      <c r="J104" s="5"/>
      <c r="K104" s="5"/>
      <c r="L104" s="5"/>
      <c r="M104" s="5"/>
      <c r="N104" s="125"/>
    </row>
    <row r="105" spans="1:16" ht="14" x14ac:dyDescent="0.15">
      <c r="A105" s="124"/>
      <c r="B105" s="5"/>
      <c r="C105" s="5"/>
      <c r="D105" s="5"/>
      <c r="E105" s="5"/>
      <c r="F105" s="5"/>
      <c r="G105" s="5"/>
      <c r="H105" s="5"/>
      <c r="I105" s="5"/>
      <c r="J105" s="5"/>
      <c r="K105" s="5"/>
      <c r="L105" s="5"/>
      <c r="M105" s="5"/>
      <c r="N105" s="126"/>
    </row>
    <row r="106" spans="1:16" x14ac:dyDescent="0.15">
      <c r="A106" s="127"/>
      <c r="B106" s="128"/>
      <c r="C106" s="128"/>
      <c r="D106" s="128"/>
      <c r="E106" s="128"/>
      <c r="F106" s="128"/>
      <c r="G106" s="128"/>
      <c r="H106" s="128"/>
      <c r="I106" s="128"/>
      <c r="J106" s="128"/>
      <c r="K106" s="128"/>
      <c r="L106" s="129"/>
      <c r="M106" s="129"/>
      <c r="N106" s="130"/>
    </row>
    <row r="107" spans="1:16" x14ac:dyDescent="0.15">
      <c r="A107" s="127"/>
      <c r="B107" s="131"/>
      <c r="C107" s="131"/>
      <c r="D107" s="131"/>
      <c r="E107" s="131"/>
      <c r="F107" s="131"/>
      <c r="G107" s="131"/>
      <c r="H107" s="131"/>
      <c r="I107" s="131"/>
      <c r="J107" s="131"/>
      <c r="K107" s="131"/>
      <c r="L107" s="132"/>
      <c r="M107" s="132"/>
      <c r="N107" s="132"/>
    </row>
    <row r="108" spans="1:16" x14ac:dyDescent="0.15">
      <c r="A108" s="127"/>
      <c r="B108" s="131"/>
      <c r="C108" s="131"/>
      <c r="D108" s="131"/>
      <c r="E108" s="131"/>
      <c r="F108" s="131"/>
      <c r="G108" s="131"/>
      <c r="H108" s="131"/>
      <c r="I108" s="131"/>
      <c r="J108" s="131"/>
      <c r="K108" s="131"/>
      <c r="L108" s="132"/>
      <c r="M108" s="132"/>
      <c r="N108" s="132"/>
    </row>
    <row r="109" spans="1:16" x14ac:dyDescent="0.15">
      <c r="A109" s="127"/>
      <c r="B109" s="133"/>
      <c r="C109" s="133"/>
      <c r="D109" s="133"/>
      <c r="E109" s="133"/>
      <c r="F109" s="133"/>
      <c r="G109" s="133"/>
      <c r="H109" s="133"/>
      <c r="I109" s="133"/>
      <c r="J109" s="133"/>
      <c r="K109" s="133"/>
      <c r="L109" s="133"/>
      <c r="M109" s="133"/>
      <c r="N109" s="134"/>
    </row>
    <row r="110" spans="1:16" x14ac:dyDescent="0.15">
      <c r="A110" s="127"/>
      <c r="B110" s="133"/>
      <c r="C110" s="133"/>
      <c r="D110" s="133"/>
      <c r="E110" s="133"/>
      <c r="F110" s="133"/>
      <c r="G110" s="133"/>
      <c r="H110" s="133"/>
      <c r="I110" s="133"/>
      <c r="J110" s="133"/>
      <c r="K110" s="133"/>
      <c r="L110" s="133"/>
      <c r="M110" s="133"/>
      <c r="N110" s="134"/>
    </row>
    <row r="111" spans="1:16" x14ac:dyDescent="0.15">
      <c r="A111" s="127"/>
      <c r="B111" s="133"/>
      <c r="C111" s="133"/>
      <c r="D111" s="133"/>
      <c r="E111" s="133"/>
      <c r="F111" s="133"/>
      <c r="G111" s="133"/>
      <c r="H111" s="133"/>
      <c r="I111" s="133"/>
      <c r="J111" s="133"/>
      <c r="K111" s="133"/>
      <c r="L111" s="133"/>
      <c r="M111" s="133"/>
      <c r="N111" s="134"/>
    </row>
    <row r="112" spans="1:16" x14ac:dyDescent="0.15">
      <c r="A112" s="127"/>
      <c r="B112" s="133"/>
      <c r="C112" s="133"/>
      <c r="D112" s="133"/>
      <c r="E112" s="133"/>
      <c r="F112" s="133"/>
      <c r="G112" s="133"/>
      <c r="H112" s="133"/>
      <c r="I112" s="133"/>
      <c r="J112" s="133"/>
      <c r="K112" s="133"/>
      <c r="L112" s="133"/>
      <c r="M112" s="133"/>
      <c r="N112" s="134"/>
    </row>
    <row r="113" spans="1:14" x14ac:dyDescent="0.15">
      <c r="A113" s="127"/>
      <c r="B113" s="133"/>
      <c r="C113" s="133"/>
      <c r="D113" s="133"/>
      <c r="E113" s="133"/>
      <c r="F113" s="133"/>
      <c r="G113" s="133"/>
      <c r="H113" s="133"/>
      <c r="I113" s="133"/>
      <c r="J113" s="133"/>
      <c r="K113" s="133"/>
      <c r="L113" s="133"/>
      <c r="M113" s="133"/>
      <c r="N113" s="134"/>
    </row>
    <row r="114" spans="1:14" x14ac:dyDescent="0.15">
      <c r="A114" s="127"/>
      <c r="B114" s="133"/>
      <c r="C114" s="133"/>
      <c r="D114" s="133"/>
      <c r="E114" s="133"/>
      <c r="F114" s="133"/>
      <c r="G114" s="133"/>
      <c r="H114" s="133"/>
      <c r="I114" s="133"/>
      <c r="J114" s="133"/>
      <c r="K114" s="133"/>
      <c r="L114" s="133"/>
      <c r="M114" s="133"/>
      <c r="N114" s="134"/>
    </row>
    <row r="115" spans="1:14" x14ac:dyDescent="0.15">
      <c r="A115" s="127"/>
      <c r="B115" s="133"/>
      <c r="C115" s="133"/>
      <c r="D115" s="133"/>
      <c r="E115" s="133"/>
      <c r="F115" s="133"/>
      <c r="G115" s="133"/>
      <c r="H115" s="133"/>
      <c r="I115" s="133"/>
      <c r="J115" s="133"/>
      <c r="K115" s="133"/>
      <c r="L115" s="133"/>
      <c r="M115" s="133"/>
      <c r="N115" s="134"/>
    </row>
    <row r="116" spans="1:14" x14ac:dyDescent="0.15">
      <c r="A116" s="127"/>
      <c r="B116" s="133"/>
      <c r="C116" s="133"/>
      <c r="D116" s="133"/>
      <c r="E116" s="133"/>
      <c r="F116" s="133"/>
      <c r="G116" s="133"/>
      <c r="H116" s="133"/>
      <c r="I116" s="133"/>
      <c r="J116" s="133"/>
      <c r="K116" s="133"/>
      <c r="L116" s="133"/>
      <c r="M116" s="133"/>
      <c r="N116" s="134"/>
    </row>
    <row r="117" spans="1:14" x14ac:dyDescent="0.15">
      <c r="A117" s="127"/>
      <c r="B117" s="133"/>
      <c r="C117" s="133"/>
      <c r="D117" s="133"/>
      <c r="E117" s="133"/>
      <c r="F117" s="133"/>
      <c r="G117" s="133"/>
      <c r="H117" s="133"/>
      <c r="I117" s="133"/>
      <c r="J117" s="133"/>
      <c r="K117" s="133"/>
      <c r="L117" s="133"/>
      <c r="M117" s="133"/>
      <c r="N117" s="134"/>
    </row>
    <row r="118" spans="1:14" x14ac:dyDescent="0.15">
      <c r="A118" s="127"/>
      <c r="B118" s="129"/>
      <c r="C118" s="129"/>
      <c r="D118" s="129"/>
      <c r="E118" s="129"/>
      <c r="F118" s="129"/>
      <c r="G118" s="129"/>
      <c r="H118" s="129"/>
      <c r="I118" s="129"/>
      <c r="J118" s="129"/>
      <c r="K118" s="129"/>
      <c r="L118" s="160"/>
      <c r="M118" s="160"/>
      <c r="N118" s="129"/>
    </row>
    <row r="119" spans="1:14" x14ac:dyDescent="0.15">
      <c r="A119" s="127"/>
      <c r="B119" s="128"/>
      <c r="C119" s="128"/>
      <c r="D119" s="128"/>
      <c r="E119" s="128"/>
      <c r="F119" s="128"/>
      <c r="G119" s="128"/>
      <c r="H119" s="128"/>
      <c r="I119" s="128"/>
      <c r="J119" s="128"/>
      <c r="K119" s="128"/>
      <c r="L119" s="160"/>
      <c r="M119" s="160"/>
      <c r="N119" s="129"/>
    </row>
    <row r="123" spans="1:14" x14ac:dyDescent="0.15">
      <c r="B123" s="135"/>
    </row>
    <row r="124" spans="1:14" x14ac:dyDescent="0.15">
      <c r="B124" s="135"/>
    </row>
    <row r="125" spans="1:14" x14ac:dyDescent="0.15">
      <c r="B125" s="135"/>
    </row>
    <row r="126" spans="1:14" x14ac:dyDescent="0.15">
      <c r="B126" s="135"/>
    </row>
    <row r="127" spans="1:14" x14ac:dyDescent="0.15">
      <c r="B127" s="135"/>
    </row>
  </sheetData>
  <sheetProtection algorithmName="SHA-512" hashValue="qOnEWV25JcjhCRtpOoy5wHOh3ptYqJsTslZwuqnSzlDtg8wlciW8OcxVHkmC2tEhuOfGj7Nl3OUDS8p/ARqZRA==" saltValue="8uLiuVcedr3C3wMfaGqkAw==" spinCount="100000" sheet="1" objects="1" scenarios="1"/>
  <mergeCells count="65">
    <mergeCell ref="A95:M95"/>
    <mergeCell ref="A93:M93"/>
    <mergeCell ref="A94:M94"/>
    <mergeCell ref="A38:N38"/>
    <mergeCell ref="A87:B87"/>
    <mergeCell ref="D87:M87"/>
    <mergeCell ref="A89:B89"/>
    <mergeCell ref="A52:B52"/>
    <mergeCell ref="D89:M89"/>
    <mergeCell ref="D55:L55"/>
    <mergeCell ref="A83:B83"/>
    <mergeCell ref="A84:B84"/>
    <mergeCell ref="A82:M82"/>
    <mergeCell ref="D75:M75"/>
    <mergeCell ref="D68:L68"/>
    <mergeCell ref="D71:L71"/>
    <mergeCell ref="D72:L72"/>
    <mergeCell ref="D62:L62"/>
    <mergeCell ref="D63:L63"/>
    <mergeCell ref="A85:B85"/>
    <mergeCell ref="A77:M77"/>
    <mergeCell ref="L10:L11"/>
    <mergeCell ref="A48:M48"/>
    <mergeCell ref="A24:C24"/>
    <mergeCell ref="A26:C26"/>
    <mergeCell ref="A32:C32"/>
    <mergeCell ref="A34:C34"/>
    <mergeCell ref="D43:M43"/>
    <mergeCell ref="D44:M44"/>
    <mergeCell ref="D45:M45"/>
    <mergeCell ref="M10:N11"/>
    <mergeCell ref="D40:M40"/>
    <mergeCell ref="D41:M41"/>
    <mergeCell ref="D42:M42"/>
    <mergeCell ref="A13:N13"/>
    <mergeCell ref="A20:C20"/>
    <mergeCell ref="A22:C22"/>
    <mergeCell ref="A19:C19"/>
    <mergeCell ref="A1:N2"/>
    <mergeCell ref="B96:M96"/>
    <mergeCell ref="D8:K8"/>
    <mergeCell ref="A46:M46"/>
    <mergeCell ref="A3:N3"/>
    <mergeCell ref="A4:N4"/>
    <mergeCell ref="A5:A6"/>
    <mergeCell ref="B5:N6"/>
    <mergeCell ref="D14:K14"/>
    <mergeCell ref="L8:N8"/>
    <mergeCell ref="A14:C14"/>
    <mergeCell ref="A10:C10"/>
    <mergeCell ref="A11:C11"/>
    <mergeCell ref="L118:M118"/>
    <mergeCell ref="L119:M119"/>
    <mergeCell ref="D56:L56"/>
    <mergeCell ref="D57:L57"/>
    <mergeCell ref="D58:L58"/>
    <mergeCell ref="D59:L59"/>
    <mergeCell ref="D60:L60"/>
    <mergeCell ref="D61:L61"/>
    <mergeCell ref="D64:L64"/>
    <mergeCell ref="D65:L65"/>
    <mergeCell ref="D66:L66"/>
    <mergeCell ref="D67:L67"/>
    <mergeCell ref="A97:M97"/>
    <mergeCell ref="A92:N92"/>
  </mergeCells>
  <pageMargins left="0.7" right="0.7" top="0.75" bottom="0.75" header="0.3" footer="0.3"/>
  <pageSetup paperSize="9" scale="61"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 Económica</vt:lpstr>
      <vt:lpstr>'Oferta Económica'!Área_de_impresión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Camelo</dc:creator>
  <cp:lastModifiedBy>Microsoft Office User</cp:lastModifiedBy>
  <dcterms:created xsi:type="dcterms:W3CDTF">2021-06-10T16:05:19Z</dcterms:created>
  <dcterms:modified xsi:type="dcterms:W3CDTF">2021-11-16T20:58:22Z</dcterms:modified>
</cp:coreProperties>
</file>